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mc:AlternateContent xmlns:mc="http://schemas.openxmlformats.org/markup-compatibility/2006">
    <mc:Choice Requires="x15">
      <x15ac:absPath xmlns:x15ac="http://schemas.microsoft.com/office/spreadsheetml/2010/11/ac" url="C:\Users\olivia\Dropbox (Energy Innovation)\Documents\EPS_Models by Region\Texas\InputData\trans\SYFAFE\"/>
    </mc:Choice>
  </mc:AlternateContent>
  <xr:revisionPtr revIDLastSave="0" documentId="13_ncr:1_{278F498A-BFC5-453E-9CB8-D3AB34279D78}" xr6:coauthVersionLast="45" xr6:coauthVersionMax="45" xr10:uidLastSave="{00000000-0000-0000-0000-000000000000}"/>
  <bookViews>
    <workbookView xWindow="7658" yWindow="105" windowWidth="11535" windowHeight="9930" xr2:uid="{00000000-000D-0000-FFFF-FFFF00000000}"/>
  </bookViews>
  <sheets>
    <sheet name="About" sheetId="1" r:id="rId1"/>
    <sheet name="AEO 7" sheetId="2" r:id="rId2"/>
    <sheet name="AEO 7_original" sheetId="15" r:id="rId3"/>
    <sheet name="AEO 39" sheetId="13" r:id="rId4"/>
    <sheet name="AEO 48" sheetId="4" r:id="rId5"/>
    <sheet name="AEO 41" sheetId="14" r:id="rId6"/>
    <sheet name="AEO 49" sheetId="5" r:id="rId7"/>
    <sheet name="AEO 36" sheetId="3" r:id="rId8"/>
    <sheet name="AEO 37" sheetId="16" r:id="rId9"/>
    <sheet name="AEO 48_original" sheetId="17" r:id="rId10"/>
    <sheet name="AEO 50" sheetId="6" r:id="rId11"/>
    <sheet name="NTS 1-40" sheetId="7" r:id="rId12"/>
    <sheet name="NRBS 40" sheetId="8" r:id="rId13"/>
    <sheet name="Calculations Etc" sheetId="9" r:id="rId14"/>
    <sheet name="Calibration Adjustments" sheetId="10" r:id="rId15"/>
    <sheet name="SYFAFE-psgr" sheetId="11" r:id="rId16"/>
    <sheet name="SYFAFE-frgt" sheetId="12" r:id="rId17"/>
  </sheets>
  <externalReferences>
    <externalReference r:id="rId18"/>
  </externalReferences>
  <definedNames>
    <definedName name="Eno_TM" localSheetId="8">#REF!</definedName>
    <definedName name="Eno_TM" localSheetId="3">#REF!</definedName>
    <definedName name="Eno_TM" localSheetId="9">#REF!</definedName>
    <definedName name="Eno_TM" localSheetId="2">#REF!</definedName>
    <definedName name="Eno_TM" localSheetId="11">#REF!</definedName>
    <definedName name="Eno_TM" localSheetId="16">#REF!</definedName>
    <definedName name="Eno_TM">#REF!</definedName>
    <definedName name="Eno_Tons" localSheetId="8">#REF!</definedName>
    <definedName name="Eno_Tons" localSheetId="9">#REF!</definedName>
    <definedName name="Eno_Tons" localSheetId="2">#REF!</definedName>
    <definedName name="Eno_Tons" localSheetId="11">#REF!</definedName>
    <definedName name="Eno_Tons" localSheetId="16">#REF!</definedName>
    <definedName name="Eno_Tons">#REF!</definedName>
    <definedName name="NTS_YR">[1]About!$B$144</definedName>
    <definedName name="Sum_T2" localSheetId="8">#REF!</definedName>
    <definedName name="Sum_T2" localSheetId="3">#REF!</definedName>
    <definedName name="Sum_T2" localSheetId="9">#REF!</definedName>
    <definedName name="Sum_T2" localSheetId="2">#REF!</definedName>
    <definedName name="Sum_T2" localSheetId="11">#REF!</definedName>
    <definedName name="Sum_T2" localSheetId="16">#REF!</definedName>
    <definedName name="Sum_T2">#REF!</definedName>
    <definedName name="Sum_TTM" localSheetId="8">#REF!</definedName>
    <definedName name="Sum_TTM" localSheetId="9">#REF!</definedName>
    <definedName name="Sum_TTM" localSheetId="2">#REF!</definedName>
    <definedName name="Sum_TTM" localSheetId="11">#REF!</definedName>
    <definedName name="Sum_TTM" localSheetId="16">#REF!</definedName>
    <definedName name="Sum_TTM">#REF!</definedName>
    <definedName name="ti_tbl_50" localSheetId="8">#REF!</definedName>
    <definedName name="ti_tbl_50" localSheetId="9">#REF!</definedName>
    <definedName name="ti_tbl_50" localSheetId="2">#REF!</definedName>
    <definedName name="ti_tbl_50" localSheetId="11">#REF!</definedName>
    <definedName name="ti_tbl_50" localSheetId="16">#REF!</definedName>
    <definedName name="ti_tbl_50">#REF!</definedName>
    <definedName name="ti_tbl_69" localSheetId="8">#REF!</definedName>
    <definedName name="ti_tbl_69" localSheetId="9">#REF!</definedName>
    <definedName name="ti_tbl_69" localSheetId="2">#REF!</definedName>
    <definedName name="ti_tbl_69" localSheetId="11">#REF!</definedName>
    <definedName name="ti_tbl_69" localSheetId="16">#REF!</definedName>
    <definedName name="ti_tbl_69">#REF!</definedName>
  </definedNames>
  <calcPr calcId="191029" calcOnSave="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uri="GoogleSheetsCustomDataVersion1">
      <go:sheetsCustomData xmlns:go="http://customooxmlschemas.google.com/" r:id="rId20" roundtripDataSignature="AMtx7mgPlXww3B65rWiw3m4NCkpxab+VVg=="/>
    </ext>
  </extLst>
</workbook>
</file>

<file path=xl/calcChain.xml><?xml version="1.0" encoding="utf-8"?>
<calcChain xmlns="http://schemas.openxmlformats.org/spreadsheetml/2006/main">
  <c r="F95" i="2" l="1"/>
  <c r="F94" i="2"/>
  <c r="F93" i="2"/>
  <c r="E5" i="12" l="1"/>
  <c r="E4" i="12"/>
  <c r="E5" i="11" l="1"/>
  <c r="AH246" i="4"/>
  <c r="AH237" i="4" s="1"/>
  <c r="AC246" i="4"/>
  <c r="AC237" i="4" s="1"/>
  <c r="Z246" i="4"/>
  <c r="Z237" i="4" s="1"/>
  <c r="U246" i="4"/>
  <c r="U237" i="4" s="1"/>
  <c r="R246" i="4"/>
  <c r="R237" i="4" s="1"/>
  <c r="M246" i="4"/>
  <c r="M237" i="4" s="1"/>
  <c r="J246" i="4"/>
  <c r="J237" i="4" s="1"/>
  <c r="E246" i="4"/>
  <c r="E237" i="4" s="1"/>
  <c r="AJ245" i="4"/>
  <c r="AJ246" i="4" s="1"/>
  <c r="AI245" i="4"/>
  <c r="AI246" i="4" s="1"/>
  <c r="AH245" i="4"/>
  <c r="AG245" i="4"/>
  <c r="AG246" i="4" s="1"/>
  <c r="AF245" i="4"/>
  <c r="AF246" i="4" s="1"/>
  <c r="AE245" i="4"/>
  <c r="AE246" i="4" s="1"/>
  <c r="AD245" i="4"/>
  <c r="AD246" i="4" s="1"/>
  <c r="AC245" i="4"/>
  <c r="AB245" i="4"/>
  <c r="AB246" i="4" s="1"/>
  <c r="AA245" i="4"/>
  <c r="AA246" i="4" s="1"/>
  <c r="Z245" i="4"/>
  <c r="Y245" i="4"/>
  <c r="Y246" i="4" s="1"/>
  <c r="X245" i="4"/>
  <c r="X246" i="4" s="1"/>
  <c r="W245" i="4"/>
  <c r="W246" i="4" s="1"/>
  <c r="V245" i="4"/>
  <c r="V246" i="4" s="1"/>
  <c r="U245" i="4"/>
  <c r="T245" i="4"/>
  <c r="T246" i="4" s="1"/>
  <c r="S245" i="4"/>
  <c r="S246" i="4" s="1"/>
  <c r="R245" i="4"/>
  <c r="Q245" i="4"/>
  <c r="Q246" i="4" s="1"/>
  <c r="P245" i="4"/>
  <c r="P246" i="4" s="1"/>
  <c r="O245" i="4"/>
  <c r="O246" i="4" s="1"/>
  <c r="N245" i="4"/>
  <c r="N246" i="4" s="1"/>
  <c r="M245" i="4"/>
  <c r="L245" i="4"/>
  <c r="L246" i="4" s="1"/>
  <c r="K245" i="4"/>
  <c r="K246" i="4" s="1"/>
  <c r="J245" i="4"/>
  <c r="I245" i="4"/>
  <c r="I246" i="4" s="1"/>
  <c r="H245" i="4"/>
  <c r="H246" i="4" s="1"/>
  <c r="G245" i="4"/>
  <c r="G246" i="4" s="1"/>
  <c r="F245" i="4"/>
  <c r="F246" i="4" s="1"/>
  <c r="E245" i="4"/>
  <c r="D245" i="4"/>
  <c r="D246" i="4" s="1"/>
  <c r="C237" i="4"/>
  <c r="AJ236" i="4"/>
  <c r="AI236" i="4"/>
  <c r="AH236" i="4"/>
  <c r="AG236" i="4"/>
  <c r="AF236" i="4"/>
  <c r="AE236" i="4"/>
  <c r="AD236" i="4"/>
  <c r="AC236" i="4"/>
  <c r="AB236" i="4"/>
  <c r="AA236" i="4"/>
  <c r="Z236" i="4"/>
  <c r="Y236" i="4"/>
  <c r="X236" i="4"/>
  <c r="W236" i="4"/>
  <c r="V236" i="4"/>
  <c r="U236" i="4"/>
  <c r="T236" i="4"/>
  <c r="S236" i="4"/>
  <c r="R236" i="4"/>
  <c r="Q236" i="4"/>
  <c r="P236" i="4"/>
  <c r="O236" i="4"/>
  <c r="N236" i="4"/>
  <c r="M236" i="4"/>
  <c r="L236" i="4"/>
  <c r="K236" i="4"/>
  <c r="J236" i="4"/>
  <c r="I236" i="4"/>
  <c r="H236" i="4"/>
  <c r="G236" i="4"/>
  <c r="F236" i="4"/>
  <c r="E236" i="4"/>
  <c r="D236" i="4"/>
  <c r="C236" i="4"/>
  <c r="AJ235" i="4"/>
  <c r="AI235" i="4"/>
  <c r="AH235" i="4"/>
  <c r="AG235" i="4"/>
  <c r="AF235" i="4"/>
  <c r="AE235" i="4"/>
  <c r="AD235" i="4"/>
  <c r="AC235" i="4"/>
  <c r="AB235" i="4"/>
  <c r="AA235" i="4"/>
  <c r="Z235" i="4"/>
  <c r="Y235" i="4"/>
  <c r="X235" i="4"/>
  <c r="W235" i="4"/>
  <c r="V235" i="4"/>
  <c r="U235" i="4"/>
  <c r="T235" i="4"/>
  <c r="S235" i="4"/>
  <c r="R235" i="4"/>
  <c r="Q235" i="4"/>
  <c r="P235" i="4"/>
  <c r="O235" i="4"/>
  <c r="N235" i="4"/>
  <c r="M235" i="4"/>
  <c r="L235" i="4"/>
  <c r="K235" i="4"/>
  <c r="J235" i="4"/>
  <c r="I235" i="4"/>
  <c r="H235" i="4"/>
  <c r="G235" i="4"/>
  <c r="F235" i="4"/>
  <c r="E235" i="4"/>
  <c r="D235" i="4"/>
  <c r="AH234" i="4"/>
  <c r="AC234" i="4"/>
  <c r="Z234" i="4"/>
  <c r="U234" i="4"/>
  <c r="R234" i="4"/>
  <c r="M234" i="4"/>
  <c r="J234" i="4"/>
  <c r="E234" i="4"/>
  <c r="C234" i="4"/>
  <c r="AK188" i="4"/>
  <c r="AK184" i="4"/>
  <c r="AK183" i="4"/>
  <c r="AK182" i="4"/>
  <c r="AK181" i="4"/>
  <c r="AK179" i="4"/>
  <c r="AK178" i="4"/>
  <c r="AK177" i="4"/>
  <c r="AK176" i="4"/>
  <c r="AK173" i="4"/>
  <c r="AK172" i="4"/>
  <c r="AK171" i="4"/>
  <c r="AK170" i="4"/>
  <c r="AK169" i="4"/>
  <c r="AK168" i="4"/>
  <c r="AK167" i="4"/>
  <c r="AK166" i="4"/>
  <c r="AK165" i="4"/>
  <c r="AK164" i="4"/>
  <c r="AK163" i="4"/>
  <c r="AK161" i="4"/>
  <c r="AK160" i="4"/>
  <c r="AK159" i="4"/>
  <c r="AK158" i="4"/>
  <c r="AK157" i="4"/>
  <c r="AK156" i="4"/>
  <c r="AK155" i="4"/>
  <c r="AK154" i="4"/>
  <c r="AK153" i="4"/>
  <c r="AK152" i="4"/>
  <c r="AK151" i="4"/>
  <c r="AK150" i="4"/>
  <c r="AK149" i="4"/>
  <c r="AK148" i="4"/>
  <c r="AK147" i="4"/>
  <c r="AK146" i="4"/>
  <c r="AK145" i="4"/>
  <c r="AK144" i="4"/>
  <c r="AK143" i="4"/>
  <c r="AK142" i="4"/>
  <c r="AK141" i="4"/>
  <c r="AK140" i="4"/>
  <c r="AK139" i="4"/>
  <c r="AK138" i="4"/>
  <c r="AK137" i="4"/>
  <c r="AK136" i="4"/>
  <c r="AK135" i="4"/>
  <c r="AK134" i="4"/>
  <c r="AK133" i="4"/>
  <c r="AK132" i="4"/>
  <c r="AK131" i="4"/>
  <c r="AK130" i="4"/>
  <c r="AK129" i="4"/>
  <c r="AK128" i="4"/>
  <c r="AK127" i="4"/>
  <c r="AK126" i="4"/>
  <c r="AK125" i="4"/>
  <c r="AK124" i="4"/>
  <c r="AK123" i="4"/>
  <c r="AK122" i="4"/>
  <c r="AK121" i="4"/>
  <c r="AK120" i="4"/>
  <c r="AK119" i="4"/>
  <c r="AK118" i="4"/>
  <c r="AK117" i="4"/>
  <c r="AK116" i="4"/>
  <c r="AK115" i="4"/>
  <c r="AK114" i="4"/>
  <c r="AK113" i="4"/>
  <c r="AK112" i="4"/>
  <c r="AK111" i="4"/>
  <c r="AK110" i="4"/>
  <c r="AK109" i="4"/>
  <c r="AK108" i="4"/>
  <c r="AK107" i="4"/>
  <c r="AK106" i="4"/>
  <c r="AK105" i="4"/>
  <c r="AK104" i="4"/>
  <c r="AK103" i="4"/>
  <c r="AK102" i="4"/>
  <c r="AK101" i="4"/>
  <c r="AK100" i="4"/>
  <c r="AK99" i="4"/>
  <c r="AK98" i="4"/>
  <c r="AK97" i="4"/>
  <c r="AK96" i="4"/>
  <c r="AK95" i="4"/>
  <c r="AK94" i="4"/>
  <c r="AK93" i="4"/>
  <c r="AK92" i="4"/>
  <c r="AK91" i="4"/>
  <c r="AK90" i="4"/>
  <c r="AK89" i="4"/>
  <c r="AK88" i="4"/>
  <c r="AK87" i="4"/>
  <c r="AK86" i="4"/>
  <c r="AK85" i="4"/>
  <c r="AK84" i="4"/>
  <c r="AK83" i="4"/>
  <c r="AK82" i="4"/>
  <c r="AK81" i="4"/>
  <c r="AK80" i="4"/>
  <c r="AK79" i="4"/>
  <c r="AK78" i="4"/>
  <c r="AK77" i="4"/>
  <c r="AK76" i="4"/>
  <c r="AK75" i="4"/>
  <c r="AK74" i="4"/>
  <c r="AK72" i="4"/>
  <c r="AK71" i="4"/>
  <c r="AK70" i="4"/>
  <c r="AK69" i="4"/>
  <c r="AK68" i="4"/>
  <c r="AK67" i="4"/>
  <c r="AK66" i="4"/>
  <c r="AK65" i="4"/>
  <c r="AK64" i="4"/>
  <c r="AK63" i="4"/>
  <c r="AK62" i="4"/>
  <c r="AK61" i="4"/>
  <c r="AK60" i="4"/>
  <c r="AK59" i="4"/>
  <c r="AK57" i="4"/>
  <c r="AK56" i="4"/>
  <c r="AK55" i="4"/>
  <c r="AK54" i="4"/>
  <c r="AK53" i="4"/>
  <c r="AK52" i="4"/>
  <c r="AK51" i="4"/>
  <c r="AK50" i="4"/>
  <c r="AK49" i="4"/>
  <c r="AK48" i="4"/>
  <c r="AK47" i="4"/>
  <c r="AK46" i="4"/>
  <c r="AK45" i="4"/>
  <c r="V237" i="4" l="1"/>
  <c r="V234" i="4"/>
  <c r="AD237" i="4"/>
  <c r="AD234" i="4"/>
  <c r="N237" i="4"/>
  <c r="N234" i="4"/>
  <c r="G237" i="4"/>
  <c r="G234" i="4"/>
  <c r="O237" i="4"/>
  <c r="O234" i="4"/>
  <c r="W237" i="4"/>
  <c r="W234" i="4"/>
  <c r="AE237" i="4"/>
  <c r="AE234" i="4"/>
  <c r="H234" i="4"/>
  <c r="H237" i="4"/>
  <c r="P234" i="4"/>
  <c r="P237" i="4"/>
  <c r="X234" i="4"/>
  <c r="X237" i="4"/>
  <c r="AF234" i="4"/>
  <c r="AF237" i="4"/>
  <c r="F237" i="4"/>
  <c r="F234" i="4"/>
  <c r="I234" i="4"/>
  <c r="I237" i="4"/>
  <c r="Q234" i="4"/>
  <c r="Q237" i="4"/>
  <c r="Y234" i="4"/>
  <c r="Y237" i="4"/>
  <c r="AG234" i="4"/>
  <c r="AG237" i="4"/>
  <c r="K234" i="4"/>
  <c r="K237" i="4"/>
  <c r="S234" i="4"/>
  <c r="S237" i="4"/>
  <c r="AA234" i="4"/>
  <c r="AA237" i="4"/>
  <c r="AI234" i="4"/>
  <c r="AI237" i="4"/>
  <c r="D234" i="4"/>
  <c r="D237" i="4"/>
  <c r="C235" i="4"/>
  <c r="L234" i="4"/>
  <c r="L237" i="4"/>
  <c r="T234" i="4"/>
  <c r="T237" i="4"/>
  <c r="AB234" i="4"/>
  <c r="AB237" i="4"/>
  <c r="AJ234" i="4"/>
  <c r="AJ237" i="4"/>
  <c r="E4" i="11" l="1"/>
  <c r="E3" i="11"/>
  <c r="E88" i="9"/>
  <c r="E87" i="9"/>
  <c r="E86" i="9"/>
  <c r="E85" i="9"/>
  <c r="E84" i="9"/>
  <c r="D2" i="11"/>
  <c r="E90" i="9" l="1"/>
  <c r="E89" i="9"/>
  <c r="E74" i="9" l="1"/>
  <c r="E73" i="9"/>
  <c r="E72" i="9"/>
  <c r="E71" i="9"/>
  <c r="E70" i="9"/>
  <c r="B61" i="9" l="1"/>
  <c r="B60" i="9"/>
  <c r="B56" i="9"/>
  <c r="B55" i="9"/>
  <c r="B51" i="9"/>
  <c r="B50" i="9"/>
  <c r="B62" i="9" l="1"/>
  <c r="B58" i="9"/>
  <c r="B52" i="9"/>
  <c r="H10" i="3" l="1"/>
  <c r="B44" i="9" l="1"/>
  <c r="B40" i="9"/>
  <c r="E35" i="9"/>
  <c r="B34" i="9"/>
  <c r="E31" i="9"/>
  <c r="B30" i="9"/>
  <c r="B9" i="9"/>
  <c r="AI8" i="9"/>
  <c r="AH8" i="9"/>
  <c r="AG8" i="9"/>
  <c r="AF8" i="9"/>
  <c r="AE8" i="9"/>
  <c r="AD8" i="9"/>
  <c r="AC8" i="9"/>
  <c r="AB8" i="9"/>
  <c r="AA8" i="9"/>
  <c r="Z8" i="9"/>
  <c r="Y8" i="9"/>
  <c r="X8" i="9"/>
  <c r="W8" i="9"/>
  <c r="V8" i="9"/>
  <c r="U8" i="9"/>
  <c r="T8" i="9"/>
  <c r="S8" i="9"/>
  <c r="R8" i="9"/>
  <c r="Q8" i="9"/>
  <c r="P8" i="9"/>
  <c r="O8" i="9"/>
  <c r="N8" i="9"/>
  <c r="M8" i="9"/>
  <c r="L8" i="9"/>
  <c r="K8" i="9"/>
  <c r="J8" i="9"/>
  <c r="I8" i="9"/>
  <c r="H8" i="9"/>
  <c r="G8" i="9"/>
  <c r="F8" i="9"/>
  <c r="E8" i="9"/>
  <c r="D8" i="9"/>
  <c r="C8" i="9"/>
  <c r="B8" i="9"/>
  <c r="AI7" i="9"/>
  <c r="AH7" i="9"/>
  <c r="AG7" i="9"/>
  <c r="AF7" i="9"/>
  <c r="AE7" i="9"/>
  <c r="AD7" i="9"/>
  <c r="AC7" i="9"/>
  <c r="AB7" i="9"/>
  <c r="AA7" i="9"/>
  <c r="Z7" i="9"/>
  <c r="Y7" i="9"/>
  <c r="X7" i="9"/>
  <c r="W7" i="9"/>
  <c r="V7" i="9"/>
  <c r="U7" i="9"/>
  <c r="T7" i="9"/>
  <c r="S7" i="9"/>
  <c r="R7" i="9"/>
  <c r="Q7" i="9"/>
  <c r="P7" i="9"/>
  <c r="O7" i="9"/>
  <c r="N7" i="9"/>
  <c r="M7" i="9"/>
  <c r="L7" i="9"/>
  <c r="K7" i="9"/>
  <c r="J7" i="9"/>
  <c r="I7" i="9"/>
  <c r="H7" i="9"/>
  <c r="G7" i="9"/>
  <c r="F7" i="9"/>
  <c r="E7" i="9"/>
  <c r="D7" i="9"/>
  <c r="C7" i="9"/>
  <c r="B7" i="9"/>
  <c r="AI4" i="9"/>
  <c r="AH4" i="9"/>
  <c r="AG4" i="9"/>
  <c r="AF4" i="9"/>
  <c r="AE4" i="9"/>
  <c r="AD4" i="9"/>
  <c r="AC4" i="9"/>
  <c r="AB4" i="9"/>
  <c r="AA4" i="9"/>
  <c r="Z4" i="9"/>
  <c r="Y4" i="9"/>
  <c r="X4" i="9"/>
  <c r="W4" i="9"/>
  <c r="V4" i="9"/>
  <c r="U4" i="9"/>
  <c r="T4" i="9"/>
  <c r="S4" i="9"/>
  <c r="R4" i="9"/>
  <c r="Q4" i="9"/>
  <c r="P4" i="9"/>
  <c r="O4" i="9"/>
  <c r="N4" i="9"/>
  <c r="M4" i="9"/>
  <c r="L4" i="9"/>
  <c r="K4" i="9"/>
  <c r="J4" i="9"/>
  <c r="I4" i="9"/>
  <c r="H4" i="9"/>
  <c r="G4" i="9"/>
  <c r="F4" i="9"/>
  <c r="E4" i="9"/>
  <c r="D4" i="9"/>
  <c r="C4" i="9"/>
  <c r="B4" i="9"/>
  <c r="AI3" i="9"/>
  <c r="AH3" i="9"/>
  <c r="AG3" i="9"/>
  <c r="AF3" i="9"/>
  <c r="AE3" i="9"/>
  <c r="AD3" i="9"/>
  <c r="AC3" i="9"/>
  <c r="AB3" i="9"/>
  <c r="AA3" i="9"/>
  <c r="Z3" i="9"/>
  <c r="Y3" i="9"/>
  <c r="X3" i="9"/>
  <c r="W3" i="9"/>
  <c r="V3" i="9"/>
  <c r="U3" i="9"/>
  <c r="T3" i="9"/>
  <c r="S3" i="9"/>
  <c r="R3" i="9"/>
  <c r="Q3" i="9"/>
  <c r="P3" i="9"/>
  <c r="O3" i="9"/>
  <c r="N3" i="9"/>
  <c r="M3" i="9"/>
  <c r="L3" i="9"/>
  <c r="K3" i="9"/>
  <c r="J3" i="9"/>
  <c r="I3" i="9"/>
  <c r="H3" i="9"/>
  <c r="G3" i="9"/>
  <c r="F3" i="9"/>
  <c r="E3" i="9"/>
  <c r="D3" i="9"/>
  <c r="C3" i="9"/>
  <c r="B3" i="9"/>
  <c r="AI2" i="9"/>
  <c r="AH2" i="9"/>
  <c r="AG2" i="9"/>
  <c r="AF2" i="9"/>
  <c r="AE2" i="9"/>
  <c r="AD2" i="9"/>
  <c r="AC2" i="9"/>
  <c r="AB2" i="9"/>
  <c r="AA2" i="9"/>
  <c r="Z2" i="9"/>
  <c r="Y2" i="9"/>
  <c r="X2" i="9"/>
  <c r="W2" i="9"/>
  <c r="V2" i="9"/>
  <c r="U2" i="9"/>
  <c r="T2" i="9"/>
  <c r="S2" i="9"/>
  <c r="R2" i="9"/>
  <c r="Q2" i="9"/>
  <c r="P2" i="9"/>
  <c r="O2" i="9"/>
  <c r="N2" i="9"/>
  <c r="M2" i="9"/>
  <c r="L2" i="9"/>
  <c r="K2" i="9"/>
  <c r="J2" i="9"/>
  <c r="I2" i="9"/>
  <c r="H2" i="9"/>
  <c r="G2" i="9"/>
  <c r="F2" i="9"/>
  <c r="E2" i="9"/>
  <c r="D2" i="9"/>
  <c r="C2" i="9"/>
  <c r="B2" i="9"/>
  <c r="E2" i="11" s="1"/>
  <c r="B22" i="8"/>
  <c r="AI127" i="7"/>
  <c r="AH127" i="7"/>
  <c r="AG127" i="7"/>
  <c r="AF127" i="7"/>
  <c r="AE127" i="7"/>
  <c r="AD127" i="7"/>
  <c r="AC127" i="7"/>
  <c r="AB127" i="7"/>
  <c r="AA127" i="7"/>
  <c r="Z127" i="7"/>
  <c r="Y127" i="7"/>
  <c r="X127" i="7"/>
  <c r="W127" i="7"/>
  <c r="V127" i="7"/>
  <c r="U127" i="7"/>
  <c r="T127" i="7"/>
  <c r="S127" i="7"/>
  <c r="R127" i="7"/>
  <c r="Q127" i="7"/>
  <c r="P127" i="7"/>
  <c r="O127" i="7"/>
  <c r="N127" i="7"/>
  <c r="M127" i="7"/>
  <c r="L127" i="7"/>
  <c r="K127" i="7"/>
  <c r="J127" i="7"/>
  <c r="I127" i="7"/>
  <c r="H127" i="7"/>
  <c r="G127" i="7"/>
  <c r="F127" i="7"/>
  <c r="E127" i="7"/>
  <c r="D127" i="7"/>
  <c r="C127" i="7"/>
  <c r="B127" i="7"/>
  <c r="AB126" i="7"/>
  <c r="T126" i="7"/>
  <c r="L126" i="7"/>
  <c r="D126" i="7"/>
  <c r="AI125" i="7"/>
  <c r="AI126" i="7" s="1"/>
  <c r="AH125" i="7"/>
  <c r="AH126" i="7" s="1"/>
  <c r="AG125" i="7"/>
  <c r="AG126" i="7" s="1"/>
  <c r="AF125" i="7"/>
  <c r="AF126" i="7" s="1"/>
  <c r="AE125" i="7"/>
  <c r="AE126" i="7" s="1"/>
  <c r="AD125" i="7"/>
  <c r="AD126" i="7" s="1"/>
  <c r="AC125" i="7"/>
  <c r="AC126" i="7" s="1"/>
  <c r="AB125" i="7"/>
  <c r="AA125" i="7"/>
  <c r="AA126" i="7" s="1"/>
  <c r="Z125" i="7"/>
  <c r="Z126" i="7" s="1"/>
  <c r="Y125" i="7"/>
  <c r="Y126" i="7" s="1"/>
  <c r="X125" i="7"/>
  <c r="X126" i="7" s="1"/>
  <c r="W125" i="7"/>
  <c r="W126" i="7" s="1"/>
  <c r="V125" i="7"/>
  <c r="V126" i="7" s="1"/>
  <c r="U125" i="7"/>
  <c r="U126" i="7" s="1"/>
  <c r="T125" i="7"/>
  <c r="S125" i="7"/>
  <c r="S126" i="7" s="1"/>
  <c r="R125" i="7"/>
  <c r="R126" i="7" s="1"/>
  <c r="Q125" i="7"/>
  <c r="Q126" i="7" s="1"/>
  <c r="P125" i="7"/>
  <c r="P126" i="7" s="1"/>
  <c r="O125" i="7"/>
  <c r="O126" i="7" s="1"/>
  <c r="N125" i="7"/>
  <c r="N126" i="7" s="1"/>
  <c r="M125" i="7"/>
  <c r="M126" i="7" s="1"/>
  <c r="L125" i="7"/>
  <c r="K125" i="7"/>
  <c r="K126" i="7" s="1"/>
  <c r="J125" i="7"/>
  <c r="J126" i="7" s="1"/>
  <c r="I125" i="7"/>
  <c r="I126" i="7" s="1"/>
  <c r="H125" i="7"/>
  <c r="H126" i="7" s="1"/>
  <c r="G125" i="7"/>
  <c r="G126" i="7" s="1"/>
  <c r="F125" i="7"/>
  <c r="F126" i="7" s="1"/>
  <c r="E125" i="7"/>
  <c r="E126" i="7" s="1"/>
  <c r="D125" i="7"/>
  <c r="C125" i="7"/>
  <c r="C126" i="7" s="1"/>
  <c r="AH117" i="7"/>
  <c r="AG117" i="7"/>
  <c r="AF117" i="7"/>
  <c r="AE117" i="7"/>
  <c r="AD117" i="7"/>
  <c r="AC117" i="7"/>
  <c r="AB117" i="7"/>
  <c r="Z117" i="7"/>
  <c r="Y117" i="7"/>
  <c r="X117" i="7"/>
  <c r="W117" i="7"/>
  <c r="V117" i="7"/>
  <c r="U117" i="7"/>
  <c r="T117" i="7"/>
  <c r="R117" i="7"/>
  <c r="Q117" i="7"/>
  <c r="P117" i="7"/>
  <c r="O117" i="7"/>
  <c r="N117" i="7"/>
  <c r="M117" i="7"/>
  <c r="L117" i="7"/>
  <c r="J117" i="7"/>
  <c r="I117" i="7"/>
  <c r="H117" i="7"/>
  <c r="G117" i="7"/>
  <c r="F117" i="7"/>
  <c r="E117" i="7"/>
  <c r="D117" i="7"/>
  <c r="C117" i="7"/>
  <c r="B117" i="7"/>
  <c r="AH116" i="7"/>
  <c r="AG116" i="7"/>
  <c r="AF116" i="7"/>
  <c r="AE116" i="7"/>
  <c r="AD116" i="7"/>
  <c r="AC116" i="7"/>
  <c r="AB116" i="7"/>
  <c r="Z116" i="7"/>
  <c r="Y116" i="7"/>
  <c r="X116" i="7"/>
  <c r="W116" i="7"/>
  <c r="V116" i="7"/>
  <c r="U116" i="7"/>
  <c r="T116" i="7"/>
  <c r="R116" i="7"/>
  <c r="Q116" i="7"/>
  <c r="P116" i="7"/>
  <c r="O116" i="7"/>
  <c r="N116" i="7"/>
  <c r="M116" i="7"/>
  <c r="L116" i="7"/>
  <c r="J116" i="7"/>
  <c r="I116" i="7"/>
  <c r="H116" i="7"/>
  <c r="G116" i="7"/>
  <c r="F116" i="7"/>
  <c r="E116" i="7"/>
  <c r="D116" i="7"/>
  <c r="C116" i="7"/>
  <c r="B116" i="7"/>
  <c r="AH115" i="7"/>
  <c r="AG115" i="7"/>
  <c r="AF115" i="7"/>
  <c r="AE115" i="7"/>
  <c r="AD115" i="7"/>
  <c r="AC115" i="7"/>
  <c r="AB115" i="7"/>
  <c r="Z115" i="7"/>
  <c r="Y115" i="7"/>
  <c r="X115" i="7"/>
  <c r="W115" i="7"/>
  <c r="V115" i="7"/>
  <c r="U115" i="7"/>
  <c r="T115" i="7"/>
  <c r="R115" i="7"/>
  <c r="Q115" i="7"/>
  <c r="P115" i="7"/>
  <c r="O115" i="7"/>
  <c r="N115" i="7"/>
  <c r="M115" i="7"/>
  <c r="L115" i="7"/>
  <c r="J115" i="7"/>
  <c r="I115" i="7"/>
  <c r="H115" i="7"/>
  <c r="G115" i="7"/>
  <c r="F115" i="7"/>
  <c r="E115" i="7"/>
  <c r="D115" i="7"/>
  <c r="AH114" i="7"/>
  <c r="AG114" i="7"/>
  <c r="AF114" i="7"/>
  <c r="AE114" i="7"/>
  <c r="AD114" i="7"/>
  <c r="AC114" i="7"/>
  <c r="AB114" i="7"/>
  <c r="Z114" i="7"/>
  <c r="Y114" i="7"/>
  <c r="X114" i="7"/>
  <c r="W114" i="7"/>
  <c r="V114" i="7"/>
  <c r="U114" i="7"/>
  <c r="T114" i="7"/>
  <c r="R114" i="7"/>
  <c r="Q114" i="7"/>
  <c r="P114" i="7"/>
  <c r="O114" i="7"/>
  <c r="N114" i="7"/>
  <c r="M114" i="7"/>
  <c r="L114" i="7"/>
  <c r="J114" i="7"/>
  <c r="I114" i="7"/>
  <c r="H114" i="7"/>
  <c r="G114" i="7"/>
  <c r="F114" i="7"/>
  <c r="E114" i="7"/>
  <c r="D114" i="7"/>
  <c r="AH113" i="7"/>
  <c r="AG113" i="7"/>
  <c r="AF113" i="7"/>
  <c r="AE113" i="7"/>
  <c r="AD113" i="7"/>
  <c r="AC113" i="7"/>
  <c r="AB113" i="7"/>
  <c r="Z113" i="7"/>
  <c r="Y113" i="7"/>
  <c r="X113" i="7"/>
  <c r="W113" i="7"/>
  <c r="V113" i="7"/>
  <c r="U113" i="7"/>
  <c r="T113" i="7"/>
  <c r="R113" i="7"/>
  <c r="Q113" i="7"/>
  <c r="P113" i="7"/>
  <c r="O113" i="7"/>
  <c r="N113" i="7"/>
  <c r="M113" i="7"/>
  <c r="L113" i="7"/>
  <c r="J113" i="7"/>
  <c r="I113" i="7"/>
  <c r="H113" i="7"/>
  <c r="G113" i="7"/>
  <c r="F113" i="7"/>
  <c r="E113" i="7"/>
  <c r="D113" i="7"/>
  <c r="AH112" i="7"/>
  <c r="AG112" i="7"/>
  <c r="AF112" i="7"/>
  <c r="AE112" i="7"/>
  <c r="AD112" i="7"/>
  <c r="AC112" i="7"/>
  <c r="AB112" i="7"/>
  <c r="Z112" i="7"/>
  <c r="Y112" i="7"/>
  <c r="X112" i="7"/>
  <c r="W112" i="7"/>
  <c r="V112" i="7"/>
  <c r="U112" i="7"/>
  <c r="T112" i="7"/>
  <c r="R112" i="7"/>
  <c r="Q112" i="7"/>
  <c r="P112" i="7"/>
  <c r="O112" i="7"/>
  <c r="N112" i="7"/>
  <c r="M112" i="7"/>
  <c r="L112" i="7"/>
  <c r="J112" i="7"/>
  <c r="I112" i="7"/>
  <c r="H112" i="7"/>
  <c r="G112" i="7"/>
  <c r="F112" i="7"/>
  <c r="E112" i="7"/>
  <c r="D112" i="7"/>
  <c r="C112" i="7"/>
  <c r="B112" i="7"/>
  <c r="AH111" i="7"/>
  <c r="AG111" i="7"/>
  <c r="AF111" i="7"/>
  <c r="AE111" i="7"/>
  <c r="AD111" i="7"/>
  <c r="AC111" i="7"/>
  <c r="AB111" i="7"/>
  <c r="Z111" i="7"/>
  <c r="Y111" i="7"/>
  <c r="X111" i="7"/>
  <c r="W111" i="7"/>
  <c r="V111" i="7"/>
  <c r="U111" i="7"/>
  <c r="T111" i="7"/>
  <c r="R111" i="7"/>
  <c r="Q111" i="7"/>
  <c r="P111" i="7"/>
  <c r="O111" i="7"/>
  <c r="N111" i="7"/>
  <c r="M111" i="7"/>
  <c r="L111" i="7"/>
  <c r="J111" i="7"/>
  <c r="I111" i="7"/>
  <c r="H111" i="7"/>
  <c r="G111" i="7"/>
  <c r="F111" i="7"/>
  <c r="E111" i="7"/>
  <c r="D111" i="7"/>
  <c r="C111" i="7"/>
  <c r="B111" i="7"/>
  <c r="AH110" i="7"/>
  <c r="AG110" i="7"/>
  <c r="AF110" i="7"/>
  <c r="AE110" i="7"/>
  <c r="AD110" i="7"/>
  <c r="AC110" i="7"/>
  <c r="AB110" i="7"/>
  <c r="Z110" i="7"/>
  <c r="Y110" i="7"/>
  <c r="X110" i="7"/>
  <c r="W110" i="7"/>
  <c r="V110" i="7"/>
  <c r="U110" i="7"/>
  <c r="T110" i="7"/>
  <c r="R110" i="7"/>
  <c r="Q110" i="7"/>
  <c r="P110" i="7"/>
  <c r="O110" i="7"/>
  <c r="N110" i="7"/>
  <c r="M110" i="7"/>
  <c r="L110" i="7"/>
  <c r="J110" i="7"/>
  <c r="I110" i="7"/>
  <c r="H110" i="7"/>
  <c r="G110" i="7"/>
  <c r="F110" i="7"/>
  <c r="E110" i="7"/>
  <c r="D110" i="7"/>
  <c r="C110" i="7"/>
  <c r="B110" i="7"/>
  <c r="AH109" i="7"/>
  <c r="AG109" i="7"/>
  <c r="AF109" i="7"/>
  <c r="AE109" i="7"/>
  <c r="AD109" i="7"/>
  <c r="AC109" i="7"/>
  <c r="AB109" i="7"/>
  <c r="Z109" i="7"/>
  <c r="Y109" i="7"/>
  <c r="X109" i="7"/>
  <c r="W109" i="7"/>
  <c r="V109" i="7"/>
  <c r="U109" i="7"/>
  <c r="T109" i="7"/>
  <c r="R109" i="7"/>
  <c r="Q109" i="7"/>
  <c r="P109" i="7"/>
  <c r="O109" i="7"/>
  <c r="N109" i="7"/>
  <c r="M109" i="7"/>
  <c r="L109" i="7"/>
  <c r="J109" i="7"/>
  <c r="I109" i="7"/>
  <c r="H109" i="7"/>
  <c r="G109" i="7"/>
  <c r="F109" i="7"/>
  <c r="E109" i="7"/>
  <c r="D109" i="7"/>
  <c r="AH108" i="7"/>
  <c r="AG108" i="7"/>
  <c r="AF108" i="7"/>
  <c r="AE108" i="7"/>
  <c r="AD108" i="7"/>
  <c r="AC108" i="7"/>
  <c r="AB108" i="7"/>
  <c r="Z108" i="7"/>
  <c r="Y108" i="7"/>
  <c r="X108" i="7"/>
  <c r="W108" i="7"/>
  <c r="V108" i="7"/>
  <c r="U108" i="7"/>
  <c r="T108" i="7"/>
  <c r="R108" i="7"/>
  <c r="Q108" i="7"/>
  <c r="P108" i="7"/>
  <c r="O108" i="7"/>
  <c r="N108" i="7"/>
  <c r="M108" i="7"/>
  <c r="L108" i="7"/>
  <c r="J108" i="7"/>
  <c r="I108" i="7"/>
  <c r="H108" i="7"/>
  <c r="G108" i="7"/>
  <c r="F108" i="7"/>
  <c r="E108" i="7"/>
  <c r="D108" i="7"/>
  <c r="C108" i="7"/>
  <c r="B108" i="7"/>
  <c r="AH107" i="7"/>
  <c r="AG107" i="7"/>
  <c r="AF107" i="7"/>
  <c r="AE107" i="7"/>
  <c r="AD107" i="7"/>
  <c r="AC107" i="7"/>
  <c r="AB107" i="7"/>
  <c r="Z107" i="7"/>
  <c r="Y107" i="7"/>
  <c r="X107" i="7"/>
  <c r="W107" i="7"/>
  <c r="V107" i="7"/>
  <c r="U107" i="7"/>
  <c r="T107" i="7"/>
  <c r="R107" i="7"/>
  <c r="Q107" i="7"/>
  <c r="P107" i="7"/>
  <c r="O107" i="7"/>
  <c r="N107" i="7"/>
  <c r="M107" i="7"/>
  <c r="L107" i="7"/>
  <c r="J107" i="7"/>
  <c r="I107" i="7"/>
  <c r="H107" i="7"/>
  <c r="G107" i="7"/>
  <c r="F107" i="7"/>
  <c r="E107" i="7"/>
  <c r="D107" i="7"/>
  <c r="C107" i="7"/>
  <c r="B107" i="7"/>
  <c r="AH106" i="7"/>
  <c r="AG106" i="7"/>
  <c r="AF106" i="7"/>
  <c r="AE106" i="7"/>
  <c r="AD106" i="7"/>
  <c r="AC106" i="7"/>
  <c r="AB106" i="7"/>
  <c r="Z106" i="7"/>
  <c r="Y106" i="7"/>
  <c r="X106" i="7"/>
  <c r="W106" i="7"/>
  <c r="V106" i="7"/>
  <c r="U106" i="7"/>
  <c r="T106" i="7"/>
  <c r="R106" i="7"/>
  <c r="Q106" i="7"/>
  <c r="P106" i="7"/>
  <c r="O106" i="7"/>
  <c r="N106" i="7"/>
  <c r="M106" i="7"/>
  <c r="L106" i="7"/>
  <c r="J106" i="7"/>
  <c r="I106" i="7"/>
  <c r="H106" i="7"/>
  <c r="G106" i="7"/>
  <c r="F106" i="7"/>
  <c r="E106" i="7"/>
  <c r="D106" i="7"/>
  <c r="C106" i="7"/>
  <c r="B106" i="7"/>
  <c r="AH105" i="7"/>
  <c r="AG105" i="7"/>
  <c r="AF105" i="7"/>
  <c r="AE105" i="7"/>
  <c r="AD105" i="7"/>
  <c r="AC105" i="7"/>
  <c r="AB105" i="7"/>
  <c r="Z105" i="7"/>
  <c r="Y105" i="7"/>
  <c r="X105" i="7"/>
  <c r="W105" i="7"/>
  <c r="V105" i="7"/>
  <c r="U105" i="7"/>
  <c r="T105" i="7"/>
  <c r="R105" i="7"/>
  <c r="Q105" i="7"/>
  <c r="P105" i="7"/>
  <c r="O105" i="7"/>
  <c r="N105" i="7"/>
  <c r="M105" i="7"/>
  <c r="L105" i="7"/>
  <c r="J105" i="7"/>
  <c r="I105" i="7"/>
  <c r="H105" i="7"/>
  <c r="G105" i="7"/>
  <c r="F105" i="7"/>
  <c r="E105" i="7"/>
  <c r="D105" i="7"/>
  <c r="C105" i="7"/>
  <c r="B105" i="7"/>
  <c r="AH104" i="7"/>
  <c r="AG104" i="7"/>
  <c r="AF104" i="7"/>
  <c r="AE104" i="7"/>
  <c r="AD104" i="7"/>
  <c r="AC104" i="7"/>
  <c r="AB104" i="7"/>
  <c r="Z104" i="7"/>
  <c r="Y104" i="7"/>
  <c r="X104" i="7"/>
  <c r="W104" i="7"/>
  <c r="V104" i="7"/>
  <c r="U104" i="7"/>
  <c r="T104" i="7"/>
  <c r="R104" i="7"/>
  <c r="Q104" i="7"/>
  <c r="P104" i="7"/>
  <c r="O104" i="7"/>
  <c r="N104" i="7"/>
  <c r="M104" i="7"/>
  <c r="L104" i="7"/>
  <c r="J104" i="7"/>
  <c r="I104" i="7"/>
  <c r="H104" i="7"/>
  <c r="G104" i="7"/>
  <c r="F104" i="7"/>
  <c r="E104" i="7"/>
  <c r="D104" i="7"/>
  <c r="C104" i="7"/>
  <c r="B104" i="7"/>
  <c r="AH103" i="7"/>
  <c r="AG103" i="7"/>
  <c r="AF103" i="7"/>
  <c r="AE103" i="7"/>
  <c r="AD103" i="7"/>
  <c r="AC103" i="7"/>
  <c r="AB103" i="7"/>
  <c r="Z103" i="7"/>
  <c r="Y103" i="7"/>
  <c r="X103" i="7"/>
  <c r="W103" i="7"/>
  <c r="V103" i="7"/>
  <c r="U103" i="7"/>
  <c r="T103" i="7"/>
  <c r="R103" i="7"/>
  <c r="Q103" i="7"/>
  <c r="P103" i="7"/>
  <c r="O103" i="7"/>
  <c r="N103" i="7"/>
  <c r="M103" i="7"/>
  <c r="L103" i="7"/>
  <c r="J103" i="7"/>
  <c r="I103" i="7"/>
  <c r="H103" i="7"/>
  <c r="G103" i="7"/>
  <c r="F103" i="7"/>
  <c r="E103" i="7"/>
  <c r="D103" i="7"/>
  <c r="C103" i="7"/>
  <c r="B103" i="7"/>
  <c r="AH102" i="7"/>
  <c r="AG102" i="7"/>
  <c r="AF102" i="7"/>
  <c r="AE102" i="7"/>
  <c r="AD102" i="7"/>
  <c r="AC102" i="7"/>
  <c r="AB102" i="7"/>
  <c r="Z102" i="7"/>
  <c r="Y102" i="7"/>
  <c r="X102" i="7"/>
  <c r="W102" i="7"/>
  <c r="V102" i="7"/>
  <c r="U102" i="7"/>
  <c r="T102" i="7"/>
  <c r="R102" i="7"/>
  <c r="Q102" i="7"/>
  <c r="P102" i="7"/>
  <c r="O102" i="7"/>
  <c r="N102" i="7"/>
  <c r="M102" i="7"/>
  <c r="L102" i="7"/>
  <c r="J102" i="7"/>
  <c r="I102" i="7"/>
  <c r="H102" i="7"/>
  <c r="G102" i="7"/>
  <c r="F102" i="7"/>
  <c r="E102" i="7"/>
  <c r="D102" i="7"/>
  <c r="AH101" i="7"/>
  <c r="AG101" i="7"/>
  <c r="AF101" i="7"/>
  <c r="AE101" i="7"/>
  <c r="AD101" i="7"/>
  <c r="AC101" i="7"/>
  <c r="AB101" i="7"/>
  <c r="Z101" i="7"/>
  <c r="Y101" i="7"/>
  <c r="X101" i="7"/>
  <c r="W101" i="7"/>
  <c r="V101" i="7"/>
  <c r="U101" i="7"/>
  <c r="T101" i="7"/>
  <c r="R101" i="7"/>
  <c r="Q101" i="7"/>
  <c r="P101" i="7"/>
  <c r="O101" i="7"/>
  <c r="N101" i="7"/>
  <c r="M101" i="7"/>
  <c r="L101" i="7"/>
  <c r="J101" i="7"/>
  <c r="I101" i="7"/>
  <c r="H101" i="7"/>
  <c r="G101" i="7"/>
  <c r="F101" i="7"/>
  <c r="E101" i="7"/>
  <c r="D101" i="7"/>
  <c r="AI100" i="7"/>
  <c r="AH100" i="7"/>
  <c r="AG100" i="7"/>
  <c r="AF100" i="7"/>
  <c r="AE100" i="7"/>
  <c r="AD100" i="7"/>
  <c r="AC100" i="7"/>
  <c r="AB100" i="7"/>
  <c r="AA100" i="7"/>
  <c r="Z100" i="7"/>
  <c r="Y100" i="7"/>
  <c r="X100" i="7"/>
  <c r="W100" i="7"/>
  <c r="V100" i="7"/>
  <c r="U100" i="7"/>
  <c r="T100" i="7"/>
  <c r="R100" i="7"/>
  <c r="Q100" i="7"/>
  <c r="P100" i="7"/>
  <c r="O100" i="7"/>
  <c r="N100" i="7"/>
  <c r="M100" i="7"/>
  <c r="L100" i="7"/>
  <c r="J100" i="7"/>
  <c r="I100" i="7"/>
  <c r="H100" i="7"/>
  <c r="G100" i="7"/>
  <c r="F100" i="7"/>
  <c r="E100" i="7"/>
  <c r="D100" i="7"/>
  <c r="C100" i="7"/>
  <c r="B100" i="7"/>
  <c r="AH99" i="7"/>
  <c r="AG99" i="7"/>
  <c r="AF99" i="7"/>
  <c r="AE99" i="7"/>
  <c r="AD99" i="7"/>
  <c r="AC99" i="7"/>
  <c r="AB99" i="7"/>
  <c r="Z99" i="7"/>
  <c r="Y99" i="7"/>
  <c r="X99" i="7"/>
  <c r="W99" i="7"/>
  <c r="V99" i="7"/>
  <c r="U99" i="7"/>
  <c r="T99" i="7"/>
  <c r="S99" i="7"/>
  <c r="R99" i="7"/>
  <c r="Q99" i="7"/>
  <c r="P99" i="7"/>
  <c r="O99" i="7"/>
  <c r="N99" i="7"/>
  <c r="M99" i="7"/>
  <c r="L99" i="7"/>
  <c r="K99" i="7"/>
  <c r="J99" i="7"/>
  <c r="I99" i="7"/>
  <c r="H99" i="7"/>
  <c r="G99" i="7"/>
  <c r="F99" i="7"/>
  <c r="E99" i="7"/>
  <c r="D99" i="7"/>
  <c r="C99" i="7"/>
  <c r="B99" i="7"/>
  <c r="AH98" i="7"/>
  <c r="AG98" i="7"/>
  <c r="AF98" i="7"/>
  <c r="AE98" i="7"/>
  <c r="AD98" i="7"/>
  <c r="AC98" i="7"/>
  <c r="AB98" i="7"/>
  <c r="Z98" i="7"/>
  <c r="Y98" i="7"/>
  <c r="X98" i="7"/>
  <c r="W98" i="7"/>
  <c r="V98" i="7"/>
  <c r="U98" i="7"/>
  <c r="T98" i="7"/>
  <c r="R98" i="7"/>
  <c r="Q98" i="7"/>
  <c r="P98" i="7"/>
  <c r="O98" i="7"/>
  <c r="N98" i="7"/>
  <c r="M98" i="7"/>
  <c r="L98" i="7"/>
  <c r="J98" i="7"/>
  <c r="I98" i="7"/>
  <c r="H98" i="7"/>
  <c r="G98" i="7"/>
  <c r="F98" i="7"/>
  <c r="E98" i="7"/>
  <c r="D98" i="7"/>
  <c r="C98" i="7"/>
  <c r="B98" i="7"/>
  <c r="AI97" i="7"/>
  <c r="AH97" i="7"/>
  <c r="AG97" i="7"/>
  <c r="AF97" i="7"/>
  <c r="AE97" i="7"/>
  <c r="AD97" i="7"/>
  <c r="AC97" i="7"/>
  <c r="AB97" i="7"/>
  <c r="AA97" i="7"/>
  <c r="Z97" i="7"/>
  <c r="Y97" i="7"/>
  <c r="X97" i="7"/>
  <c r="W97" i="7"/>
  <c r="V97" i="7"/>
  <c r="U97" i="7"/>
  <c r="T97" i="7"/>
  <c r="R97" i="7"/>
  <c r="Q97" i="7"/>
  <c r="P97" i="7"/>
  <c r="O97" i="7"/>
  <c r="N97" i="7"/>
  <c r="M97" i="7"/>
  <c r="L97" i="7"/>
  <c r="J97" i="7"/>
  <c r="I97" i="7"/>
  <c r="H97" i="7"/>
  <c r="G97" i="7"/>
  <c r="F97" i="7"/>
  <c r="E97" i="7"/>
  <c r="D97" i="7"/>
  <c r="AH96" i="7"/>
  <c r="AG96" i="7"/>
  <c r="AF96" i="7"/>
  <c r="AE96" i="7"/>
  <c r="AD96" i="7"/>
  <c r="AC96" i="7"/>
  <c r="AB96" i="7"/>
  <c r="Z96" i="7"/>
  <c r="Y96" i="7"/>
  <c r="X96" i="7"/>
  <c r="W96" i="7"/>
  <c r="V96" i="7"/>
  <c r="U96" i="7"/>
  <c r="T96" i="7"/>
  <c r="S96" i="7"/>
  <c r="R96" i="7"/>
  <c r="Q96" i="7"/>
  <c r="P96" i="7"/>
  <c r="O96" i="7"/>
  <c r="N96" i="7"/>
  <c r="M96" i="7"/>
  <c r="L96" i="7"/>
  <c r="K96" i="7"/>
  <c r="J96" i="7"/>
  <c r="I96" i="7"/>
  <c r="H96" i="7"/>
  <c r="G96" i="7"/>
  <c r="F96" i="7"/>
  <c r="E96" i="7"/>
  <c r="D96" i="7"/>
  <c r="C96" i="7"/>
  <c r="B96" i="7"/>
  <c r="AH95" i="7"/>
  <c r="AG95" i="7"/>
  <c r="AF95" i="7"/>
  <c r="AE95" i="7"/>
  <c r="AD95" i="7"/>
  <c r="AC95" i="7"/>
  <c r="AB95" i="7"/>
  <c r="Z95" i="7"/>
  <c r="Y95" i="7"/>
  <c r="X95" i="7"/>
  <c r="W95" i="7"/>
  <c r="V95" i="7"/>
  <c r="U95" i="7"/>
  <c r="T95" i="7"/>
  <c r="R95" i="7"/>
  <c r="Q95" i="7"/>
  <c r="P95" i="7"/>
  <c r="O95" i="7"/>
  <c r="N95" i="7"/>
  <c r="M95" i="7"/>
  <c r="L95" i="7"/>
  <c r="J95" i="7"/>
  <c r="I95" i="7"/>
  <c r="H95" i="7"/>
  <c r="G95" i="7"/>
  <c r="F95" i="7"/>
  <c r="E95" i="7"/>
  <c r="D95" i="7"/>
  <c r="B95" i="7"/>
  <c r="AH94" i="7"/>
  <c r="AG94" i="7"/>
  <c r="AF94" i="7"/>
  <c r="AE94" i="7"/>
  <c r="AD94" i="7"/>
  <c r="AC94" i="7"/>
  <c r="AB94" i="7"/>
  <c r="Z94" i="7"/>
  <c r="Y94" i="7"/>
  <c r="X94" i="7"/>
  <c r="W94" i="7"/>
  <c r="V94" i="7"/>
  <c r="U94" i="7"/>
  <c r="T94" i="7"/>
  <c r="R94" i="7"/>
  <c r="Q94" i="7"/>
  <c r="P94" i="7"/>
  <c r="O94" i="7"/>
  <c r="N94" i="7"/>
  <c r="M94" i="7"/>
  <c r="L94" i="7"/>
  <c r="J94" i="7"/>
  <c r="I94" i="7"/>
  <c r="H94" i="7"/>
  <c r="G94" i="7"/>
  <c r="F94" i="7"/>
  <c r="E94" i="7"/>
  <c r="D94" i="7"/>
  <c r="C92" i="7"/>
  <c r="AF211" i="5"/>
  <c r="X211" i="5"/>
  <c r="P211" i="5"/>
  <c r="H211" i="5"/>
  <c r="C211" i="5"/>
  <c r="C210" i="5"/>
  <c r="AJ207" i="5"/>
  <c r="AF207" i="5"/>
  <c r="AF210" i="5" s="1"/>
  <c r="AB207" i="5"/>
  <c r="X207" i="5"/>
  <c r="X210" i="5" s="1"/>
  <c r="T207" i="5"/>
  <c r="P207" i="5"/>
  <c r="P210" i="5" s="1"/>
  <c r="L207" i="5"/>
  <c r="H207" i="5"/>
  <c r="H210" i="5" s="1"/>
  <c r="D207" i="5"/>
  <c r="AJ206" i="5"/>
  <c r="AI206" i="5"/>
  <c r="AI207" i="5" s="1"/>
  <c r="AH206" i="5"/>
  <c r="AH207" i="5" s="1"/>
  <c r="AH211" i="5" s="1"/>
  <c r="AG206" i="5"/>
  <c r="AG207" i="5" s="1"/>
  <c r="AF206" i="5"/>
  <c r="AE206" i="5"/>
  <c r="AE207" i="5" s="1"/>
  <c r="AD206" i="5"/>
  <c r="AD207" i="5" s="1"/>
  <c r="AC206" i="5"/>
  <c r="AC207" i="5" s="1"/>
  <c r="AB206" i="5"/>
  <c r="AA206" i="5"/>
  <c r="AA207" i="5" s="1"/>
  <c r="Z206" i="5"/>
  <c r="Z207" i="5" s="1"/>
  <c r="Z211" i="5" s="1"/>
  <c r="Y206" i="5"/>
  <c r="Y207" i="5" s="1"/>
  <c r="X206" i="5"/>
  <c r="W206" i="5"/>
  <c r="W207" i="5" s="1"/>
  <c r="V206" i="5"/>
  <c r="V207" i="5" s="1"/>
  <c r="U206" i="5"/>
  <c r="U207" i="5" s="1"/>
  <c r="T206" i="5"/>
  <c r="S206" i="5"/>
  <c r="S207" i="5" s="1"/>
  <c r="R206" i="5"/>
  <c r="R207" i="5" s="1"/>
  <c r="Q206" i="5"/>
  <c r="Q207" i="5" s="1"/>
  <c r="P206" i="5"/>
  <c r="O206" i="5"/>
  <c r="O207" i="5" s="1"/>
  <c r="N206" i="5"/>
  <c r="N207" i="5" s="1"/>
  <c r="M206" i="5"/>
  <c r="M207" i="5" s="1"/>
  <c r="L206" i="5"/>
  <c r="K206" i="5"/>
  <c r="K207" i="5" s="1"/>
  <c r="J206" i="5"/>
  <c r="J207" i="5" s="1"/>
  <c r="I206" i="5"/>
  <c r="I207" i="5" s="1"/>
  <c r="H206" i="5"/>
  <c r="G206" i="5"/>
  <c r="G207" i="5" s="1"/>
  <c r="F206" i="5"/>
  <c r="F207" i="5" s="1"/>
  <c r="E206" i="5"/>
  <c r="E207" i="5" s="1"/>
  <c r="D206" i="5"/>
  <c r="AK184" i="5"/>
  <c r="AK182" i="5"/>
  <c r="AK181" i="5"/>
  <c r="AK180" i="5"/>
  <c r="AK179" i="5"/>
  <c r="AK178" i="5"/>
  <c r="AK177" i="5"/>
  <c r="AK176" i="5"/>
  <c r="AK175" i="5"/>
  <c r="AK174" i="5"/>
  <c r="AK173" i="5"/>
  <c r="AK172" i="5"/>
  <c r="AK171" i="5"/>
  <c r="AK170" i="5"/>
  <c r="AK169" i="5"/>
  <c r="AK168" i="5"/>
  <c r="AK167" i="5"/>
  <c r="AK166" i="5"/>
  <c r="AK165" i="5"/>
  <c r="AK164" i="5"/>
  <c r="AK163" i="5"/>
  <c r="AK162" i="5"/>
  <c r="AK161" i="5"/>
  <c r="AK160" i="5"/>
  <c r="AK159" i="5"/>
  <c r="AK158" i="5"/>
  <c r="AK157" i="5"/>
  <c r="AK156" i="5"/>
  <c r="AK155" i="5"/>
  <c r="AK154" i="5"/>
  <c r="AK153" i="5"/>
  <c r="AK152" i="5"/>
  <c r="AK151" i="5"/>
  <c r="AK150" i="5"/>
  <c r="AK149" i="5"/>
  <c r="AK148" i="5"/>
  <c r="AK147" i="5"/>
  <c r="AK146" i="5"/>
  <c r="AK145" i="5"/>
  <c r="AK144" i="5"/>
  <c r="AK143" i="5"/>
  <c r="AK142" i="5"/>
  <c r="AK141" i="5"/>
  <c r="AK140" i="5"/>
  <c r="AK139" i="5"/>
  <c r="AK138" i="5"/>
  <c r="AK137" i="5"/>
  <c r="AK136" i="5"/>
  <c r="AK135" i="5"/>
  <c r="AK134" i="5"/>
  <c r="AK133" i="5"/>
  <c r="AK132" i="5"/>
  <c r="AK131" i="5"/>
  <c r="AK130" i="5"/>
  <c r="AK129" i="5"/>
  <c r="AK128" i="5"/>
  <c r="AK127" i="5"/>
  <c r="AK126" i="5"/>
  <c r="AK125" i="5"/>
  <c r="AK124" i="5"/>
  <c r="AK123" i="5"/>
  <c r="AK122" i="5"/>
  <c r="AK121" i="5"/>
  <c r="AK120" i="5"/>
  <c r="AK119" i="5"/>
  <c r="AK118" i="5"/>
  <c r="AK117" i="5"/>
  <c r="AK116" i="5"/>
  <c r="AK115" i="5"/>
  <c r="AK114" i="5"/>
  <c r="AK113" i="5"/>
  <c r="AK112" i="5"/>
  <c r="AK111" i="5"/>
  <c r="AK110" i="5"/>
  <c r="AK109" i="5"/>
  <c r="AK108" i="5"/>
  <c r="AK107" i="5"/>
  <c r="AK106" i="5"/>
  <c r="AK105" i="5"/>
  <c r="AK104" i="5"/>
  <c r="AK103" i="5"/>
  <c r="AK102" i="5"/>
  <c r="AK101" i="5"/>
  <c r="AK100" i="5"/>
  <c r="AK99" i="5"/>
  <c r="AK98" i="5"/>
  <c r="AK97" i="5"/>
  <c r="AK96" i="5"/>
  <c r="AK95" i="5"/>
  <c r="AK94" i="5"/>
  <c r="AK93" i="5"/>
  <c r="AK92" i="5"/>
  <c r="AK91" i="5"/>
  <c r="AK90" i="5"/>
  <c r="AK89" i="5"/>
  <c r="AK88" i="5"/>
  <c r="AK87" i="5"/>
  <c r="AK86" i="5"/>
  <c r="AK85" i="5"/>
  <c r="AK84" i="5"/>
  <c r="AK83" i="5"/>
  <c r="AK82" i="5"/>
  <c r="AK81" i="5"/>
  <c r="AK80" i="5"/>
  <c r="AK79" i="5"/>
  <c r="AK78" i="5"/>
  <c r="AK77" i="5"/>
  <c r="AK76" i="5"/>
  <c r="AK75" i="5"/>
  <c r="AK74" i="5"/>
  <c r="AK73" i="5"/>
  <c r="AK72" i="5"/>
  <c r="AJ142" i="3"/>
  <c r="S123" i="3"/>
  <c r="AG114" i="3"/>
  <c r="C113" i="3"/>
  <c r="I107" i="3"/>
  <c r="AG104" i="3"/>
  <c r="C103" i="3"/>
  <c r="K99" i="3"/>
  <c r="C99" i="3"/>
  <c r="AJ90" i="3"/>
  <c r="AG90" i="3"/>
  <c r="AG100" i="3" s="1"/>
  <c r="AB90" i="3"/>
  <c r="Y90" i="3"/>
  <c r="Y107" i="3" s="1"/>
  <c r="T90" i="3"/>
  <c r="Q90" i="3"/>
  <c r="Q100" i="3" s="1"/>
  <c r="L90" i="3"/>
  <c r="I90" i="3"/>
  <c r="I106" i="3" s="1"/>
  <c r="D90" i="3"/>
  <c r="AJ89" i="3"/>
  <c r="AI89" i="3"/>
  <c r="AI90" i="3" s="1"/>
  <c r="AI103" i="3" s="1"/>
  <c r="AH89" i="3"/>
  <c r="AH90" i="3" s="1"/>
  <c r="AH134" i="3" s="1"/>
  <c r="AG89" i="3"/>
  <c r="AF89" i="3"/>
  <c r="AF90" i="3" s="1"/>
  <c r="AF105" i="3" s="1"/>
  <c r="AE89" i="3"/>
  <c r="AE90" i="3" s="1"/>
  <c r="AD89" i="3"/>
  <c r="AD90" i="3" s="1"/>
  <c r="AD106" i="3" s="1"/>
  <c r="AC89" i="3"/>
  <c r="AC90" i="3" s="1"/>
  <c r="AC119" i="3" s="1"/>
  <c r="AB89" i="3"/>
  <c r="AA89" i="3"/>
  <c r="AA90" i="3" s="1"/>
  <c r="AA117" i="3" s="1"/>
  <c r="Z89" i="3"/>
  <c r="Z90" i="3" s="1"/>
  <c r="Z118" i="3" s="1"/>
  <c r="Y89" i="3"/>
  <c r="X89" i="3"/>
  <c r="X90" i="3" s="1"/>
  <c r="W89" i="3"/>
  <c r="W90" i="3" s="1"/>
  <c r="V89" i="3"/>
  <c r="V90" i="3" s="1"/>
  <c r="U89" i="3"/>
  <c r="U90" i="3" s="1"/>
  <c r="U98" i="3" s="1"/>
  <c r="T89" i="3"/>
  <c r="S89" i="3"/>
  <c r="S90" i="3" s="1"/>
  <c r="S103" i="3" s="1"/>
  <c r="R89" i="3"/>
  <c r="R90" i="3" s="1"/>
  <c r="R125" i="3" s="1"/>
  <c r="Q89" i="3"/>
  <c r="P89" i="3"/>
  <c r="P90" i="3" s="1"/>
  <c r="O89" i="3"/>
  <c r="O90" i="3" s="1"/>
  <c r="O97" i="3" s="1"/>
  <c r="N89" i="3"/>
  <c r="N90" i="3" s="1"/>
  <c r="M89" i="3"/>
  <c r="M90" i="3" s="1"/>
  <c r="M102" i="3" s="1"/>
  <c r="L89" i="3"/>
  <c r="K89" i="3"/>
  <c r="K90" i="3" s="1"/>
  <c r="K131" i="3" s="1"/>
  <c r="J89" i="3"/>
  <c r="J90" i="3" s="1"/>
  <c r="I89" i="3"/>
  <c r="H89" i="3"/>
  <c r="H90" i="3" s="1"/>
  <c r="G89" i="3"/>
  <c r="G90" i="3" s="1"/>
  <c r="G101" i="3" s="1"/>
  <c r="F89" i="3"/>
  <c r="F90" i="3" s="1"/>
  <c r="E89" i="3"/>
  <c r="E90" i="3" s="1"/>
  <c r="E112" i="3" s="1"/>
  <c r="D89" i="3"/>
  <c r="AK74" i="3"/>
  <c r="AK72" i="3"/>
  <c r="AK71" i="3"/>
  <c r="AK70" i="3"/>
  <c r="AK69" i="3"/>
  <c r="AK68" i="3"/>
  <c r="AK67" i="3"/>
  <c r="AK66" i="3"/>
  <c r="AK65" i="3"/>
  <c r="AK64" i="3"/>
  <c r="AK63" i="3"/>
  <c r="AK62" i="3"/>
  <c r="AK61" i="3"/>
  <c r="AK60" i="3"/>
  <c r="AK59" i="3"/>
  <c r="AK56" i="3"/>
  <c r="AK55" i="3"/>
  <c r="AK54" i="3"/>
  <c r="AK53" i="3"/>
  <c r="AK52" i="3"/>
  <c r="AK51" i="3"/>
  <c r="AK49" i="3"/>
  <c r="AK48" i="3"/>
  <c r="AK47" i="3"/>
  <c r="AK46" i="3"/>
  <c r="AK45" i="3"/>
  <c r="AK44" i="3"/>
  <c r="AK43" i="3"/>
  <c r="AK42" i="3"/>
  <c r="AK41" i="3"/>
  <c r="AK40" i="3"/>
  <c r="AK39" i="3"/>
  <c r="AK38" i="3"/>
  <c r="AK37" i="3"/>
  <c r="AK36" i="3"/>
  <c r="AK35" i="3"/>
  <c r="AK34" i="3"/>
  <c r="AK33" i="3"/>
  <c r="AK32" i="3"/>
  <c r="AK29" i="3"/>
  <c r="AK28" i="3"/>
  <c r="AK27" i="3"/>
  <c r="AK26" i="3"/>
  <c r="AK25" i="3"/>
  <c r="AK24" i="3"/>
  <c r="AK23" i="3"/>
  <c r="AK22" i="3"/>
  <c r="AK21" i="3"/>
  <c r="AK20" i="3"/>
  <c r="AK19" i="3"/>
  <c r="AK18" i="3"/>
  <c r="AK17" i="3"/>
  <c r="AG145" i="3"/>
  <c r="U9" i="3"/>
  <c r="AN173" i="2"/>
  <c r="AM173" i="2"/>
  <c r="AL173" i="2"/>
  <c r="AK173" i="2"/>
  <c r="AJ173" i="2"/>
  <c r="AI173" i="2"/>
  <c r="AH173" i="2"/>
  <c r="AG173" i="2"/>
  <c r="AF173" i="2"/>
  <c r="AE173" i="2"/>
  <c r="AD173" i="2"/>
  <c r="AC173" i="2"/>
  <c r="AB173" i="2"/>
  <c r="AA173" i="2"/>
  <c r="Z173" i="2"/>
  <c r="Y173" i="2"/>
  <c r="X173" i="2"/>
  <c r="W173" i="2"/>
  <c r="V173" i="2"/>
  <c r="U173" i="2"/>
  <c r="T173" i="2"/>
  <c r="S173" i="2"/>
  <c r="R173" i="2"/>
  <c r="Q173" i="2"/>
  <c r="P173" i="2"/>
  <c r="O173" i="2"/>
  <c r="N173" i="2"/>
  <c r="M173" i="2"/>
  <c r="L173" i="2"/>
  <c r="K173" i="2"/>
  <c r="J173" i="2"/>
  <c r="I173" i="2"/>
  <c r="H173" i="2"/>
  <c r="G173" i="2"/>
  <c r="F173" i="2"/>
  <c r="E173" i="2"/>
  <c r="D173" i="2"/>
  <c r="F165" i="2"/>
  <c r="F164" i="2"/>
  <c r="F160" i="2"/>
  <c r="F159" i="2"/>
  <c r="F158" i="2"/>
  <c r="F156" i="2"/>
  <c r="F144" i="2"/>
  <c r="F143" i="2"/>
  <c r="F142" i="2"/>
  <c r="AL140" i="2"/>
  <c r="F140" i="2"/>
  <c r="H139" i="2"/>
  <c r="J138" i="2"/>
  <c r="L137" i="2"/>
  <c r="O106" i="2"/>
  <c r="Q105" i="2"/>
  <c r="S104" i="2"/>
  <c r="AG102" i="2"/>
  <c r="K102" i="2"/>
  <c r="Y101" i="2"/>
  <c r="H101" i="2"/>
  <c r="AH100" i="2"/>
  <c r="Z100" i="2"/>
  <c r="R100" i="2"/>
  <c r="J100" i="2"/>
  <c r="AJ99" i="2"/>
  <c r="AB99" i="2"/>
  <c r="T99" i="2"/>
  <c r="L99" i="2"/>
  <c r="AE98" i="2"/>
  <c r="AD98" i="2"/>
  <c r="O98" i="2"/>
  <c r="N98" i="2"/>
  <c r="AH97" i="2"/>
  <c r="AG97" i="2"/>
  <c r="Z97" i="2"/>
  <c r="W97" i="2"/>
  <c r="R97" i="2"/>
  <c r="O97" i="2"/>
  <c r="K97" i="2"/>
  <c r="G97" i="2"/>
  <c r="AL95" i="2"/>
  <c r="AK95" i="2"/>
  <c r="AK103" i="2" s="1"/>
  <c r="AJ95" i="2"/>
  <c r="AI95" i="2"/>
  <c r="AI105" i="2" s="1"/>
  <c r="AH95" i="2"/>
  <c r="AG95" i="2"/>
  <c r="AG101" i="2" s="1"/>
  <c r="AF95" i="2"/>
  <c r="AE95" i="2"/>
  <c r="AD95" i="2"/>
  <c r="AC95" i="2"/>
  <c r="AD137" i="2" s="1"/>
  <c r="AB95" i="2"/>
  <c r="AA95" i="2"/>
  <c r="AB138" i="2" s="1"/>
  <c r="Z95" i="2"/>
  <c r="Y95" i="2"/>
  <c r="Z146" i="2" s="1"/>
  <c r="X95" i="2"/>
  <c r="X97" i="2" s="1"/>
  <c r="W95" i="2"/>
  <c r="X157" i="2" s="1"/>
  <c r="V95" i="2"/>
  <c r="U95" i="2"/>
  <c r="V137" i="2" s="1"/>
  <c r="T95" i="2"/>
  <c r="S95" i="2"/>
  <c r="S100" i="2" s="1"/>
  <c r="R95" i="2"/>
  <c r="Q95" i="2"/>
  <c r="R139" i="2" s="1"/>
  <c r="P95" i="2"/>
  <c r="O95" i="2"/>
  <c r="O107" i="2" s="1"/>
  <c r="N95" i="2"/>
  <c r="M95" i="2"/>
  <c r="M103" i="2" s="1"/>
  <c r="L95" i="2"/>
  <c r="K95" i="2"/>
  <c r="L141" i="2" s="1"/>
  <c r="J95" i="2"/>
  <c r="I95" i="2"/>
  <c r="J139" i="2" s="1"/>
  <c r="H95" i="2"/>
  <c r="G95" i="2"/>
  <c r="E95" i="2"/>
  <c r="AK94" i="2"/>
  <c r="AH94" i="2"/>
  <c r="AE94" i="2"/>
  <c r="AC94" i="2"/>
  <c r="AD144" i="2" s="1"/>
  <c r="Z94" i="2"/>
  <c r="W94" i="2"/>
  <c r="U94" i="2"/>
  <c r="V140" i="2" s="1"/>
  <c r="R94" i="2"/>
  <c r="O94" i="2"/>
  <c r="M94" i="2"/>
  <c r="N140" i="2" s="1"/>
  <c r="J94" i="2"/>
  <c r="G94" i="2"/>
  <c r="H140" i="2" s="1"/>
  <c r="AL93" i="2"/>
  <c r="AL94" i="2" s="1"/>
  <c r="AK93" i="2"/>
  <c r="AJ93" i="2"/>
  <c r="AJ94" i="2" s="1"/>
  <c r="AI93" i="2"/>
  <c r="AI94" i="2" s="1"/>
  <c r="AH93" i="2"/>
  <c r="AG93" i="2"/>
  <c r="AG94" i="2" s="1"/>
  <c r="AF93" i="2"/>
  <c r="AF94" i="2" s="1"/>
  <c r="AE93" i="2"/>
  <c r="AD93" i="2"/>
  <c r="AD94" i="2" s="1"/>
  <c r="AC93" i="2"/>
  <c r="AB93" i="2"/>
  <c r="AB94" i="2" s="1"/>
  <c r="AA93" i="2"/>
  <c r="AA94" i="2" s="1"/>
  <c r="Z93" i="2"/>
  <c r="Y93" i="2"/>
  <c r="Y94" i="2" s="1"/>
  <c r="X93" i="2"/>
  <c r="X94" i="2" s="1"/>
  <c r="W93" i="2"/>
  <c r="V93" i="2"/>
  <c r="V94" i="2" s="1"/>
  <c r="U93" i="2"/>
  <c r="T93" i="2"/>
  <c r="T94" i="2" s="1"/>
  <c r="S93" i="2"/>
  <c r="S94" i="2" s="1"/>
  <c r="R93" i="2"/>
  <c r="Q93" i="2"/>
  <c r="Q94" i="2" s="1"/>
  <c r="P93" i="2"/>
  <c r="P94" i="2" s="1"/>
  <c r="O93" i="2"/>
  <c r="N93" i="2"/>
  <c r="N94" i="2" s="1"/>
  <c r="M93" i="2"/>
  <c r="L93" i="2"/>
  <c r="L94" i="2" s="1"/>
  <c r="K93" i="2"/>
  <c r="K94" i="2" s="1"/>
  <c r="J93" i="2"/>
  <c r="I93" i="2"/>
  <c r="I94" i="2" s="1"/>
  <c r="H93" i="2"/>
  <c r="H94" i="2" s="1"/>
  <c r="G93" i="2"/>
  <c r="AK85" i="2"/>
  <c r="AK84" i="2"/>
  <c r="AK83" i="2"/>
  <c r="AK82" i="2"/>
  <c r="AK81" i="2"/>
  <c r="AK80" i="2"/>
  <c r="AK79" i="2"/>
  <c r="AK78" i="2"/>
  <c r="AK77" i="2"/>
  <c r="AK76" i="2"/>
  <c r="AK75" i="2"/>
  <c r="AK74" i="2"/>
  <c r="AK73" i="2"/>
  <c r="AK72" i="2"/>
  <c r="AK69" i="2"/>
  <c r="AK68" i="2"/>
  <c r="AK67" i="2"/>
  <c r="AK66" i="2"/>
  <c r="AK65" i="2"/>
  <c r="AK64" i="2"/>
  <c r="AK63" i="2"/>
  <c r="AK62" i="2"/>
  <c r="AK61" i="2"/>
  <c r="AK60" i="2"/>
  <c r="AK59" i="2"/>
  <c r="AK58" i="2"/>
  <c r="AK57" i="2"/>
  <c r="AK56" i="2"/>
  <c r="AK52" i="2"/>
  <c r="AK51" i="2"/>
  <c r="AK49" i="2"/>
  <c r="AK47" i="2"/>
  <c r="AK46" i="2"/>
  <c r="AK45" i="2"/>
  <c r="AK44" i="2"/>
  <c r="AK43" i="2"/>
  <c r="AK42" i="2"/>
  <c r="AK41" i="2"/>
  <c r="AK40" i="2"/>
  <c r="AK39" i="2"/>
  <c r="AK38" i="2"/>
  <c r="AK37" i="2"/>
  <c r="AK36" i="2"/>
  <c r="AK35" i="2"/>
  <c r="AK34" i="2"/>
  <c r="AK33" i="2"/>
  <c r="AK32" i="2"/>
  <c r="AK28" i="2"/>
  <c r="AK27" i="2"/>
  <c r="AK26" i="2"/>
  <c r="AK25" i="2"/>
  <c r="AK24" i="2"/>
  <c r="AK23" i="2"/>
  <c r="AK22" i="2"/>
  <c r="AK21" i="2"/>
  <c r="AK20" i="2"/>
  <c r="AK19" i="2"/>
  <c r="AK18" i="2"/>
  <c r="AJ8" i="2"/>
  <c r="A115" i="1"/>
  <c r="U165" i="2" l="1"/>
  <c r="U143" i="2"/>
  <c r="U160" i="2"/>
  <c r="U156" i="2"/>
  <c r="U159" i="2"/>
  <c r="U158" i="2"/>
  <c r="U144" i="2"/>
  <c r="U164" i="2"/>
  <c r="U140" i="2"/>
  <c r="U142" i="2"/>
  <c r="AC165" i="2"/>
  <c r="AC143" i="2"/>
  <c r="AC160" i="2"/>
  <c r="AC156" i="2"/>
  <c r="AC159" i="2"/>
  <c r="AC164" i="2"/>
  <c r="AC158" i="2"/>
  <c r="AC144" i="2"/>
  <c r="AC140" i="2"/>
  <c r="AC142" i="2"/>
  <c r="AK165" i="2"/>
  <c r="AK143" i="2"/>
  <c r="AK160" i="2"/>
  <c r="AK156" i="2"/>
  <c r="AK159" i="2"/>
  <c r="AK158" i="2"/>
  <c r="AK144" i="2"/>
  <c r="AK140" i="2"/>
  <c r="AK164" i="2"/>
  <c r="AK142" i="2"/>
  <c r="M165" i="2"/>
  <c r="M164" i="2"/>
  <c r="M143" i="2"/>
  <c r="M160" i="2"/>
  <c r="M156" i="2"/>
  <c r="M159" i="2"/>
  <c r="M158" i="2"/>
  <c r="M144" i="2"/>
  <c r="M140" i="2"/>
  <c r="M142" i="2"/>
  <c r="G165" i="2"/>
  <c r="G164" i="2"/>
  <c r="G160" i="2"/>
  <c r="G156" i="2"/>
  <c r="G159" i="2"/>
  <c r="G158" i="2"/>
  <c r="G144" i="2"/>
  <c r="G143" i="2"/>
  <c r="G142" i="2"/>
  <c r="G140" i="2"/>
  <c r="O165" i="2"/>
  <c r="O164" i="2"/>
  <c r="O160" i="2"/>
  <c r="O156" i="2"/>
  <c r="O159" i="2"/>
  <c r="O158" i="2"/>
  <c r="O144" i="2"/>
  <c r="O143" i="2"/>
  <c r="O142" i="2"/>
  <c r="O140" i="2"/>
  <c r="W165" i="2"/>
  <c r="W164" i="2"/>
  <c r="W160" i="2"/>
  <c r="W156" i="2"/>
  <c r="W159" i="2"/>
  <c r="W158" i="2"/>
  <c r="W144" i="2"/>
  <c r="W143" i="2"/>
  <c r="W142" i="2"/>
  <c r="W140" i="2"/>
  <c r="AE165" i="2"/>
  <c r="AE164" i="2"/>
  <c r="AE160" i="2"/>
  <c r="AE156" i="2"/>
  <c r="AE159" i="2"/>
  <c r="AE158" i="2"/>
  <c r="AE144" i="2"/>
  <c r="AE143" i="2"/>
  <c r="AE142" i="2"/>
  <c r="AE140" i="2"/>
  <c r="AM165" i="2"/>
  <c r="AM164" i="2"/>
  <c r="AM160" i="2"/>
  <c r="AM156" i="2"/>
  <c r="AM159" i="2"/>
  <c r="AM158" i="2"/>
  <c r="AM144" i="2"/>
  <c r="AM143" i="2"/>
  <c r="AM142" i="2"/>
  <c r="AM140" i="2"/>
  <c r="I164" i="2"/>
  <c r="I165" i="2"/>
  <c r="I159" i="2"/>
  <c r="I158" i="2"/>
  <c r="I143" i="2"/>
  <c r="I160" i="2"/>
  <c r="I156" i="2"/>
  <c r="I142" i="2"/>
  <c r="I144" i="2"/>
  <c r="I140" i="2"/>
  <c r="Q164" i="2"/>
  <c r="Q165" i="2"/>
  <c r="Q159" i="2"/>
  <c r="Q158" i="2"/>
  <c r="Q143" i="2"/>
  <c r="Q160" i="2"/>
  <c r="Q156" i="2"/>
  <c r="Q144" i="2"/>
  <c r="Q142" i="2"/>
  <c r="Q140" i="2"/>
  <c r="Y164" i="2"/>
  <c r="Y165" i="2"/>
  <c r="Y159" i="2"/>
  <c r="Y158" i="2"/>
  <c r="Y143" i="2"/>
  <c r="Y160" i="2"/>
  <c r="Y156" i="2"/>
  <c r="Y142" i="2"/>
  <c r="Y140" i="2"/>
  <c r="Y144" i="2"/>
  <c r="AG164" i="2"/>
  <c r="AG165" i="2"/>
  <c r="AG159" i="2"/>
  <c r="AG158" i="2"/>
  <c r="AG143" i="2"/>
  <c r="AG160" i="2"/>
  <c r="AG156" i="2"/>
  <c r="AG142" i="2"/>
  <c r="AG144" i="2"/>
  <c r="AG140" i="2"/>
  <c r="R164" i="2"/>
  <c r="R165" i="2"/>
  <c r="R158" i="2"/>
  <c r="R144" i="2"/>
  <c r="R143" i="2"/>
  <c r="R159" i="2"/>
  <c r="R156" i="2"/>
  <c r="R140" i="2"/>
  <c r="R160" i="2"/>
  <c r="R142" i="2"/>
  <c r="AH164" i="2"/>
  <c r="AH165" i="2"/>
  <c r="AH158" i="2"/>
  <c r="AH144" i="2"/>
  <c r="AH143" i="2"/>
  <c r="AH159" i="2"/>
  <c r="AH156" i="2"/>
  <c r="AH140" i="2"/>
  <c r="AH142" i="2"/>
  <c r="AH160" i="2"/>
  <c r="J164" i="2"/>
  <c r="J165" i="2"/>
  <c r="J158" i="2"/>
  <c r="J144" i="2"/>
  <c r="J143" i="2"/>
  <c r="J159" i="2"/>
  <c r="J160" i="2"/>
  <c r="J156" i="2"/>
  <c r="J140" i="2"/>
  <c r="J142" i="2"/>
  <c r="Z164" i="2"/>
  <c r="Z165" i="2"/>
  <c r="Z158" i="2"/>
  <c r="Z144" i="2"/>
  <c r="Z143" i="2"/>
  <c r="Z159" i="2"/>
  <c r="Z156" i="2"/>
  <c r="Z140" i="2"/>
  <c r="Z160" i="2"/>
  <c r="Z142" i="2"/>
  <c r="L165" i="2"/>
  <c r="L164" i="2"/>
  <c r="L160" i="2"/>
  <c r="L156" i="2"/>
  <c r="L158" i="2"/>
  <c r="L144" i="2"/>
  <c r="L140" i="2"/>
  <c r="L143" i="2"/>
  <c r="L159" i="2"/>
  <c r="L142" i="2"/>
  <c r="T165" i="2"/>
  <c r="T164" i="2"/>
  <c r="T160" i="2"/>
  <c r="T156" i="2"/>
  <c r="T158" i="2"/>
  <c r="T144" i="2"/>
  <c r="T140" i="2"/>
  <c r="T143" i="2"/>
  <c r="T159" i="2"/>
  <c r="T142" i="2"/>
  <c r="AB165" i="2"/>
  <c r="AB164" i="2"/>
  <c r="AB160" i="2"/>
  <c r="AB156" i="2"/>
  <c r="AB158" i="2"/>
  <c r="AB144" i="2"/>
  <c r="AB140" i="2"/>
  <c r="AB159" i="2"/>
  <c r="AB143" i="2"/>
  <c r="AB142" i="2"/>
  <c r="AJ165" i="2"/>
  <c r="AJ164" i="2"/>
  <c r="AJ160" i="2"/>
  <c r="AJ156" i="2"/>
  <c r="AJ158" i="2"/>
  <c r="AJ144" i="2"/>
  <c r="AJ140" i="2"/>
  <c r="AJ159" i="2"/>
  <c r="AJ143" i="2"/>
  <c r="AJ142" i="2"/>
  <c r="P165" i="2"/>
  <c r="P164" i="2"/>
  <c r="P159" i="2"/>
  <c r="P158" i="2"/>
  <c r="P144" i="2"/>
  <c r="P160" i="2"/>
  <c r="P156" i="2"/>
  <c r="P142" i="2"/>
  <c r="P143" i="2"/>
  <c r="F163" i="2"/>
  <c r="F146" i="2"/>
  <c r="F155" i="2"/>
  <c r="F149" i="2"/>
  <c r="F145" i="2"/>
  <c r="F161" i="2"/>
  <c r="F157" i="2"/>
  <c r="F153" i="2"/>
  <c r="F147" i="2"/>
  <c r="F162" i="2"/>
  <c r="F139" i="2"/>
  <c r="E106" i="2"/>
  <c r="E102" i="2"/>
  <c r="E98" i="2"/>
  <c r="F138" i="2"/>
  <c r="E105" i="2"/>
  <c r="F148" i="2"/>
  <c r="G146" i="2"/>
  <c r="G163" i="2"/>
  <c r="G155" i="2"/>
  <c r="G149" i="2"/>
  <c r="G162" i="2"/>
  <c r="G154" i="2"/>
  <c r="G148" i="2"/>
  <c r="G161" i="2"/>
  <c r="G157" i="2"/>
  <c r="G153" i="2"/>
  <c r="G147" i="2"/>
  <c r="G139" i="2"/>
  <c r="F106" i="2"/>
  <c r="F102" i="2"/>
  <c r="G145" i="2"/>
  <c r="G138" i="2"/>
  <c r="F105" i="2"/>
  <c r="F101" i="2"/>
  <c r="G141" i="2"/>
  <c r="G137" i="2"/>
  <c r="F104" i="2"/>
  <c r="F100" i="2"/>
  <c r="F107" i="2"/>
  <c r="F103" i="2"/>
  <c r="F99" i="2"/>
  <c r="O146" i="2"/>
  <c r="O155" i="2"/>
  <c r="O149" i="2"/>
  <c r="O162" i="2"/>
  <c r="O154" i="2"/>
  <c r="O148" i="2"/>
  <c r="O161" i="2"/>
  <c r="O157" i="2"/>
  <c r="O153" i="2"/>
  <c r="O147" i="2"/>
  <c r="O163" i="2"/>
  <c r="O145" i="2"/>
  <c r="O139" i="2"/>
  <c r="N106" i="2"/>
  <c r="N102" i="2"/>
  <c r="O138" i="2"/>
  <c r="N105" i="2"/>
  <c r="N101" i="2"/>
  <c r="O141" i="2"/>
  <c r="O137" i="2"/>
  <c r="N104" i="2"/>
  <c r="N100" i="2"/>
  <c r="N107" i="2"/>
  <c r="N103" i="2"/>
  <c r="N99" i="2"/>
  <c r="W146" i="2"/>
  <c r="W155" i="2"/>
  <c r="W149" i="2"/>
  <c r="W162" i="2"/>
  <c r="W154" i="2"/>
  <c r="W148" i="2"/>
  <c r="W161" i="2"/>
  <c r="W157" i="2"/>
  <c r="W153" i="2"/>
  <c r="W147" i="2"/>
  <c r="W139" i="2"/>
  <c r="V106" i="2"/>
  <c r="V102" i="2"/>
  <c r="W138" i="2"/>
  <c r="V105" i="2"/>
  <c r="V101" i="2"/>
  <c r="V97" i="2"/>
  <c r="W163" i="2"/>
  <c r="W141" i="2"/>
  <c r="W137" i="2"/>
  <c r="W150" i="2" s="1"/>
  <c r="V104" i="2"/>
  <c r="V100" i="2"/>
  <c r="W145" i="2"/>
  <c r="V107" i="2"/>
  <c r="V103" i="2"/>
  <c r="V99" i="2"/>
  <c r="AE146" i="2"/>
  <c r="AE155" i="2"/>
  <c r="AE149" i="2"/>
  <c r="AE163" i="2"/>
  <c r="AE162" i="2"/>
  <c r="AE154" i="2"/>
  <c r="AE148" i="2"/>
  <c r="AE161" i="2"/>
  <c r="AE157" i="2"/>
  <c r="AE153" i="2"/>
  <c r="AE166" i="2" s="1"/>
  <c r="AE147" i="2"/>
  <c r="AE139" i="2"/>
  <c r="AD106" i="2"/>
  <c r="AD102" i="2"/>
  <c r="AE138" i="2"/>
  <c r="AD105" i="2"/>
  <c r="AD101" i="2"/>
  <c r="AD97" i="2"/>
  <c r="AE145" i="2"/>
  <c r="AE141" i="2"/>
  <c r="AE137" i="2"/>
  <c r="AE150" i="2" s="1"/>
  <c r="AD104" i="2"/>
  <c r="AD100" i="2"/>
  <c r="AD107" i="2"/>
  <c r="AD103" i="2"/>
  <c r="AD99" i="2"/>
  <c r="AM162" i="2"/>
  <c r="AM146" i="2"/>
  <c r="AM163" i="2"/>
  <c r="AM155" i="2"/>
  <c r="AM149" i="2"/>
  <c r="AM154" i="2"/>
  <c r="AM148" i="2"/>
  <c r="AM161" i="2"/>
  <c r="AM157" i="2"/>
  <c r="AM153" i="2"/>
  <c r="AM147" i="2"/>
  <c r="AM139" i="2"/>
  <c r="AL106" i="2"/>
  <c r="AL102" i="2"/>
  <c r="AM145" i="2"/>
  <c r="AM138" i="2"/>
  <c r="AL105" i="2"/>
  <c r="AL101" i="2"/>
  <c r="AL97" i="2"/>
  <c r="AM141" i="2"/>
  <c r="AM137" i="2"/>
  <c r="AL104" i="2"/>
  <c r="AL100" i="2"/>
  <c r="AL107" i="2"/>
  <c r="AL103" i="2"/>
  <c r="AL99" i="2"/>
  <c r="M97" i="2"/>
  <c r="M99" i="2"/>
  <c r="AC99" i="2"/>
  <c r="K100" i="2"/>
  <c r="AA100" i="2"/>
  <c r="I101" i="2"/>
  <c r="AA101" i="2"/>
  <c r="O102" i="2"/>
  <c r="AI102" i="2"/>
  <c r="W103" i="2"/>
  <c r="U104" i="2"/>
  <c r="S105" i="2"/>
  <c r="Q106" i="2"/>
  <c r="N137" i="2"/>
  <c r="L138" i="2"/>
  <c r="F141" i="2"/>
  <c r="AF165" i="2"/>
  <c r="AF164" i="2"/>
  <c r="AF159" i="2"/>
  <c r="AF158" i="2"/>
  <c r="AF144" i="2"/>
  <c r="AF160" i="2"/>
  <c r="AF156" i="2"/>
  <c r="AF142" i="2"/>
  <c r="AF143" i="2"/>
  <c r="M107" i="2"/>
  <c r="H163" i="2"/>
  <c r="H155" i="2"/>
  <c r="H149" i="2"/>
  <c r="H145" i="2"/>
  <c r="H162" i="2"/>
  <c r="H154" i="2"/>
  <c r="H148" i="2"/>
  <c r="H146" i="2"/>
  <c r="H153" i="2"/>
  <c r="H138" i="2"/>
  <c r="G105" i="2"/>
  <c r="G101" i="2"/>
  <c r="H147" i="2"/>
  <c r="H141" i="2"/>
  <c r="H137" i="2"/>
  <c r="G104" i="2"/>
  <c r="H161" i="2"/>
  <c r="H157" i="2"/>
  <c r="P163" i="2"/>
  <c r="P155" i="2"/>
  <c r="P149" i="2"/>
  <c r="P145" i="2"/>
  <c r="P162" i="2"/>
  <c r="P154" i="2"/>
  <c r="P148" i="2"/>
  <c r="P146" i="2"/>
  <c r="P153" i="2"/>
  <c r="P147" i="2"/>
  <c r="P138" i="2"/>
  <c r="O105" i="2"/>
  <c r="O101" i="2"/>
  <c r="P161" i="2"/>
  <c r="P141" i="2"/>
  <c r="P137" i="2"/>
  <c r="O104" i="2"/>
  <c r="P157" i="2"/>
  <c r="X163" i="2"/>
  <c r="X155" i="2"/>
  <c r="X149" i="2"/>
  <c r="X145" i="2"/>
  <c r="X162" i="2"/>
  <c r="X154" i="2"/>
  <c r="X148" i="2"/>
  <c r="X146" i="2"/>
  <c r="X147" i="2"/>
  <c r="X138" i="2"/>
  <c r="W105" i="2"/>
  <c r="W101" i="2"/>
  <c r="X161" i="2"/>
  <c r="X141" i="2"/>
  <c r="X137" i="2"/>
  <c r="W104" i="2"/>
  <c r="X153" i="2"/>
  <c r="AF163" i="2"/>
  <c r="AF162" i="2"/>
  <c r="AF155" i="2"/>
  <c r="AF149" i="2"/>
  <c r="AF145" i="2"/>
  <c r="AF154" i="2"/>
  <c r="AF148" i="2"/>
  <c r="AF146" i="2"/>
  <c r="AF161" i="2"/>
  <c r="AF138" i="2"/>
  <c r="AE105" i="2"/>
  <c r="AE101" i="2"/>
  <c r="AE97" i="2"/>
  <c r="AF141" i="2"/>
  <c r="AF137" i="2"/>
  <c r="AE104" i="2"/>
  <c r="AF157" i="2"/>
  <c r="AF153" i="2"/>
  <c r="AF166" i="2" s="1"/>
  <c r="AF147" i="2"/>
  <c r="E97" i="2"/>
  <c r="N97" i="2"/>
  <c r="AI97" i="2"/>
  <c r="Q98" i="2"/>
  <c r="AG98" i="2"/>
  <c r="O99" i="2"/>
  <c r="AE99" i="2"/>
  <c r="M100" i="2"/>
  <c r="AC100" i="2"/>
  <c r="K101" i="2"/>
  <c r="AC101" i="2"/>
  <c r="Q102" i="2"/>
  <c r="E103" i="2"/>
  <c r="AC103" i="2"/>
  <c r="AA104" i="2"/>
  <c r="Y105" i="2"/>
  <c r="W106" i="2"/>
  <c r="U107" i="2"/>
  <c r="T137" i="2"/>
  <c r="R138" i="2"/>
  <c r="P139" i="2"/>
  <c r="AB145" i="2"/>
  <c r="K211" i="5"/>
  <c r="K210" i="5"/>
  <c r="S211" i="5"/>
  <c r="S210" i="5"/>
  <c r="AA211" i="5"/>
  <c r="AA210" i="5"/>
  <c r="AI211" i="5"/>
  <c r="AI210" i="5"/>
  <c r="AB211" i="5"/>
  <c r="AB210" i="5"/>
  <c r="K164" i="2"/>
  <c r="K158" i="2"/>
  <c r="K144" i="2"/>
  <c r="K165" i="2"/>
  <c r="K160" i="2"/>
  <c r="K156" i="2"/>
  <c r="K159" i="2"/>
  <c r="K140" i="2"/>
  <c r="K143" i="2"/>
  <c r="K142" i="2"/>
  <c r="S164" i="2"/>
  <c r="S158" i="2"/>
  <c r="S144" i="2"/>
  <c r="S165" i="2"/>
  <c r="S160" i="2"/>
  <c r="S156" i="2"/>
  <c r="S159" i="2"/>
  <c r="S140" i="2"/>
  <c r="S143" i="2"/>
  <c r="S142" i="2"/>
  <c r="AA164" i="2"/>
  <c r="AA158" i="2"/>
  <c r="AA144" i="2"/>
  <c r="AA165" i="2"/>
  <c r="AA160" i="2"/>
  <c r="AA156" i="2"/>
  <c r="AA159" i="2"/>
  <c r="AA143" i="2"/>
  <c r="AA140" i="2"/>
  <c r="AA142" i="2"/>
  <c r="AI164" i="2"/>
  <c r="AI165" i="2"/>
  <c r="AI158" i="2"/>
  <c r="AI144" i="2"/>
  <c r="AI160" i="2"/>
  <c r="AI156" i="2"/>
  <c r="AI159" i="2"/>
  <c r="AI140" i="2"/>
  <c r="AI142" i="2"/>
  <c r="I163" i="2"/>
  <c r="I155" i="2"/>
  <c r="I149" i="2"/>
  <c r="I145" i="2"/>
  <c r="I162" i="2"/>
  <c r="I154" i="2"/>
  <c r="I148" i="2"/>
  <c r="I161" i="2"/>
  <c r="I157" i="2"/>
  <c r="I153" i="2"/>
  <c r="I147" i="2"/>
  <c r="I146" i="2"/>
  <c r="I138" i="2"/>
  <c r="H105" i="2"/>
  <c r="I141" i="2"/>
  <c r="I137" i="2"/>
  <c r="I150" i="2" s="1"/>
  <c r="H104" i="2"/>
  <c r="H100" i="2"/>
  <c r="H107" i="2"/>
  <c r="H103" i="2"/>
  <c r="H99" i="2"/>
  <c r="I139" i="2"/>
  <c r="H106" i="2"/>
  <c r="H102" i="2"/>
  <c r="H98" i="2"/>
  <c r="Q163" i="2"/>
  <c r="Q155" i="2"/>
  <c r="Q149" i="2"/>
  <c r="Q145" i="2"/>
  <c r="Q162" i="2"/>
  <c r="Q154" i="2"/>
  <c r="Q148" i="2"/>
  <c r="Q161" i="2"/>
  <c r="Q157" i="2"/>
  <c r="Q153" i="2"/>
  <c r="Q166" i="2" s="1"/>
  <c r="Q147" i="2"/>
  <c r="Q146" i="2"/>
  <c r="Q138" i="2"/>
  <c r="P105" i="2"/>
  <c r="Q141" i="2"/>
  <c r="Q137" i="2"/>
  <c r="P104" i="2"/>
  <c r="P100" i="2"/>
  <c r="P107" i="2"/>
  <c r="P103" i="2"/>
  <c r="P99" i="2"/>
  <c r="Q139" i="2"/>
  <c r="P106" i="2"/>
  <c r="P102" i="2"/>
  <c r="P98" i="2"/>
  <c r="Y163" i="2"/>
  <c r="Y155" i="2"/>
  <c r="Y149" i="2"/>
  <c r="Y145" i="2"/>
  <c r="Y162" i="2"/>
  <c r="Y154" i="2"/>
  <c r="Y148" i="2"/>
  <c r="Y161" i="2"/>
  <c r="Y157" i="2"/>
  <c r="Y153" i="2"/>
  <c r="Y147" i="2"/>
  <c r="Y146" i="2"/>
  <c r="Y138" i="2"/>
  <c r="X105" i="2"/>
  <c r="X101" i="2"/>
  <c r="Y141" i="2"/>
  <c r="Y137" i="2"/>
  <c r="Y150" i="2" s="1"/>
  <c r="X104" i="2"/>
  <c r="X100" i="2"/>
  <c r="X107" i="2"/>
  <c r="X103" i="2"/>
  <c r="X99" i="2"/>
  <c r="Y139" i="2"/>
  <c r="X106" i="2"/>
  <c r="X102" i="2"/>
  <c r="X98" i="2"/>
  <c r="AG163" i="2"/>
  <c r="AG155" i="2"/>
  <c r="AG149" i="2"/>
  <c r="AG145" i="2"/>
  <c r="AG154" i="2"/>
  <c r="AG148" i="2"/>
  <c r="AG162" i="2"/>
  <c r="AG161" i="2"/>
  <c r="AG157" i="2"/>
  <c r="AG153" i="2"/>
  <c r="AG147" i="2"/>
  <c r="AG146" i="2"/>
  <c r="AG138" i="2"/>
  <c r="AF105" i="2"/>
  <c r="AF101" i="2"/>
  <c r="AG141" i="2"/>
  <c r="AG137" i="2"/>
  <c r="AF104" i="2"/>
  <c r="AF100" i="2"/>
  <c r="AF107" i="2"/>
  <c r="AF103" i="2"/>
  <c r="AF99" i="2"/>
  <c r="AG139" i="2"/>
  <c r="AF106" i="2"/>
  <c r="AF102" i="2"/>
  <c r="AF98" i="2"/>
  <c r="F97" i="2"/>
  <c r="Y97" i="2"/>
  <c r="AK97" i="2"/>
  <c r="S98" i="2"/>
  <c r="AI98" i="2"/>
  <c r="Q99" i="2"/>
  <c r="AG99" i="2"/>
  <c r="O100" i="2"/>
  <c r="AE100" i="2"/>
  <c r="M101" i="2"/>
  <c r="S102" i="2"/>
  <c r="G103" i="2"/>
  <c r="AE103" i="2"/>
  <c r="AC104" i="2"/>
  <c r="AA105" i="2"/>
  <c r="Y106" i="2"/>
  <c r="W107" i="2"/>
  <c r="T138" i="2"/>
  <c r="P140" i="2"/>
  <c r="N141" i="2"/>
  <c r="X165" i="2"/>
  <c r="X164" i="2"/>
  <c r="X159" i="2"/>
  <c r="X158" i="2"/>
  <c r="X144" i="2"/>
  <c r="X160" i="2"/>
  <c r="X156" i="2"/>
  <c r="X143" i="2"/>
  <c r="X142" i="2"/>
  <c r="V163" i="2"/>
  <c r="V146" i="2"/>
  <c r="V155" i="2"/>
  <c r="V149" i="2"/>
  <c r="V145" i="2"/>
  <c r="V161" i="2"/>
  <c r="V157" i="2"/>
  <c r="V153" i="2"/>
  <c r="V147" i="2"/>
  <c r="V139" i="2"/>
  <c r="U106" i="2"/>
  <c r="U102" i="2"/>
  <c r="U98" i="2"/>
  <c r="V154" i="2"/>
  <c r="V138" i="2"/>
  <c r="V150" i="2" s="1"/>
  <c r="U105" i="2"/>
  <c r="V148" i="2"/>
  <c r="V162" i="2"/>
  <c r="U97" i="2"/>
  <c r="J163" i="2"/>
  <c r="J162" i="2"/>
  <c r="J154" i="2"/>
  <c r="J148" i="2"/>
  <c r="J161" i="2"/>
  <c r="J157" i="2"/>
  <c r="J153" i="2"/>
  <c r="J147" i="2"/>
  <c r="J155" i="2"/>
  <c r="J149" i="2"/>
  <c r="J145" i="2"/>
  <c r="J146" i="2"/>
  <c r="J141" i="2"/>
  <c r="J137" i="2"/>
  <c r="I104" i="2"/>
  <c r="I100" i="2"/>
  <c r="I107" i="2"/>
  <c r="R163" i="2"/>
  <c r="R162" i="2"/>
  <c r="R154" i="2"/>
  <c r="R148" i="2"/>
  <c r="R161" i="2"/>
  <c r="R157" i="2"/>
  <c r="R153" i="2"/>
  <c r="R147" i="2"/>
  <c r="R155" i="2"/>
  <c r="R149" i="2"/>
  <c r="R145" i="2"/>
  <c r="R141" i="2"/>
  <c r="R137" i="2"/>
  <c r="Q104" i="2"/>
  <c r="Q100" i="2"/>
  <c r="Q107" i="2"/>
  <c r="R146" i="2"/>
  <c r="Z163" i="2"/>
  <c r="Z162" i="2"/>
  <c r="Z154" i="2"/>
  <c r="Z148" i="2"/>
  <c r="Z161" i="2"/>
  <c r="Z157" i="2"/>
  <c r="Z153" i="2"/>
  <c r="Z147" i="2"/>
  <c r="Z155" i="2"/>
  <c r="Z149" i="2"/>
  <c r="Z145" i="2"/>
  <c r="Z141" i="2"/>
  <c r="Z137" i="2"/>
  <c r="Y104" i="2"/>
  <c r="Y100" i="2"/>
  <c r="Y107" i="2"/>
  <c r="Y103" i="2"/>
  <c r="AH163" i="2"/>
  <c r="AH162" i="2"/>
  <c r="AH154" i="2"/>
  <c r="AH148" i="2"/>
  <c r="AH161" i="2"/>
  <c r="AH157" i="2"/>
  <c r="AH153" i="2"/>
  <c r="AH166" i="2" s="1"/>
  <c r="AH147" i="2"/>
  <c r="AH155" i="2"/>
  <c r="AH149" i="2"/>
  <c r="AH145" i="2"/>
  <c r="AH141" i="2"/>
  <c r="AH137" i="2"/>
  <c r="AG104" i="2"/>
  <c r="AG100" i="2"/>
  <c r="AH146" i="2"/>
  <c r="AG107" i="2"/>
  <c r="AG103" i="2"/>
  <c r="P97" i="2"/>
  <c r="F98" i="2"/>
  <c r="V98" i="2"/>
  <c r="AL98" i="2"/>
  <c r="P101" i="2"/>
  <c r="AI101" i="2"/>
  <c r="W102" i="2"/>
  <c r="I103" i="2"/>
  <c r="AI104" i="2"/>
  <c r="AG105" i="2"/>
  <c r="AE106" i="2"/>
  <c r="AC107" i="2"/>
  <c r="AB137" i="2"/>
  <c r="Z138" i="2"/>
  <c r="X139" i="2"/>
  <c r="T141" i="2"/>
  <c r="N148" i="2"/>
  <c r="H165" i="2"/>
  <c r="H164" i="2"/>
  <c r="H159" i="2"/>
  <c r="H158" i="2"/>
  <c r="H144" i="2"/>
  <c r="H160" i="2"/>
  <c r="H156" i="2"/>
  <c r="H142" i="2"/>
  <c r="H143" i="2"/>
  <c r="AL162" i="2"/>
  <c r="AL163" i="2"/>
  <c r="AL146" i="2"/>
  <c r="AL155" i="2"/>
  <c r="AL149" i="2"/>
  <c r="AL145" i="2"/>
  <c r="AL161" i="2"/>
  <c r="AL157" i="2"/>
  <c r="AL153" i="2"/>
  <c r="AL147" i="2"/>
  <c r="AL154" i="2"/>
  <c r="AL139" i="2"/>
  <c r="AK106" i="2"/>
  <c r="AK102" i="2"/>
  <c r="AK98" i="2"/>
  <c r="AL148" i="2"/>
  <c r="AL138" i="2"/>
  <c r="AK105" i="2"/>
  <c r="K163" i="2"/>
  <c r="K162" i="2"/>
  <c r="K154" i="2"/>
  <c r="K148" i="2"/>
  <c r="K161" i="2"/>
  <c r="K157" i="2"/>
  <c r="K153" i="2"/>
  <c r="K147" i="2"/>
  <c r="K146" i="2"/>
  <c r="K155" i="2"/>
  <c r="K149" i="2"/>
  <c r="K145" i="2"/>
  <c r="K141" i="2"/>
  <c r="K137" i="2"/>
  <c r="K150" i="2" s="1"/>
  <c r="J104" i="2"/>
  <c r="J107" i="2"/>
  <c r="J103" i="2"/>
  <c r="J99" i="2"/>
  <c r="K139" i="2"/>
  <c r="J106" i="2"/>
  <c r="J102" i="2"/>
  <c r="J98" i="2"/>
  <c r="K138" i="2"/>
  <c r="J105" i="2"/>
  <c r="J101" i="2"/>
  <c r="S162" i="2"/>
  <c r="S154" i="2"/>
  <c r="S148" i="2"/>
  <c r="S161" i="2"/>
  <c r="S157" i="2"/>
  <c r="S153" i="2"/>
  <c r="S147" i="2"/>
  <c r="S146" i="2"/>
  <c r="S163" i="2"/>
  <c r="S155" i="2"/>
  <c r="S149" i="2"/>
  <c r="S145" i="2"/>
  <c r="S141" i="2"/>
  <c r="S137" i="2"/>
  <c r="R104" i="2"/>
  <c r="R107" i="2"/>
  <c r="R103" i="2"/>
  <c r="R99" i="2"/>
  <c r="S139" i="2"/>
  <c r="R106" i="2"/>
  <c r="R102" i="2"/>
  <c r="R98" i="2"/>
  <c r="S138" i="2"/>
  <c r="R105" i="2"/>
  <c r="R101" i="2"/>
  <c r="AA162" i="2"/>
  <c r="AA154" i="2"/>
  <c r="AA148" i="2"/>
  <c r="AA161" i="2"/>
  <c r="AA157" i="2"/>
  <c r="AA153" i="2"/>
  <c r="AA147" i="2"/>
  <c r="AA163" i="2"/>
  <c r="AA146" i="2"/>
  <c r="AA155" i="2"/>
  <c r="AA149" i="2"/>
  <c r="AA145" i="2"/>
  <c r="AA141" i="2"/>
  <c r="AA137" i="2"/>
  <c r="Z104" i="2"/>
  <c r="Z107" i="2"/>
  <c r="Z103" i="2"/>
  <c r="Z99" i="2"/>
  <c r="AA139" i="2"/>
  <c r="Z106" i="2"/>
  <c r="Z102" i="2"/>
  <c r="Z98" i="2"/>
  <c r="AA138" i="2"/>
  <c r="Z105" i="2"/>
  <c r="Z101" i="2"/>
  <c r="AI163" i="2"/>
  <c r="AI162" i="2"/>
  <c r="AI154" i="2"/>
  <c r="AI148" i="2"/>
  <c r="AI161" i="2"/>
  <c r="AI157" i="2"/>
  <c r="AI153" i="2"/>
  <c r="AI147" i="2"/>
  <c r="AI146" i="2"/>
  <c r="AI155" i="2"/>
  <c r="AI149" i="2"/>
  <c r="AI145" i="2"/>
  <c r="AI141" i="2"/>
  <c r="AI137" i="2"/>
  <c r="AH104" i="2"/>
  <c r="AH107" i="2"/>
  <c r="AH103" i="2"/>
  <c r="AH99" i="2"/>
  <c r="AI139" i="2"/>
  <c r="AH106" i="2"/>
  <c r="AH102" i="2"/>
  <c r="AH98" i="2"/>
  <c r="AI138" i="2"/>
  <c r="AH105" i="2"/>
  <c r="AH101" i="2"/>
  <c r="H97" i="2"/>
  <c r="Q97" i="2"/>
  <c r="AA97" i="2"/>
  <c r="G98" i="2"/>
  <c r="W98" i="2"/>
  <c r="E99" i="2"/>
  <c r="U99" i="2"/>
  <c r="AK99" i="2"/>
  <c r="AI100" i="2"/>
  <c r="Q101" i="2"/>
  <c r="AK101" i="2"/>
  <c r="Y102" i="2"/>
  <c r="E104" i="2"/>
  <c r="AK104" i="2"/>
  <c r="AG106" i="2"/>
  <c r="AE107" i="2"/>
  <c r="Z139" i="2"/>
  <c r="X140" i="2"/>
  <c r="V141" i="2"/>
  <c r="AD163" i="2"/>
  <c r="AD146" i="2"/>
  <c r="AD155" i="2"/>
  <c r="AD149" i="2"/>
  <c r="AD145" i="2"/>
  <c r="AD161" i="2"/>
  <c r="AD157" i="2"/>
  <c r="AD153" i="2"/>
  <c r="AD147" i="2"/>
  <c r="AD139" i="2"/>
  <c r="AC106" i="2"/>
  <c r="AC102" i="2"/>
  <c r="AC98" i="2"/>
  <c r="AD154" i="2"/>
  <c r="AD148" i="2"/>
  <c r="AD138" i="2"/>
  <c r="AD150" i="2" s="1"/>
  <c r="AC105" i="2"/>
  <c r="N165" i="2"/>
  <c r="N164" i="2"/>
  <c r="N160" i="2"/>
  <c r="N156" i="2"/>
  <c r="N159" i="2"/>
  <c r="N143" i="2"/>
  <c r="N144" i="2"/>
  <c r="N158" i="2"/>
  <c r="N142" i="2"/>
  <c r="V165" i="2"/>
  <c r="V164" i="2"/>
  <c r="V160" i="2"/>
  <c r="V156" i="2"/>
  <c r="V159" i="2"/>
  <c r="V143" i="2"/>
  <c r="V158" i="2"/>
  <c r="V142" i="2"/>
  <c r="V144" i="2"/>
  <c r="AD165" i="2"/>
  <c r="AD164" i="2"/>
  <c r="AD160" i="2"/>
  <c r="AD156" i="2"/>
  <c r="AD159" i="2"/>
  <c r="AD143" i="2"/>
  <c r="AD158" i="2"/>
  <c r="AD142" i="2"/>
  <c r="AL165" i="2"/>
  <c r="AL164" i="2"/>
  <c r="AL160" i="2"/>
  <c r="AL156" i="2"/>
  <c r="AL159" i="2"/>
  <c r="AL143" i="2"/>
  <c r="AL144" i="2"/>
  <c r="AL142" i="2"/>
  <c r="AL158" i="2"/>
  <c r="L163" i="2"/>
  <c r="L161" i="2"/>
  <c r="L157" i="2"/>
  <c r="L153" i="2"/>
  <c r="L147" i="2"/>
  <c r="L146" i="2"/>
  <c r="L162" i="2"/>
  <c r="L154" i="2"/>
  <c r="L148" i="2"/>
  <c r="L155" i="2"/>
  <c r="L149" i="2"/>
  <c r="L145" i="2"/>
  <c r="K107" i="2"/>
  <c r="K103" i="2"/>
  <c r="K99" i="2"/>
  <c r="L139" i="2"/>
  <c r="L150" i="2" s="1"/>
  <c r="K106" i="2"/>
  <c r="T163" i="2"/>
  <c r="T161" i="2"/>
  <c r="T157" i="2"/>
  <c r="T153" i="2"/>
  <c r="T166" i="2" s="1"/>
  <c r="T147" i="2"/>
  <c r="T146" i="2"/>
  <c r="T162" i="2"/>
  <c r="T154" i="2"/>
  <c r="T148" i="2"/>
  <c r="T149" i="2"/>
  <c r="S107" i="2"/>
  <c r="S103" i="2"/>
  <c r="S99" i="2"/>
  <c r="T139" i="2"/>
  <c r="S106" i="2"/>
  <c r="T155" i="2"/>
  <c r="T145" i="2"/>
  <c r="AB163" i="2"/>
  <c r="AB161" i="2"/>
  <c r="AB157" i="2"/>
  <c r="AB153" i="2"/>
  <c r="AB147" i="2"/>
  <c r="AB146" i="2"/>
  <c r="AB162" i="2"/>
  <c r="AB154" i="2"/>
  <c r="AB148" i="2"/>
  <c r="AA107" i="2"/>
  <c r="AA103" i="2"/>
  <c r="AA99" i="2"/>
  <c r="AB139" i="2"/>
  <c r="AA106" i="2"/>
  <c r="AB155" i="2"/>
  <c r="AB149" i="2"/>
  <c r="AB141" i="2"/>
  <c r="AJ163" i="2"/>
  <c r="AJ162" i="2"/>
  <c r="AJ161" i="2"/>
  <c r="AJ157" i="2"/>
  <c r="AJ153" i="2"/>
  <c r="AJ147" i="2"/>
  <c r="AJ146" i="2"/>
  <c r="AJ154" i="2"/>
  <c r="AJ148" i="2"/>
  <c r="AI107" i="2"/>
  <c r="AI103" i="2"/>
  <c r="AI99" i="2"/>
  <c r="AJ145" i="2"/>
  <c r="AJ139" i="2"/>
  <c r="AI106" i="2"/>
  <c r="AJ149" i="2"/>
  <c r="AJ141" i="2"/>
  <c r="I97" i="2"/>
  <c r="AC97" i="2"/>
  <c r="I98" i="2"/>
  <c r="Y98" i="2"/>
  <c r="G99" i="2"/>
  <c r="W99" i="2"/>
  <c r="E100" i="2"/>
  <c r="U100" i="2"/>
  <c r="AK100" i="2"/>
  <c r="S101" i="2"/>
  <c r="G102" i="2"/>
  <c r="AA102" i="2"/>
  <c r="O103" i="2"/>
  <c r="K104" i="2"/>
  <c r="I105" i="2"/>
  <c r="G106" i="2"/>
  <c r="E107" i="2"/>
  <c r="AK107" i="2"/>
  <c r="AJ137" i="2"/>
  <c r="AH138" i="2"/>
  <c r="AF139" i="2"/>
  <c r="AD140" i="2"/>
  <c r="AD141" i="2"/>
  <c r="F154" i="2"/>
  <c r="N163" i="2"/>
  <c r="N146" i="2"/>
  <c r="N155" i="2"/>
  <c r="N149" i="2"/>
  <c r="N145" i="2"/>
  <c r="N161" i="2"/>
  <c r="N157" i="2"/>
  <c r="N153" i="2"/>
  <c r="N147" i="2"/>
  <c r="N139" i="2"/>
  <c r="M106" i="2"/>
  <c r="M102" i="2"/>
  <c r="M98" i="2"/>
  <c r="N138" i="2"/>
  <c r="M105" i="2"/>
  <c r="N154" i="2"/>
  <c r="N162" i="2"/>
  <c r="U103" i="2"/>
  <c r="M163" i="2"/>
  <c r="M161" i="2"/>
  <c r="M157" i="2"/>
  <c r="M153" i="2"/>
  <c r="M166" i="2" s="1"/>
  <c r="M147" i="2"/>
  <c r="M155" i="2"/>
  <c r="M149" i="2"/>
  <c r="M145" i="2"/>
  <c r="M162" i="2"/>
  <c r="M154" i="2"/>
  <c r="M148" i="2"/>
  <c r="M146" i="2"/>
  <c r="L107" i="2"/>
  <c r="L103" i="2"/>
  <c r="M139" i="2"/>
  <c r="L106" i="2"/>
  <c r="L102" i="2"/>
  <c r="L98" i="2"/>
  <c r="M138" i="2"/>
  <c r="L105" i="2"/>
  <c r="L101" i="2"/>
  <c r="L97" i="2"/>
  <c r="M141" i="2"/>
  <c r="M137" i="2"/>
  <c r="L104" i="2"/>
  <c r="L100" i="2"/>
  <c r="U163" i="2"/>
  <c r="U161" i="2"/>
  <c r="U157" i="2"/>
  <c r="U153" i="2"/>
  <c r="U147" i="2"/>
  <c r="U155" i="2"/>
  <c r="U149" i="2"/>
  <c r="U145" i="2"/>
  <c r="U162" i="2"/>
  <c r="U154" i="2"/>
  <c r="U148" i="2"/>
  <c r="T107" i="2"/>
  <c r="T103" i="2"/>
  <c r="U139" i="2"/>
  <c r="T106" i="2"/>
  <c r="T102" i="2"/>
  <c r="T98" i="2"/>
  <c r="U138" i="2"/>
  <c r="T105" i="2"/>
  <c r="T101" i="2"/>
  <c r="T97" i="2"/>
  <c r="U146" i="2"/>
  <c r="U141" i="2"/>
  <c r="U137" i="2"/>
  <c r="T104" i="2"/>
  <c r="T100" i="2"/>
  <c r="AC163" i="2"/>
  <c r="AC161" i="2"/>
  <c r="AC157" i="2"/>
  <c r="AC153" i="2"/>
  <c r="AC147" i="2"/>
  <c r="AC155" i="2"/>
  <c r="AC149" i="2"/>
  <c r="AC145" i="2"/>
  <c r="AC162" i="2"/>
  <c r="AC154" i="2"/>
  <c r="AC148" i="2"/>
  <c r="AB107" i="2"/>
  <c r="AB103" i="2"/>
  <c r="AC139" i="2"/>
  <c r="AB106" i="2"/>
  <c r="AB102" i="2"/>
  <c r="AB98" i="2"/>
  <c r="AC146" i="2"/>
  <c r="AC138" i="2"/>
  <c r="AB105" i="2"/>
  <c r="AB101" i="2"/>
  <c r="AB97" i="2"/>
  <c r="AC141" i="2"/>
  <c r="AC137" i="2"/>
  <c r="AC150" i="2" s="1"/>
  <c r="AB104" i="2"/>
  <c r="AB100" i="2"/>
  <c r="AK163" i="2"/>
  <c r="AK161" i="2"/>
  <c r="AK157" i="2"/>
  <c r="AK153" i="2"/>
  <c r="AK147" i="2"/>
  <c r="AK162" i="2"/>
  <c r="AK146" i="2"/>
  <c r="AK155" i="2"/>
  <c r="AK149" i="2"/>
  <c r="AK145" i="2"/>
  <c r="AK154" i="2"/>
  <c r="AK148" i="2"/>
  <c r="AJ107" i="2"/>
  <c r="AJ103" i="2"/>
  <c r="AK139" i="2"/>
  <c r="AJ106" i="2"/>
  <c r="AJ102" i="2"/>
  <c r="AJ98" i="2"/>
  <c r="AK138" i="2"/>
  <c r="AJ105" i="2"/>
  <c r="AJ101" i="2"/>
  <c r="AJ97" i="2"/>
  <c r="AK141" i="2"/>
  <c r="AK137" i="2"/>
  <c r="AJ104" i="2"/>
  <c r="AJ100" i="2"/>
  <c r="J97" i="2"/>
  <c r="S97" i="2"/>
  <c r="AF97" i="2"/>
  <c r="K98" i="2"/>
  <c r="AA98" i="2"/>
  <c r="I99" i="2"/>
  <c r="Y99" i="2"/>
  <c r="G100" i="2"/>
  <c r="W100" i="2"/>
  <c r="E101" i="2"/>
  <c r="U101" i="2"/>
  <c r="I102" i="2"/>
  <c r="AE102" i="2"/>
  <c r="Q103" i="2"/>
  <c r="M104" i="2"/>
  <c r="K105" i="2"/>
  <c r="I106" i="2"/>
  <c r="G107" i="2"/>
  <c r="F137" i="2"/>
  <c r="F150" i="2" s="1"/>
  <c r="AL137" i="2"/>
  <c r="AL150" i="2" s="1"/>
  <c r="AJ138" i="2"/>
  <c r="AH139" i="2"/>
  <c r="AF140" i="2"/>
  <c r="AL141" i="2"/>
  <c r="AI143" i="2"/>
  <c r="AJ155" i="2"/>
  <c r="AD162" i="2"/>
  <c r="G109" i="3"/>
  <c r="G108" i="3"/>
  <c r="G105" i="3"/>
  <c r="G122" i="3"/>
  <c r="G97" i="3"/>
  <c r="O105" i="3"/>
  <c r="O101" i="3"/>
  <c r="W108" i="3"/>
  <c r="W105" i="3"/>
  <c r="W101" i="3"/>
  <c r="W97" i="3"/>
  <c r="AE101" i="3"/>
  <c r="AE97" i="3"/>
  <c r="AE115" i="3"/>
  <c r="AC98" i="3"/>
  <c r="Y100" i="3"/>
  <c r="U102" i="3"/>
  <c r="Q104" i="3"/>
  <c r="S106" i="3"/>
  <c r="AF120" i="3"/>
  <c r="AC102" i="3"/>
  <c r="Y104" i="3"/>
  <c r="AI113" i="3"/>
  <c r="S99" i="3"/>
  <c r="K103" i="3"/>
  <c r="AA99" i="3"/>
  <c r="AC116" i="3"/>
  <c r="AA127" i="3"/>
  <c r="E98" i="3"/>
  <c r="AI99" i="3"/>
  <c r="AA103" i="3"/>
  <c r="M98" i="3"/>
  <c r="I100" i="3"/>
  <c r="E102" i="3"/>
  <c r="I104" i="3"/>
  <c r="E97" i="3"/>
  <c r="M97" i="3"/>
  <c r="U97" i="3"/>
  <c r="AC97" i="3"/>
  <c r="C98" i="3"/>
  <c r="K98" i="3"/>
  <c r="S98" i="3"/>
  <c r="AA98" i="3"/>
  <c r="AI98" i="3"/>
  <c r="I99" i="3"/>
  <c r="Q99" i="3"/>
  <c r="Y99" i="3"/>
  <c r="AG99" i="3"/>
  <c r="G100" i="3"/>
  <c r="O100" i="3"/>
  <c r="W100" i="3"/>
  <c r="AE100" i="3"/>
  <c r="E101" i="3"/>
  <c r="M101" i="3"/>
  <c r="U101" i="3"/>
  <c r="AC101" i="3"/>
  <c r="C102" i="3"/>
  <c r="K102" i="3"/>
  <c r="S102" i="3"/>
  <c r="AA102" i="3"/>
  <c r="AI102" i="3"/>
  <c r="I103" i="3"/>
  <c r="Q103" i="3"/>
  <c r="Y103" i="3"/>
  <c r="AG103" i="3"/>
  <c r="G104" i="3"/>
  <c r="O104" i="3"/>
  <c r="W104" i="3"/>
  <c r="AE104" i="3"/>
  <c r="E105" i="3"/>
  <c r="M105" i="3"/>
  <c r="U105" i="3"/>
  <c r="AC105" i="3"/>
  <c r="F106" i="3"/>
  <c r="Q106" i="3"/>
  <c r="AA106" i="3"/>
  <c r="E107" i="3"/>
  <c r="U107" i="3"/>
  <c r="C108" i="3"/>
  <c r="S108" i="3"/>
  <c r="AI108" i="3"/>
  <c r="AE109" i="3"/>
  <c r="AC112" i="3"/>
  <c r="AA113" i="3"/>
  <c r="Y114" i="3"/>
  <c r="W115" i="3"/>
  <c r="U116" i="3"/>
  <c r="S117" i="3"/>
  <c r="Q118" i="3"/>
  <c r="S119" i="3"/>
  <c r="V120" i="3"/>
  <c r="AD121" i="3"/>
  <c r="E123" i="3"/>
  <c r="AH124" i="3"/>
  <c r="E127" i="3"/>
  <c r="W129" i="3"/>
  <c r="Z133" i="3"/>
  <c r="Z141" i="3"/>
  <c r="F97" i="3"/>
  <c r="N97" i="3"/>
  <c r="V97" i="3"/>
  <c r="AD97" i="3"/>
  <c r="D98" i="3"/>
  <c r="L98" i="3"/>
  <c r="T98" i="3"/>
  <c r="AB98" i="3"/>
  <c r="AJ98" i="3"/>
  <c r="J99" i="3"/>
  <c r="R99" i="3"/>
  <c r="Z99" i="3"/>
  <c r="AH99" i="3"/>
  <c r="H100" i="3"/>
  <c r="P100" i="3"/>
  <c r="X100" i="3"/>
  <c r="AF100" i="3"/>
  <c r="F101" i="3"/>
  <c r="N101" i="3"/>
  <c r="V101" i="3"/>
  <c r="AD101" i="3"/>
  <c r="D102" i="3"/>
  <c r="L102" i="3"/>
  <c r="T102" i="3"/>
  <c r="AB102" i="3"/>
  <c r="AJ102" i="3"/>
  <c r="J103" i="3"/>
  <c r="R103" i="3"/>
  <c r="Z103" i="3"/>
  <c r="AH103" i="3"/>
  <c r="H104" i="3"/>
  <c r="P104" i="3"/>
  <c r="X104" i="3"/>
  <c r="AF104" i="3"/>
  <c r="F105" i="3"/>
  <c r="N105" i="3"/>
  <c r="V105" i="3"/>
  <c r="AE105" i="3"/>
  <c r="G106" i="3"/>
  <c r="R106" i="3"/>
  <c r="AC106" i="3"/>
  <c r="H107" i="3"/>
  <c r="X107" i="3"/>
  <c r="F108" i="3"/>
  <c r="V108" i="3"/>
  <c r="E109" i="3"/>
  <c r="AG109" i="3"/>
  <c r="AE112" i="3"/>
  <c r="AC113" i="3"/>
  <c r="AA114" i="3"/>
  <c r="Y115" i="3"/>
  <c r="W116" i="3"/>
  <c r="U117" i="3"/>
  <c r="S118" i="3"/>
  <c r="V119" i="3"/>
  <c r="X120" i="3"/>
  <c r="AG121" i="3"/>
  <c r="H123" i="3"/>
  <c r="D125" i="3"/>
  <c r="J127" i="3"/>
  <c r="Z129" i="3"/>
  <c r="AJ133" i="3"/>
  <c r="D142" i="3"/>
  <c r="H97" i="3"/>
  <c r="P97" i="3"/>
  <c r="X97" i="3"/>
  <c r="AF97" i="3"/>
  <c r="F98" i="3"/>
  <c r="N98" i="3"/>
  <c r="V98" i="3"/>
  <c r="AD98" i="3"/>
  <c r="D99" i="3"/>
  <c r="L99" i="3"/>
  <c r="T99" i="3"/>
  <c r="AB99" i="3"/>
  <c r="AJ99" i="3"/>
  <c r="J100" i="3"/>
  <c r="R100" i="3"/>
  <c r="Z100" i="3"/>
  <c r="AH100" i="3"/>
  <c r="H101" i="3"/>
  <c r="P101" i="3"/>
  <c r="X101" i="3"/>
  <c r="AF101" i="3"/>
  <c r="F102" i="3"/>
  <c r="N102" i="3"/>
  <c r="V102" i="3"/>
  <c r="AD102" i="3"/>
  <c r="D103" i="3"/>
  <c r="L103" i="3"/>
  <c r="T103" i="3"/>
  <c r="AB103" i="3"/>
  <c r="AJ103" i="3"/>
  <c r="J104" i="3"/>
  <c r="R104" i="3"/>
  <c r="Z104" i="3"/>
  <c r="AH104" i="3"/>
  <c r="H105" i="3"/>
  <c r="P105" i="3"/>
  <c r="X105" i="3"/>
  <c r="AG105" i="3"/>
  <c r="J106" i="3"/>
  <c r="U106" i="3"/>
  <c r="AE106" i="3"/>
  <c r="K107" i="3"/>
  <c r="AA107" i="3"/>
  <c r="I108" i="3"/>
  <c r="Y108" i="3"/>
  <c r="I109" i="3"/>
  <c r="G112" i="3"/>
  <c r="E113" i="3"/>
  <c r="C114" i="3"/>
  <c r="AI114" i="3"/>
  <c r="AG115" i="3"/>
  <c r="AE116" i="3"/>
  <c r="AC117" i="3"/>
  <c r="AB118" i="3"/>
  <c r="AE119" i="3"/>
  <c r="AI120" i="3"/>
  <c r="I122" i="3"/>
  <c r="V123" i="3"/>
  <c r="V125" i="3"/>
  <c r="AD127" i="3"/>
  <c r="N131" i="3"/>
  <c r="L136" i="3"/>
  <c r="L143" i="3"/>
  <c r="I97" i="3"/>
  <c r="Q97" i="3"/>
  <c r="Y97" i="3"/>
  <c r="AG97" i="3"/>
  <c r="G98" i="3"/>
  <c r="O98" i="3"/>
  <c r="W98" i="3"/>
  <c r="AE98" i="3"/>
  <c r="E99" i="3"/>
  <c r="M99" i="3"/>
  <c r="U99" i="3"/>
  <c r="AC99" i="3"/>
  <c r="C100" i="3"/>
  <c r="K100" i="3"/>
  <c r="S100" i="3"/>
  <c r="AA100" i="3"/>
  <c r="AI100" i="3"/>
  <c r="I101" i="3"/>
  <c r="Q101" i="3"/>
  <c r="Y101" i="3"/>
  <c r="AG101" i="3"/>
  <c r="G102" i="3"/>
  <c r="O102" i="3"/>
  <c r="W102" i="3"/>
  <c r="AE102" i="3"/>
  <c r="E103" i="3"/>
  <c r="M103" i="3"/>
  <c r="U103" i="3"/>
  <c r="AC103" i="3"/>
  <c r="C104" i="3"/>
  <c r="K104" i="3"/>
  <c r="S104" i="3"/>
  <c r="AA104" i="3"/>
  <c r="AI104" i="3"/>
  <c r="I105" i="3"/>
  <c r="Q105" i="3"/>
  <c r="Y105" i="3"/>
  <c r="AI105" i="3"/>
  <c r="K106" i="3"/>
  <c r="V106" i="3"/>
  <c r="AG106" i="3"/>
  <c r="M107" i="3"/>
  <c r="AC107" i="3"/>
  <c r="K108" i="3"/>
  <c r="AA108" i="3"/>
  <c r="O109" i="3"/>
  <c r="M112" i="3"/>
  <c r="K113" i="3"/>
  <c r="I114" i="3"/>
  <c r="G115" i="3"/>
  <c r="E116" i="3"/>
  <c r="C117" i="3"/>
  <c r="AI117" i="3"/>
  <c r="AI118" i="3"/>
  <c r="D120" i="3"/>
  <c r="I121" i="3"/>
  <c r="Q122" i="3"/>
  <c r="AI123" i="3"/>
  <c r="C126" i="3"/>
  <c r="O128" i="3"/>
  <c r="AJ131" i="3"/>
  <c r="J139" i="3"/>
  <c r="P144" i="3"/>
  <c r="J97" i="3"/>
  <c r="R97" i="3"/>
  <c r="Z97" i="3"/>
  <c r="AH97" i="3"/>
  <c r="H98" i="3"/>
  <c r="P98" i="3"/>
  <c r="X98" i="3"/>
  <c r="AF98" i="3"/>
  <c r="F99" i="3"/>
  <c r="N99" i="3"/>
  <c r="V99" i="3"/>
  <c r="AD99" i="3"/>
  <c r="D100" i="3"/>
  <c r="L100" i="3"/>
  <c r="T100" i="3"/>
  <c r="AB100" i="3"/>
  <c r="AJ100" i="3"/>
  <c r="J101" i="3"/>
  <c r="R101" i="3"/>
  <c r="Z101" i="3"/>
  <c r="AH101" i="3"/>
  <c r="H102" i="3"/>
  <c r="P102" i="3"/>
  <c r="X102" i="3"/>
  <c r="AF102" i="3"/>
  <c r="F103" i="3"/>
  <c r="N103" i="3"/>
  <c r="V103" i="3"/>
  <c r="AD103" i="3"/>
  <c r="D104" i="3"/>
  <c r="L104" i="3"/>
  <c r="T104" i="3"/>
  <c r="AB104" i="3"/>
  <c r="AJ104" i="3"/>
  <c r="J105" i="3"/>
  <c r="R105" i="3"/>
  <c r="Z105" i="3"/>
  <c r="AJ105" i="3"/>
  <c r="M106" i="3"/>
  <c r="W106" i="3"/>
  <c r="AH106" i="3"/>
  <c r="P107" i="3"/>
  <c r="AF107" i="3"/>
  <c r="N108" i="3"/>
  <c r="AD108" i="3"/>
  <c r="Q109" i="3"/>
  <c r="O112" i="3"/>
  <c r="M113" i="3"/>
  <c r="K114" i="3"/>
  <c r="I115" i="3"/>
  <c r="G116" i="3"/>
  <c r="E117" i="3"/>
  <c r="C118" i="3"/>
  <c r="C119" i="3"/>
  <c r="F120" i="3"/>
  <c r="K121" i="3"/>
  <c r="T122" i="3"/>
  <c r="D124" i="3"/>
  <c r="F126" i="3"/>
  <c r="R128" i="3"/>
  <c r="I132" i="3"/>
  <c r="T139" i="3"/>
  <c r="AB144" i="3"/>
  <c r="C97" i="3"/>
  <c r="K97" i="3"/>
  <c r="S97" i="3"/>
  <c r="AA97" i="3"/>
  <c r="AI97" i="3"/>
  <c r="I98" i="3"/>
  <c r="Q98" i="3"/>
  <c r="Y98" i="3"/>
  <c r="AG98" i="3"/>
  <c r="G99" i="3"/>
  <c r="O99" i="3"/>
  <c r="W99" i="3"/>
  <c r="AE99" i="3"/>
  <c r="E100" i="3"/>
  <c r="M100" i="3"/>
  <c r="U100" i="3"/>
  <c r="AC100" i="3"/>
  <c r="C101" i="3"/>
  <c r="K101" i="3"/>
  <c r="S101" i="3"/>
  <c r="AA101" i="3"/>
  <c r="AI101" i="3"/>
  <c r="I102" i="3"/>
  <c r="Q102" i="3"/>
  <c r="Y102" i="3"/>
  <c r="AG102" i="3"/>
  <c r="G103" i="3"/>
  <c r="O103" i="3"/>
  <c r="W103" i="3"/>
  <c r="AE103" i="3"/>
  <c r="E104" i="3"/>
  <c r="M104" i="3"/>
  <c r="U104" i="3"/>
  <c r="AC104" i="3"/>
  <c r="C105" i="3"/>
  <c r="K105" i="3"/>
  <c r="S105" i="3"/>
  <c r="AA105" i="3"/>
  <c r="C106" i="3"/>
  <c r="N106" i="3"/>
  <c r="Y106" i="3"/>
  <c r="AI106" i="3"/>
  <c r="Q107" i="3"/>
  <c r="AG107" i="3"/>
  <c r="O108" i="3"/>
  <c r="AE108" i="3"/>
  <c r="W109" i="3"/>
  <c r="U112" i="3"/>
  <c r="S113" i="3"/>
  <c r="Q114" i="3"/>
  <c r="O115" i="3"/>
  <c r="M116" i="3"/>
  <c r="K117" i="3"/>
  <c r="I118" i="3"/>
  <c r="J119" i="3"/>
  <c r="M120" i="3"/>
  <c r="S121" i="3"/>
  <c r="AB122" i="3"/>
  <c r="Q124" i="3"/>
  <c r="U126" i="3"/>
  <c r="AI128" i="3"/>
  <c r="AC132" i="3"/>
  <c r="R140" i="3"/>
  <c r="AF154" i="3"/>
  <c r="X154" i="3"/>
  <c r="P154" i="3"/>
  <c r="H154" i="3"/>
  <c r="AH152" i="3"/>
  <c r="Z152" i="3"/>
  <c r="R152" i="3"/>
  <c r="J152" i="3"/>
  <c r="AJ151" i="3"/>
  <c r="AB151" i="3"/>
  <c r="T151" i="3"/>
  <c r="L151" i="3"/>
  <c r="D151" i="3"/>
  <c r="AD150" i="3"/>
  <c r="V150" i="3"/>
  <c r="N150" i="3"/>
  <c r="F150" i="3"/>
  <c r="AF149" i="3"/>
  <c r="X149" i="3"/>
  <c r="P149" i="3"/>
  <c r="H149" i="3"/>
  <c r="AH148" i="3"/>
  <c r="Z148" i="3"/>
  <c r="R148" i="3"/>
  <c r="J148" i="3"/>
  <c r="AJ147" i="3"/>
  <c r="AB147" i="3"/>
  <c r="T147" i="3"/>
  <c r="L147" i="3"/>
  <c r="D147" i="3"/>
  <c r="AD146" i="3"/>
  <c r="AE154" i="3"/>
  <c r="W154" i="3"/>
  <c r="O154" i="3"/>
  <c r="G154" i="3"/>
  <c r="AG152" i="3"/>
  <c r="Y152" i="3"/>
  <c r="Q152" i="3"/>
  <c r="I152" i="3"/>
  <c r="AI151" i="3"/>
  <c r="AA151" i="3"/>
  <c r="S151" i="3"/>
  <c r="K151" i="3"/>
  <c r="C151" i="3"/>
  <c r="AC150" i="3"/>
  <c r="U150" i="3"/>
  <c r="M150" i="3"/>
  <c r="E150" i="3"/>
  <c r="AE149" i="3"/>
  <c r="W149" i="3"/>
  <c r="O149" i="3"/>
  <c r="G149" i="3"/>
  <c r="AG148" i="3"/>
  <c r="Y148" i="3"/>
  <c r="Q148" i="3"/>
  <c r="I148" i="3"/>
  <c r="AI147" i="3"/>
  <c r="AA147" i="3"/>
  <c r="S147" i="3"/>
  <c r="AD154" i="3"/>
  <c r="V154" i="3"/>
  <c r="N154" i="3"/>
  <c r="F154" i="3"/>
  <c r="AF152" i="3"/>
  <c r="X152" i="3"/>
  <c r="P152" i="3"/>
  <c r="H152" i="3"/>
  <c r="AH151" i="3"/>
  <c r="Z151" i="3"/>
  <c r="R151" i="3"/>
  <c r="J151" i="3"/>
  <c r="AJ150" i="3"/>
  <c r="AB150" i="3"/>
  <c r="T150" i="3"/>
  <c r="L150" i="3"/>
  <c r="D150" i="3"/>
  <c r="AD149" i="3"/>
  <c r="V149" i="3"/>
  <c r="N149" i="3"/>
  <c r="F149" i="3"/>
  <c r="AF148" i="3"/>
  <c r="X148" i="3"/>
  <c r="P148" i="3"/>
  <c r="H148" i="3"/>
  <c r="AH147" i="3"/>
  <c r="Z147" i="3"/>
  <c r="R147" i="3"/>
  <c r="J147" i="3"/>
  <c r="AJ146" i="3"/>
  <c r="AB146" i="3"/>
  <c r="T146" i="3"/>
  <c r="AC154" i="3"/>
  <c r="U154" i="3"/>
  <c r="M154" i="3"/>
  <c r="E154" i="3"/>
  <c r="AE152" i="3"/>
  <c r="W152" i="3"/>
  <c r="O152" i="3"/>
  <c r="G152" i="3"/>
  <c r="AG151" i="3"/>
  <c r="Y151" i="3"/>
  <c r="Q151" i="3"/>
  <c r="I151" i="3"/>
  <c r="AI150" i="3"/>
  <c r="AA150" i="3"/>
  <c r="S150" i="3"/>
  <c r="K150" i="3"/>
  <c r="C150" i="3"/>
  <c r="AC149" i="3"/>
  <c r="U149" i="3"/>
  <c r="M149" i="3"/>
  <c r="E149" i="3"/>
  <c r="AE148" i="3"/>
  <c r="W148" i="3"/>
  <c r="O148" i="3"/>
  <c r="G148" i="3"/>
  <c r="AG147" i="3"/>
  <c r="Y147" i="3"/>
  <c r="Q147" i="3"/>
  <c r="I147" i="3"/>
  <c r="AJ154" i="3"/>
  <c r="AB154" i="3"/>
  <c r="T154" i="3"/>
  <c r="L154" i="3"/>
  <c r="D154" i="3"/>
  <c r="AD152" i="3"/>
  <c r="V152" i="3"/>
  <c r="N152" i="3"/>
  <c r="F152" i="3"/>
  <c r="AF151" i="3"/>
  <c r="X151" i="3"/>
  <c r="P151" i="3"/>
  <c r="H151" i="3"/>
  <c r="AH150" i="3"/>
  <c r="Z150" i="3"/>
  <c r="R150" i="3"/>
  <c r="J150" i="3"/>
  <c r="AJ149" i="3"/>
  <c r="AB149" i="3"/>
  <c r="T149" i="3"/>
  <c r="L149" i="3"/>
  <c r="D149" i="3"/>
  <c r="AD148" i="3"/>
  <c r="V148" i="3"/>
  <c r="N148" i="3"/>
  <c r="F148" i="3"/>
  <c r="AF147" i="3"/>
  <c r="X147" i="3"/>
  <c r="P147" i="3"/>
  <c r="H147" i="3"/>
  <c r="AH146" i="3"/>
  <c r="Z146" i="3"/>
  <c r="AI154" i="3"/>
  <c r="AA154" i="3"/>
  <c r="S154" i="3"/>
  <c r="K154" i="3"/>
  <c r="C154" i="3"/>
  <c r="AC152" i="3"/>
  <c r="U152" i="3"/>
  <c r="M152" i="3"/>
  <c r="E152" i="3"/>
  <c r="AE151" i="3"/>
  <c r="W151" i="3"/>
  <c r="O151" i="3"/>
  <c r="G151" i="3"/>
  <c r="AG150" i="3"/>
  <c r="Y150" i="3"/>
  <c r="Q150" i="3"/>
  <c r="I150" i="3"/>
  <c r="AI149" i="3"/>
  <c r="AA149" i="3"/>
  <c r="S149" i="3"/>
  <c r="K149" i="3"/>
  <c r="C149" i="3"/>
  <c r="AC148" i="3"/>
  <c r="U148" i="3"/>
  <c r="M148" i="3"/>
  <c r="E148" i="3"/>
  <c r="AE147" i="3"/>
  <c r="W147" i="3"/>
  <c r="O147" i="3"/>
  <c r="G147" i="3"/>
  <c r="AG146" i="3"/>
  <c r="Y146" i="3"/>
  <c r="AH154" i="3"/>
  <c r="Z154" i="3"/>
  <c r="R154" i="3"/>
  <c r="J154" i="3"/>
  <c r="AJ152" i="3"/>
  <c r="AB152" i="3"/>
  <c r="T152" i="3"/>
  <c r="L152" i="3"/>
  <c r="D152" i="3"/>
  <c r="AD151" i="3"/>
  <c r="V151" i="3"/>
  <c r="N151" i="3"/>
  <c r="F151" i="3"/>
  <c r="AF150" i="3"/>
  <c r="X150" i="3"/>
  <c r="P150" i="3"/>
  <c r="H150" i="3"/>
  <c r="AH149" i="3"/>
  <c r="Z149" i="3"/>
  <c r="R149" i="3"/>
  <c r="J149" i="3"/>
  <c r="AJ148" i="3"/>
  <c r="AB148" i="3"/>
  <c r="T148" i="3"/>
  <c r="L148" i="3"/>
  <c r="D148" i="3"/>
  <c r="AD147" i="3"/>
  <c r="V147" i="3"/>
  <c r="N147" i="3"/>
  <c r="F147" i="3"/>
  <c r="AF146" i="3"/>
  <c r="X146" i="3"/>
  <c r="K152" i="3"/>
  <c r="O150" i="3"/>
  <c r="S148" i="3"/>
  <c r="C147" i="3"/>
  <c r="S146" i="3"/>
  <c r="K146" i="3"/>
  <c r="AG154" i="3"/>
  <c r="C152" i="3"/>
  <c r="G150" i="3"/>
  <c r="K148" i="3"/>
  <c r="AI146" i="3"/>
  <c r="R146" i="3"/>
  <c r="J146" i="3"/>
  <c r="AJ145" i="3"/>
  <c r="AB145" i="3"/>
  <c r="T145" i="3"/>
  <c r="L145" i="3"/>
  <c r="D145" i="3"/>
  <c r="AD144" i="3"/>
  <c r="V144" i="3"/>
  <c r="N144" i="3"/>
  <c r="F144" i="3"/>
  <c r="AF143" i="3"/>
  <c r="X143" i="3"/>
  <c r="P143" i="3"/>
  <c r="H143" i="3"/>
  <c r="AH142" i="3"/>
  <c r="Z142" i="3"/>
  <c r="R142" i="3"/>
  <c r="J142" i="3"/>
  <c r="AJ141" i="3"/>
  <c r="AB141" i="3"/>
  <c r="T141" i="3"/>
  <c r="L141" i="3"/>
  <c r="D141" i="3"/>
  <c r="AD140" i="3"/>
  <c r="V140" i="3"/>
  <c r="N140" i="3"/>
  <c r="F140" i="3"/>
  <c r="AF139" i="3"/>
  <c r="X139" i="3"/>
  <c r="P139" i="3"/>
  <c r="H139" i="3"/>
  <c r="AH136" i="3"/>
  <c r="Z136" i="3"/>
  <c r="R136" i="3"/>
  <c r="J136" i="3"/>
  <c r="AJ134" i="3"/>
  <c r="AB134" i="3"/>
  <c r="T134" i="3"/>
  <c r="L134" i="3"/>
  <c r="D134" i="3"/>
  <c r="AD133" i="3"/>
  <c r="V133" i="3"/>
  <c r="N133" i="3"/>
  <c r="F133" i="3"/>
  <c r="AF132" i="3"/>
  <c r="X132" i="3"/>
  <c r="P132" i="3"/>
  <c r="H132" i="3"/>
  <c r="AH131" i="3"/>
  <c r="Z131" i="3"/>
  <c r="R131" i="3"/>
  <c r="J131" i="3"/>
  <c r="AJ129" i="3"/>
  <c r="AB129" i="3"/>
  <c r="T129" i="3"/>
  <c r="L129" i="3"/>
  <c r="D129" i="3"/>
  <c r="AD128" i="3"/>
  <c r="V128" i="3"/>
  <c r="N128" i="3"/>
  <c r="F128" i="3"/>
  <c r="AF127" i="3"/>
  <c r="X127" i="3"/>
  <c r="P127" i="3"/>
  <c r="H127" i="3"/>
  <c r="Y154" i="3"/>
  <c r="AC151" i="3"/>
  <c r="AG149" i="3"/>
  <c r="C148" i="3"/>
  <c r="AE146" i="3"/>
  <c r="Q146" i="3"/>
  <c r="I146" i="3"/>
  <c r="AI145" i="3"/>
  <c r="AA145" i="3"/>
  <c r="S145" i="3"/>
  <c r="K145" i="3"/>
  <c r="C145" i="3"/>
  <c r="AC144" i="3"/>
  <c r="U144" i="3"/>
  <c r="M144" i="3"/>
  <c r="E144" i="3"/>
  <c r="AE143" i="3"/>
  <c r="W143" i="3"/>
  <c r="O143" i="3"/>
  <c r="G143" i="3"/>
  <c r="AG142" i="3"/>
  <c r="Y142" i="3"/>
  <c r="Q142" i="3"/>
  <c r="I142" i="3"/>
  <c r="AI141" i="3"/>
  <c r="AA141" i="3"/>
  <c r="S141" i="3"/>
  <c r="K141" i="3"/>
  <c r="C141" i="3"/>
  <c r="AC140" i="3"/>
  <c r="U140" i="3"/>
  <c r="M140" i="3"/>
  <c r="E140" i="3"/>
  <c r="AE139" i="3"/>
  <c r="W139" i="3"/>
  <c r="O139" i="3"/>
  <c r="G139" i="3"/>
  <c r="AG136" i="3"/>
  <c r="Y136" i="3"/>
  <c r="Q136" i="3"/>
  <c r="I136" i="3"/>
  <c r="AI134" i="3"/>
  <c r="AA134" i="3"/>
  <c r="S134" i="3"/>
  <c r="K134" i="3"/>
  <c r="C134" i="3"/>
  <c r="AC133" i="3"/>
  <c r="U133" i="3"/>
  <c r="M133" i="3"/>
  <c r="E133" i="3"/>
  <c r="AE132" i="3"/>
  <c r="W132" i="3"/>
  <c r="O132" i="3"/>
  <c r="G132" i="3"/>
  <c r="AG131" i="3"/>
  <c r="Y131" i="3"/>
  <c r="Q131" i="3"/>
  <c r="I131" i="3"/>
  <c r="AI129" i="3"/>
  <c r="AA129" i="3"/>
  <c r="S129" i="3"/>
  <c r="K129" i="3"/>
  <c r="C129" i="3"/>
  <c r="AC128" i="3"/>
  <c r="U128" i="3"/>
  <c r="M128" i="3"/>
  <c r="E128" i="3"/>
  <c r="AE127" i="3"/>
  <c r="W127" i="3"/>
  <c r="O127" i="3"/>
  <c r="G127" i="3"/>
  <c r="AG126" i="3"/>
  <c r="Y126" i="3"/>
  <c r="Q126" i="3"/>
  <c r="I126" i="3"/>
  <c r="AI125" i="3"/>
  <c r="AA125" i="3"/>
  <c r="S125" i="3"/>
  <c r="K125" i="3"/>
  <c r="C125" i="3"/>
  <c r="AC124" i="3"/>
  <c r="AI152" i="3"/>
  <c r="E151" i="3"/>
  <c r="I149" i="3"/>
  <c r="M147" i="3"/>
  <c r="W146" i="3"/>
  <c r="N146" i="3"/>
  <c r="F146" i="3"/>
  <c r="AF145" i="3"/>
  <c r="X145" i="3"/>
  <c r="P145" i="3"/>
  <c r="H145" i="3"/>
  <c r="AH144" i="3"/>
  <c r="Z144" i="3"/>
  <c r="R144" i="3"/>
  <c r="J144" i="3"/>
  <c r="AJ143" i="3"/>
  <c r="AB143" i="3"/>
  <c r="T143" i="3"/>
  <c r="W150" i="3"/>
  <c r="E147" i="3"/>
  <c r="L146" i="3"/>
  <c r="AE145" i="3"/>
  <c r="R145" i="3"/>
  <c r="F145" i="3"/>
  <c r="AA144" i="3"/>
  <c r="O144" i="3"/>
  <c r="AI143" i="3"/>
  <c r="V143" i="3"/>
  <c r="K143" i="3"/>
  <c r="AI142" i="3"/>
  <c r="W142" i="3"/>
  <c r="M142" i="3"/>
  <c r="C142" i="3"/>
  <c r="Y141" i="3"/>
  <c r="O141" i="3"/>
  <c r="E141" i="3"/>
  <c r="AA140" i="3"/>
  <c r="Q140" i="3"/>
  <c r="G140" i="3"/>
  <c r="AC139" i="3"/>
  <c r="S139" i="3"/>
  <c r="I139" i="3"/>
  <c r="AE136" i="3"/>
  <c r="U136" i="3"/>
  <c r="K136" i="3"/>
  <c r="AG134" i="3"/>
  <c r="W134" i="3"/>
  <c r="M134" i="3"/>
  <c r="AI133" i="3"/>
  <c r="Y133" i="3"/>
  <c r="O133" i="3"/>
  <c r="C133" i="3"/>
  <c r="AA132" i="3"/>
  <c r="Q132" i="3"/>
  <c r="E132" i="3"/>
  <c r="AC131" i="3"/>
  <c r="S131" i="3"/>
  <c r="G131" i="3"/>
  <c r="AE129" i="3"/>
  <c r="U129" i="3"/>
  <c r="I129" i="3"/>
  <c r="AG128" i="3"/>
  <c r="W128" i="3"/>
  <c r="K128" i="3"/>
  <c r="AI127" i="3"/>
  <c r="Y127" i="3"/>
  <c r="M127" i="3"/>
  <c r="C127" i="3"/>
  <c r="AB126" i="3"/>
  <c r="S126" i="3"/>
  <c r="J126" i="3"/>
  <c r="AH125" i="3"/>
  <c r="Y125" i="3"/>
  <c r="P125" i="3"/>
  <c r="G125" i="3"/>
  <c r="AF124" i="3"/>
  <c r="W124" i="3"/>
  <c r="O124" i="3"/>
  <c r="G124" i="3"/>
  <c r="AG123" i="3"/>
  <c r="Y123" i="3"/>
  <c r="Q123" i="3"/>
  <c r="I123" i="3"/>
  <c r="AI122" i="3"/>
  <c r="AA122" i="3"/>
  <c r="S122" i="3"/>
  <c r="K122" i="3"/>
  <c r="C122" i="3"/>
  <c r="AC121" i="3"/>
  <c r="U121" i="3"/>
  <c r="M121" i="3"/>
  <c r="E121" i="3"/>
  <c r="AE120" i="3"/>
  <c r="Q154" i="3"/>
  <c r="Y149" i="3"/>
  <c r="AC146" i="3"/>
  <c r="H146" i="3"/>
  <c r="AD145" i="3"/>
  <c r="Q145" i="3"/>
  <c r="E145" i="3"/>
  <c r="Y144" i="3"/>
  <c r="L144" i="3"/>
  <c r="AH143" i="3"/>
  <c r="U143" i="3"/>
  <c r="J143" i="3"/>
  <c r="AF142" i="3"/>
  <c r="V142" i="3"/>
  <c r="L142" i="3"/>
  <c r="AH141" i="3"/>
  <c r="X141" i="3"/>
  <c r="N141" i="3"/>
  <c r="AJ140" i="3"/>
  <c r="Z140" i="3"/>
  <c r="P140" i="3"/>
  <c r="D140" i="3"/>
  <c r="AB139" i="3"/>
  <c r="R139" i="3"/>
  <c r="F139" i="3"/>
  <c r="AD136" i="3"/>
  <c r="T136" i="3"/>
  <c r="H136" i="3"/>
  <c r="AF134" i="3"/>
  <c r="V134" i="3"/>
  <c r="J134" i="3"/>
  <c r="AH133" i="3"/>
  <c r="X133" i="3"/>
  <c r="L133" i="3"/>
  <c r="AJ132" i="3"/>
  <c r="Z132" i="3"/>
  <c r="N132" i="3"/>
  <c r="D132" i="3"/>
  <c r="AB131" i="3"/>
  <c r="P131" i="3"/>
  <c r="F131" i="3"/>
  <c r="AD129" i="3"/>
  <c r="R129" i="3"/>
  <c r="H129" i="3"/>
  <c r="AF128" i="3"/>
  <c r="T128" i="3"/>
  <c r="J128" i="3"/>
  <c r="AH127" i="3"/>
  <c r="V127" i="3"/>
  <c r="L127" i="3"/>
  <c r="AJ126" i="3"/>
  <c r="AA126" i="3"/>
  <c r="R126" i="3"/>
  <c r="H126" i="3"/>
  <c r="AG125" i="3"/>
  <c r="X125" i="3"/>
  <c r="O125" i="3"/>
  <c r="F125" i="3"/>
  <c r="AE124" i="3"/>
  <c r="V124" i="3"/>
  <c r="N124" i="3"/>
  <c r="F124" i="3"/>
  <c r="AF123" i="3"/>
  <c r="X123" i="3"/>
  <c r="P123" i="3"/>
  <c r="I154" i="3"/>
  <c r="Q149" i="3"/>
  <c r="AA146" i="3"/>
  <c r="G146" i="3"/>
  <c r="AC145" i="3"/>
  <c r="O145" i="3"/>
  <c r="AJ144" i="3"/>
  <c r="X144" i="3"/>
  <c r="K144" i="3"/>
  <c r="AG143" i="3"/>
  <c r="S143" i="3"/>
  <c r="I143" i="3"/>
  <c r="AE142" i="3"/>
  <c r="U142" i="3"/>
  <c r="K142" i="3"/>
  <c r="AG141" i="3"/>
  <c r="W141" i="3"/>
  <c r="M141" i="3"/>
  <c r="AI140" i="3"/>
  <c r="Y140" i="3"/>
  <c r="O140" i="3"/>
  <c r="C140" i="3"/>
  <c r="AA139" i="3"/>
  <c r="Q139" i="3"/>
  <c r="E139" i="3"/>
  <c r="AC136" i="3"/>
  <c r="S136" i="3"/>
  <c r="G136" i="3"/>
  <c r="AE134" i="3"/>
  <c r="U134" i="3"/>
  <c r="I134" i="3"/>
  <c r="AG133" i="3"/>
  <c r="W133" i="3"/>
  <c r="K133" i="3"/>
  <c r="AI132" i="3"/>
  <c r="Y132" i="3"/>
  <c r="M132" i="3"/>
  <c r="C132" i="3"/>
  <c r="AA131" i="3"/>
  <c r="O131" i="3"/>
  <c r="E131" i="3"/>
  <c r="AC129" i="3"/>
  <c r="Q129" i="3"/>
  <c r="G129" i="3"/>
  <c r="AE128" i="3"/>
  <c r="S128" i="3"/>
  <c r="I128" i="3"/>
  <c r="AG127" i="3"/>
  <c r="U127" i="3"/>
  <c r="K127" i="3"/>
  <c r="AI126" i="3"/>
  <c r="Z126" i="3"/>
  <c r="P126" i="3"/>
  <c r="G126" i="3"/>
  <c r="AF125" i="3"/>
  <c r="W125" i="3"/>
  <c r="N125" i="3"/>
  <c r="E125" i="3"/>
  <c r="AD124" i="3"/>
  <c r="U124" i="3"/>
  <c r="M124" i="3"/>
  <c r="E124" i="3"/>
  <c r="AE123" i="3"/>
  <c r="W123" i="3"/>
  <c r="O123" i="3"/>
  <c r="G123" i="3"/>
  <c r="AA152" i="3"/>
  <c r="AI148" i="3"/>
  <c r="V146" i="3"/>
  <c r="E146" i="3"/>
  <c r="Z145" i="3"/>
  <c r="N145" i="3"/>
  <c r="AI144" i="3"/>
  <c r="W144" i="3"/>
  <c r="I144" i="3"/>
  <c r="AD143" i="3"/>
  <c r="R143" i="3"/>
  <c r="F143" i="3"/>
  <c r="AD142" i="3"/>
  <c r="T142" i="3"/>
  <c r="H142" i="3"/>
  <c r="AF141" i="3"/>
  <c r="V141" i="3"/>
  <c r="J141" i="3"/>
  <c r="AH140" i="3"/>
  <c r="X140" i="3"/>
  <c r="L140" i="3"/>
  <c r="AJ139" i="3"/>
  <c r="Z139" i="3"/>
  <c r="N139" i="3"/>
  <c r="D139" i="3"/>
  <c r="AB136" i="3"/>
  <c r="P136" i="3"/>
  <c r="F136" i="3"/>
  <c r="AD134" i="3"/>
  <c r="R134" i="3"/>
  <c r="H134" i="3"/>
  <c r="AF133" i="3"/>
  <c r="S152" i="3"/>
  <c r="AA148" i="3"/>
  <c r="U146" i="3"/>
  <c r="D146" i="3"/>
  <c r="Y145" i="3"/>
  <c r="M145" i="3"/>
  <c r="AG144" i="3"/>
  <c r="T144" i="3"/>
  <c r="H144" i="3"/>
  <c r="AC143" i="3"/>
  <c r="Q143" i="3"/>
  <c r="E143" i="3"/>
  <c r="AC142" i="3"/>
  <c r="S142" i="3"/>
  <c r="G142" i="3"/>
  <c r="AE141" i="3"/>
  <c r="U141" i="3"/>
  <c r="I141" i="3"/>
  <c r="AG140" i="3"/>
  <c r="W140" i="3"/>
  <c r="K140" i="3"/>
  <c r="AI139" i="3"/>
  <c r="Y139" i="3"/>
  <c r="M139" i="3"/>
  <c r="C139" i="3"/>
  <c r="AA136" i="3"/>
  <c r="O136" i="3"/>
  <c r="E136" i="3"/>
  <c r="AC134" i="3"/>
  <c r="Q134" i="3"/>
  <c r="G134" i="3"/>
  <c r="AE133" i="3"/>
  <c r="S133" i="3"/>
  <c r="I133" i="3"/>
  <c r="AG132" i="3"/>
  <c r="U132" i="3"/>
  <c r="K132" i="3"/>
  <c r="AI131" i="3"/>
  <c r="W131" i="3"/>
  <c r="U151" i="3"/>
  <c r="AC147" i="3"/>
  <c r="P146" i="3"/>
  <c r="C146" i="3"/>
  <c r="W145" i="3"/>
  <c r="J145" i="3"/>
  <c r="AF144" i="3"/>
  <c r="S144" i="3"/>
  <c r="G144" i="3"/>
  <c r="AA143" i="3"/>
  <c r="N143" i="3"/>
  <c r="D143" i="3"/>
  <c r="AB142" i="3"/>
  <c r="P142" i="3"/>
  <c r="F142" i="3"/>
  <c r="AD141" i="3"/>
  <c r="R141" i="3"/>
  <c r="H141" i="3"/>
  <c r="AF140" i="3"/>
  <c r="T140" i="3"/>
  <c r="J140" i="3"/>
  <c r="AH139" i="3"/>
  <c r="V139" i="3"/>
  <c r="L139" i="3"/>
  <c r="AJ136" i="3"/>
  <c r="X136" i="3"/>
  <c r="N136" i="3"/>
  <c r="D136" i="3"/>
  <c r="Z134" i="3"/>
  <c r="P134" i="3"/>
  <c r="F134" i="3"/>
  <c r="AB133" i="3"/>
  <c r="R133" i="3"/>
  <c r="H133" i="3"/>
  <c r="AD132" i="3"/>
  <c r="T132" i="3"/>
  <c r="J132" i="3"/>
  <c r="AF131" i="3"/>
  <c r="V131" i="3"/>
  <c r="L131" i="3"/>
  <c r="AH129" i="3"/>
  <c r="X129" i="3"/>
  <c r="N129" i="3"/>
  <c r="AJ128" i="3"/>
  <c r="Z128" i="3"/>
  <c r="P128" i="3"/>
  <c r="D128" i="3"/>
  <c r="AB127" i="3"/>
  <c r="R127" i="3"/>
  <c r="F127" i="3"/>
  <c r="AE126" i="3"/>
  <c r="V126" i="3"/>
  <c r="M126" i="3"/>
  <c r="D126" i="3"/>
  <c r="AC125" i="3"/>
  <c r="T125" i="3"/>
  <c r="J125" i="3"/>
  <c r="AI124" i="3"/>
  <c r="Z124" i="3"/>
  <c r="R124" i="3"/>
  <c r="J124" i="3"/>
  <c r="AJ123" i="3"/>
  <c r="AB123" i="3"/>
  <c r="T123" i="3"/>
  <c r="L123" i="3"/>
  <c r="D123" i="3"/>
  <c r="AD122" i="3"/>
  <c r="V122" i="3"/>
  <c r="N122" i="3"/>
  <c r="F122" i="3"/>
  <c r="AF121" i="3"/>
  <c r="X121" i="3"/>
  <c r="P121" i="3"/>
  <c r="H121" i="3"/>
  <c r="AH120" i="3"/>
  <c r="Z120" i="3"/>
  <c r="R120" i="3"/>
  <c r="J120" i="3"/>
  <c r="AJ119" i="3"/>
  <c r="AB119" i="3"/>
  <c r="T119" i="3"/>
  <c r="L119" i="3"/>
  <c r="D119" i="3"/>
  <c r="AD118" i="3"/>
  <c r="V118" i="3"/>
  <c r="M151" i="3"/>
  <c r="V145" i="3"/>
  <c r="D144" i="3"/>
  <c r="AA142" i="3"/>
  <c r="Q141" i="3"/>
  <c r="I140" i="3"/>
  <c r="AI136" i="3"/>
  <c r="Y134" i="3"/>
  <c r="T133" i="3"/>
  <c r="AB132" i="3"/>
  <c r="AE131" i="3"/>
  <c r="H131" i="3"/>
  <c r="V129" i="3"/>
  <c r="AH128" i="3"/>
  <c r="L128" i="3"/>
  <c r="Z127" i="3"/>
  <c r="D127" i="3"/>
  <c r="T126" i="3"/>
  <c r="AJ125" i="3"/>
  <c r="Q125" i="3"/>
  <c r="AG124" i="3"/>
  <c r="P124" i="3"/>
  <c r="AH123" i="3"/>
  <c r="R123" i="3"/>
  <c r="C123" i="3"/>
  <c r="Z122" i="3"/>
  <c r="P122" i="3"/>
  <c r="E122" i="3"/>
  <c r="AB121" i="3"/>
  <c r="R121" i="3"/>
  <c r="G121" i="3"/>
  <c r="AD120" i="3"/>
  <c r="U120" i="3"/>
  <c r="L120" i="3"/>
  <c r="C120" i="3"/>
  <c r="AA119" i="3"/>
  <c r="R119" i="3"/>
  <c r="I119" i="3"/>
  <c r="AH118" i="3"/>
  <c r="Y118" i="3"/>
  <c r="P118" i="3"/>
  <c r="H118" i="3"/>
  <c r="AH117" i="3"/>
  <c r="Z117" i="3"/>
  <c r="R117" i="3"/>
  <c r="J117" i="3"/>
  <c r="AJ116" i="3"/>
  <c r="AB116" i="3"/>
  <c r="T116" i="3"/>
  <c r="L116" i="3"/>
  <c r="D116" i="3"/>
  <c r="AD115" i="3"/>
  <c r="V115" i="3"/>
  <c r="N115" i="3"/>
  <c r="F115" i="3"/>
  <c r="AF114" i="3"/>
  <c r="X114" i="3"/>
  <c r="P114" i="3"/>
  <c r="H114" i="3"/>
  <c r="AH113" i="3"/>
  <c r="Z113" i="3"/>
  <c r="R113" i="3"/>
  <c r="J113" i="3"/>
  <c r="AJ112" i="3"/>
  <c r="AB112" i="3"/>
  <c r="T112" i="3"/>
  <c r="L112" i="3"/>
  <c r="D112" i="3"/>
  <c r="AD109" i="3"/>
  <c r="V109" i="3"/>
  <c r="N109" i="3"/>
  <c r="F109" i="3"/>
  <c r="AF108" i="3"/>
  <c r="X108" i="3"/>
  <c r="P108" i="3"/>
  <c r="H108" i="3"/>
  <c r="AH107" i="3"/>
  <c r="Z107" i="3"/>
  <c r="R107" i="3"/>
  <c r="J107" i="3"/>
  <c r="AJ106" i="3"/>
  <c r="AB106" i="3"/>
  <c r="T106" i="3"/>
  <c r="L106" i="3"/>
  <c r="D106" i="3"/>
  <c r="AD105" i="3"/>
  <c r="AE150" i="3"/>
  <c r="U145" i="3"/>
  <c r="C144" i="3"/>
  <c r="X142" i="3"/>
  <c r="P141" i="3"/>
  <c r="H140" i="3"/>
  <c r="AF136" i="3"/>
  <c r="X134" i="3"/>
  <c r="Q133" i="3"/>
  <c r="V132" i="3"/>
  <c r="AD131" i="3"/>
  <c r="D131" i="3"/>
  <c r="P129" i="3"/>
  <c r="AB128" i="3"/>
  <c r="H128" i="3"/>
  <c r="T127" i="3"/>
  <c r="AH126" i="3"/>
  <c r="O126" i="3"/>
  <c r="AE125" i="3"/>
  <c r="M125" i="3"/>
  <c r="AB124" i="3"/>
  <c r="L124" i="3"/>
  <c r="AD123" i="3"/>
  <c r="N123" i="3"/>
  <c r="AJ122" i="3"/>
  <c r="Y122" i="3"/>
  <c r="O122" i="3"/>
  <c r="D122" i="3"/>
  <c r="AA121" i="3"/>
  <c r="Q121" i="3"/>
  <c r="F121" i="3"/>
  <c r="AC120" i="3"/>
  <c r="T120" i="3"/>
  <c r="K120" i="3"/>
  <c r="AI119" i="3"/>
  <c r="Z119" i="3"/>
  <c r="Q119" i="3"/>
  <c r="H119" i="3"/>
  <c r="AG118" i="3"/>
  <c r="X118" i="3"/>
  <c r="O118" i="3"/>
  <c r="G118" i="3"/>
  <c r="AG117" i="3"/>
  <c r="Y117" i="3"/>
  <c r="Q117" i="3"/>
  <c r="I117" i="3"/>
  <c r="AI116" i="3"/>
  <c r="AA116" i="3"/>
  <c r="S116" i="3"/>
  <c r="K116" i="3"/>
  <c r="C116" i="3"/>
  <c r="AC115" i="3"/>
  <c r="U115" i="3"/>
  <c r="M115" i="3"/>
  <c r="E115" i="3"/>
  <c r="AE114" i="3"/>
  <c r="W114" i="3"/>
  <c r="O114" i="3"/>
  <c r="G114" i="3"/>
  <c r="AG113" i="3"/>
  <c r="Y113" i="3"/>
  <c r="Q113" i="3"/>
  <c r="I113" i="3"/>
  <c r="AI112" i="3"/>
  <c r="AA112" i="3"/>
  <c r="S112" i="3"/>
  <c r="K112" i="3"/>
  <c r="C112" i="3"/>
  <c r="AC109" i="3"/>
  <c r="U109" i="3"/>
  <c r="M109" i="3"/>
  <c r="U147" i="3"/>
  <c r="I145" i="3"/>
  <c r="Z143" i="3"/>
  <c r="O142" i="3"/>
  <c r="G141" i="3"/>
  <c r="AG139" i="3"/>
  <c r="W136" i="3"/>
  <c r="O134" i="3"/>
  <c r="P133" i="3"/>
  <c r="S132" i="3"/>
  <c r="X131" i="3"/>
  <c r="C131" i="3"/>
  <c r="O129" i="3"/>
  <c r="AA128" i="3"/>
  <c r="G128" i="3"/>
  <c r="S127" i="3"/>
  <c r="AF126" i="3"/>
  <c r="N126" i="3"/>
  <c r="AD125" i="3"/>
  <c r="L125" i="3"/>
  <c r="AA124" i="3"/>
  <c r="K124" i="3"/>
  <c r="AC123" i="3"/>
  <c r="M123" i="3"/>
  <c r="AH122" i="3"/>
  <c r="X122" i="3"/>
  <c r="M122" i="3"/>
  <c r="AJ121" i="3"/>
  <c r="Z121" i="3"/>
  <c r="O121" i="3"/>
  <c r="D121" i="3"/>
  <c r="AB120" i="3"/>
  <c r="S120" i="3"/>
  <c r="I120" i="3"/>
  <c r="AH119" i="3"/>
  <c r="Y119" i="3"/>
  <c r="P119" i="3"/>
  <c r="G119" i="3"/>
  <c r="AF118" i="3"/>
  <c r="W118" i="3"/>
  <c r="N118" i="3"/>
  <c r="F118" i="3"/>
  <c r="AF117" i="3"/>
  <c r="X117" i="3"/>
  <c r="P117" i="3"/>
  <c r="H117" i="3"/>
  <c r="AH116" i="3"/>
  <c r="Z116" i="3"/>
  <c r="R116" i="3"/>
  <c r="J116" i="3"/>
  <c r="AJ115" i="3"/>
  <c r="AB115" i="3"/>
  <c r="T115" i="3"/>
  <c r="L115" i="3"/>
  <c r="D115" i="3"/>
  <c r="AD114" i="3"/>
  <c r="V114" i="3"/>
  <c r="N114" i="3"/>
  <c r="F114" i="3"/>
  <c r="AF113" i="3"/>
  <c r="X113" i="3"/>
  <c r="P113" i="3"/>
  <c r="H113" i="3"/>
  <c r="AH112" i="3"/>
  <c r="Z112" i="3"/>
  <c r="R112" i="3"/>
  <c r="J112" i="3"/>
  <c r="AJ109" i="3"/>
  <c r="AB109" i="3"/>
  <c r="T109" i="3"/>
  <c r="L109" i="3"/>
  <c r="D109" i="3"/>
  <c r="K147" i="3"/>
  <c r="G145" i="3"/>
  <c r="Y143" i="3"/>
  <c r="N142" i="3"/>
  <c r="F141" i="3"/>
  <c r="AD139" i="3"/>
  <c r="V136" i="3"/>
  <c r="N134" i="3"/>
  <c r="J133" i="3"/>
  <c r="R132" i="3"/>
  <c r="U131" i="3"/>
  <c r="AG129" i="3"/>
  <c r="M129" i="3"/>
  <c r="Y128" i="3"/>
  <c r="C128" i="3"/>
  <c r="Q127" i="3"/>
  <c r="AD126" i="3"/>
  <c r="L126" i="3"/>
  <c r="AB125" i="3"/>
  <c r="I125" i="3"/>
  <c r="Y124" i="3"/>
  <c r="I124" i="3"/>
  <c r="AA123" i="3"/>
  <c r="K123" i="3"/>
  <c r="AG122" i="3"/>
  <c r="W122" i="3"/>
  <c r="L122" i="3"/>
  <c r="AI121" i="3"/>
  <c r="Y121" i="3"/>
  <c r="N121" i="3"/>
  <c r="C121" i="3"/>
  <c r="AA120" i="3"/>
  <c r="Q120" i="3"/>
  <c r="H120" i="3"/>
  <c r="AG119" i="3"/>
  <c r="X119" i="3"/>
  <c r="O119" i="3"/>
  <c r="F119" i="3"/>
  <c r="AE118" i="3"/>
  <c r="U118" i="3"/>
  <c r="M118" i="3"/>
  <c r="E118" i="3"/>
  <c r="AE117" i="3"/>
  <c r="W117" i="3"/>
  <c r="O117" i="3"/>
  <c r="G117" i="3"/>
  <c r="AG116" i="3"/>
  <c r="Y116" i="3"/>
  <c r="Q116" i="3"/>
  <c r="I116" i="3"/>
  <c r="AI115" i="3"/>
  <c r="AA115" i="3"/>
  <c r="S115" i="3"/>
  <c r="K115" i="3"/>
  <c r="C115" i="3"/>
  <c r="AC114" i="3"/>
  <c r="U114" i="3"/>
  <c r="M114" i="3"/>
  <c r="E114" i="3"/>
  <c r="AE113" i="3"/>
  <c r="W113" i="3"/>
  <c r="O113" i="3"/>
  <c r="G113" i="3"/>
  <c r="AG112" i="3"/>
  <c r="Y112" i="3"/>
  <c r="Q112" i="3"/>
  <c r="I112" i="3"/>
  <c r="AI109" i="3"/>
  <c r="AA109" i="3"/>
  <c r="S109" i="3"/>
  <c r="K109" i="3"/>
  <c r="C109" i="3"/>
  <c r="AC108" i="3"/>
  <c r="U108" i="3"/>
  <c r="M108" i="3"/>
  <c r="E108" i="3"/>
  <c r="AE107" i="3"/>
  <c r="W107" i="3"/>
  <c r="O107" i="3"/>
  <c r="G107" i="3"/>
  <c r="O146" i="3"/>
  <c r="AE144" i="3"/>
  <c r="M143" i="3"/>
  <c r="E142" i="3"/>
  <c r="AE140" i="3"/>
  <c r="U139" i="3"/>
  <c r="M136" i="3"/>
  <c r="E134" i="3"/>
  <c r="G133" i="3"/>
  <c r="L132" i="3"/>
  <c r="T131" i="3"/>
  <c r="AF129" i="3"/>
  <c r="J129" i="3"/>
  <c r="X128" i="3"/>
  <c r="AJ127" i="3"/>
  <c r="N127" i="3"/>
  <c r="AC126" i="3"/>
  <c r="K126" i="3"/>
  <c r="Z125" i="3"/>
  <c r="H125" i="3"/>
  <c r="X124" i="3"/>
  <c r="H124" i="3"/>
  <c r="Z123" i="3"/>
  <c r="J123" i="3"/>
  <c r="AF122" i="3"/>
  <c r="U122" i="3"/>
  <c r="J122" i="3"/>
  <c r="AH121" i="3"/>
  <c r="W121" i="3"/>
  <c r="L121" i="3"/>
  <c r="AJ120" i="3"/>
  <c r="Y120" i="3"/>
  <c r="P120" i="3"/>
  <c r="G120" i="3"/>
  <c r="AF119" i="3"/>
  <c r="W119" i="3"/>
  <c r="N119" i="3"/>
  <c r="E119" i="3"/>
  <c r="AC118" i="3"/>
  <c r="T118" i="3"/>
  <c r="L118" i="3"/>
  <c r="D118" i="3"/>
  <c r="AD117" i="3"/>
  <c r="V117" i="3"/>
  <c r="N117" i="3"/>
  <c r="F117" i="3"/>
  <c r="AF116" i="3"/>
  <c r="X116" i="3"/>
  <c r="P116" i="3"/>
  <c r="H116" i="3"/>
  <c r="AH115" i="3"/>
  <c r="Z115" i="3"/>
  <c r="R115" i="3"/>
  <c r="J115" i="3"/>
  <c r="AJ114" i="3"/>
  <c r="AB114" i="3"/>
  <c r="T114" i="3"/>
  <c r="L114" i="3"/>
  <c r="D114" i="3"/>
  <c r="AD113" i="3"/>
  <c r="V113" i="3"/>
  <c r="N113" i="3"/>
  <c r="F113" i="3"/>
  <c r="AF112" i="3"/>
  <c r="X112" i="3"/>
  <c r="P112" i="3"/>
  <c r="H112" i="3"/>
  <c r="AH109" i="3"/>
  <c r="Z109" i="3"/>
  <c r="R109" i="3"/>
  <c r="J109" i="3"/>
  <c r="AJ108" i="3"/>
  <c r="AB108" i="3"/>
  <c r="T108" i="3"/>
  <c r="L108" i="3"/>
  <c r="D108" i="3"/>
  <c r="AD107" i="3"/>
  <c r="V107" i="3"/>
  <c r="N107" i="3"/>
  <c r="F107" i="3"/>
  <c r="AF106" i="3"/>
  <c r="X106" i="3"/>
  <c r="P106" i="3"/>
  <c r="H106" i="3"/>
  <c r="AH105" i="3"/>
  <c r="AH145" i="3"/>
  <c r="Q144" i="3"/>
  <c r="C143" i="3"/>
  <c r="AC141" i="3"/>
  <c r="S140" i="3"/>
  <c r="K139" i="3"/>
  <c r="C136" i="3"/>
  <c r="AA133" i="3"/>
  <c r="AH132" i="3"/>
  <c r="F132" i="3"/>
  <c r="M131" i="3"/>
  <c r="Y129" i="3"/>
  <c r="E129" i="3"/>
  <c r="Q128" i="3"/>
  <c r="AC127" i="3"/>
  <c r="I127" i="3"/>
  <c r="W126" i="3"/>
  <c r="E126" i="3"/>
  <c r="U125" i="3"/>
  <c r="AJ124" i="3"/>
  <c r="S124" i="3"/>
  <c r="C124" i="3"/>
  <c r="U123" i="3"/>
  <c r="F123" i="3"/>
  <c r="AC122" i="3"/>
  <c r="R122" i="3"/>
  <c r="H122" i="3"/>
  <c r="AE121" i="3"/>
  <c r="T121" i="3"/>
  <c r="J121" i="3"/>
  <c r="AG120" i="3"/>
  <c r="W120" i="3"/>
  <c r="N120" i="3"/>
  <c r="E120" i="3"/>
  <c r="AD119" i="3"/>
  <c r="U119" i="3"/>
  <c r="K119" i="3"/>
  <c r="AJ118" i="3"/>
  <c r="AA118" i="3"/>
  <c r="R118" i="3"/>
  <c r="J118" i="3"/>
  <c r="AJ117" i="3"/>
  <c r="AB117" i="3"/>
  <c r="T117" i="3"/>
  <c r="L117" i="3"/>
  <c r="D117" i="3"/>
  <c r="AD116" i="3"/>
  <c r="V116" i="3"/>
  <c r="N116" i="3"/>
  <c r="F116" i="3"/>
  <c r="AF115" i="3"/>
  <c r="X115" i="3"/>
  <c r="P115" i="3"/>
  <c r="H115" i="3"/>
  <c r="AH114" i="3"/>
  <c r="Z114" i="3"/>
  <c r="R114" i="3"/>
  <c r="J114" i="3"/>
  <c r="AJ113" i="3"/>
  <c r="AB113" i="3"/>
  <c r="T113" i="3"/>
  <c r="L113" i="3"/>
  <c r="D113" i="3"/>
  <c r="AD112" i="3"/>
  <c r="V112" i="3"/>
  <c r="N112" i="3"/>
  <c r="F112" i="3"/>
  <c r="AF109" i="3"/>
  <c r="X109" i="3"/>
  <c r="P109" i="3"/>
  <c r="H109" i="3"/>
  <c r="AH108" i="3"/>
  <c r="Z108" i="3"/>
  <c r="R108" i="3"/>
  <c r="J108" i="3"/>
  <c r="AJ107" i="3"/>
  <c r="AB107" i="3"/>
  <c r="T107" i="3"/>
  <c r="L107" i="3"/>
  <c r="D107" i="3"/>
  <c r="D97" i="3"/>
  <c r="L97" i="3"/>
  <c r="T97" i="3"/>
  <c r="AB97" i="3"/>
  <c r="AJ97" i="3"/>
  <c r="J98" i="3"/>
  <c r="R98" i="3"/>
  <c r="Z98" i="3"/>
  <c r="AH98" i="3"/>
  <c r="H99" i="3"/>
  <c r="P99" i="3"/>
  <c r="X99" i="3"/>
  <c r="AF99" i="3"/>
  <c r="F100" i="3"/>
  <c r="N100" i="3"/>
  <c r="V100" i="3"/>
  <c r="AD100" i="3"/>
  <c r="D101" i="3"/>
  <c r="L101" i="3"/>
  <c r="T101" i="3"/>
  <c r="AB101" i="3"/>
  <c r="AJ101" i="3"/>
  <c r="J102" i="3"/>
  <c r="R102" i="3"/>
  <c r="Z102" i="3"/>
  <c r="AH102" i="3"/>
  <c r="H103" i="3"/>
  <c r="P103" i="3"/>
  <c r="X103" i="3"/>
  <c r="AF103" i="3"/>
  <c r="F104" i="3"/>
  <c r="N104" i="3"/>
  <c r="V104" i="3"/>
  <c r="AD104" i="3"/>
  <c r="D105" i="3"/>
  <c r="L105" i="3"/>
  <c r="T105" i="3"/>
  <c r="AB105" i="3"/>
  <c r="E106" i="3"/>
  <c r="O106" i="3"/>
  <c r="Z106" i="3"/>
  <c r="C107" i="3"/>
  <c r="S107" i="3"/>
  <c r="AI107" i="3"/>
  <c r="Q108" i="3"/>
  <c r="AG108" i="3"/>
  <c r="Y109" i="3"/>
  <c r="W112" i="3"/>
  <c r="U113" i="3"/>
  <c r="S114" i="3"/>
  <c r="Q115" i="3"/>
  <c r="O116" i="3"/>
  <c r="M117" i="3"/>
  <c r="K118" i="3"/>
  <c r="M119" i="3"/>
  <c r="O120" i="3"/>
  <c r="V121" i="3"/>
  <c r="AE122" i="3"/>
  <c r="T124" i="3"/>
  <c r="X126" i="3"/>
  <c r="F129" i="3"/>
  <c r="D133" i="3"/>
  <c r="AB140" i="3"/>
  <c r="M146" i="3"/>
  <c r="J211" i="5"/>
  <c r="J210" i="5"/>
  <c r="R211" i="5"/>
  <c r="R210" i="5"/>
  <c r="E211" i="5"/>
  <c r="E210" i="5"/>
  <c r="M211" i="5"/>
  <c r="M210" i="5"/>
  <c r="U211" i="5"/>
  <c r="U210" i="5"/>
  <c r="AC211" i="5"/>
  <c r="AC210" i="5"/>
  <c r="D211" i="5"/>
  <c r="D210" i="5"/>
  <c r="AJ211" i="5"/>
  <c r="AJ210" i="5"/>
  <c r="F211" i="5"/>
  <c r="F210" i="5"/>
  <c r="N211" i="5"/>
  <c r="N210" i="5"/>
  <c r="V211" i="5"/>
  <c r="V210" i="5"/>
  <c r="AD211" i="5"/>
  <c r="AD210" i="5"/>
  <c r="D3" i="11"/>
  <c r="C3" i="11"/>
  <c r="B3" i="11"/>
  <c r="H3" i="11"/>
  <c r="G3" i="11"/>
  <c r="F3" i="11"/>
  <c r="D4" i="11"/>
  <c r="C4" i="11"/>
  <c r="B4" i="11"/>
  <c r="H4" i="11"/>
  <c r="C114" i="7"/>
  <c r="C102" i="7"/>
  <c r="C94" i="7"/>
  <c r="B114" i="7"/>
  <c r="B102" i="7"/>
  <c r="B94" i="7"/>
  <c r="C113" i="7"/>
  <c r="C109" i="7"/>
  <c r="C101" i="7"/>
  <c r="C97" i="7"/>
  <c r="B113" i="7"/>
  <c r="B109" i="7"/>
  <c r="B101" i="7"/>
  <c r="B97" i="7"/>
  <c r="C115" i="7"/>
  <c r="C95" i="7"/>
  <c r="K114" i="7"/>
  <c r="K110" i="7"/>
  <c r="K106" i="7"/>
  <c r="K102" i="7"/>
  <c r="K98" i="7"/>
  <c r="K94" i="7"/>
  <c r="K117" i="7"/>
  <c r="K113" i="7"/>
  <c r="K109" i="7"/>
  <c r="K105" i="7"/>
  <c r="K101" i="7"/>
  <c r="K97" i="7"/>
  <c r="K116" i="7"/>
  <c r="K112" i="7"/>
  <c r="K108" i="7"/>
  <c r="K104" i="7"/>
  <c r="K100" i="7"/>
  <c r="K115" i="7"/>
  <c r="K111" i="7"/>
  <c r="K107" i="7"/>
  <c r="K103" i="7"/>
  <c r="K95" i="7"/>
  <c r="S114" i="7"/>
  <c r="S110" i="7"/>
  <c r="S106" i="7"/>
  <c r="S102" i="7"/>
  <c r="S98" i="7"/>
  <c r="S94" i="7"/>
  <c r="S117" i="7"/>
  <c r="S113" i="7"/>
  <c r="S109" i="7"/>
  <c r="S105" i="7"/>
  <c r="S101" i="7"/>
  <c r="S97" i="7"/>
  <c r="S116" i="7"/>
  <c r="S112" i="7"/>
  <c r="S108" i="7"/>
  <c r="S104" i="7"/>
  <c r="S100" i="7"/>
  <c r="S115" i="7"/>
  <c r="S111" i="7"/>
  <c r="S107" i="7"/>
  <c r="S103" i="7"/>
  <c r="S95" i="7"/>
  <c r="AA114" i="7"/>
  <c r="AA110" i="7"/>
  <c r="AA106" i="7"/>
  <c r="AA102" i="7"/>
  <c r="AA98" i="7"/>
  <c r="AA94" i="7"/>
  <c r="AA117" i="7"/>
  <c r="AA113" i="7"/>
  <c r="AA109" i="7"/>
  <c r="AA105" i="7"/>
  <c r="AA101" i="7"/>
  <c r="AA116" i="7"/>
  <c r="AA112" i="7"/>
  <c r="AA108" i="7"/>
  <c r="AA104" i="7"/>
  <c r="AA96" i="7"/>
  <c r="AA115" i="7"/>
  <c r="AA111" i="7"/>
  <c r="AA107" i="7"/>
  <c r="AA103" i="7"/>
  <c r="AA99" i="7"/>
  <c r="AA95" i="7"/>
  <c r="AI114" i="7"/>
  <c r="AI110" i="7"/>
  <c r="AI106" i="7"/>
  <c r="AI102" i="7"/>
  <c r="AI98" i="7"/>
  <c r="AI94" i="7"/>
  <c r="AI117" i="7"/>
  <c r="AI113" i="7"/>
  <c r="AI109" i="7"/>
  <c r="AI105" i="7"/>
  <c r="AI101" i="7"/>
  <c r="AI116" i="7"/>
  <c r="AI112" i="7"/>
  <c r="AI108" i="7"/>
  <c r="AI104" i="7"/>
  <c r="AI96" i="7"/>
  <c r="AI115" i="7"/>
  <c r="AI111" i="7"/>
  <c r="AI107" i="7"/>
  <c r="AI103" i="7"/>
  <c r="AI99" i="7"/>
  <c r="AI95" i="7"/>
  <c r="H5" i="11"/>
  <c r="D5" i="11"/>
  <c r="C5" i="11"/>
  <c r="B5" i="11"/>
  <c r="G211" i="5"/>
  <c r="G210" i="5"/>
  <c r="O211" i="5"/>
  <c r="O210" i="5"/>
  <c r="W211" i="5"/>
  <c r="W210" i="5"/>
  <c r="AE211" i="5"/>
  <c r="AE210" i="5"/>
  <c r="L211" i="5"/>
  <c r="L210" i="5"/>
  <c r="B115" i="7"/>
  <c r="I210" i="5"/>
  <c r="I211" i="5"/>
  <c r="Q210" i="5"/>
  <c r="Q211" i="5"/>
  <c r="Y210" i="5"/>
  <c r="Y211" i="5"/>
  <c r="AG210" i="5"/>
  <c r="AG211" i="5"/>
  <c r="T211" i="5"/>
  <c r="T210" i="5"/>
  <c r="Z210" i="5"/>
  <c r="C2" i="11"/>
  <c r="B2" i="11"/>
  <c r="H2" i="11"/>
  <c r="G2" i="11"/>
  <c r="F2" i="11"/>
  <c r="AH210" i="5"/>
  <c r="D5" i="12"/>
  <c r="C5" i="12"/>
  <c r="B5" i="12"/>
  <c r="H5" i="12"/>
  <c r="D7" i="11" a="1"/>
  <c r="D7" i="11" s="1"/>
  <c r="D2" i="12" a="1"/>
  <c r="D2" i="12" s="1"/>
  <c r="E3" i="12" a="1"/>
  <c r="E3" i="12" s="1"/>
  <c r="E6" i="11" a="1"/>
  <c r="E6" i="11" s="1"/>
  <c r="E6" i="12" a="1"/>
  <c r="E6" i="12" s="1"/>
  <c r="H6" i="12" l="1"/>
  <c r="D6" i="12"/>
  <c r="C6" i="12"/>
  <c r="B6" i="12"/>
  <c r="AC166" i="2"/>
  <c r="M150" i="2"/>
  <c r="AB166" i="2"/>
  <c r="AI166" i="2"/>
  <c r="Q150" i="2"/>
  <c r="O166" i="2"/>
  <c r="G166" i="2"/>
  <c r="H6" i="11"/>
  <c r="D6" i="11"/>
  <c r="C6" i="11"/>
  <c r="B6" i="11"/>
  <c r="AI150" i="2"/>
  <c r="AB150" i="2"/>
  <c r="H150" i="2"/>
  <c r="C4" i="12"/>
  <c r="B4" i="12"/>
  <c r="H4" i="12"/>
  <c r="D4" i="12"/>
  <c r="AK150" i="2"/>
  <c r="U166" i="2"/>
  <c r="N166" i="2"/>
  <c r="L166" i="2"/>
  <c r="AA150" i="2"/>
  <c r="AA166" i="2"/>
  <c r="Z166" i="2"/>
  <c r="AM166" i="2"/>
  <c r="C3" i="12"/>
  <c r="B3" i="12"/>
  <c r="H3" i="12"/>
  <c r="G3" i="12"/>
  <c r="F3" i="12"/>
  <c r="D3" i="12"/>
  <c r="AD166" i="2"/>
  <c r="S150" i="2"/>
  <c r="S166" i="2"/>
  <c r="K166" i="2"/>
  <c r="AL166" i="2"/>
  <c r="AH150" i="2"/>
  <c r="R166" i="2"/>
  <c r="AG166" i="2"/>
  <c r="X166" i="2"/>
  <c r="F166" i="2"/>
  <c r="C2" i="12"/>
  <c r="B2" i="12"/>
  <c r="H2" i="12"/>
  <c r="G2" i="12"/>
  <c r="F2" i="12"/>
  <c r="E2" i="12"/>
  <c r="Z150" i="2"/>
  <c r="J166" i="2"/>
  <c r="AG150" i="2"/>
  <c r="AF150" i="2"/>
  <c r="N150" i="2"/>
  <c r="C7" i="11"/>
  <c r="B7" i="11"/>
  <c r="H7" i="11"/>
  <c r="G7" i="11"/>
  <c r="F7" i="11"/>
  <c r="E7" i="11"/>
  <c r="R150" i="2"/>
  <c r="J150" i="2"/>
  <c r="Y166" i="2"/>
  <c r="T150" i="2"/>
  <c r="X150" i="2"/>
  <c r="P166" i="2"/>
  <c r="O150" i="2"/>
  <c r="AK166" i="2"/>
  <c r="U150" i="2"/>
  <c r="AJ166" i="2"/>
  <c r="V166" i="2"/>
  <c r="P150" i="2"/>
  <c r="G150" i="2"/>
  <c r="AJ150" i="2"/>
  <c r="I166" i="2"/>
  <c r="H166" i="2"/>
  <c r="AM150" i="2"/>
  <c r="W166" i="2"/>
  <c r="B57" i="9"/>
  <c r="B64" i="9" s="1"/>
  <c r="E75" i="9"/>
  <c r="E76" i="9"/>
</calcChain>
</file>

<file path=xl/sharedStrings.xml><?xml version="1.0" encoding="utf-8"?>
<sst xmlns="http://schemas.openxmlformats.org/spreadsheetml/2006/main" count="3575" uniqueCount="1662">
  <si>
    <t>SYFAFE Start Year Fleet Avg Fuel Economy</t>
  </si>
  <si>
    <t>Sources:</t>
  </si>
  <si>
    <t>See Notes section for which vehicle types use which sources</t>
  </si>
  <si>
    <t>EIA</t>
  </si>
  <si>
    <t>Annual Energy Outlook 2019</t>
  </si>
  <si>
    <t>https://www.eia.gov/outlooks/aeo/tables_ref.cfm</t>
  </si>
  <si>
    <t>Bureau of Transportation Statistics</t>
  </si>
  <si>
    <t>National Transportation Statistics</t>
  </si>
  <si>
    <t>https://www.rita.dot.gov/bts/sites/rita.dot.gov.bts/files/publications/national_transportation_statistics/index.html</t>
  </si>
  <si>
    <t>Table 1-40</t>
  </si>
  <si>
    <t>U.S. Coast Guard</t>
  </si>
  <si>
    <t>National Recreational Boating Survey 2012</t>
  </si>
  <si>
    <t>http://www.uscgboating.org/library/recreational-boating-servey/2012survey%20report.pdf</t>
  </si>
  <si>
    <t>Page 63, Table 40</t>
  </si>
  <si>
    <t>U.S. Department of Energy Hydrogen Program</t>
  </si>
  <si>
    <t>Hydrogen Fuel Cells</t>
  </si>
  <si>
    <t>https://www.californiahydrogen.org/wp-content/uploads/files/doe_fuelcell_factsheet.pdf</t>
  </si>
  <si>
    <t>Others as noted on "Calculations Etc" tab</t>
  </si>
  <si>
    <t>Notes</t>
  </si>
  <si>
    <t>This variable gives fleet-wide fuel economy in units of cargo distance per BTU.</t>
  </si>
  <si>
    <t>passenger and freight LDVs</t>
  </si>
  <si>
    <t>Sources: AEO 7, others as noted on "Calculations Etc" tab</t>
  </si>
  <si>
    <t>LDV efficiency for passenger vehicles (combining cars and light non-commercial</t>
  </si>
  <si>
    <t>trucks) and for freight vehicles (light commercial trucks) are available from AEO 7.</t>
  </si>
  <si>
    <t>We use passenger and freight loadings to convert to cargo distance, and we use</t>
  </si>
  <si>
    <t>the energy content in gasoline (the most common fuel used by LDVs) to convert to BTU.</t>
  </si>
  <si>
    <t>We adjust the efficiency for electricity, accounting for the share of electricity used by</t>
  </si>
  <si>
    <t>plug-in hybrids.  (See tab "Calculations Etc" for these values and sources.)</t>
  </si>
  <si>
    <t>passenger HDVs</t>
  </si>
  <si>
    <t>Sources: AEO 7, NTS 1-40, others as noted on "Calculations Etc" tab</t>
  </si>
  <si>
    <t>freight HDVs</t>
  </si>
  <si>
    <t>Sources: AEO 50, others as noted on "Calculations Etc" tab</t>
  </si>
  <si>
    <t>Freight HDV fleet average efficiency is available directly from AEO 50.</t>
  </si>
  <si>
    <t>We use freight loading to convert to cargo distance, and we use</t>
  </si>
  <si>
    <t>the energy content in diesel (the most common fuel used by HDVs) to convert to BTU.</t>
  </si>
  <si>
    <t>freight and passenger aircraft</t>
  </si>
  <si>
    <t>Sources: AEO 48, AEO 49</t>
  </si>
  <si>
    <t>We take passenger*miles and freight ton*miles from AEO 48.  We divided by fuel use</t>
  </si>
  <si>
    <t>by aircraft (apportioning fuel use between passenger and freight aircraft based on</t>
  </si>
  <si>
    <t>fractions of the active aircraft stock that consist of these types, from AEO 49).</t>
  </si>
  <si>
    <t>freight rail</t>
  </si>
  <si>
    <t>Sources: AEO 7</t>
  </si>
  <si>
    <t>Freight rail efficiency is available directly from AEO 7.</t>
  </si>
  <si>
    <t>passenger rail</t>
  </si>
  <si>
    <t>Sources: AEO 7, NTS 1-40</t>
  </si>
  <si>
    <t>Passenger*miles are taken for a single, historical year (NTS 1-40) and divided by the energy</t>
  </si>
  <si>
    <t>use of passenger rail in the start year (AEO 7).</t>
  </si>
  <si>
    <t>freight ships</t>
  </si>
  <si>
    <t>Sources: AEO 7, AEO 48, AEO 49</t>
  </si>
  <si>
    <t>Freight ship efficiency (for domestic shipping) is available directly from AEO 7.  We</t>
  </si>
  <si>
    <t>use this value to represent all freight shipping.</t>
  </si>
  <si>
    <t>passenger ships</t>
  </si>
  <si>
    <t>Sources: NRBS 40, AEO 7</t>
  </si>
  <si>
    <t>Recreational boats (the EIA category, which we treat as passenger ships in the model) are</t>
  </si>
  <si>
    <t>primarily characterized per hour of use, not per mile traveled, so statistics for this mode</t>
  </si>
  <si>
    <t>are in passenger*hours, not passenger*miles.  The units ultimately cancel in the model,</t>
  </si>
  <si>
    <t xml:space="preserve">producing correct BTU values.  </t>
  </si>
  <si>
    <t>Passenger*hours are taken for a single, historical year (NRBS 40) and divided by the energy</t>
  </si>
  <si>
    <t>use of recreational boats in the start year (AEO 7).</t>
  </si>
  <si>
    <t>passenger motorbikes</t>
  </si>
  <si>
    <t>Sources: AEO 36, NTS 1-40</t>
  </si>
  <si>
    <t>use of motorcycles in the start year (AEO36).</t>
  </si>
  <si>
    <t>Almost all motorcycles in the U.S. use gasoline.  Accordingly, we use the calculated</t>
  </si>
  <si>
    <t>overall efficiency to represent gasoline, as well as other combustible fuel types.</t>
  </si>
  <si>
    <t>freight motorbikes</t>
  </si>
  <si>
    <t>This vehicle type is not used in the U.S. model.</t>
  </si>
  <si>
    <t>Calibration Adjustments</t>
  </si>
  <si>
    <t>This variable may need calibration after all other data are in place.  See the notes on the</t>
  </si>
  <si>
    <t>"Calibration Adjustments" tab for what conditions might highlight the need for</t>
  </si>
  <si>
    <t>calibration and how to perform it.</t>
  </si>
  <si>
    <t>Notes (Sarah Dodamead):</t>
  </si>
  <si>
    <t>AEO 48:</t>
  </si>
  <si>
    <t>Revenue passenger miles was updated with an enplanement multplier and an annual increase in percentage of TX population that contributes to US population</t>
  </si>
  <si>
    <t>Did not update fuel efficency because the efficency of technology is not TX specific</t>
  </si>
  <si>
    <t>AEO 49:</t>
  </si>
  <si>
    <t>(U.S., 2014, EIA AEO 2016, Table 49)*(Texas Share of U.S. General Aviation Aircraft, figure 17 https://ftp.dot.state.tx.us/pub/txdot-info/avn/tasp_2010.pdf</t>
  </si>
  <si>
    <t>Mutplier generated with the above data with an an annual increase in percentage of TX population that contributes to US population</t>
  </si>
  <si>
    <t>AEO 50:</t>
  </si>
  <si>
    <t xml:space="preserve">Did not update Average Fuel Efficiency </t>
  </si>
  <si>
    <t>NRBS 40:</t>
  </si>
  <si>
    <t>https://www.uscgboating.org/assets/1/workflow_staging/News/614.pdf</t>
  </si>
  <si>
    <t>texas share of south(Table 7)*south share of usa(Table 9)</t>
  </si>
  <si>
    <t>Updated values based on this multplier</t>
  </si>
  <si>
    <t>Did not update Passengers on boat / boating dat, number of hours / boating day, or number of days / boat</t>
  </si>
  <si>
    <t>NTS 1-40:</t>
  </si>
  <si>
    <t>Not used in calculations</t>
  </si>
  <si>
    <t>Updated per combined populaiton/person miles ratio</t>
  </si>
  <si>
    <t xml:space="preserve">(Tx Person miles / US person miles) * %TX population </t>
  </si>
  <si>
    <t>Notes for AEO 36:</t>
  </si>
  <si>
    <t>A multiplier is calculated by taking TX transportation energy consumption over the US transportation energy consumption and increasing annually based on a percentage increase of texas population that is responsible for USA population</t>
  </si>
  <si>
    <t>https://www.eia.gov/state/seds/sep_sum/html/pdf/rank_use.pdf</t>
  </si>
  <si>
    <t>Calculations ECT:</t>
  </si>
  <si>
    <t>The start year was updated based off of SYbVT and the average distance traveled was updated by a person miles ratio found at https://www.bts.dot.gov/sites/bts.dot.gov/files/states2020/Texas.pdf</t>
  </si>
  <si>
    <t>ref2019.d111618a</t>
  </si>
  <si>
    <t>Report</t>
  </si>
  <si>
    <t>TX Person-Miles:</t>
  </si>
  <si>
    <t>(Better metric to use than freight miles)</t>
  </si>
  <si>
    <t>Scenario</t>
  </si>
  <si>
    <t>ref2019</t>
  </si>
  <si>
    <t>Reference case</t>
  </si>
  <si>
    <t>TX Freight miles 2018 (billion):</t>
  </si>
  <si>
    <t>TX Freight-ton miles 2018 (trillion):</t>
  </si>
  <si>
    <t>Datekey</t>
  </si>
  <si>
    <t>d111618a</t>
  </si>
  <si>
    <t>USA person-miles:</t>
  </si>
  <si>
    <t>Release Date</t>
  </si>
  <si>
    <t>USA freight miles 2018 (billion):</t>
  </si>
  <si>
    <t>USA freight-ton miles 2018 (trillion):</t>
  </si>
  <si>
    <t>person-miles ratio:</t>
  </si>
  <si>
    <t>freight miles multplier:</t>
  </si>
  <si>
    <t>freight-ton miles multplier:</t>
  </si>
  <si>
    <t>TKI000</t>
  </si>
  <si>
    <t>7. Transportation Sector Key Indicators and Delivered Energy Consumption</t>
  </si>
  <si>
    <t>2018-</t>
  </si>
  <si>
    <t>Key Indicators and Consumption</t>
  </si>
  <si>
    <t>Key Indicators</t>
  </si>
  <si>
    <t>Travel Indicators</t>
  </si>
  <si>
    <t>(billion vehicle miles traveled)</t>
  </si>
  <si>
    <t>TKI000:ba_Light-DutyVeh</t>
  </si>
  <si>
    <t>Light-Duty Vehicles less than 8,501 pounds</t>
  </si>
  <si>
    <t>TKI000:ba_CommercialLig</t>
  </si>
  <si>
    <t>Commercial Light Trucks 1/</t>
  </si>
  <si>
    <t>TKI000:ba_FreightTrucks</t>
  </si>
  <si>
    <t>Freight Trucks greater than 10,000 pounds</t>
  </si>
  <si>
    <t>TKI000:buspassmiles</t>
  </si>
  <si>
    <t>(billion passenger miles traveled)</t>
  </si>
  <si>
    <t>TKI000:railpassmiles</t>
  </si>
  <si>
    <t>Bus Transportation</t>
  </si>
  <si>
    <t>Passenger Rail</t>
  </si>
  <si>
    <t>TKI000:ba_Air</t>
  </si>
  <si>
    <t>(billion seat miles available)</t>
  </si>
  <si>
    <t>Air</t>
  </si>
  <si>
    <t>TKI000:ba_Rail</t>
  </si>
  <si>
    <t>(billion ton miles traveled)</t>
  </si>
  <si>
    <t>TKI000:ba_DomesticShipp</t>
  </si>
  <si>
    <t>Rail</t>
  </si>
  <si>
    <t>Domestic Shipping</t>
  </si>
  <si>
    <t>Energy Efficiency Indicators</t>
  </si>
  <si>
    <t>TKI000:ca_AvgCAFEStand</t>
  </si>
  <si>
    <t>(miles per gallon)</t>
  </si>
  <si>
    <t>TKI000:ca_CarCAFEStand</t>
  </si>
  <si>
    <t>New Light-Duty Vehicle CAFE Standard 2/</t>
  </si>
  <si>
    <t>TKI000:ca_TwukCAFEStand</t>
  </si>
  <si>
    <t>New Car 2/</t>
  </si>
  <si>
    <t>TKI000:ca_NewVehCred</t>
  </si>
  <si>
    <t>New Light Truck 2/</t>
  </si>
  <si>
    <t>TKI000:ca_NewCarCred</t>
  </si>
  <si>
    <t>Compliance New Light-Duty Vehicle 3/</t>
  </si>
  <si>
    <t>TKI000:ca_NewTwukCred</t>
  </si>
  <si>
    <t>New Car 3/</t>
  </si>
  <si>
    <t>TKI000:ca_TestedNewVeh</t>
  </si>
  <si>
    <t>New Light Truck 3/</t>
  </si>
  <si>
    <t>TKI000:ca_TestedNewCar</t>
  </si>
  <si>
    <t>Tested New Light-Duty Vehicle 4/</t>
  </si>
  <si>
    <t>TKI000:ca_TestedNewTwuk</t>
  </si>
  <si>
    <t>New Car 4/</t>
  </si>
  <si>
    <t>TKI000:ca_OnRoadNewVeh</t>
  </si>
  <si>
    <t>New Light Truck 4/</t>
  </si>
  <si>
    <t>TKI000:ca_OnRoadNewCar</t>
  </si>
  <si>
    <t>On-Road New Light-Duty Vehicle 5/</t>
  </si>
  <si>
    <t>TKI000:ca_OnRoadNewTwuk</t>
  </si>
  <si>
    <t>New Car 5/</t>
  </si>
  <si>
    <t>TKI000:ca_Light-DutySto</t>
  </si>
  <si>
    <t>New Light Truck 5/</t>
  </si>
  <si>
    <t>TKI000:ca_NewCommercial</t>
  </si>
  <si>
    <t>Light-Duty Stock 6/</t>
  </si>
  <si>
    <t>TKI000:ca_StockCommerci</t>
  </si>
  <si>
    <t>New Commercial Light Truck 1/</t>
  </si>
  <si>
    <t>TKI000:ca_FreightTruck</t>
  </si>
  <si>
    <t>Stock Commercial Light Truck 1/</t>
  </si>
  <si>
    <t>Freight Truck</t>
  </si>
  <si>
    <t>TKI000:ca_Aircraft</t>
  </si>
  <si>
    <t>(seat miles per gallon)</t>
  </si>
  <si>
    <t>Aircraft</t>
  </si>
  <si>
    <t>TKI000:ca_Rail</t>
  </si>
  <si>
    <t>(ton miles/thousand Btu)</t>
  </si>
  <si>
    <t>TKI000:ca_DomesticShipp</t>
  </si>
  <si>
    <t>Energy Use by Mode</t>
  </si>
  <si>
    <t>TKI000:da_Light-DutyVeh</t>
  </si>
  <si>
    <t>(quadrillion Btu)</t>
  </si>
  <si>
    <t>TKI000:da_CommercialLig</t>
  </si>
  <si>
    <t>Light-Duty Vehicles</t>
  </si>
  <si>
    <t>TKI000:da_BusTransporta</t>
  </si>
  <si>
    <t>TKI000:da_FreightTrucks</t>
  </si>
  <si>
    <t>TKI000:da_Rail,Passenge</t>
  </si>
  <si>
    <t>Freight Trucks</t>
  </si>
  <si>
    <t>TKI000:da_Rail,Freight</t>
  </si>
  <si>
    <t>Rail, Passenger</t>
  </si>
  <si>
    <t>TKI000:da_Shipping,Dome</t>
  </si>
  <si>
    <t>Rail, Freight</t>
  </si>
  <si>
    <t>TKI000:da_Shipping,Inte</t>
  </si>
  <si>
    <t>Shipping, Domestic</t>
  </si>
  <si>
    <t>TKI000:da_RecreationalB</t>
  </si>
  <si>
    <t>Shipping, International</t>
  </si>
  <si>
    <t>TKI000:da_Air</t>
  </si>
  <si>
    <t>Recreational Boats</t>
  </si>
  <si>
    <t>TKI000:da_MilitaryUse</t>
  </si>
  <si>
    <t>TKI000:da_Lubricants</t>
  </si>
  <si>
    <t>Military Use</t>
  </si>
  <si>
    <t>TKI000:da_PipelineFuel</t>
  </si>
  <si>
    <t>Lubricants</t>
  </si>
  <si>
    <t>TKI000:da_Total</t>
  </si>
  <si>
    <t>Pipeline Fuel</t>
  </si>
  <si>
    <t>Total</t>
  </si>
  <si>
    <t>TKI000:ea_Light-DutyVeh</t>
  </si>
  <si>
    <t>(million barrels per day oil equivalent)</t>
  </si>
  <si>
    <t>TKI000:ea_CommercialLig</t>
  </si>
  <si>
    <t>TKI000:ea_BusTransporta</t>
  </si>
  <si>
    <t>TKI000:ea_FreightTrucks</t>
  </si>
  <si>
    <t>TKI000:ea_Rail,Passenge</t>
  </si>
  <si>
    <t>TKI000:ea_Rail,Freight</t>
  </si>
  <si>
    <t>TKI000:ea_Shipping,Dome</t>
  </si>
  <si>
    <t>TKI000:ea_Shipping,Inte</t>
  </si>
  <si>
    <t>TKI000:ea_RecreationalB</t>
  </si>
  <si>
    <t>TKI000:ea_Air</t>
  </si>
  <si>
    <t>TKI000:ea_MilitaryUse</t>
  </si>
  <si>
    <t>TKI000:ea_Lubricants</t>
  </si>
  <si>
    <t>TKI000:ea_PipelineFuel</t>
  </si>
  <si>
    <t>TKI000:ea_Total</t>
  </si>
  <si>
    <t>1/ Commercial trucks 8,501 to 10,000 pounds gross vehicle weight rating.</t>
  </si>
  <si>
    <t>2/ CAFE standard based on projected new vehicle sales.</t>
  </si>
  <si>
    <t>3/ Includes CAFE credits for alternative fueled vehicle sales and credit banking.</t>
  </si>
  <si>
    <t>4/ U.S. Environmental Protection Agency rated miles per gallon.</t>
  </si>
  <si>
    <t>5/ Tested new vehicle efficiency revised for on-road performance.</t>
  </si>
  <si>
    <t>6/ Combined "on-the-road" estimate for all cars and light trucks.</t>
  </si>
  <si>
    <t xml:space="preserve">Annual % increase of population </t>
  </si>
  <si>
    <t>CAFE = Corporate average fuel economy.</t>
  </si>
  <si>
    <t>Btu = British thermal unit.</t>
  </si>
  <si>
    <t>Combined population and person-mile ratio</t>
  </si>
  <si>
    <t>Note:  Totals may not equal sum of components due to independent rounding.  Data for 2017</t>
  </si>
  <si>
    <t xml:space="preserve"> </t>
  </si>
  <si>
    <t>are model results and may differ from official EIA data reports.</t>
  </si>
  <si>
    <t>Sources:  2017:  U.S. Energy Information Administration (EIA), Monthly Energy Review, September 2018;</t>
  </si>
  <si>
    <t>EIA, Alternatives to Traditional Transportation Fuels 2009 (Part II - User and Fuel Data); EIA, State Energy Data System 2016;</t>
  </si>
  <si>
    <t>Federal Highway Administration, Highway Statistics 2016; Oak Ridge National Laboratory, Transportation Energy</t>
  </si>
  <si>
    <t>Data Book:  Edition 36; National Highway Traffic and Safety Administration, Summary of Fuel Economy</t>
  </si>
  <si>
    <t>Performance, June 2015; U.S. Department of Commerce, Bureau of the Census, "Vehicle Inventory and Use Survey," EC02TV;</t>
  </si>
  <si>
    <t>U.S. Environmental Protection Agency, Engines and Vehicles Information System, various years;</t>
  </si>
  <si>
    <t>U.S. Department of Transportation, Federal Transit Administration, National Transit Database, various years;</t>
  </si>
  <si>
    <t>U.S. Department of Transportation, Research and Special Programs Administration, Air Carrier Statistics Monthly,</t>
  </si>
  <si>
    <t>December 2010/2009; and United States Department of Defense, Defense Logistics Agency Energy, Fiscal Year 2015 Fact Book.</t>
  </si>
  <si>
    <t>2018:  EIA, Short-Term Energy Outlook, October 2018 and EIA, AEO2019 National Energy Modeling System run ref2019.d111618a.</t>
  </si>
  <si>
    <t>Projections:  EIA, AEO2019 National Energy Modeling System run ref2019.d111618a.</t>
  </si>
  <si>
    <t>TX trans energy consumption:</t>
  </si>
  <si>
    <t xml:space="preserve">(U.S., 2014, EIA AEO 2016, Table 49)*(Texas Share of U.S. General Aviation Aircraft, figure 17 https://ftp.dot.state.tx.us/pub/txdot-info/avn/tasp_2010.pdf) </t>
  </si>
  <si>
    <t xml:space="preserve"> January 2019</t>
  </si>
  <si>
    <t>US trans energy consumption:</t>
  </si>
  <si>
    <t>ratio:</t>
  </si>
  <si>
    <t>TEU000</t>
  </si>
  <si>
    <t>36. Transportation Sector Energy Use by Mode and Type</t>
  </si>
  <si>
    <t>(trillion Btu)</t>
  </si>
  <si>
    <t/>
  </si>
  <si>
    <t xml:space="preserve"> Mode and Type</t>
  </si>
  <si>
    <t xml:space="preserve">   Highway</t>
  </si>
  <si>
    <t>TEU000:ba_Light-DutyVeh</t>
  </si>
  <si>
    <t xml:space="preserve">      Light-Duty Vehicles</t>
  </si>
  <si>
    <t>TEU000:ba_Automobiles</t>
  </si>
  <si>
    <t xml:space="preserve">         Automobiles</t>
  </si>
  <si>
    <t>TEU000:ba_LightTrucks</t>
  </si>
  <si>
    <t xml:space="preserve">         Light Trucks</t>
  </si>
  <si>
    <t>TEU000:ba_Motorcycles</t>
  </si>
  <si>
    <t xml:space="preserve">         Motorcycles</t>
  </si>
  <si>
    <t>TEU000:ba_CommercialLig</t>
  </si>
  <si>
    <t xml:space="preserve">      Commercial Light Trucks 1/</t>
  </si>
  <si>
    <t>TEU000:ba_Buses</t>
  </si>
  <si>
    <t xml:space="preserve">      Buses</t>
  </si>
  <si>
    <t>TEU000:ba_Transit</t>
  </si>
  <si>
    <t xml:space="preserve">         Transit</t>
  </si>
  <si>
    <t>TEU000:ba_Intercity</t>
  </si>
  <si>
    <t xml:space="preserve">         Intercity</t>
  </si>
  <si>
    <t>TEU000:ba_School</t>
  </si>
  <si>
    <t xml:space="preserve">         School</t>
  </si>
  <si>
    <t>TEU000:ba_FreightTrucks</t>
  </si>
  <si>
    <t xml:space="preserve">      Freight Trucks 2/</t>
  </si>
  <si>
    <t>TEU000:ba_LightMedium</t>
  </si>
  <si>
    <t xml:space="preserve">         Light Medium</t>
  </si>
  <si>
    <t>TEU000:ba_Medium</t>
  </si>
  <si>
    <t xml:space="preserve">         Medium</t>
  </si>
  <si>
    <t>TEU000:ba_Large(&gt;26000p</t>
  </si>
  <si>
    <t xml:space="preserve">         Large  (&gt; 26000 pounds)</t>
  </si>
  <si>
    <t xml:space="preserve">   Non-Highway</t>
  </si>
  <si>
    <t>TEU000:ca_Air</t>
  </si>
  <si>
    <t xml:space="preserve">      Air 3/</t>
  </si>
  <si>
    <t>TEU000:ca_GeneralAviati</t>
  </si>
  <si>
    <t xml:space="preserve">         General Aviation</t>
  </si>
  <si>
    <t>TEU000:ca_DomesticAirCa</t>
  </si>
  <si>
    <t xml:space="preserve">         Domestic Air Carriers</t>
  </si>
  <si>
    <t>TEU000:ca_International</t>
  </si>
  <si>
    <t xml:space="preserve">         International Air Carriers</t>
  </si>
  <si>
    <t>TEU000:ca_FreightCarrie</t>
  </si>
  <si>
    <t xml:space="preserve">         Freight Carriers</t>
  </si>
  <si>
    <t>TEU000:ca_Water</t>
  </si>
  <si>
    <t xml:space="preserve">      Water 4/</t>
  </si>
  <si>
    <t>TEU000:ca_Freight</t>
  </si>
  <si>
    <t xml:space="preserve">         Freight</t>
  </si>
  <si>
    <t>TEU000:ca_DomesticShipp</t>
  </si>
  <si>
    <t xml:space="preserve">            Domestic Shipping</t>
  </si>
  <si>
    <t>TEU000:da_International</t>
  </si>
  <si>
    <t xml:space="preserve">            International Shipping</t>
  </si>
  <si>
    <t>TEU000:da_RecreationalB</t>
  </si>
  <si>
    <t xml:space="preserve">         Recreational Boats</t>
  </si>
  <si>
    <t>TEU000:da_Rail</t>
  </si>
  <si>
    <t xml:space="preserve">      Rail</t>
  </si>
  <si>
    <t>TEU000:da_Freight</t>
  </si>
  <si>
    <t>TEU000:da_Passenger</t>
  </si>
  <si>
    <t xml:space="preserve">         Passenger</t>
  </si>
  <si>
    <t>TEU000:da_Intercity</t>
  </si>
  <si>
    <t xml:space="preserve">            Intercity</t>
  </si>
  <si>
    <t>TEU000:da_Transit</t>
  </si>
  <si>
    <t xml:space="preserve">            Transit</t>
  </si>
  <si>
    <t>TEU000:da_Commuter</t>
  </si>
  <si>
    <t xml:space="preserve">            Commuter</t>
  </si>
  <si>
    <t>TEU000:da_Lubricants</t>
  </si>
  <si>
    <t xml:space="preserve">      Lubricants</t>
  </si>
  <si>
    <t>TEU000:da_PipelineFuelN</t>
  </si>
  <si>
    <t xml:space="preserve">      Pipeline Fuel Natural Gas</t>
  </si>
  <si>
    <t>TEU000:ea_MilitaryUse</t>
  </si>
  <si>
    <t xml:space="preserve">   Military Use</t>
  </si>
  <si>
    <t>TEU000:ea_Aviation</t>
  </si>
  <si>
    <t xml:space="preserve">      Jet Fuel and Aviation Gasoline</t>
  </si>
  <si>
    <t>TEU000:ea_ResidualFuelU</t>
  </si>
  <si>
    <t xml:space="preserve">      Residual Fuel Oil</t>
  </si>
  <si>
    <t>TEU000:ea_DistillateFue</t>
  </si>
  <si>
    <t xml:space="preserve">      Distillates and Diesel</t>
  </si>
  <si>
    <t>TEU000:fa_Total</t>
  </si>
  <si>
    <t>Energy Use by Type</t>
  </si>
  <si>
    <t>TEU000:ga_MotorGasoline</t>
  </si>
  <si>
    <t xml:space="preserve">      Motor Gasoline excluding E85 5/</t>
  </si>
  <si>
    <t>TEU000:ga_Ethanol</t>
  </si>
  <si>
    <t xml:space="preserve">      E85 5/</t>
  </si>
  <si>
    <t>TEU000:ga_Distillate(di</t>
  </si>
  <si>
    <t xml:space="preserve">      Diesel 6/</t>
  </si>
  <si>
    <t>TEU000:ga_JetFuel(keros</t>
  </si>
  <si>
    <t xml:space="preserve">      Jet Fuel (kerosene &amp; naphtha)</t>
  </si>
  <si>
    <t>TEU000:ga_ResidualOil</t>
  </si>
  <si>
    <t>TEU000:ga_AviationGasol</t>
  </si>
  <si>
    <t xml:space="preserve">      Aviation Gasoline</t>
  </si>
  <si>
    <t>TEU000:ga_LiquefiedPetr</t>
  </si>
  <si>
    <t xml:space="preserve">      Propane</t>
  </si>
  <si>
    <t>TEU000:ga_Lubricants</t>
  </si>
  <si>
    <t>TEU000:ga_PetroleumSubt</t>
  </si>
  <si>
    <t xml:space="preserve">   Petroleum and Other Liquids Subtotal</t>
  </si>
  <si>
    <t>TEU000:ga_Methanol</t>
  </si>
  <si>
    <t xml:space="preserve">   M85</t>
  </si>
  <si>
    <t>TEU000:ga_Electricity</t>
  </si>
  <si>
    <t xml:space="preserve">   Electricity</t>
  </si>
  <si>
    <t>TEU000:ga_CompressedNat</t>
  </si>
  <si>
    <t xml:space="preserve">   Compressed/Liquefied Natural Gas</t>
  </si>
  <si>
    <t>TEU000:ga_LiquidHydroge</t>
  </si>
  <si>
    <t xml:space="preserve">   Hydrogen</t>
  </si>
  <si>
    <t>TEU000:ga_PipelineFuelN</t>
  </si>
  <si>
    <t xml:space="preserve">   Pipeline Fuel Natural Gas</t>
  </si>
  <si>
    <t>TEU000:ha_TotalConsumpt</t>
  </si>
  <si>
    <t>Total Consumption</t>
  </si>
  <si>
    <t xml:space="preserve">Percent of US pop that TX is responsible for </t>
  </si>
  <si>
    <t>ATE000</t>
  </si>
  <si>
    <t>48. Air Travel Energy Use</t>
  </si>
  <si>
    <t xml:space="preserve"> Indicators</t>
  </si>
  <si>
    <t>ATE000:ba_FuelCost(1987</t>
  </si>
  <si>
    <t>Fuel Cost (1987 dollars per million Btu)</t>
  </si>
  <si>
    <t>Ticket Price (1996 cents per passenger mile)</t>
  </si>
  <si>
    <t>ATE000:ca_Yield-domesti</t>
  </si>
  <si>
    <t xml:space="preserve">  Domestic</t>
  </si>
  <si>
    <t>ATE000:ca_Yield-interna</t>
  </si>
  <si>
    <t xml:space="preserve">  International</t>
  </si>
  <si>
    <t>ATE000:ca_Yield-non_u.s</t>
  </si>
  <si>
    <t xml:space="preserve">  Non-U.S. 1/</t>
  </si>
  <si>
    <t>Load Factor (fraction of seats filled)</t>
  </si>
  <si>
    <t>ATE000:da_LoadFactor,Do</t>
  </si>
  <si>
    <t xml:space="preserve">  U.S. Domestic</t>
  </si>
  <si>
    <t>ATE000:ea_LoadFactor,In</t>
  </si>
  <si>
    <t xml:space="preserve">  U.S. International</t>
  </si>
  <si>
    <t>Driver Variables</t>
  </si>
  <si>
    <t xml:space="preserve">  Population (millions)</t>
  </si>
  <si>
    <t>ATE000:pop_JF_US</t>
  </si>
  <si>
    <t xml:space="preserve">    United States</t>
  </si>
  <si>
    <t>ATE000:pop_JF_Canada</t>
  </si>
  <si>
    <t xml:space="preserve">    Canada</t>
  </si>
  <si>
    <t>ATE000:pop_JF_Central_A</t>
  </si>
  <si>
    <t xml:space="preserve">    Central America</t>
  </si>
  <si>
    <t>ATE000:pop_JF_South_Am</t>
  </si>
  <si>
    <t xml:space="preserve">    South America</t>
  </si>
  <si>
    <t>ATE000:pop_JF_Europe</t>
  </si>
  <si>
    <t xml:space="preserve">    Europe</t>
  </si>
  <si>
    <t>ATE000:pop_JF_Africa</t>
  </si>
  <si>
    <t xml:space="preserve">    Africa</t>
  </si>
  <si>
    <t>ATE000:pop_JF_Mideast</t>
  </si>
  <si>
    <t xml:space="preserve">    Mideast</t>
  </si>
  <si>
    <t>ATE000:pop_JF_Russia</t>
  </si>
  <si>
    <t xml:space="preserve">    Commonwealth of Independent States</t>
  </si>
  <si>
    <t>ATE000:pop_JF_China</t>
  </si>
  <si>
    <t xml:space="preserve">    China</t>
  </si>
  <si>
    <t>ATE000:pop_JF_NE_Asia</t>
  </si>
  <si>
    <t xml:space="preserve">    Northeast Asia</t>
  </si>
  <si>
    <t>ATE000:pop_JF_SE_Asia</t>
  </si>
  <si>
    <t xml:space="preserve">    Southeast Asia</t>
  </si>
  <si>
    <t>ATE000:pop_JF_SW_Asia</t>
  </si>
  <si>
    <t xml:space="preserve">    Southwest Asia</t>
  </si>
  <si>
    <t>ATE000:pop_JF_Oceania</t>
  </si>
  <si>
    <t xml:space="preserve">    Oceania</t>
  </si>
  <si>
    <t>Travel Demand</t>
  </si>
  <si>
    <t xml:space="preserve">  Revenue Passenger Miles (billion miles)</t>
  </si>
  <si>
    <t xml:space="preserve">    Domestic</t>
  </si>
  <si>
    <t>ATE000:rpm_US_Domestic</t>
  </si>
  <si>
    <t xml:space="preserve">      United States</t>
  </si>
  <si>
    <t>ATE000:rpm_CN_Domestic</t>
  </si>
  <si>
    <t xml:space="preserve">      Canada</t>
  </si>
  <si>
    <t>ATE000:rpm_CA_Domestic</t>
  </si>
  <si>
    <t xml:space="preserve">      Central America</t>
  </si>
  <si>
    <t>ATE000:rpm_SA_Domestic</t>
  </si>
  <si>
    <t xml:space="preserve">      South America</t>
  </si>
  <si>
    <t>ATE000:rpm_EU_Domestic</t>
  </si>
  <si>
    <t xml:space="preserve">      Europe</t>
  </si>
  <si>
    <t>ATE000:rpm_AF_Domestic</t>
  </si>
  <si>
    <t xml:space="preserve">      Africa</t>
  </si>
  <si>
    <t>ATE000:rpm_ME_Domestic</t>
  </si>
  <si>
    <t xml:space="preserve">      Mideast</t>
  </si>
  <si>
    <t>ATE000:rpm_RU_Domestic</t>
  </si>
  <si>
    <t xml:space="preserve">      Commonwealth of Independent States</t>
  </si>
  <si>
    <t>ATE000:rpm_CH_Domestic</t>
  </si>
  <si>
    <t xml:space="preserve">      China</t>
  </si>
  <si>
    <t>ATE000:rpm_NE_Domestic</t>
  </si>
  <si>
    <t xml:space="preserve">      Northeast Asia</t>
  </si>
  <si>
    <t>ATE000:rpm_SE_Domestic</t>
  </si>
  <si>
    <t xml:space="preserve">      Southeast Asia</t>
  </si>
  <si>
    <t>ATE000:rpm_SW_Domestic</t>
  </si>
  <si>
    <t xml:space="preserve">      Southwest Asia</t>
  </si>
  <si>
    <t>ATE000:rpm_OC_Domestic</t>
  </si>
  <si>
    <t xml:space="preserve">      Oceania</t>
  </si>
  <si>
    <t xml:space="preserve">    International</t>
  </si>
  <si>
    <t>ATE000:rpm_US_Internat</t>
  </si>
  <si>
    <t>ATE000:rpm_CN_Internat</t>
  </si>
  <si>
    <t>ATE000:rpm_CA_Internat</t>
  </si>
  <si>
    <t>ATE000:rpm_SA_Internat</t>
  </si>
  <si>
    <t>ATE000:rpm_EU_Internat</t>
  </si>
  <si>
    <t>ATE000:rpm_AF_Internat</t>
  </si>
  <si>
    <t>ATE000:rpm_ME_Internat</t>
  </si>
  <si>
    <t>ATE000:rpm_RU_Internat</t>
  </si>
  <si>
    <t>ATE000:rpm_CH_Internat</t>
  </si>
  <si>
    <t>ATE000:rpm_NE_Internat</t>
  </si>
  <si>
    <t>ATE000:rpm_SE_Internat</t>
  </si>
  <si>
    <t>ATE000:rpm_SW_Internat</t>
  </si>
  <si>
    <t>ATE000:rpm_OC_Internat</t>
  </si>
  <si>
    <t xml:space="preserve">  Freight Revenue Ton Miles (billion miles)</t>
  </si>
  <si>
    <t>ATE000:ea_FreRevUnited</t>
  </si>
  <si>
    <t>ATE000:ea_FreRevCanada</t>
  </si>
  <si>
    <t>ATE000:ea_FreRevCentAm</t>
  </si>
  <si>
    <t>ATE000:ea_FreRevSouthAm</t>
  </si>
  <si>
    <t>ATE000:ea_FreRevEurope</t>
  </si>
  <si>
    <t>ATE000:ea_FreRevAfrica</t>
  </si>
  <si>
    <t>ATE000:ea_FreRevMideast</t>
  </si>
  <si>
    <t>ATE000:ea_FreRevRussia</t>
  </si>
  <si>
    <t>ATE000:ea_FreRevChina</t>
  </si>
  <si>
    <t>ATE000:ea_FreRevNEAsia</t>
  </si>
  <si>
    <t>ATE000:ea_FreRevSEAsia</t>
  </si>
  <si>
    <t>ATE000:ea_FreRevSWAsia</t>
  </si>
  <si>
    <t>ATE000:ea_FreRevOceania</t>
  </si>
  <si>
    <t>ATE000:ea_FreRevWorld</t>
  </si>
  <si>
    <t xml:space="preserve">      Total World</t>
  </si>
  <si>
    <t>Seat Miles Demanded (billion miles)</t>
  </si>
  <si>
    <t>ATE000:fa_U.S.Total</t>
  </si>
  <si>
    <t xml:space="preserve">  United States</t>
  </si>
  <si>
    <t>ATE000:fa_USNarrowBody</t>
  </si>
  <si>
    <t xml:space="preserve">    Narrow Body Aircraft</t>
  </si>
  <si>
    <t>ATE000:fa_USWideBody</t>
  </si>
  <si>
    <t xml:space="preserve">    Wide Body Aircraft</t>
  </si>
  <si>
    <t>ATE000:fa_USRegional</t>
  </si>
  <si>
    <t xml:space="preserve">    Regional Jets</t>
  </si>
  <si>
    <t>ATE000:fa_Canada</t>
  </si>
  <si>
    <t xml:space="preserve">  Canada</t>
  </si>
  <si>
    <t>ATE000:fa_Central_Am</t>
  </si>
  <si>
    <t xml:space="preserve">  Central America</t>
  </si>
  <si>
    <t>ATE000:fa_South_Am</t>
  </si>
  <si>
    <t xml:space="preserve">  South America</t>
  </si>
  <si>
    <t>ATE000:fa_Europe</t>
  </si>
  <si>
    <t xml:space="preserve">  Europe</t>
  </si>
  <si>
    <t>ATE000:fa_Africa</t>
  </si>
  <si>
    <t xml:space="preserve">  Africa</t>
  </si>
  <si>
    <t>ATE000:fa_Mideast</t>
  </si>
  <si>
    <t xml:space="preserve">  Mideast</t>
  </si>
  <si>
    <t>ATE000:fa_Russia</t>
  </si>
  <si>
    <t xml:space="preserve">  Commonwealth of Independent States</t>
  </si>
  <si>
    <t>ATE000:fa_China</t>
  </si>
  <si>
    <t xml:space="preserve">  China</t>
  </si>
  <si>
    <t>ATE000:fa_NE_Asia</t>
  </si>
  <si>
    <t xml:space="preserve">  Northeast Asia</t>
  </si>
  <si>
    <t>ATE000:fa_SE_Asia</t>
  </si>
  <si>
    <t xml:space="preserve">  Southeast Asia</t>
  </si>
  <si>
    <t>ATE000:fa_SW_Asia</t>
  </si>
  <si>
    <t xml:space="preserve">  Southwest Asia</t>
  </si>
  <si>
    <t>ATE000:fa_Oceania</t>
  </si>
  <si>
    <t xml:space="preserve">  Oceania</t>
  </si>
  <si>
    <t>ATE000:fa_WorldTotal</t>
  </si>
  <si>
    <t xml:space="preserve">    Total World</t>
  </si>
  <si>
    <t>Aircraft Sales</t>
  </si>
  <si>
    <t>ATE000:sal_U.S.Total</t>
  </si>
  <si>
    <t>ATE000:sal_USNarrowBody</t>
  </si>
  <si>
    <t>ATE000:sal_USWideBody</t>
  </si>
  <si>
    <t>ATE000:sal_USRegional</t>
  </si>
  <si>
    <t>ATE000:sal_Canada</t>
  </si>
  <si>
    <t>ATE000:sal_Canada-nb</t>
  </si>
  <si>
    <t>ATE000:sal_Canada-wb</t>
  </si>
  <si>
    <t>ATE000:sal_Canada-rj</t>
  </si>
  <si>
    <t>ATE000:sal_Central_Am</t>
  </si>
  <si>
    <t>ATE000:sal_Central_Am-n</t>
  </si>
  <si>
    <t>ATE000:sal_Central_Am-w</t>
  </si>
  <si>
    <t>ATE000:sal_Central_Am-r</t>
  </si>
  <si>
    <t>ATE000:sal_South_Am</t>
  </si>
  <si>
    <t>ATE000:sal_South_Am-nb</t>
  </si>
  <si>
    <t>ATE000:sal_South_Am-wb</t>
  </si>
  <si>
    <t>ATE000:sal_South_Am-rj</t>
  </si>
  <si>
    <t>ATE000:sal_Europe</t>
  </si>
  <si>
    <t>ATE000:sal_Europe-nb</t>
  </si>
  <si>
    <t>ATE000:sal_Europe-wb</t>
  </si>
  <si>
    <t>ATE000:sal_Europe-rj</t>
  </si>
  <si>
    <t>ATE000:sal_Africa</t>
  </si>
  <si>
    <t>ATE000:sal_Africa-nb</t>
  </si>
  <si>
    <t>ATE000:sal_Africa-wb</t>
  </si>
  <si>
    <t>ATE000:sal_Africa-rj</t>
  </si>
  <si>
    <t>ATE000:sal_Mideast</t>
  </si>
  <si>
    <t>ATE000:sal_Mideast-nb</t>
  </si>
  <si>
    <t>ATE000:sal_Mideast-wb</t>
  </si>
  <si>
    <t>ATE000:sal_Mideast-rj</t>
  </si>
  <si>
    <t>ATE000:sal_Russia</t>
  </si>
  <si>
    <t>ATE000:sal_Russia-nb</t>
  </si>
  <si>
    <t>ATE000:sal_Russia-wb</t>
  </si>
  <si>
    <t>ATE000:sal_Russia-rj</t>
  </si>
  <si>
    <t>ATE000:sal_China</t>
  </si>
  <si>
    <t>ATE000:sal_China-nb</t>
  </si>
  <si>
    <t>ATE000:sal_China-wb</t>
  </si>
  <si>
    <t>ATE000:sal_China-rj</t>
  </si>
  <si>
    <t>ATE000:sal_NE_Asia</t>
  </si>
  <si>
    <t>ATE000:sal_NE_Asia-nb</t>
  </si>
  <si>
    <t>ATE000:sal_NE_Asia-wb</t>
  </si>
  <si>
    <t>ATE000:sal_NE_Asia-rj</t>
  </si>
  <si>
    <t>ATE000:sal_SE_Asia</t>
  </si>
  <si>
    <t>ATE000:sal_SE_Asia-nb</t>
  </si>
  <si>
    <t>ATE000:sal_SE_Asia-wb</t>
  </si>
  <si>
    <t>ATE000:sal_SE_Asia-rj</t>
  </si>
  <si>
    <t>ATE000:sal_SW_Asia</t>
  </si>
  <si>
    <t>ATE000:sal_SW_Asia-nb</t>
  </si>
  <si>
    <t>ATE000:sal_SW_Asia-wb</t>
  </si>
  <si>
    <t>ATE000:sal_SW_Asia-rj</t>
  </si>
  <si>
    <t>ATE000:sal_Oceania</t>
  </si>
  <si>
    <t>ATE000:sal_Oceania-nb</t>
  </si>
  <si>
    <t>ATE000:sal_Oceania-wb</t>
  </si>
  <si>
    <t>ATE000:sal_Oceania-rj</t>
  </si>
  <si>
    <t>ATE000:sal_WorldTotal</t>
  </si>
  <si>
    <t>Total World</t>
  </si>
  <si>
    <t>Advanced Technology Penetration</t>
  </si>
  <si>
    <t>ATE000:la_gen_tech_1</t>
  </si>
  <si>
    <t xml:space="preserve">  General Technology 1</t>
  </si>
  <si>
    <t>- -</t>
  </si>
  <si>
    <t>ATE000:la_gen_tech_2</t>
  </si>
  <si>
    <t xml:space="preserve">  General Technology 2</t>
  </si>
  <si>
    <t>ATE000:la_gen_tech_3</t>
  </si>
  <si>
    <t xml:space="preserve">  General Technology 3</t>
  </si>
  <si>
    <t>ATE000:la_gen_tech_4</t>
  </si>
  <si>
    <t xml:space="preserve">  General Technology 4</t>
  </si>
  <si>
    <t>ATE000:la_gen_tech_5</t>
  </si>
  <si>
    <t xml:space="preserve">  General Technology 5</t>
  </si>
  <si>
    <t>ATE000:la_LaminarFlowCo</t>
  </si>
  <si>
    <t xml:space="preserve">  Laminar Flow Control</t>
  </si>
  <si>
    <t>ATE000:la_Advanced Aero</t>
  </si>
  <si>
    <t xml:space="preserve">  Advanced Aerodynamics</t>
  </si>
  <si>
    <t>ATE000:la_WeightReducin</t>
  </si>
  <si>
    <t xml:space="preserve">  Weight Reducing Materials</t>
  </si>
  <si>
    <t>ATE000:la_ElectricallyA</t>
  </si>
  <si>
    <t xml:space="preserve">  Electrically Active Controls</t>
  </si>
  <si>
    <t>Aircraft Efficiency (seat miles per gallon) 2/</t>
  </si>
  <si>
    <t xml:space="preserve">  New Aircraft</t>
  </si>
  <si>
    <t>ATE000:ma_NarrowBodyAir</t>
  </si>
  <si>
    <t>ATE000:ma_WideBodyAircr</t>
  </si>
  <si>
    <t>ATE000:ma_RegionalJets</t>
  </si>
  <si>
    <t>ATE000:ma_AverageAircra</t>
  </si>
  <si>
    <t xml:space="preserve">      Average Aircraft</t>
  </si>
  <si>
    <t xml:space="preserve">  Aircraft Stock</t>
  </si>
  <si>
    <t>ATE000:na_NarrowBodyAir</t>
  </si>
  <si>
    <t>ATE000:na_WideBodyAircr</t>
  </si>
  <si>
    <t>ATE000:na_RegionalJets</t>
  </si>
  <si>
    <t>ATE000:na_AverageAircra</t>
  </si>
  <si>
    <t>Fuel Consumption (trillion Btu)</t>
  </si>
  <si>
    <t xml:space="preserve">  Commercial Jet Fuel</t>
  </si>
  <si>
    <t>ATE000:oa_JF_US</t>
  </si>
  <si>
    <t>ATE000:oa_JF_Canada</t>
  </si>
  <si>
    <t>ATE000:oa_JF_Central_Am</t>
  </si>
  <si>
    <t>ATE000:oa_JF_South_Am</t>
  </si>
  <si>
    <t>ATE000:oa_JF_Europe</t>
  </si>
  <si>
    <t>ATE000:oa_JF_Africa</t>
  </si>
  <si>
    <t>ATE000:oa_JF_Mideast</t>
  </si>
  <si>
    <t>ATE000:oa_JF_Russia</t>
  </si>
  <si>
    <t>ATE000:oa_JF_China</t>
  </si>
  <si>
    <t>ATE000:oa_JF_NE_Asia</t>
  </si>
  <si>
    <t>ATE000:oa_JF_SE_Asia</t>
  </si>
  <si>
    <t>ATE000:oa_JF_SW_Asia</t>
  </si>
  <si>
    <t>ATE000:oa_JF_Oceania</t>
  </si>
  <si>
    <t>ATE000:oa_JF_World</t>
  </si>
  <si>
    <t>ATE000:oa_AviationGasol</t>
  </si>
  <si>
    <t xml:space="preserve">  Commercial Aviation Gasoline, U.S.</t>
  </si>
  <si>
    <t>ATE000:pa_JetFuelUS</t>
  </si>
  <si>
    <t xml:space="preserve">  Military Jet Fuel, U.S.</t>
  </si>
  <si>
    <t xml:space="preserve">   1/ Assumed to be the same as International U.S..</t>
  </si>
  <si>
    <t xml:space="preserve">   2/ Non-U.S. efficiency is assumed to equal U.S. efficiency.</t>
  </si>
  <si>
    <t xml:space="preserve">   Btu = British thermal unit.</t>
  </si>
  <si>
    <t xml:space="preserve">   - - = Not applicable.</t>
  </si>
  <si>
    <t xml:space="preserve">   Note:  Totals may not equal sum of components due to independent rounding.</t>
  </si>
  <si>
    <t xml:space="preserve">   Sources:  2017 values derived using:  U.S. Department of Transportation, Form 41, schedule T2; U.S. Department of</t>
  </si>
  <si>
    <t>Transportation, RSPA, Air Carrier Statistics Monthly, December 2010/2009; U.S. Department of Defense, Defense Logistics</t>
  </si>
  <si>
    <t>Agency Energy, Fiscal Year 2015 Fact Book; and U.S. Energy Information Administration (EIA), AEO2019 National Energy Modeling</t>
  </si>
  <si>
    <t>System run ref2019.d111618a.  2018:  EIA, Short-Term Energy Outlook, October 2018 and EIA, AEO2019 National Energy</t>
  </si>
  <si>
    <t>Modeling System run ref2019.d111618a.  Projections:  EIA AEO2019 National Energy Modeling System run ref2019.d111618a.</t>
  </si>
  <si>
    <t>ATS000</t>
  </si>
  <si>
    <t>49. Aircraft Stock</t>
  </si>
  <si>
    <t>Stock</t>
  </si>
  <si>
    <t>Aircraft Stock</t>
  </si>
  <si>
    <t>ATS000:stk_U.S.Total</t>
  </si>
  <si>
    <t>ATS000:stk_USNarrowBody</t>
  </si>
  <si>
    <t>ATS000:stk_USWideBody</t>
  </si>
  <si>
    <t>ATS000:stk_USRegional</t>
  </si>
  <si>
    <t>ATS000:stk_Canada</t>
  </si>
  <si>
    <t>ATS000:stk_Canada-nb</t>
  </si>
  <si>
    <t>ATS000:stk_Canada-wb</t>
  </si>
  <si>
    <t>ATS000:stk_Canada-rj</t>
  </si>
  <si>
    <t>ATS000:stk_Central_Am</t>
  </si>
  <si>
    <t>ATS000:stk_Central_Am-n</t>
  </si>
  <si>
    <t>ATS000:stk_Central_Am-w</t>
  </si>
  <si>
    <t>ATS000:stk_Central_Am-r</t>
  </si>
  <si>
    <t>ATS000:stk_South_Am</t>
  </si>
  <si>
    <t>ATS000:stk_South_Am-nb</t>
  </si>
  <si>
    <t>ATS000:stk_South_Am-wb</t>
  </si>
  <si>
    <t>ATS000:stk_South_Am-rj</t>
  </si>
  <si>
    <t>ATS000:stk_Europe</t>
  </si>
  <si>
    <t>ATS000:stk_Europe-nb</t>
  </si>
  <si>
    <t>ATS000:stk_Europe-wb</t>
  </si>
  <si>
    <t>ATS000:stk_Europe-rj</t>
  </si>
  <si>
    <t>ATS000:stk_Africa</t>
  </si>
  <si>
    <t>ATS000:stk_Africa-nb</t>
  </si>
  <si>
    <t>ATS000:stk_Africa-wb</t>
  </si>
  <si>
    <t>ATS000:stk_Africa-rj</t>
  </si>
  <si>
    <t>ATS000:stk_Mideast</t>
  </si>
  <si>
    <t>ATS000:stk_Mideast-nb</t>
  </si>
  <si>
    <t>ATS000:stk_Mideast-wb</t>
  </si>
  <si>
    <t>ATS000:stk_Mideast-rj</t>
  </si>
  <si>
    <t>ATS000:stk_Russia</t>
  </si>
  <si>
    <t>ATS000:stk_Russia-nb</t>
  </si>
  <si>
    <t>ATS000:stk_Russia-wb</t>
  </si>
  <si>
    <t>ATS000:stk_Russia-rj</t>
  </si>
  <si>
    <t>ATS000:stk_China</t>
  </si>
  <si>
    <t>ATS000:stk_China-nb</t>
  </si>
  <si>
    <t>ATS000:stk_China-wb</t>
  </si>
  <si>
    <t>ATS000:stk_China-rj</t>
  </si>
  <si>
    <t>ATS000:stk_NE_Asia</t>
  </si>
  <si>
    <t>ATS000:stk_NE_Asia-nb</t>
  </si>
  <si>
    <t>ATS000:stk_NE_Asia-wb</t>
  </si>
  <si>
    <t>ATS000:stk_NE_Asia-rj</t>
  </si>
  <si>
    <t>ATS000:stk_SE_Asia</t>
  </si>
  <si>
    <t>ATS000:stk_SE_Asia-nb</t>
  </si>
  <si>
    <t>ATS000:stk_SE_Asia-wb</t>
  </si>
  <si>
    <t>ATS000:stk_SE_Asia-rj</t>
  </si>
  <si>
    <t>ATS000:stk_SW_Asia</t>
  </si>
  <si>
    <t>ATS000:stk_SW_Asia-nb</t>
  </si>
  <si>
    <t>ATS000:stk_SW_Asia-wb</t>
  </si>
  <si>
    <t>ATS000:stk_SW_Asia-rj</t>
  </si>
  <si>
    <t>ATS000:stk_Oceania</t>
  </si>
  <si>
    <t>ATS000:stk_Oceania-nb</t>
  </si>
  <si>
    <t>ATS000:stk_Oceania-wb</t>
  </si>
  <si>
    <t>ATS000:stk_Oceania-rj</t>
  </si>
  <si>
    <t>ATS000:stk_WorldTotal</t>
  </si>
  <si>
    <t>Aircraft Active Stock</t>
  </si>
  <si>
    <t>ATS000:act_U.S.Total</t>
  </si>
  <si>
    <t>United States</t>
  </si>
  <si>
    <t>ATS000:act_USNarrowBody</t>
  </si>
  <si>
    <t>ATS000:act_USWideBody</t>
  </si>
  <si>
    <t>ATS000:act_USRegional</t>
  </si>
  <si>
    <t>ATS000:act_Canada</t>
  </si>
  <si>
    <t>ATS000:act_Canada-nb</t>
  </si>
  <si>
    <t>ATS000:act_Canada-wb</t>
  </si>
  <si>
    <t>ATS000:act_Canada-rj</t>
  </si>
  <si>
    <t>ATS000:act_Central_Am</t>
  </si>
  <si>
    <t>ATS000:act_Central_Am-n</t>
  </si>
  <si>
    <t>ATS000:act_Central_Am-w</t>
  </si>
  <si>
    <t>ATS000:act_Central_Am-r</t>
  </si>
  <si>
    <t>ATS000:act_South_Am</t>
  </si>
  <si>
    <t>ATS000:act_South_Am-nb</t>
  </si>
  <si>
    <t>ATS000:act_South_Am-wb</t>
  </si>
  <si>
    <t>ATS000:act_South_Am-rj</t>
  </si>
  <si>
    <t>ATS000:act_Europe</t>
  </si>
  <si>
    <t>ATS000:act_Europe-nb</t>
  </si>
  <si>
    <t>ATS000:act_Europe-wb</t>
  </si>
  <si>
    <t>ATS000:act_Europe-rj</t>
  </si>
  <si>
    <t>ATS000:act_Africa</t>
  </si>
  <si>
    <t>ATS000:act_Africa-nb</t>
  </si>
  <si>
    <t>ATS000:act_Africa-wb</t>
  </si>
  <si>
    <t>ATS000:act_Africa-rj</t>
  </si>
  <si>
    <t>ATS000:act_Mideast</t>
  </si>
  <si>
    <t>ATS000:act_Mideast-nb</t>
  </si>
  <si>
    <t>ATS000:act_Mideast-wb</t>
  </si>
  <si>
    <t>ATS000:act_Mideast-rj</t>
  </si>
  <si>
    <t>ATS000:act_Russia</t>
  </si>
  <si>
    <t>ATS000:act_Russia-nb</t>
  </si>
  <si>
    <t>ATS000:act_Russia-wb</t>
  </si>
  <si>
    <t>ATS000:act_Russia-rj</t>
  </si>
  <si>
    <t>ATS000:act_China</t>
  </si>
  <si>
    <t>ATS000:act_China-nb</t>
  </si>
  <si>
    <t>ATS000:act_China-wb</t>
  </si>
  <si>
    <t>ATS000:act_China-rj</t>
  </si>
  <si>
    <t>ATS000:act_NE_Asia</t>
  </si>
  <si>
    <t>ATS000:act_NE_Asia-nb</t>
  </si>
  <si>
    <t>ATS000:act_NE_Asia-wb</t>
  </si>
  <si>
    <t>ATS000:act_NE_Asia-rj</t>
  </si>
  <si>
    <t>ATS000:act_SE_Asia</t>
  </si>
  <si>
    <t>ATS000:act_SE_Asia-nb</t>
  </si>
  <si>
    <t>ATS000:act_SE_Asia-wb</t>
  </si>
  <si>
    <t>ATS000:act_SE_Asia-rj</t>
  </si>
  <si>
    <t>ATS000:act_SW_Asia</t>
  </si>
  <si>
    <t>ATS000:act_SW_Asia-nb</t>
  </si>
  <si>
    <t>ATS000:act_SW_Asia-wb</t>
  </si>
  <si>
    <t>ATS000:act_SW_Asia-rj</t>
  </si>
  <si>
    <t>ATS000:act_Oceania</t>
  </si>
  <si>
    <t>ATS000:act_Oceania-nb</t>
  </si>
  <si>
    <t>ATS000:act_Oceania-wb</t>
  </si>
  <si>
    <t>ATS000:act_Oceania-rj</t>
  </si>
  <si>
    <t>ATS000:act_WorldTotal</t>
  </si>
  <si>
    <t>Aircraft Parked Stock</t>
  </si>
  <si>
    <t>ATS000:prk_U.S.Total</t>
  </si>
  <si>
    <t>ATS000:prk_USNarrowBody</t>
  </si>
  <si>
    <t>ATS000:prk_USWideBody</t>
  </si>
  <si>
    <t>ATS000:prk_USRegional</t>
  </si>
  <si>
    <t>ATS000:prk_Canada</t>
  </si>
  <si>
    <t>ATS000:prk_Canada-nb</t>
  </si>
  <si>
    <t>ATS000:prk_Canada-wb</t>
  </si>
  <si>
    <t>ATS000:prk_Canada-rj</t>
  </si>
  <si>
    <t>ATS000:prk_Central_Am</t>
  </si>
  <si>
    <t>ATS000:prk_Central_Am-n</t>
  </si>
  <si>
    <t>ATS000:prk_Central_Am-w</t>
  </si>
  <si>
    <t>ATS000:prk_Central_Am-r</t>
  </si>
  <si>
    <t>ATS000:prk_South_Am</t>
  </si>
  <si>
    <t>ATS000:prk_South_Am-nb</t>
  </si>
  <si>
    <t>ATS000:prk_South_Am-wb</t>
  </si>
  <si>
    <t>ATS000:prk_South_Am-rj</t>
  </si>
  <si>
    <t>ATS000:prk_Europe</t>
  </si>
  <si>
    <t>ATS000:prk_Europe-nb</t>
  </si>
  <si>
    <t>ATS000:prk_Europe-wb</t>
  </si>
  <si>
    <t>ATS000:prk_Europe-rj</t>
  </si>
  <si>
    <t>ATS000:prk_Africa</t>
  </si>
  <si>
    <t>ATS000:prk_Africa-nb</t>
  </si>
  <si>
    <t>ATS000:prk_Africa-wb</t>
  </si>
  <si>
    <t>ATS000:prk_Africa-rj</t>
  </si>
  <si>
    <t>ATS000:prk_Mideast</t>
  </si>
  <si>
    <t>ATS000:prk_Mideast-nb</t>
  </si>
  <si>
    <t>ATS000:prk_Mideast-wb</t>
  </si>
  <si>
    <t>ATS000:prk_Mideast-rj</t>
  </si>
  <si>
    <t>ATS000:prk_Russia</t>
  </si>
  <si>
    <t>ATS000:prk_Russia-nb</t>
  </si>
  <si>
    <t>ATS000:prk_Russia-wb</t>
  </si>
  <si>
    <t>ATS000:prk_Russia-rj</t>
  </si>
  <si>
    <t>ATS000:prk_China</t>
  </si>
  <si>
    <t>ATS000:prk_China-nb</t>
  </si>
  <si>
    <t>ATS000:prk_China-wb</t>
  </si>
  <si>
    <t>ATS000:prk_China-rj</t>
  </si>
  <si>
    <t>ATS000:prk_NE_Asia</t>
  </si>
  <si>
    <t>ATS000:prk_NE_Asia-nb</t>
  </si>
  <si>
    <t>ATS000:prk_NE_Asia-wb</t>
  </si>
  <si>
    <t>ATS000:prk_NE_Asia-rj</t>
  </si>
  <si>
    <t>ATS000:prk_SE_Asia</t>
  </si>
  <si>
    <t>ATS000:prk_SE_Asia-nb</t>
  </si>
  <si>
    <t>ATS000:prk_SE_Asia-wb</t>
  </si>
  <si>
    <t>ATS000:prk_SE_Asia-rj</t>
  </si>
  <si>
    <t>ATS000:prk_SW_Asia</t>
  </si>
  <si>
    <t>ATS000:prk_SW_Asia-nb</t>
  </si>
  <si>
    <t>ATS000:prk_SW_Asia-wb</t>
  </si>
  <si>
    <t>ATS000:prk_SW_Asia-rj</t>
  </si>
  <si>
    <t>ATS000:prk_Oceania</t>
  </si>
  <si>
    <t>ATS000:prk_Oceania-nb</t>
  </si>
  <si>
    <t>ATS000:prk_Oceania-wb</t>
  </si>
  <si>
    <t>ATS000:prk_Oceania-rj</t>
  </si>
  <si>
    <t>ATS000:prk_WorldTotal</t>
  </si>
  <si>
    <t>Aircraft Cargo Stock</t>
  </si>
  <si>
    <t>ATS000:crg_U.S.Total</t>
  </si>
  <si>
    <t>ATS000:crg_Canada</t>
  </si>
  <si>
    <t>ATS000:crg_Central_Am</t>
  </si>
  <si>
    <t>ATS000:crg_South_Am</t>
  </si>
  <si>
    <t>ATS000:crg_Europe</t>
  </si>
  <si>
    <t>ATS000:crg_Africa</t>
  </si>
  <si>
    <t>ATS000:crg_Mideast</t>
  </si>
  <si>
    <t>ATS000:crg_Russia</t>
  </si>
  <si>
    <t>ATS000:crg_China</t>
  </si>
  <si>
    <t>ATS000:crg_NE_Asia</t>
  </si>
  <si>
    <t>ATS000:crg_SE_Asia</t>
  </si>
  <si>
    <t>ATS000:crg_SW_Asia</t>
  </si>
  <si>
    <t>ATS000:crg_Oceania</t>
  </si>
  <si>
    <t>ATS000:crg_WorldTotal</t>
  </si>
  <si>
    <t xml:space="preserve">   Source:  Energy Information Administration, AEO2019 National Energy Modeling System run ref2019.d111618a.</t>
  </si>
  <si>
    <t>Multplier:</t>
  </si>
  <si>
    <t>(U.S., 2014, EIA AEO 2016, Table 49)*(Texas Share of U.S. General Aviation Aircraft, figure 17 https://ftp.dot.state.tx.us/pub/txdot-info/avn/tasp_2010.pdf)</t>
  </si>
  <si>
    <t>year</t>
  </si>
  <si>
    <t>% TX population of USA population</t>
  </si>
  <si>
    <t xml:space="preserve">Percent increase </t>
  </si>
  <si>
    <t>FTE000</t>
  </si>
  <si>
    <t>50. Freight Transportation Energy Use</t>
  </si>
  <si>
    <t xml:space="preserve"> Technology and Fuel Type</t>
  </si>
  <si>
    <t>Freight Truck Stock by Size Class</t>
  </si>
  <si>
    <t xml:space="preserve">  Vehicle Miles Traveled (billion miles)</t>
  </si>
  <si>
    <t xml:space="preserve">    Light Medium</t>
  </si>
  <si>
    <t>FTE000:lm_vmt_stk_Dies</t>
  </si>
  <si>
    <t xml:space="preserve">      Diesel</t>
  </si>
  <si>
    <t>FTE000:lm_vmt_stk_Gas</t>
  </si>
  <si>
    <t xml:space="preserve">      Motor Gasoline</t>
  </si>
  <si>
    <t>FTE000:lm_vmt_stk_Liq</t>
  </si>
  <si>
    <t>FTE000:lm_vmt_stk_NGas</t>
  </si>
  <si>
    <t xml:space="preserve">      Compressed/Liquefied Natural Gas</t>
  </si>
  <si>
    <t>FTE000:lm_vmt_stk_eff</t>
  </si>
  <si>
    <t xml:space="preserve">      Ethanol-Flex Fuel</t>
  </si>
  <si>
    <t>FTE000:lm_vmt_stk_elec</t>
  </si>
  <si>
    <t xml:space="preserve">      Electric</t>
  </si>
  <si>
    <t>FTE000:lm_vmt_stk_pidh</t>
  </si>
  <si>
    <t xml:space="preserve">      Plug-in Diesel Hybrid</t>
  </si>
  <si>
    <t>FTE000:lm_vmt_stk_pigh</t>
  </si>
  <si>
    <t xml:space="preserve">      Plug-in Gasoline Hybrid</t>
  </si>
  <si>
    <t>FTE000:lm_vmt_stk_cell</t>
  </si>
  <si>
    <t xml:space="preserve">      Fuel Cell</t>
  </si>
  <si>
    <t>FTE000:lm_vmt_stk_total</t>
  </si>
  <si>
    <t xml:space="preserve">        Light Medium Subtotal</t>
  </si>
  <si>
    <t xml:space="preserve">    Medium</t>
  </si>
  <si>
    <t>FTE000:ca_Diesel</t>
  </si>
  <si>
    <t>FTE000:ca_Gasoline</t>
  </si>
  <si>
    <t>FTE000:ca_LiquefiedPetr</t>
  </si>
  <si>
    <t>FTE000:ca_CompressedNat</t>
  </si>
  <si>
    <t>FTE000:ca_ethanolflex</t>
  </si>
  <si>
    <t>FTE000:ca_electric</t>
  </si>
  <si>
    <t>FTE000:ca_plugindiesel</t>
  </si>
  <si>
    <t>FTE000:ca_plugingasolin</t>
  </si>
  <si>
    <t>FTE000:ca_fuelcell</t>
  </si>
  <si>
    <t>FTE000:ca_MediumSubtota</t>
  </si>
  <si>
    <t xml:space="preserve">        Medium Subtotal</t>
  </si>
  <si>
    <t xml:space="preserve">    Heavy</t>
  </si>
  <si>
    <t>FTE000:da_Diesel</t>
  </si>
  <si>
    <t>FTE000:da_Gasoline</t>
  </si>
  <si>
    <t>FTE000:da_LiquefiedPetr</t>
  </si>
  <si>
    <t>FTE000:da_CompressedNat</t>
  </si>
  <si>
    <t>FTE000:da_ethanolflex</t>
  </si>
  <si>
    <t>FTE000:da_electric</t>
  </si>
  <si>
    <t>FTE000:da_plugindiesel</t>
  </si>
  <si>
    <t>FTE000:da_plugingasolin</t>
  </si>
  <si>
    <t>FTE000:da_fuelcell</t>
  </si>
  <si>
    <t>FTE000:da_HeavySubtotal</t>
  </si>
  <si>
    <t xml:space="preserve">        Heavy Subtotal</t>
  </si>
  <si>
    <t>FTE000:da_TotalVehicleM</t>
  </si>
  <si>
    <t xml:space="preserve">  Total Vehicle Miles Traveled</t>
  </si>
  <si>
    <t xml:space="preserve">  Consumption (trillion Btu)</t>
  </si>
  <si>
    <t>FTE000:lm_use_stk_Dies</t>
  </si>
  <si>
    <t>FTE000:lm_use_stk_Gas</t>
  </si>
  <si>
    <t>FTE000:lm_use_stk_Liq</t>
  </si>
  <si>
    <t>FTE000:lm_use_stk_NGas</t>
  </si>
  <si>
    <t>FTE000:lm_use_stk_flex</t>
  </si>
  <si>
    <t>FTE000:lm_use_stk_elect</t>
  </si>
  <si>
    <t>FTE000:lm_use_stk_plugd</t>
  </si>
  <si>
    <t>FTE000:lm_use_stk_plugg</t>
  </si>
  <si>
    <t>FTE000:lm_use_stk_sell</t>
  </si>
  <si>
    <t>FTE000:lm_use_stk_total</t>
  </si>
  <si>
    <t>FTE000:ea_Diesel</t>
  </si>
  <si>
    <t>FTE000:ea_Gasoline</t>
  </si>
  <si>
    <t>FTE000:ea_LiquefiedPetr</t>
  </si>
  <si>
    <t>FTE000:ea_CompressedNat</t>
  </si>
  <si>
    <t>FTE000:ea_ethanolflex</t>
  </si>
  <si>
    <t>FTE000:ea_electric</t>
  </si>
  <si>
    <t>FTE000:ea_plugindiesel</t>
  </si>
  <si>
    <t>FTE000:ea_plugingasolin</t>
  </si>
  <si>
    <t>FTE000:ea_fuelcell</t>
  </si>
  <si>
    <t>FTE000:ea_MediumSubtota</t>
  </si>
  <si>
    <t>FTE000:fa_Diesel</t>
  </si>
  <si>
    <t>FTE000:fa_Gasoline</t>
  </si>
  <si>
    <t>FTE000:fa_LiquefiedPetr</t>
  </si>
  <si>
    <t>FTE000:fa_CompressedNat</t>
  </si>
  <si>
    <t>FTE000:fa_ethanolflex</t>
  </si>
  <si>
    <t>FTE000:fa_electric</t>
  </si>
  <si>
    <t>FTE000:fa_plugindiesel</t>
  </si>
  <si>
    <t>FTE000:fa_plugingasolin</t>
  </si>
  <si>
    <t>FTE000:fa_fuelcell</t>
  </si>
  <si>
    <t>FTE000:fa_HeavySubtotal</t>
  </si>
  <si>
    <t xml:space="preserve">    Light Medium, Medium, and Heavy Total</t>
  </si>
  <si>
    <t>FTE000:ga_Diesel</t>
  </si>
  <si>
    <t>FTE000:ga_Gasoline</t>
  </si>
  <si>
    <t>FTE000:ga_LiquefiedPetr</t>
  </si>
  <si>
    <t>FTE000:ga_CompressedNat</t>
  </si>
  <si>
    <t>FTE000:ga_ethanolflex</t>
  </si>
  <si>
    <t>FTE000:ga_electric</t>
  </si>
  <si>
    <t>FTE000:ga_plugindiesel</t>
  </si>
  <si>
    <t>FTE000:ga_plugingasolin</t>
  </si>
  <si>
    <t>FTE000:ga_fuelcell</t>
  </si>
  <si>
    <t>FTE000:ga_Total</t>
  </si>
  <si>
    <t xml:space="preserve">        Total Consumption</t>
  </si>
  <si>
    <t xml:space="preserve">  Fuel Efficiency (miles per gallon)</t>
  </si>
  <si>
    <t>FTE000:lm_mpg_stk_Dies</t>
  </si>
  <si>
    <t>FTE000:lm_mpg_stk_Gas</t>
  </si>
  <si>
    <t>FTE000:lm_mpg_stk_Liq</t>
  </si>
  <si>
    <t>FTE000:lm_mpg_stk_NGas</t>
  </si>
  <si>
    <t>FTE000:lm_mpg_stk_fleck</t>
  </si>
  <si>
    <t>FTE000:lm_mpg_stk_eleck</t>
  </si>
  <si>
    <t>FTE000:lm_mpg_stk_diehy</t>
  </si>
  <si>
    <t>FTE000:lm_mpg_stk_gashy</t>
  </si>
  <si>
    <t>FTE000:lm_mpg_stk_cel</t>
  </si>
  <si>
    <t>FTE000:lm_mpg_stk_total</t>
  </si>
  <si>
    <t xml:space="preserve">        Light Medium Average</t>
  </si>
  <si>
    <t>FTE000:ha_Diesel</t>
  </si>
  <si>
    <t>FTE000:ha_Gasoline</t>
  </si>
  <si>
    <t>FTE000:ha_LiquefiedPetr</t>
  </si>
  <si>
    <t>FTE000:ha_CompressedNat</t>
  </si>
  <si>
    <t>FTE000:ha_ethanolflex</t>
  </si>
  <si>
    <t>FTE000:ha_electric</t>
  </si>
  <si>
    <t>FTE000:ha_plugindiesel</t>
  </si>
  <si>
    <t>FTE000:ha_plugingasolin</t>
  </si>
  <si>
    <t>FTE000:ha_fuelcell</t>
  </si>
  <si>
    <t>FTE000:ha_MediumAverage</t>
  </si>
  <si>
    <t xml:space="preserve">        Medium Average</t>
  </si>
  <si>
    <t>FTE000:ia_Diesel</t>
  </si>
  <si>
    <t>FTE000:ia_Gasoline</t>
  </si>
  <si>
    <t>FTE000:ia_LiquefiedPetr</t>
  </si>
  <si>
    <t>FTE000:ia_CompressedNat</t>
  </si>
  <si>
    <t>FTE000:ia_ethanolflex</t>
  </si>
  <si>
    <t>FTE000:ia_electric</t>
  </si>
  <si>
    <t>FTE000:ia_plugindiesel</t>
  </si>
  <si>
    <t>FTE000:ia_plugingasolin</t>
  </si>
  <si>
    <t>FTE000:ia_fuelcell</t>
  </si>
  <si>
    <t>FTE000:ia_HeavyAverage</t>
  </si>
  <si>
    <t xml:space="preserve">        Heavy Average</t>
  </si>
  <si>
    <t>FTE000:ia_Average</t>
  </si>
  <si>
    <t xml:space="preserve">  Average Fuel Efficiency</t>
  </si>
  <si>
    <t xml:space="preserve">  Stock (millions)</t>
  </si>
  <si>
    <t>FTE000:lm_stk_stk_Dies</t>
  </si>
  <si>
    <t>FTE000:lm_stk_stk_Gas</t>
  </si>
  <si>
    <t>FTE000:lm_stk_stk_Liq</t>
  </si>
  <si>
    <t>FTE000:lm_stk_stk_NGas</t>
  </si>
  <si>
    <t>FTE000:lm_stk_stk_flux</t>
  </si>
  <si>
    <t>FTE000:lm_stk_stk_el</t>
  </si>
  <si>
    <t>FTE000:lm_stk_stk_inDie</t>
  </si>
  <si>
    <t>FTE000:lm_stk_stk_inGas</t>
  </si>
  <si>
    <t>FTE000:lm_stk_stk_FuelC</t>
  </si>
  <si>
    <t>FTE000:lm_stk_stk_total</t>
  </si>
  <si>
    <t>FTE000:ja_Diesel</t>
  </si>
  <si>
    <t>FTE000:ja_Gasoline</t>
  </si>
  <si>
    <t>FTE000:ja_LiquefiedPetr</t>
  </si>
  <si>
    <t>FTE000:ja_CompressedNat</t>
  </si>
  <si>
    <t>FTE000:ja_ethanolflex</t>
  </si>
  <si>
    <t>FTE000:ja_electric</t>
  </si>
  <si>
    <t>FTE000:ja_plugindiesel</t>
  </si>
  <si>
    <t>FTE000:ja_plugingasolin</t>
  </si>
  <si>
    <t>FTE000:ja_fuelcell</t>
  </si>
  <si>
    <t>FTE000:ja_MediumSubtota</t>
  </si>
  <si>
    <t>FTE000:ka_Diesel</t>
  </si>
  <si>
    <t>FTE000:ka_Gasoline</t>
  </si>
  <si>
    <t>FTE000:ka_LiquefiedPetr</t>
  </si>
  <si>
    <t>FTE000:ka_CompressedNat</t>
  </si>
  <si>
    <t>FTE000:ka_ethanolflex</t>
  </si>
  <si>
    <t>FTE000:ka_electric</t>
  </si>
  <si>
    <t>FTE000:ka_plugindiesel</t>
  </si>
  <si>
    <t>FTE000:ka_plugingasolin</t>
  </si>
  <si>
    <t>FTE000:ka_fuelcell</t>
  </si>
  <si>
    <t>FTE000:ka_HeavySubtotal</t>
  </si>
  <si>
    <t>FTE000:ka_TotalStock</t>
  </si>
  <si>
    <t xml:space="preserve">  Total Stock</t>
  </si>
  <si>
    <t>New Trucks by Size Class</t>
  </si>
  <si>
    <t>FTE000:lm_mpg_new_Dies</t>
  </si>
  <si>
    <t>FTE000:lm_mpg_new_Gas</t>
  </si>
  <si>
    <t>FTE000:lm_mpg_new_Liq</t>
  </si>
  <si>
    <t>FTE000:lm_mpg_new_NGas</t>
  </si>
  <si>
    <t>FTE000:lm_mpg_new_Ethfl</t>
  </si>
  <si>
    <t>FTE000:lm_mpg_new_lectr</t>
  </si>
  <si>
    <t>FTE000:lm_mpg_new_PlgDs</t>
  </si>
  <si>
    <t>FTE000:lm_mpg_new_PlgGs</t>
  </si>
  <si>
    <t>FTE000:lm_mpg_new_FuCel</t>
  </si>
  <si>
    <t>FTE000:lm_mpg_new_total</t>
  </si>
  <si>
    <t>FTE000:ma_Diesel</t>
  </si>
  <si>
    <t>FTE000:ma_Gasoline</t>
  </si>
  <si>
    <t>FTE000:ma_LiquefiedPetr</t>
  </si>
  <si>
    <t>FTE000:ma_CompressedNat</t>
  </si>
  <si>
    <t>FTE000:ma_ethanolflex</t>
  </si>
  <si>
    <t>FTE000:ma_electric</t>
  </si>
  <si>
    <t>FTE000:ma_plugindiesel</t>
  </si>
  <si>
    <t>FTE000:ma_plugingasolin</t>
  </si>
  <si>
    <t>FTE000:ma_fuelcell</t>
  </si>
  <si>
    <t>FTE000:ma_MediumAverage</t>
  </si>
  <si>
    <t>FTE000:na_Diesel</t>
  </si>
  <si>
    <t>FTE000:na_Gasoline</t>
  </si>
  <si>
    <t>FTE000:na_LiquefiedPetr</t>
  </si>
  <si>
    <t>FTE000:na_CompressedNat</t>
  </si>
  <si>
    <t>FTE000:na_ethanolflex</t>
  </si>
  <si>
    <t>FTE000:na_electric</t>
  </si>
  <si>
    <t>FTE000:na_plugindiesel</t>
  </si>
  <si>
    <t>FTE000:na_plugingasolin</t>
  </si>
  <si>
    <t>FTE000:na_fuelcell</t>
  </si>
  <si>
    <t>FTE000:na_HeavyAverage</t>
  </si>
  <si>
    <t>FTE000:na_Average</t>
  </si>
  <si>
    <t xml:space="preserve">  Sales (thousands)</t>
  </si>
  <si>
    <t>FTE000:lm_sal_new_Dies</t>
  </si>
  <si>
    <t>FTE000:lm_sal_new_Gas</t>
  </si>
  <si>
    <t>FTE000:lm_sal_new_Liq</t>
  </si>
  <si>
    <t>FTE000:lm_sal_new_NGas</t>
  </si>
  <si>
    <t>FTE000:lm_sal_new_flxfl</t>
  </si>
  <si>
    <t>FTE000:lm_sal_new_lctrc</t>
  </si>
  <si>
    <t>FTE000:lm_sal_new_PiDH</t>
  </si>
  <si>
    <t>FTE000:lm_sal_new_PiGH</t>
  </si>
  <si>
    <t>FTE000:lm_sal_new_FlCll</t>
  </si>
  <si>
    <t>FTE000:lm_sal_new_total</t>
  </si>
  <si>
    <t>FTE000:oa_Diesel</t>
  </si>
  <si>
    <t>FTE000:oa_Gasoline</t>
  </si>
  <si>
    <t>FTE000:oa_LiquefiedPetr</t>
  </si>
  <si>
    <t>FTE000:oa_CompressedNat</t>
  </si>
  <si>
    <t>FTE000:oa_ethanolflex</t>
  </si>
  <si>
    <t>FTE000:oa_electric</t>
  </si>
  <si>
    <t>FTE000:oa_plugindiesel</t>
  </si>
  <si>
    <t>FTE000:oa_plugingasolin</t>
  </si>
  <si>
    <t>FTE000:oa_fuelcell</t>
  </si>
  <si>
    <t>FTE000:oa_MediumSubtota</t>
  </si>
  <si>
    <t>FTE000:pa_Diesel</t>
  </si>
  <si>
    <t>FTE000:pa_Gasoline</t>
  </si>
  <si>
    <t>FTE000:pa_LiquefiedPetr</t>
  </si>
  <si>
    <t>FTE000:pa_CompressedNat</t>
  </si>
  <si>
    <t>FTE000:pa_ethanolflex</t>
  </si>
  <si>
    <t>FTE000:pa_electric</t>
  </si>
  <si>
    <t>FTE000:pa_plugindiesel</t>
  </si>
  <si>
    <t>FTE000:pa_plugingasolin</t>
  </si>
  <si>
    <t>FTE000:pa_fuelcell</t>
  </si>
  <si>
    <t>FTE000:pa_HeavySubtotal</t>
  </si>
  <si>
    <t>FTE000:pa_TotalSales</t>
  </si>
  <si>
    <t xml:space="preserve">  Total Sales</t>
  </si>
  <si>
    <t>Railroads</t>
  </si>
  <si>
    <t>FTE000:qa_TonMilesbyRai</t>
  </si>
  <si>
    <t xml:space="preserve"> Ton Miles by Rail (billion)</t>
  </si>
  <si>
    <t>FTE000:qa_FuelEfficienc</t>
  </si>
  <si>
    <t xml:space="preserve"> Fuel Efficiency (ton miles per thousand Btu)</t>
  </si>
  <si>
    <t xml:space="preserve"> Fuel Consumption (trillion Btu)</t>
  </si>
  <si>
    <t>FTE000:qa_Distillate(di</t>
  </si>
  <si>
    <t xml:space="preserve">   Distillate Fuel Oil (diesel)</t>
  </si>
  <si>
    <t>FTE000:qa_ResidualOil</t>
  </si>
  <si>
    <t xml:space="preserve">   Residual Fuel Oil</t>
  </si>
  <si>
    <t>FTE000:qa_Electricity</t>
  </si>
  <si>
    <t xml:space="preserve">   Compressed Natural Gas</t>
  </si>
  <si>
    <t>FTE000:qa_ElEnGee</t>
  </si>
  <si>
    <t xml:space="preserve">   Liquefied Natural Gas</t>
  </si>
  <si>
    <t>FTE000:ra_TonMilesShipp</t>
  </si>
  <si>
    <t xml:space="preserve"> Ton Miles Shipping (billion)</t>
  </si>
  <si>
    <t>FTE000:ra_FuelEfficienc</t>
  </si>
  <si>
    <t>FTE000:ra_Distillate(di</t>
  </si>
  <si>
    <t>FTE000:ra_ResidualOil</t>
  </si>
  <si>
    <t>FTE000:ra_MotorGasoline</t>
  </si>
  <si>
    <t>FTE000:ra_ElEnGee</t>
  </si>
  <si>
    <t>International Shipping</t>
  </si>
  <si>
    <t>FTE000:sa_GrossTrade(bi</t>
  </si>
  <si>
    <t xml:space="preserve"> Gross Trade (billion 2009 dollars)</t>
  </si>
  <si>
    <t>FTE000:sa_Exports(billi</t>
  </si>
  <si>
    <t xml:space="preserve"> Exports (billion 2009 dollars)</t>
  </si>
  <si>
    <t>FTE000:sa_Imports(billi</t>
  </si>
  <si>
    <t xml:space="preserve"> Imports (billion 2009 dollars)</t>
  </si>
  <si>
    <t>FTE000:sa_Distillate(di</t>
  </si>
  <si>
    <t>FTE000:sa_ResidualOil</t>
  </si>
  <si>
    <t>FTE000:sa_SeeEnGee</t>
  </si>
  <si>
    <t>FTE000:sa_ElEnGee</t>
  </si>
  <si>
    <t xml:space="preserve">   MPG = Miles per gallon.</t>
  </si>
  <si>
    <t xml:space="preserve">   Note:  Includes estimated consumption for petroleum and other liquids.  Totals may not equal sum of components due to independent rounding.</t>
  </si>
  <si>
    <t xml:space="preserve">   Sources:  2017 values derived using:  Oak Ridge National Laboratory, Transportation Energy Data</t>
  </si>
  <si>
    <t>Book:  Edition 36; U.S. Department of Commerce, Bureau of the Census, "Vehicle Inventory and Use Survey," EC02TV;</t>
  </si>
  <si>
    <t>Federal Highway Administration, Highway Statistics 2016; U.S. Department of Transportation, Surface</t>
  </si>
  <si>
    <t>Transportation Board, Annual Reports R-1 Selected Schedules and Complete Annual Reports; U.S. Department of Defense,</t>
  </si>
  <si>
    <t>U.S. Army Corps of Engineers, 2015 Waterborne Commerce in the United States, Part 5; and U.S. Energy Information</t>
  </si>
  <si>
    <t>Administration (EIA), AEO2019 National Energy Modeling System run ref2019.d111618a.  2018:  EIA,</t>
  </si>
  <si>
    <t>Short-Term Energy Outlook, October 2018 and EIA, AEO2019 National Energy Modeling System run ref2019.d111618a.</t>
  </si>
  <si>
    <t xml:space="preserve">Table 1-40:  U.S. Passenger-Miles (Millions) </t>
  </si>
  <si>
    <t>Air carrier, certificated, domestic, all services</t>
  </si>
  <si>
    <t>Highway, total</t>
  </si>
  <si>
    <r>
      <t>Light duty vehicle, short wheel base</t>
    </r>
    <r>
      <rPr>
        <vertAlign val="superscript"/>
        <sz val="11"/>
        <rFont val="Arial Narrow"/>
        <family val="2"/>
      </rPr>
      <t>a,b,c</t>
    </r>
  </si>
  <si>
    <t>N</t>
  </si>
  <si>
    <r>
      <t>Passenger cars</t>
    </r>
    <r>
      <rPr>
        <vertAlign val="superscript"/>
        <sz val="11"/>
        <rFont val="Arial Narrow"/>
        <family val="2"/>
      </rPr>
      <t>a,d</t>
    </r>
  </si>
  <si>
    <r>
      <t>Motorcycle</t>
    </r>
    <r>
      <rPr>
        <vertAlign val="superscript"/>
        <sz val="11"/>
        <rFont val="Arial Narrow"/>
        <family val="2"/>
      </rPr>
      <t>b,c</t>
    </r>
  </si>
  <si>
    <t>U</t>
  </si>
  <si>
    <r>
      <t>Light duty vehicle, long wheel base</t>
    </r>
    <r>
      <rPr>
        <vertAlign val="superscript"/>
        <sz val="11"/>
        <rFont val="Arial Narrow"/>
        <family val="2"/>
      </rPr>
      <t>a,b,c</t>
    </r>
  </si>
  <si>
    <r>
      <t>Other 2-axle 4-tire vehicles</t>
    </r>
    <r>
      <rPr>
        <vertAlign val="superscript"/>
        <sz val="11"/>
        <rFont val="Arial Narrow"/>
        <family val="2"/>
      </rPr>
      <t>a,d</t>
    </r>
  </si>
  <si>
    <r>
      <t>Truck, single-unit 2-axle 6-tire or more</t>
    </r>
    <r>
      <rPr>
        <vertAlign val="superscript"/>
        <sz val="11"/>
        <rFont val="Arial Narrow"/>
        <family val="2"/>
      </rPr>
      <t>c</t>
    </r>
  </si>
  <si>
    <t>Truck, combination</t>
  </si>
  <si>
    <r>
      <t>Bus</t>
    </r>
    <r>
      <rPr>
        <vertAlign val="superscript"/>
        <sz val="11"/>
        <rFont val="Arial Narrow"/>
        <family val="2"/>
      </rPr>
      <t>e</t>
    </r>
  </si>
  <si>
    <r>
      <t>Transit</t>
    </r>
    <r>
      <rPr>
        <b/>
        <vertAlign val="superscript"/>
        <sz val="11"/>
        <rFont val="Arial Narrow"/>
        <family val="2"/>
      </rPr>
      <t>f</t>
    </r>
    <r>
      <rPr>
        <b/>
        <sz val="11"/>
        <rFont val="Arial Narrow"/>
        <family val="2"/>
      </rPr>
      <t>, total</t>
    </r>
  </si>
  <si>
    <r>
      <t>Motor bus</t>
    </r>
    <r>
      <rPr>
        <vertAlign val="superscript"/>
        <sz val="11"/>
        <rFont val="Arial Narrow"/>
        <family val="2"/>
      </rPr>
      <t>e</t>
    </r>
  </si>
  <si>
    <r>
      <t>Light rail</t>
    </r>
    <r>
      <rPr>
        <vertAlign val="superscript"/>
        <sz val="11"/>
        <rFont val="Arial Narrow"/>
        <family val="2"/>
      </rPr>
      <t>g</t>
    </r>
  </si>
  <si>
    <t>Heavy rail</t>
  </si>
  <si>
    <t>Trolley bus</t>
  </si>
  <si>
    <t>Commuter rail</t>
  </si>
  <si>
    <r>
      <t>Demand response</t>
    </r>
    <r>
      <rPr>
        <vertAlign val="superscript"/>
        <sz val="11"/>
        <rFont val="Arial Narrow"/>
        <family val="2"/>
      </rPr>
      <t>e</t>
    </r>
  </si>
  <si>
    <r>
      <t>Ferry boat</t>
    </r>
    <r>
      <rPr>
        <vertAlign val="superscript"/>
        <sz val="11"/>
        <rFont val="Arial Narrow"/>
        <family val="2"/>
      </rPr>
      <t>h</t>
    </r>
  </si>
  <si>
    <r>
      <t>Other</t>
    </r>
    <r>
      <rPr>
        <vertAlign val="superscript"/>
        <sz val="11"/>
        <rFont val="Arial Narrow"/>
        <family val="2"/>
      </rPr>
      <t>h,i</t>
    </r>
  </si>
  <si>
    <r>
      <t>Intercity/Amtrak</t>
    </r>
    <r>
      <rPr>
        <vertAlign val="superscript"/>
        <sz val="11"/>
        <rFont val="Arial Narrow"/>
        <family val="2"/>
      </rPr>
      <t>j</t>
    </r>
  </si>
  <si>
    <r>
      <t>Transit- Light rail</t>
    </r>
    <r>
      <rPr>
        <vertAlign val="superscript"/>
        <sz val="11"/>
        <rFont val="Arial Narrow"/>
        <family val="2"/>
      </rPr>
      <t>g</t>
    </r>
  </si>
  <si>
    <t>Transit- Heavy rail</t>
  </si>
  <si>
    <r>
      <t>KEY:</t>
    </r>
    <r>
      <rPr>
        <sz val="9"/>
        <rFont val="Arial"/>
        <family val="2"/>
      </rPr>
      <t xml:space="preserve"> N = data do not exist; R = revised; U = data are not available.</t>
    </r>
  </si>
  <si>
    <r>
      <t>a</t>
    </r>
    <r>
      <rPr>
        <sz val="10"/>
        <rFont val="Arial"/>
        <family val="2"/>
      </rPr>
      <t xml:space="preserve"> 1960-2006 data are for </t>
    </r>
    <r>
      <rPr>
        <i/>
        <sz val="10"/>
        <rFont val="Arial"/>
        <family val="2"/>
      </rPr>
      <t>Passenger Cars</t>
    </r>
    <r>
      <rPr>
        <sz val="10"/>
        <rFont val="Arial"/>
        <family val="2"/>
      </rPr>
      <t xml:space="preserve"> and </t>
    </r>
    <r>
      <rPr>
        <i/>
        <sz val="10"/>
        <rFont val="Arial"/>
        <family val="2"/>
      </rPr>
      <t>Other 2-axle, 4-tire vehicles</t>
    </r>
    <r>
      <rPr>
        <sz val="10"/>
        <rFont val="Arial"/>
        <family val="2"/>
      </rPr>
      <t>, respectively. Data for 1960-2006 are not comparable to data for 2007-15.</t>
    </r>
  </si>
  <si>
    <r>
      <t>b</t>
    </r>
    <r>
      <rPr>
        <sz val="9"/>
        <rFont val="Arial"/>
        <family val="2"/>
      </rPr>
      <t xml:space="preserve"> U.S. Department of Transportation, Federal Highway Administration (FHWA), provides data separately for </t>
    </r>
    <r>
      <rPr>
        <i/>
        <sz val="9"/>
        <rFont val="Arial"/>
        <family val="2"/>
      </rPr>
      <t>Light duty vehicle, short wheel base</t>
    </r>
    <r>
      <rPr>
        <sz val="9"/>
        <rFont val="Arial"/>
        <family val="2"/>
      </rPr>
      <t xml:space="preserve"> (formerly </t>
    </r>
    <r>
      <rPr>
        <i/>
        <sz val="9"/>
        <rFont val="Arial"/>
        <family val="2"/>
      </rPr>
      <t>Passenger car</t>
    </r>
    <r>
      <rPr>
        <sz val="9"/>
        <rFont val="Arial"/>
        <family val="2"/>
      </rPr>
      <t xml:space="preserve">) and </t>
    </r>
    <r>
      <rPr>
        <i/>
        <sz val="9"/>
        <rFont val="Arial"/>
        <family val="2"/>
      </rPr>
      <t>Motorcycle</t>
    </r>
    <r>
      <rPr>
        <sz val="9"/>
        <rFont val="Arial"/>
        <family val="2"/>
      </rPr>
      <t xml:space="preserve"> in its annual </t>
    </r>
    <r>
      <rPr>
        <i/>
        <sz val="9"/>
        <rFont val="Arial"/>
        <family val="2"/>
      </rPr>
      <t>Highway Statistics</t>
    </r>
    <r>
      <rPr>
        <sz val="9"/>
        <rFont val="Arial"/>
        <family val="2"/>
      </rPr>
      <t xml:space="preserve"> series. However, the 1995 summary report provides updated data for </t>
    </r>
    <r>
      <rPr>
        <i/>
        <sz val="9"/>
        <rFont val="Arial"/>
        <family val="2"/>
      </rPr>
      <t xml:space="preserve">Light duty vehicle, short wheel base </t>
    </r>
    <r>
      <rPr>
        <sz val="9"/>
        <rFont val="Arial"/>
        <family val="2"/>
      </rPr>
      <t xml:space="preserve">(formerly </t>
    </r>
    <r>
      <rPr>
        <i/>
        <sz val="9"/>
        <rFont val="Arial"/>
        <family val="2"/>
      </rPr>
      <t>Passenger car</t>
    </r>
    <r>
      <rPr>
        <sz val="9"/>
        <rFont val="Arial"/>
        <family val="2"/>
      </rPr>
      <t xml:space="preserve">) and </t>
    </r>
    <r>
      <rPr>
        <i/>
        <sz val="9"/>
        <rFont val="Arial"/>
        <family val="2"/>
      </rPr>
      <t>Motorcycle</t>
    </r>
    <r>
      <rPr>
        <sz val="9"/>
        <rFont val="Arial"/>
        <family val="2"/>
      </rPr>
      <t xml:space="preserve"> combined. </t>
    </r>
    <r>
      <rPr>
        <i/>
        <sz val="9"/>
        <rFont val="Arial"/>
        <family val="2"/>
      </rPr>
      <t>Light duty vehicle, short wheel base</t>
    </r>
    <r>
      <rPr>
        <sz val="9"/>
        <rFont val="Arial"/>
        <family val="2"/>
      </rPr>
      <t xml:space="preserve"> (formerly </t>
    </r>
    <r>
      <rPr>
        <i/>
        <sz val="9"/>
        <rFont val="Arial"/>
        <family val="2"/>
      </rPr>
      <t>Passenger car</t>
    </r>
    <r>
      <rPr>
        <sz val="9"/>
        <rFont val="Arial"/>
        <family val="2"/>
      </rPr>
      <t>) figures in this table were computed by U.S. Department of Transportation, Bureau of Transportation Statistics, by subtracting the most current motorcycle figures from the aggregate</t>
    </r>
    <r>
      <rPr>
        <i/>
        <sz val="9"/>
        <rFont val="Arial"/>
        <family val="2"/>
      </rPr>
      <t xml:space="preserve"> Light duty vehicle, short wheel base </t>
    </r>
    <r>
      <rPr>
        <sz val="9"/>
        <rFont val="Arial"/>
        <family val="2"/>
      </rPr>
      <t xml:space="preserve">(formerly </t>
    </r>
    <r>
      <rPr>
        <i/>
        <sz val="9"/>
        <rFont val="Arial"/>
        <family val="2"/>
      </rPr>
      <t>Passenger car</t>
    </r>
    <r>
      <rPr>
        <sz val="9"/>
        <rFont val="Arial"/>
        <family val="2"/>
      </rPr>
      <t xml:space="preserve">) and </t>
    </r>
    <r>
      <rPr>
        <i/>
        <sz val="9"/>
        <rFont val="Arial"/>
        <family val="2"/>
      </rPr>
      <t>Motorcycle</t>
    </r>
    <r>
      <rPr>
        <sz val="9"/>
        <rFont val="Arial"/>
        <family val="2"/>
      </rPr>
      <t xml:space="preserve"> figures.</t>
    </r>
  </si>
  <si>
    <r>
      <t>c</t>
    </r>
    <r>
      <rPr>
        <sz val="9"/>
        <rFont val="Arial"/>
        <family val="2"/>
      </rPr>
      <t xml:space="preserve"> 1960-65, </t>
    </r>
    <r>
      <rPr>
        <i/>
        <sz val="9"/>
        <rFont val="Arial"/>
        <family val="2"/>
      </rPr>
      <t>Motorcycle</t>
    </r>
    <r>
      <rPr>
        <sz val="9"/>
        <rFont val="Arial"/>
        <family val="2"/>
      </rPr>
      <t xml:space="preserve"> data are included in </t>
    </r>
    <r>
      <rPr>
        <i/>
        <sz val="9"/>
        <rFont val="Arial"/>
        <family val="2"/>
      </rPr>
      <t>Light duty vehicle, short wheel base</t>
    </r>
    <r>
      <rPr>
        <sz val="9"/>
        <rFont val="Arial"/>
        <family val="2"/>
      </rPr>
      <t xml:space="preserve"> (formerly </t>
    </r>
    <r>
      <rPr>
        <i/>
        <sz val="9"/>
        <rFont val="Arial"/>
        <family val="2"/>
      </rPr>
      <t>Passenger car</t>
    </r>
    <r>
      <rPr>
        <sz val="9"/>
        <rFont val="Arial"/>
        <family val="2"/>
      </rPr>
      <t xml:space="preserve">), and </t>
    </r>
    <r>
      <rPr>
        <i/>
        <sz val="9"/>
        <rFont val="Arial"/>
        <family val="2"/>
      </rPr>
      <t>Long duty vehicle, long wheel base</t>
    </r>
    <r>
      <rPr>
        <sz val="9"/>
        <rFont val="Arial"/>
        <family val="2"/>
      </rPr>
      <t xml:space="preserve"> (formerly </t>
    </r>
    <r>
      <rPr>
        <i/>
        <sz val="9"/>
        <rFont val="Arial"/>
        <family val="2"/>
      </rPr>
      <t>Other 2-axle 4-tire vehicle</t>
    </r>
    <r>
      <rPr>
        <sz val="9"/>
        <rFont val="Arial"/>
        <family val="2"/>
      </rPr>
      <t xml:space="preserve">) data are included in </t>
    </r>
    <r>
      <rPr>
        <i/>
        <sz val="9"/>
        <rFont val="Arial"/>
        <family val="2"/>
      </rPr>
      <t>Single-unit 2-axle 6-tire or more</t>
    </r>
    <r>
      <rPr>
        <sz val="9"/>
        <rFont val="Arial"/>
        <family val="2"/>
      </rPr>
      <t xml:space="preserve"> </t>
    </r>
    <r>
      <rPr>
        <i/>
        <sz val="9"/>
        <rFont val="Arial"/>
        <family val="2"/>
      </rPr>
      <t>Truck</t>
    </r>
    <r>
      <rPr>
        <sz val="9"/>
        <rFont val="Arial"/>
        <family val="2"/>
      </rPr>
      <t>.</t>
    </r>
  </si>
  <si>
    <r>
      <t>d</t>
    </r>
    <r>
      <rPr>
        <sz val="9"/>
        <rFont val="Arial"/>
        <family val="2"/>
      </rPr>
      <t xml:space="preserve"> In July 1997, the FHWA published revised vehicle-miles data for the highway modes for many years. The major change reflected the reassignment of some vehicles from the </t>
    </r>
    <r>
      <rPr>
        <i/>
        <sz val="9"/>
        <rFont val="Arial"/>
        <family val="2"/>
      </rPr>
      <t>Passenger cars</t>
    </r>
    <r>
      <rPr>
        <sz val="9"/>
        <rFont val="Arial"/>
        <family val="2"/>
      </rPr>
      <t xml:space="preserve"> category to the </t>
    </r>
    <r>
      <rPr>
        <i/>
        <sz val="9"/>
        <rFont val="Arial"/>
        <family val="2"/>
      </rPr>
      <t>Other 2-axle 4-tire</t>
    </r>
    <r>
      <rPr>
        <sz val="9"/>
        <rFont val="Arial"/>
        <family val="2"/>
      </rPr>
      <t xml:space="preserve"> </t>
    </r>
    <r>
      <rPr>
        <i/>
        <sz val="9"/>
        <rFont val="Arial"/>
        <family val="2"/>
      </rPr>
      <t>vehicles</t>
    </r>
    <r>
      <rPr>
        <sz val="9"/>
        <rFont val="Arial"/>
        <family val="2"/>
      </rPr>
      <t xml:space="preserve"> category.  This category was calculated prior to rounding.</t>
    </r>
  </si>
  <si>
    <r>
      <t xml:space="preserve">e </t>
    </r>
    <r>
      <rPr>
        <i/>
        <sz val="9"/>
        <rFont val="Arial"/>
        <family val="2"/>
      </rPr>
      <t>Motor bus, intercity bus, transit</t>
    </r>
    <r>
      <rPr>
        <sz val="9"/>
        <rFont val="Arial"/>
        <family val="2"/>
      </rPr>
      <t xml:space="preserve"> and d</t>
    </r>
    <r>
      <rPr>
        <i/>
        <sz val="9"/>
        <rFont val="Arial"/>
        <family val="2"/>
      </rPr>
      <t>emand response</t>
    </r>
    <r>
      <rPr>
        <sz val="9"/>
        <rFont val="Arial"/>
        <family val="2"/>
      </rPr>
      <t xml:space="preserve"> figures are also included in the </t>
    </r>
    <r>
      <rPr>
        <i/>
        <sz val="9"/>
        <rFont val="Arial"/>
        <family val="2"/>
      </rPr>
      <t>Bus</t>
    </r>
    <r>
      <rPr>
        <sz val="9"/>
        <rFont val="Arial"/>
        <family val="2"/>
      </rPr>
      <t xml:space="preserve"> figure for highway. As of 2011, motor bus category includes motor bus, commuter bus and bus rapid transit.</t>
    </r>
  </si>
  <si>
    <r>
      <t xml:space="preserve">f </t>
    </r>
    <r>
      <rPr>
        <sz val="9"/>
        <rFont val="Arial"/>
        <family val="2"/>
      </rPr>
      <t xml:space="preserve">Prior to 1985, excludes </t>
    </r>
    <r>
      <rPr>
        <i/>
        <sz val="9"/>
        <rFont val="Arial"/>
        <family val="2"/>
      </rPr>
      <t>Demand response</t>
    </r>
    <r>
      <rPr>
        <sz val="9"/>
        <rFont val="Arial"/>
        <family val="2"/>
      </rPr>
      <t xml:space="preserv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r>
  </si>
  <si>
    <r>
      <t xml:space="preserve">g </t>
    </r>
    <r>
      <rPr>
        <sz val="9"/>
        <rFont val="Arial"/>
        <family val="2"/>
      </rPr>
      <t xml:space="preserve">Beginning in 2011, </t>
    </r>
    <r>
      <rPr>
        <i/>
        <sz val="9"/>
        <rFont val="Arial"/>
        <family val="2"/>
      </rPr>
      <t>Light rail</t>
    </r>
    <r>
      <rPr>
        <sz val="9"/>
        <rFont val="Arial"/>
        <family val="2"/>
      </rPr>
      <t xml:space="preserve"> includes Light Rail, Street Car Rail, and Hybrid Rail.</t>
    </r>
  </si>
  <si>
    <r>
      <t>h</t>
    </r>
    <r>
      <rPr>
        <sz val="9"/>
        <rFont val="Arial"/>
        <family val="2"/>
      </rPr>
      <t xml:space="preserve"> </t>
    </r>
    <r>
      <rPr>
        <i/>
        <sz val="9"/>
        <rFont val="Arial"/>
        <family val="2"/>
      </rPr>
      <t>Ferry boat</t>
    </r>
    <r>
      <rPr>
        <sz val="9"/>
        <rFont val="Arial"/>
        <family val="2"/>
      </rPr>
      <t xml:space="preserve"> included with </t>
    </r>
    <r>
      <rPr>
        <i/>
        <sz val="9"/>
        <rFont val="Arial"/>
        <family val="2"/>
      </rPr>
      <t xml:space="preserve">Other </t>
    </r>
    <r>
      <rPr>
        <sz val="9"/>
        <rFont val="Arial"/>
        <family val="2"/>
      </rPr>
      <t xml:space="preserve">under </t>
    </r>
    <r>
      <rPr>
        <i/>
        <sz val="9"/>
        <rFont val="Arial"/>
        <family val="2"/>
      </rPr>
      <t xml:space="preserve">Transit </t>
    </r>
    <r>
      <rPr>
        <sz val="9"/>
        <rFont val="Arial"/>
        <family val="2"/>
      </rPr>
      <t>for 1980 and 1985.</t>
    </r>
  </si>
  <si>
    <r>
      <t>i</t>
    </r>
    <r>
      <rPr>
        <sz val="9"/>
        <rFont val="Arial"/>
        <family val="2"/>
      </rPr>
      <t xml:space="preserve"> </t>
    </r>
    <r>
      <rPr>
        <i/>
        <sz val="9"/>
        <rFont val="Arial"/>
        <family val="2"/>
      </rPr>
      <t>Other</t>
    </r>
    <r>
      <rPr>
        <sz val="9"/>
        <rFont val="Arial"/>
        <family val="2"/>
      </rPr>
      <t xml:space="preserve"> includes Aerial Tramway, Alaska Railroad, Bus Rapid Transit, Cable Car, Commuter Bus, Demand Response - Taxi, Inclined Plane, Monorail/Automated Guideway, Publico and Vanpool.</t>
    </r>
  </si>
  <si>
    <r>
      <t>j</t>
    </r>
    <r>
      <rPr>
        <sz val="9"/>
        <rFont val="Arial"/>
        <family val="2"/>
      </rPr>
      <t xml:space="preserve"> National Passenger Railroad Corporation (</t>
    </r>
    <r>
      <rPr>
        <i/>
        <sz val="9"/>
        <rFont val="Arial"/>
        <family val="2"/>
      </rPr>
      <t>Amtrak</t>
    </r>
    <r>
      <rPr>
        <sz val="9"/>
        <rFont val="Arial"/>
        <family val="2"/>
      </rPr>
      <t>) began operations in 1971. Does not include contract commuter passengers.</t>
    </r>
  </si>
  <si>
    <t>NOTES</t>
  </si>
  <si>
    <r>
      <rPr>
        <i/>
        <sz val="9"/>
        <rFont val="Arial"/>
        <family val="2"/>
      </rPr>
      <t>Air carrier</t>
    </r>
    <r>
      <rPr>
        <sz val="9"/>
        <rFont val="Arial"/>
        <family val="2"/>
      </rPr>
      <t xml:space="preserve"> passenger-miles are computed by summing the products of the aircraft-miles flown on each inter airport segment multiplied by the number of passengers carried on that segment. </t>
    </r>
    <r>
      <rPr>
        <i/>
        <sz val="9"/>
        <rFont val="Arial"/>
        <family val="2"/>
      </rPr>
      <t>Highway</t>
    </r>
    <r>
      <rPr>
        <sz val="9"/>
        <rFont val="Arial"/>
        <family val="2"/>
      </rPr>
      <t xml:space="preserve">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
    </r>
    <r>
      <rPr>
        <i/>
        <sz val="9"/>
        <rFont val="Arial"/>
        <family val="2"/>
      </rPr>
      <t>Transit</t>
    </r>
    <r>
      <rPr>
        <sz val="9"/>
        <rFont val="Arial"/>
        <family val="2"/>
      </rPr>
      <t xml:space="preserve"> passenger-miles are the cumulative sum of the distances ridden by each passenger. </t>
    </r>
    <r>
      <rPr>
        <i/>
        <sz val="9"/>
        <rFont val="Arial"/>
        <family val="2"/>
      </rPr>
      <t>Rail</t>
    </r>
    <r>
      <rPr>
        <sz val="9"/>
        <rFont val="Arial"/>
        <family val="2"/>
      </rPr>
      <t xml:space="preserve"> passenger-miles represent the movement of 1 passenger for 1 mile. </t>
    </r>
  </si>
  <si>
    <r>
      <t xml:space="preserve">In July 1997, the U.S. Department of Transportation, Federal Highway Administration published revised passenger-miles data for the highway modes for a number of years. The major change reflected the reassignment of some vehicles from the </t>
    </r>
    <r>
      <rPr>
        <i/>
        <sz val="9"/>
        <rFont val="Arial"/>
        <family val="2"/>
      </rPr>
      <t xml:space="preserve">Passenger car </t>
    </r>
    <r>
      <rPr>
        <sz val="9"/>
        <rFont val="Arial"/>
        <family val="2"/>
      </rPr>
      <t xml:space="preserve">category to the </t>
    </r>
    <r>
      <rPr>
        <i/>
        <sz val="9"/>
        <rFont val="Arial"/>
        <family val="2"/>
      </rPr>
      <t>Other 2-axle 4-tire vehicle</t>
    </r>
    <r>
      <rPr>
        <sz val="9"/>
        <rFont val="Arial"/>
        <family val="2"/>
      </rPr>
      <t xml:space="preserve"> category. Passenger-miles for </t>
    </r>
    <r>
      <rPr>
        <i/>
        <sz val="9"/>
        <rFont val="Arial"/>
        <family val="2"/>
      </rPr>
      <t>passenger car, motorcycle, and other 2-axle 4-tire vehicles</t>
    </r>
    <r>
      <rPr>
        <sz val="9"/>
        <rFont val="Arial"/>
        <family val="2"/>
      </rPr>
      <t xml:space="preserve"> were derived by multiplying vehicle-miles for these vehicles by average vehicle occupancy rates, provided by the Nationwide Personal Transportation Survey (1977, 1983, and 1995) and the National Household Travel Survey (2001). Again in March 2011, the methodology and data categories of the Highway Statistics series were updated. The new category </t>
    </r>
    <r>
      <rPr>
        <i/>
        <sz val="9"/>
        <rFont val="Arial"/>
        <family val="2"/>
      </rPr>
      <t>Light duty vehicle, short wheel base</t>
    </r>
    <r>
      <rPr>
        <sz val="9"/>
        <rFont val="Arial"/>
        <family val="2"/>
      </rPr>
      <t xml:space="preserve"> includes passenger cars, light trucks, vans, and sport utility vehicles (SUVs) with a wheel base equal to or less than 121 inches. The new category </t>
    </r>
    <r>
      <rPr>
        <i/>
        <sz val="9"/>
        <rFont val="Arial"/>
        <family val="2"/>
      </rPr>
      <t>Light duty vehicle, long wheel base</t>
    </r>
    <r>
      <rPr>
        <sz val="9"/>
        <rFont val="Arial"/>
        <family val="2"/>
      </rPr>
      <t xml:space="preserve"> includes large passenger cars, pickup trucks, vans, and SUVs with a wheel base longer than 121 inches. The data are revised with the new methodology back to the year 2000, so the data from 1980-99 are not comparable. In addition, this edition of table 1-40 is not comparable to previous editions.</t>
    </r>
  </si>
  <si>
    <t>The FHWA estimates national trends by using State reported Highway Performance and Monitoring System (HPMS) data, fuel consumption data, vehicle registration data, other data such as the R. L. Polk vehicle data, and a host of modeling techniques.</t>
  </si>
  <si>
    <t>2007 data for Bus, Paratransit (Demand responsive), and Other are not comparable to earlier years due to change in the method of data collection and estimation by the American Public Transportation Association (APTA).</t>
  </si>
  <si>
    <r>
      <t xml:space="preserve">Transit </t>
    </r>
    <r>
      <rPr>
        <sz val="9"/>
        <rFont val="Arial"/>
        <family val="2"/>
      </rPr>
      <t>data from 1996 and after are not comparable to the data for earlier years or to the data published in previous editions of the report due to different data sources used.</t>
    </r>
  </si>
  <si>
    <t>Numbers may not add to totals due to rounding.</t>
  </si>
  <si>
    <t>SOURCES</t>
  </si>
  <si>
    <t>Air:</t>
  </si>
  <si>
    <t>Air carrier, domestic, all services:</t>
  </si>
  <si>
    <r>
      <t xml:space="preserve">1960: Civil Aeronautics Board, </t>
    </r>
    <r>
      <rPr>
        <i/>
        <sz val="9"/>
        <rFont val="Arial"/>
        <family val="2"/>
      </rPr>
      <t xml:space="preserve">Handbook of Airline Statistics, 1969 </t>
    </r>
    <r>
      <rPr>
        <sz val="9"/>
        <rFont val="Arial"/>
        <family val="2"/>
      </rPr>
      <t>(Washington, DC: 1970), part III, table 2.</t>
    </r>
  </si>
  <si>
    <r>
      <t xml:space="preserve">1965-70: Ibid., </t>
    </r>
    <r>
      <rPr>
        <i/>
        <sz val="9"/>
        <rFont val="Arial"/>
        <family val="2"/>
      </rPr>
      <t xml:space="preserve">Handbook of Airline Statistics, 1973 </t>
    </r>
    <r>
      <rPr>
        <sz val="9"/>
        <rFont val="Arial"/>
        <family val="2"/>
      </rPr>
      <t>(Washington, DC: 1974), part III, table 2.</t>
    </r>
  </si>
  <si>
    <r>
      <t xml:space="preserve">1975-2015: U.S. Department of Transportation, Bureau of Transportation Statistics, Office of Airline Information, </t>
    </r>
    <r>
      <rPr>
        <i/>
        <sz val="9"/>
        <rFont val="Arial"/>
        <family val="2"/>
      </rPr>
      <t>Air Carrier Summary : T1: U.S. Air Carrier Traffic And Capacity Summary by Service Class</t>
    </r>
    <r>
      <rPr>
        <sz val="9"/>
        <rFont val="Arial"/>
        <family val="2"/>
      </rPr>
      <t>, available at http://www.transtats.bts.gov/Fields.asp?Table_ID=264 as of Mar. 28, 2017.</t>
    </r>
  </si>
  <si>
    <t>Highway:</t>
  </si>
  <si>
    <t>Passenger car and motorcycle:</t>
  </si>
  <si>
    <r>
      <t xml:space="preserve">1960-94: U.S. Department of Transportation, Federal Highway Administration, </t>
    </r>
    <r>
      <rPr>
        <i/>
        <sz val="9"/>
        <rFont val="Arial"/>
        <family val="2"/>
      </rPr>
      <t>Highway Statistics Summary to 1995,</t>
    </r>
    <r>
      <rPr>
        <sz val="9"/>
        <rFont val="Arial"/>
        <family val="2"/>
      </rPr>
      <t xml:space="preserve"> table VM-201A, available at http://www.fhwa.dot.gov/policyinformation/statistics.cfm as of May 6, 2011. </t>
    </r>
  </si>
  <si>
    <t>1995-99: Ibid., Highway Statistics (Washington, DC: Annual Issues), table VM-1, available at http://www.fhwa.dot.gov/policyinformation/statistics.cfm as of May 6, 2011.</t>
  </si>
  <si>
    <t>Light duty vehicle, short wheel base:</t>
  </si>
  <si>
    <r>
      <t>2000-15: U.S. Department of Transportation, Federal Highway Administration,</t>
    </r>
    <r>
      <rPr>
        <i/>
        <sz val="9"/>
        <rFont val="Arial"/>
        <family val="2"/>
      </rPr>
      <t xml:space="preserve"> Highway Statistics</t>
    </r>
    <r>
      <rPr>
        <sz val="9"/>
        <rFont val="Arial"/>
        <family val="2"/>
      </rPr>
      <t xml:space="preserve"> (Washington, DC: Annual Issues), table VM-1, available at http://www.fhwa.dot.gov/policyinformation/statistics.cfm as of Mar. 28, 2017.</t>
    </r>
  </si>
  <si>
    <t>Motorcycle:</t>
  </si>
  <si>
    <r>
      <t xml:space="preserve">1970-80: U.S. Department of Transportation, Federal Highway Administration, </t>
    </r>
    <r>
      <rPr>
        <i/>
        <sz val="9"/>
        <rFont val="Arial"/>
        <family val="2"/>
      </rPr>
      <t>Highway Statistics Summary to 1985</t>
    </r>
    <r>
      <rPr>
        <sz val="9"/>
        <rFont val="Arial"/>
        <family val="2"/>
      </rPr>
      <t xml:space="preserve"> (Washington, DC: 1986), table VM-201A.</t>
    </r>
  </si>
  <si>
    <t>1985-2015:  Ibid., Highway Statistics (Washington, DC: Annual Issues), table VM-1, available at http://www.fhwa.dot.gov/policyinformation/statistics.cfm as of Mar. 28, 2017.</t>
  </si>
  <si>
    <t>Other 2-axle 4-tire vehicle:</t>
  </si>
  <si>
    <r>
      <t xml:space="preserve">1970-94: U.S. Department of Transportation, Federal Highway Administration, </t>
    </r>
    <r>
      <rPr>
        <i/>
        <sz val="9"/>
        <rFont val="Arial"/>
        <family val="2"/>
      </rPr>
      <t>Highway Statistics Summary to 1995</t>
    </r>
    <r>
      <rPr>
        <sz val="9"/>
        <rFont val="Arial"/>
        <family val="2"/>
      </rPr>
      <t xml:space="preserve">, table VM-201A, available at http://www.fhwa.dot.gov/policyinformation/statistics.cfm as of May 6, 2011. </t>
    </r>
  </si>
  <si>
    <t>Light duty vehicle, long wheel base:</t>
  </si>
  <si>
    <r>
      <t xml:space="preserve">2000-15: U.S. Department of Transportation, Federal Highway Administration, </t>
    </r>
    <r>
      <rPr>
        <i/>
        <sz val="9"/>
        <rFont val="Arial"/>
        <family val="2"/>
      </rPr>
      <t xml:space="preserve">Highway Statistics </t>
    </r>
    <r>
      <rPr>
        <sz val="9"/>
        <rFont val="Arial"/>
        <family val="2"/>
      </rPr>
      <t>(Washington, DC: Annual Issues), table VM-1, available at http://www.fhwa.dot.gov/policyinformation/statistics.cfm as of Mar. 28, 2017.</t>
    </r>
  </si>
  <si>
    <r>
      <t>Single-unit 2-axle 6-tires or more truck, combination truck,</t>
    </r>
    <r>
      <rPr>
        <sz val="9"/>
        <rFont val="Arial"/>
        <family val="2"/>
      </rPr>
      <t xml:space="preserve"> </t>
    </r>
    <r>
      <rPr>
        <i/>
        <sz val="9"/>
        <rFont val="Arial"/>
        <family val="2"/>
      </rPr>
      <t>and</t>
    </r>
    <r>
      <rPr>
        <sz val="9"/>
        <rFont val="Arial"/>
        <family val="2"/>
      </rPr>
      <t xml:space="preserve"> </t>
    </r>
    <r>
      <rPr>
        <i/>
        <sz val="9"/>
        <rFont val="Arial"/>
        <family val="2"/>
      </rPr>
      <t>bus:</t>
    </r>
  </si>
  <si>
    <r>
      <t xml:space="preserve">1960-94: U.S. Department of Transportation, Federal Highway Administration, </t>
    </r>
    <r>
      <rPr>
        <i/>
        <sz val="9"/>
        <rFont val="Arial"/>
        <family val="2"/>
      </rPr>
      <t>Highway Statistics Summary to 1995</t>
    </r>
    <r>
      <rPr>
        <sz val="9"/>
        <rFont val="Arial"/>
        <family val="2"/>
      </rPr>
      <t xml:space="preserve">, table VM-201A, available at http://www.fhwa.dot.gov/policyinformation/statistics.cfm as of May 6, 2011. </t>
    </r>
  </si>
  <si>
    <t>1995-2015: Ibid., Highway Statistics (Washington, DC: Annual Issues), table VM-1, available at http://www.fhwa.dot.gov/policyinformation/statistics.cfm as of Mar. 28, 2017.</t>
  </si>
  <si>
    <t>Transit:</t>
  </si>
  <si>
    <t>Ferryboat:</t>
  </si>
  <si>
    <t>1992: American Public Transit Association, personal communication, July 19, 2000.</t>
  </si>
  <si>
    <t>1993-95: American Public Transit Association, personal communication, Aug. 13, 2001.</t>
  </si>
  <si>
    <r>
      <t xml:space="preserve">1996-2014: U.S. Department of Transportation, Federal Transit Administration, </t>
    </r>
    <r>
      <rPr>
        <i/>
        <sz val="9"/>
        <rFont val="Arial"/>
        <family val="2"/>
      </rPr>
      <t xml:space="preserve">National Transit Database, </t>
    </r>
    <r>
      <rPr>
        <sz val="9"/>
        <rFont val="Arial"/>
        <family val="2"/>
      </rPr>
      <t>Table 19, available at http://www.ntdprogram.gov/ntdprogram/data.htm as of Apr. 26, 2016.</t>
    </r>
  </si>
  <si>
    <t>All other data:</t>
  </si>
  <si>
    <r>
      <t xml:space="preserve">1960-1995: American Public Transportation Association, </t>
    </r>
    <r>
      <rPr>
        <i/>
        <sz val="9"/>
        <rFont val="Arial"/>
        <family val="2"/>
      </rPr>
      <t>Public Transportation Fact Book</t>
    </r>
    <r>
      <rPr>
        <sz val="9"/>
        <rFont val="Arial"/>
        <family val="2"/>
      </rPr>
      <t xml:space="preserve"> (Washington, DC: Annual Issues), table 2 and similar tables in earlier editions.</t>
    </r>
  </si>
  <si>
    <r>
      <t xml:space="preserve">1996-2014: U.S. Department of Transportation, Federal Transit Administration, </t>
    </r>
    <r>
      <rPr>
        <i/>
        <sz val="9"/>
        <rFont val="Arial"/>
        <family val="2"/>
      </rPr>
      <t xml:space="preserve">National Transit Database, </t>
    </r>
    <r>
      <rPr>
        <sz val="9"/>
        <rFont val="Arial"/>
        <family val="2"/>
      </rPr>
      <t>Table 19, available at http://www.ntdprogram.gov/ntdprogram/data.htm as of Apr. 26, 2016.</t>
    </r>
  </si>
  <si>
    <t>Rail, Intercity / Amtrak:</t>
  </si>
  <si>
    <r>
      <t xml:space="preserve">1960-80: Association of American Railroads, </t>
    </r>
    <r>
      <rPr>
        <i/>
        <sz val="9"/>
        <rFont val="Arial"/>
        <family val="2"/>
      </rPr>
      <t>Railroad Facts</t>
    </r>
    <r>
      <rPr>
        <sz val="9"/>
        <rFont val="Arial"/>
        <family val="2"/>
      </rPr>
      <t xml:space="preserve"> (Washington, DC: Annual Issues).</t>
    </r>
  </si>
  <si>
    <r>
      <t>1985: Amtrak,</t>
    </r>
    <r>
      <rPr>
        <i/>
        <sz val="9"/>
        <rFont val="Arial"/>
        <family val="2"/>
      </rPr>
      <t xml:space="preserve"> Amtrak FY95 Annual Report </t>
    </r>
    <r>
      <rPr>
        <sz val="9"/>
        <rFont val="Arial"/>
        <family val="2"/>
      </rPr>
      <t xml:space="preserve">(Washington, DC: 1996), Statistical Appendix, page 4. </t>
    </r>
  </si>
  <si>
    <r>
      <t>1990-2002: Ibid.,</t>
    </r>
    <r>
      <rPr>
        <i/>
        <sz val="9"/>
        <rFont val="Arial"/>
        <family val="2"/>
      </rPr>
      <t xml:space="preserve"> Amtrak Annual Report </t>
    </r>
    <r>
      <rPr>
        <sz val="9"/>
        <rFont val="Arial"/>
        <family val="2"/>
      </rPr>
      <t>(Washington, DC: Annual Issues), Statistical Appendix.</t>
    </r>
  </si>
  <si>
    <t>2003-15: U.S. Department of Transportation, Federal Railroad Administration, Office of Safety Analysis, Operational Data Tables, Mar. 28, 2017.</t>
  </si>
  <si>
    <r>
      <t>Light duty vehicle, short wheel base</t>
    </r>
    <r>
      <rPr>
        <vertAlign val="superscript"/>
        <sz val="11"/>
        <rFont val="Arial Narrow"/>
        <family val="2"/>
      </rPr>
      <t>a,b,c</t>
    </r>
  </si>
  <si>
    <r>
      <t>Passenger cars</t>
    </r>
    <r>
      <rPr>
        <vertAlign val="superscript"/>
        <sz val="11"/>
        <rFont val="Arial Narrow"/>
        <family val="2"/>
      </rPr>
      <t>a,d</t>
    </r>
  </si>
  <si>
    <r>
      <t>Motorcycle</t>
    </r>
    <r>
      <rPr>
        <vertAlign val="superscript"/>
        <sz val="11"/>
        <rFont val="Arial Narrow"/>
        <family val="2"/>
      </rPr>
      <t>b,c</t>
    </r>
  </si>
  <si>
    <r>
      <t>Light duty vehicle, long wheel base</t>
    </r>
    <r>
      <rPr>
        <vertAlign val="superscript"/>
        <sz val="11"/>
        <rFont val="Arial Narrow"/>
        <family val="2"/>
      </rPr>
      <t>a,b,c</t>
    </r>
  </si>
  <si>
    <r>
      <t>Other 2-axle 4-tire vehicles</t>
    </r>
    <r>
      <rPr>
        <vertAlign val="superscript"/>
        <sz val="11"/>
        <rFont val="Arial Narrow"/>
        <family val="2"/>
      </rPr>
      <t>a,d</t>
    </r>
  </si>
  <si>
    <r>
      <t>Truck, single-unit 2-axle 6-tire or more</t>
    </r>
    <r>
      <rPr>
        <vertAlign val="superscript"/>
        <sz val="11"/>
        <rFont val="Arial Narrow"/>
        <family val="2"/>
      </rPr>
      <t>c</t>
    </r>
  </si>
  <si>
    <r>
      <t>Bus</t>
    </r>
    <r>
      <rPr>
        <vertAlign val="superscript"/>
        <sz val="11"/>
        <rFont val="Arial Narrow"/>
        <family val="2"/>
      </rPr>
      <t>e</t>
    </r>
  </si>
  <si>
    <r>
      <t>Transit</t>
    </r>
    <r>
      <rPr>
        <b/>
        <vertAlign val="superscript"/>
        <sz val="11"/>
        <rFont val="Arial Narrow"/>
        <family val="2"/>
      </rPr>
      <t>f</t>
    </r>
    <r>
      <rPr>
        <b/>
        <sz val="11"/>
        <rFont val="Arial Narrow"/>
        <family val="2"/>
      </rPr>
      <t>, total</t>
    </r>
  </si>
  <si>
    <r>
      <t>Motor bus</t>
    </r>
    <r>
      <rPr>
        <vertAlign val="superscript"/>
        <sz val="11"/>
        <rFont val="Arial Narrow"/>
        <family val="2"/>
      </rPr>
      <t>e</t>
    </r>
  </si>
  <si>
    <r>
      <t>Light rail</t>
    </r>
    <r>
      <rPr>
        <vertAlign val="superscript"/>
        <sz val="11"/>
        <rFont val="Arial Narrow"/>
        <family val="2"/>
      </rPr>
      <t>g</t>
    </r>
  </si>
  <si>
    <r>
      <t>Demand response</t>
    </r>
    <r>
      <rPr>
        <vertAlign val="superscript"/>
        <sz val="11"/>
        <rFont val="Arial Narrow"/>
        <family val="2"/>
      </rPr>
      <t>e</t>
    </r>
  </si>
  <si>
    <r>
      <t>Ferry boat</t>
    </r>
    <r>
      <rPr>
        <vertAlign val="superscript"/>
        <sz val="11"/>
        <rFont val="Arial Narrow"/>
        <family val="2"/>
      </rPr>
      <t>h</t>
    </r>
  </si>
  <si>
    <r>
      <t>Other</t>
    </r>
    <r>
      <rPr>
        <vertAlign val="superscript"/>
        <sz val="11"/>
        <rFont val="Arial Narrow"/>
        <family val="2"/>
      </rPr>
      <t>h,i</t>
    </r>
  </si>
  <si>
    <r>
      <t>Intercity/Amtrak</t>
    </r>
    <r>
      <rPr>
        <vertAlign val="superscript"/>
        <sz val="11"/>
        <rFont val="Arial Narrow"/>
        <family val="2"/>
      </rPr>
      <t>j</t>
    </r>
  </si>
  <si>
    <r>
      <t>Transit- Light rail</t>
    </r>
    <r>
      <rPr>
        <vertAlign val="superscript"/>
        <sz val="11"/>
        <rFont val="Arial Narrow"/>
        <family val="2"/>
      </rPr>
      <t>g</t>
    </r>
  </si>
  <si>
    <t>Table 40: 2012 Boating Days and Hours by Boat Type in the U.S.</t>
  </si>
  <si>
    <t>Boat Type</t>
  </si>
  <si>
    <t>Number of Boats Owned in the U.S. (thousands)</t>
  </si>
  <si>
    <t>Number of Boating Days (thousands)</t>
  </si>
  <si>
    <t>Number of Person-Hours (millions)</t>
  </si>
  <si>
    <t>Number of Days / Boat</t>
  </si>
  <si>
    <t>Number of Hours / Boating Day</t>
  </si>
  <si>
    <t>Passengers on Boat / Boating Day</t>
  </si>
  <si>
    <t>All Types</t>
  </si>
  <si>
    <t>Powerboat</t>
  </si>
  <si>
    <t>Sailboat</t>
  </si>
  <si>
    <t>Pontoon Boat</t>
  </si>
  <si>
    <t>PWC</t>
  </si>
  <si>
    <t>Canoe</t>
  </si>
  <si>
    <t>Kayak</t>
  </si>
  <si>
    <t>Row/Inflatable</t>
  </si>
  <si>
    <t xml:space="preserve">only updated </t>
  </si>
  <si>
    <t>Aircraft shares by cargo type</t>
  </si>
  <si>
    <t>share of active aircraft that are passenger aircraft</t>
  </si>
  <si>
    <t>share of active aircraft that are cargo aircraft</t>
  </si>
  <si>
    <t>Ratios of New Vehicle Fuel Economy to Fleet Average Fuel Economy</t>
  </si>
  <si>
    <t>aircraft</t>
  </si>
  <si>
    <t>Perc Reduction in Fuel Use for Electricity</t>
  </si>
  <si>
    <t>Source:</t>
  </si>
  <si>
    <t>LDVs and motorbikes</t>
  </si>
  <si>
    <t>For sources and calculations, see the variable trans/PTFURfE.</t>
  </si>
  <si>
    <t>HDVs</t>
  </si>
  <si>
    <t>No TX adaptation</t>
  </si>
  <si>
    <t>Perc of Electricity Use for Plug-In Hybrid Vehicles</t>
  </si>
  <si>
    <t>electricity share</t>
  </si>
  <si>
    <t>For source, see the variable trans/BPoEFUbVT.</t>
  </si>
  <si>
    <t xml:space="preserve">No TX adaptation </t>
  </si>
  <si>
    <t>Vehicle Loadings (in people or freight tons / vehicle)</t>
  </si>
  <si>
    <t>passenger LDVs</t>
  </si>
  <si>
    <t>For sources and calculations, see the variable AVLo.</t>
  </si>
  <si>
    <t>freight LDVs</t>
  </si>
  <si>
    <t>BTU per Gallon Liquid Fuels</t>
  </si>
  <si>
    <t>gasoline</t>
  </si>
  <si>
    <t>Energy Explained: Units and Calculators</t>
  </si>
  <si>
    <t>diesel</t>
  </si>
  <si>
    <t>https://www.eia.gov/energyexplained/index.cfm/index.cfm?page=about_energy_units</t>
  </si>
  <si>
    <t>Passenger HDV Passenger Miles</t>
  </si>
  <si>
    <t>Average Dist Traveled by vehicle</t>
  </si>
  <si>
    <t>For sources and calculations, see the variable BAADTbVT</t>
  </si>
  <si>
    <t>Number of Vehicles</t>
  </si>
  <si>
    <t>TX adaptation: updated with a multipiler (TX average daily person miles)/(US average daily person miles</t>
  </si>
  <si>
    <t>SD Notes: Updated per SYVbT-passenger HDV</t>
  </si>
  <si>
    <t>Passenger Rail Passenger Miles</t>
  </si>
  <si>
    <t>SD Notes: Updated per SYVbT-passenger rail</t>
  </si>
  <si>
    <t>Hydrogen vs. Gasoline Efficiency</t>
  </si>
  <si>
    <t>gasoline car efficiency</t>
  </si>
  <si>
    <t>hydrogen FCV efficiency</t>
  </si>
  <si>
    <t>See "About" tab for full bibliographic details.</t>
  </si>
  <si>
    <t>distance multiplier for hydrogen vehicles</t>
  </si>
  <si>
    <t>Propane (LPG) vs. Gasoline Efficiency</t>
  </si>
  <si>
    <t>reduction in efficiency for propane</t>
  </si>
  <si>
    <t>https://www.sustainablebusinesstoolkit.com/lpg-vs-petrol-vehicles/</t>
  </si>
  <si>
    <t>distance multiplier for propane vehicles</t>
  </si>
  <si>
    <t>https://afdc.energy.gov/vehicles/propane.html</t>
  </si>
  <si>
    <t>This sheet implements adjustments that are determined during the model calibration phase, which</t>
  </si>
  <si>
    <t>may be necessary to avoid situations where the weighted contribution of a given type/technology</t>
  </si>
  <si>
    <t>of vehicles to the fleet average fuel economy "runs out" (is depleted) before the corresponding type</t>
  </si>
  <si>
    <t>of vehicle is fully retired.  Although input data from an external source (like EIA) will typically be</t>
  </si>
  <si>
    <t>in the right ballpark or even very close, it is unlikely that it is exactly in sync with the data for other</t>
  </si>
  <si>
    <t>variables that play into this calculation in the EPS, such as vehicle loading levels and annual average</t>
  </si>
  <si>
    <t>distance traveled.  These calibration factors allow us to line up the input data for start year fuel</t>
  </si>
  <si>
    <t>economy with the other input data in the model.</t>
  </si>
  <si>
    <t>This is typically only a significant issue in scenarios where a given vehicle type/technology is</t>
  </si>
  <si>
    <t>fully depleted during the model run.  For example, if you implement an EV minimum required</t>
  </si>
  <si>
    <t>sales percentage of 100% and use plcy-schd/FoPITY to scale it in by year 2030, then you encounter</t>
  </si>
  <si>
    <t>a mismatch in the years when "Retiring Vehicles" and "Weighted Contribution of Retiring Vehicles</t>
  </si>
  <si>
    <t>to Fleet Avg Fuel Economy" for gasoline passenger LDVs reach zero (in the 2040-2043 range).  You</t>
  </si>
  <si>
    <t>can adjust the calibration factors on this tab to eliminate the mismatch.</t>
  </si>
  <si>
    <t>Passenger Vehicles</t>
  </si>
  <si>
    <t>battery electric vehicle</t>
  </si>
  <si>
    <t>natural gas vehicle</t>
  </si>
  <si>
    <t>gasoline vehicle</t>
  </si>
  <si>
    <t>diesel vehicle</t>
  </si>
  <si>
    <t>plugin hybrid vehicle</t>
  </si>
  <si>
    <t>LPG vehicle</t>
  </si>
  <si>
    <t>hydrogen vehicle</t>
  </si>
  <si>
    <t>LDVs</t>
  </si>
  <si>
    <t>rail</t>
  </si>
  <si>
    <t>ships</t>
  </si>
  <si>
    <t>motorbikes</t>
  </si>
  <si>
    <t>Freight Vehicles</t>
  </si>
  <si>
    <t>Fuel Economy (passenger*miles/BTU)</t>
  </si>
  <si>
    <t>Fuel Economy (freight ton*miles/BTU)</t>
  </si>
  <si>
    <t>TST007</t>
  </si>
  <si>
    <t>39.7. Light-Duty Vehicle Sales by Technology Type</t>
  </si>
  <si>
    <t>(thousands)</t>
  </si>
  <si>
    <t>West South Central - 07</t>
  </si>
  <si>
    <t xml:space="preserve"> Technology Type</t>
  </si>
  <si>
    <t>New Car Sales 1/</t>
  </si>
  <si>
    <t xml:space="preserve"> Conventional Cars</t>
  </si>
  <si>
    <t>TST007:ba_GasolineICEVe</t>
  </si>
  <si>
    <t xml:space="preserve">   Gasoline ICE Vehicles</t>
  </si>
  <si>
    <t>TST007:ba_TDIDieselICE</t>
  </si>
  <si>
    <t xml:space="preserve">   TDI Diesel ICE</t>
  </si>
  <si>
    <t>TST007:ba_TotalConventi</t>
  </si>
  <si>
    <t xml:space="preserve">     Total Conventional Cars</t>
  </si>
  <si>
    <t xml:space="preserve"> Alternative-Fuel Cars</t>
  </si>
  <si>
    <t>TST007:ca_Ethanol-FlexF</t>
  </si>
  <si>
    <t xml:space="preserve">   Ethanol-Flex Fuel ICE</t>
  </si>
  <si>
    <t>TST007:ca_100mileEV</t>
  </si>
  <si>
    <t xml:space="preserve">   100 Mile Electric Vehicle</t>
  </si>
  <si>
    <t>TST007:ca_ElectricVehic</t>
  </si>
  <si>
    <t xml:space="preserve">   200 Mile Electric Vehicle</t>
  </si>
  <si>
    <t>TST007:ea_FuelCellGasol</t>
  </si>
  <si>
    <t xml:space="preserve">   300 Mile Electric Vehicle</t>
  </si>
  <si>
    <t>TST007:ca_Plug-inGasoli</t>
  </si>
  <si>
    <t xml:space="preserve">   Plug-in 10 Gasoline Hybrid</t>
  </si>
  <si>
    <t>TST007:ca_Plug-in40Hybd</t>
  </si>
  <si>
    <t xml:space="preserve">   Plug-in 40 Gasoline Hybrid</t>
  </si>
  <si>
    <t>TST007:ca_Electric-Dies</t>
  </si>
  <si>
    <t xml:space="preserve">   Electric-Diesel Hybrid</t>
  </si>
  <si>
    <t>TST007:ca_Electric-Gaso</t>
  </si>
  <si>
    <t xml:space="preserve">   Electric-Gasoline Hybrid</t>
  </si>
  <si>
    <t>TST007:ca_CompressedNat</t>
  </si>
  <si>
    <t xml:space="preserve">   Natural Gas ICE</t>
  </si>
  <si>
    <t>TST007:da_CompressedNat</t>
  </si>
  <si>
    <t xml:space="preserve">   Natural Gas Bi-fuel</t>
  </si>
  <si>
    <t>TST007:da_LiquefiedPetr</t>
  </si>
  <si>
    <t xml:space="preserve">   Propane ICE</t>
  </si>
  <si>
    <t>TST007:ea_LiquefiedPetr</t>
  </si>
  <si>
    <t xml:space="preserve">   Propane Bi-fuel</t>
  </si>
  <si>
    <t>TST007:ea_FuelCellMetha</t>
  </si>
  <si>
    <t xml:space="preserve">   Fuel Cell Methanol</t>
  </si>
  <si>
    <t>TST007:ea_FuelCellHydro</t>
  </si>
  <si>
    <t xml:space="preserve">   Fuel Cell Hydrogen</t>
  </si>
  <si>
    <t>TST007:ea_TotalAlternat</t>
  </si>
  <si>
    <t xml:space="preserve">     Total Alternative Cars</t>
  </si>
  <si>
    <t>TST007:fa_PercentAltern</t>
  </si>
  <si>
    <t>Percent Alternative Car Sales</t>
  </si>
  <si>
    <t>TST007:fa_TotalNewCarSa</t>
  </si>
  <si>
    <t>Total New Car Sales</t>
  </si>
  <si>
    <t>New Light Truck Sales 2/</t>
  </si>
  <si>
    <t xml:space="preserve"> Conventional Light Trucks</t>
  </si>
  <si>
    <t>TST007:ga_GasolineICEVe</t>
  </si>
  <si>
    <t>TST007:ga_TDIDieselICE</t>
  </si>
  <si>
    <t>TST007:ga_TotalConventi</t>
  </si>
  <si>
    <t xml:space="preserve">     Total Conventional Light Trucks</t>
  </si>
  <si>
    <t xml:space="preserve"> Alternative-Fuel Light Trucks</t>
  </si>
  <si>
    <t>TST007:ha_Ethanol-FlexF</t>
  </si>
  <si>
    <t>TST007:ha_100mileEV</t>
  </si>
  <si>
    <t>TST007:ha_ElectricVehic</t>
  </si>
  <si>
    <t>TST007:ja_FuelCellGasol</t>
  </si>
  <si>
    <t>TST007:ha_Plug-inGasoli</t>
  </si>
  <si>
    <t>TST007:ha_Plug-in40Hybd</t>
  </si>
  <si>
    <t>TST007:ha_Electric-Dies</t>
  </si>
  <si>
    <t>TST007:ha_Electric-Gaso</t>
  </si>
  <si>
    <t>TST007:ha_CompressedNat</t>
  </si>
  <si>
    <t>TST007:ia_CompressedNat</t>
  </si>
  <si>
    <t>TST007:ia_LiquefiedPetr</t>
  </si>
  <si>
    <t>TST007:ja_LiquefiedPetr</t>
  </si>
  <si>
    <t>TST007:ja_FuelCellMetha</t>
  </si>
  <si>
    <t>TST007:ja_FuelCellHydro</t>
  </si>
  <si>
    <t>TST007:ja_TotalAlternat</t>
  </si>
  <si>
    <t xml:space="preserve">     Total Alternative Light Trucks</t>
  </si>
  <si>
    <t>TST007:ka_PercentAltern</t>
  </si>
  <si>
    <t>Percent Alternative Light Truck Sales</t>
  </si>
  <si>
    <t>TST007:ka_TotalNewTruck</t>
  </si>
  <si>
    <t>Total New Light Truck Sales</t>
  </si>
  <si>
    <t>TST007:la_PercentTotalA</t>
  </si>
  <si>
    <t>Percent Total Alternative Sales</t>
  </si>
  <si>
    <t>TST007:la_EPACTLegislat</t>
  </si>
  <si>
    <t>EPACT Legislative  Alternative Sales</t>
  </si>
  <si>
    <t>TST007:la_ZEVPLegislati</t>
  </si>
  <si>
    <t>ZEVP Legislative Alternative Sales</t>
  </si>
  <si>
    <t>Total Sales, Cars and Light Trucks</t>
  </si>
  <si>
    <t>TST007:ta_ConventionGas</t>
  </si>
  <si>
    <t xml:space="preserve">   Conventional Gasoline</t>
  </si>
  <si>
    <t>TST007:ta_TDIDiesel</t>
  </si>
  <si>
    <t xml:space="preserve">   TDI Diesel</t>
  </si>
  <si>
    <t>TST007:ta_Flex-Fuel</t>
  </si>
  <si>
    <t xml:space="preserve">   Flex-Fuel</t>
  </si>
  <si>
    <t>TST007:ta_PlugElectric</t>
  </si>
  <si>
    <t xml:space="preserve">   Electric</t>
  </si>
  <si>
    <t>TST007:ta_PluginHybrid</t>
  </si>
  <si>
    <t xml:space="preserve">   Plug-in Electric Hybrid</t>
  </si>
  <si>
    <t>TST007:ta_ElectricHybrd</t>
  </si>
  <si>
    <t xml:space="preserve">   Electric Hybrid</t>
  </si>
  <si>
    <t>TST007:ta_GassyGaseous</t>
  </si>
  <si>
    <t xml:space="preserve">   Gaseous (Propane and Natural Gas)</t>
  </si>
  <si>
    <t>TST007:ta_FuelCell</t>
  </si>
  <si>
    <t xml:space="preserve">   Fuel Cell</t>
  </si>
  <si>
    <t>TST007:ma_TotalVehicles</t>
  </si>
  <si>
    <t>Total Vehicles Sales</t>
  </si>
  <si>
    <t>TST007:mh_ConventionGas</t>
  </si>
  <si>
    <t xml:space="preserve">   Conventional Gasoline Microhybrids</t>
  </si>
  <si>
    <t>TST007:mh_TDIDiesel</t>
  </si>
  <si>
    <t xml:space="preserve">   TDI Diesel Microhybrids</t>
  </si>
  <si>
    <t>TST007:</t>
  </si>
  <si>
    <t>Total Alternative-Fueled Vehicle Sales</t>
  </si>
  <si>
    <t xml:space="preserve">   1/ Includes personal and fleet light-duty cars.</t>
  </si>
  <si>
    <t xml:space="preserve">   2/ Includes personal and fleet light-duty trucks.</t>
  </si>
  <si>
    <t xml:space="preserve">   ICE = Internal combustion engine.</t>
  </si>
  <si>
    <t xml:space="preserve">   EPACT = Energy Policy Act of 1992.</t>
  </si>
  <si>
    <t xml:space="preserve">   ZEVP = Zero emission vehicles from the low emission vehicle program.</t>
  </si>
  <si>
    <t xml:space="preserve">   Sources:  2017 values derived using:  U.S. Energy Information Administration (EIA), Describing</t>
  </si>
  <si>
    <t>Current and Potential Markets for Alternative-Fuel Vehicles, 1996; EIA, Alternatives to Traditional Transportation</t>
  </si>
  <si>
    <t>Fuels 2009 (Part II - User and Fuel Data); U.S. Environmental Protection Agency, Engines and Vehicles Compliance</t>
  </si>
  <si>
    <t>Information System, various years; and EIA, AEO2019 National Energy Modeling System run ref2019.d111618a.</t>
  </si>
  <si>
    <t>2018 and projections:  EIA, AEO2019 National Energy Modeling System run ref2019.d111618a.</t>
  </si>
  <si>
    <t>Passenger LDV Fuel Economy - Gasoline Vehicles</t>
  </si>
  <si>
    <t>AEO 39</t>
  </si>
  <si>
    <t>(thousands of car sales)</t>
  </si>
  <si>
    <t>AEO 41</t>
  </si>
  <si>
    <t>(miles per gallon gasoline equivalent)</t>
  </si>
  <si>
    <t>MPG000:ba_GasolineICEVe</t>
  </si>
  <si>
    <t>MPG000:ga_GasolineICEVe</t>
  </si>
  <si>
    <t>Weighted average new vehicle fuel economy</t>
  </si>
  <si>
    <t>AEO 7</t>
  </si>
  <si>
    <t>(Ratio of tested to on-road)</t>
  </si>
  <si>
    <t>Ratio of on-road to new fuel efficiency</t>
  </si>
  <si>
    <t>Estimated weighted average on-road fuel economy</t>
  </si>
  <si>
    <t>Fuel Economy - Passenger Rail</t>
  </si>
  <si>
    <t>Passenger rail</t>
  </si>
  <si>
    <t>billion passenger miles - passenger rail</t>
  </si>
  <si>
    <t>TEF000:ma_CommuteElect</t>
  </si>
  <si>
    <t>TEF000:la_TransitElect</t>
  </si>
  <si>
    <t>TEF000:ka_InterElect</t>
  </si>
  <si>
    <t>energy use by mode (BTU) - rail, passenger, electric</t>
  </si>
  <si>
    <t>TEF000:ma_CommuteDiesel</t>
  </si>
  <si>
    <t>TEF000:la_InterDiesel</t>
  </si>
  <si>
    <t>energy use by mode (BTU) - rail, passenger, diesel</t>
  </si>
  <si>
    <t>Electric BTUs * efficiency</t>
  </si>
  <si>
    <t>Diesel BTUs * efficiency</t>
  </si>
  <si>
    <t>estimated fuel economy (passenger miles/btu) - electric</t>
  </si>
  <si>
    <t>estimated fuel economy (passenger miles/btu) - diesel</t>
  </si>
  <si>
    <t>Efficiency electric</t>
  </si>
  <si>
    <t>Source: See trans/BNVFE</t>
  </si>
  <si>
    <t>Efficiency diesel</t>
  </si>
  <si>
    <t>Tables 7, 36, 39, 48, 49, 50</t>
  </si>
  <si>
    <t>MPG000</t>
  </si>
  <si>
    <t>41. Light-Duty Vehicle Miles per Gallon by Technology Type</t>
  </si>
  <si>
    <t>New Car Miles per Gallon 1/</t>
  </si>
  <si>
    <t>MPG000:ba_TDIDieselICE</t>
  </si>
  <si>
    <t>MPG000:ca_Ethanol-FlexF</t>
  </si>
  <si>
    <t>MPG000:ca_100mileEV</t>
  </si>
  <si>
    <t>MPG000:ca_ElectricVehic</t>
  </si>
  <si>
    <t>MPG000:ea_FuelCellGasol</t>
  </si>
  <si>
    <t>MPG000:ca_Plug-inGasoli</t>
  </si>
  <si>
    <t>MPG000:ca_Plug-in40Hybd</t>
  </si>
  <si>
    <t>MPG000:ca_Electric-Dies</t>
  </si>
  <si>
    <t>MPG000:ca_Electric-Gaso</t>
  </si>
  <si>
    <t>MPG000:ca_CompressedNat</t>
  </si>
  <si>
    <t>MPG000:da_CompressedNat</t>
  </si>
  <si>
    <t>MPG000:da_LiquefiedPetr</t>
  </si>
  <si>
    <t>MPG000:ea_LiquefiedPetr</t>
  </si>
  <si>
    <t>MPG000:ea_FuelCellMetha</t>
  </si>
  <si>
    <t>MPG000:ea_FuelCellHydro</t>
  </si>
  <si>
    <t>MPG000:fa_TotalNewCarSa</t>
  </si>
  <si>
    <t xml:space="preserve"> Average New Cars Miles per Gallon</t>
  </si>
  <si>
    <t>New Light Truck Miles per Gallon 1/</t>
  </si>
  <si>
    <t>MPG000:ga_TDIDieselICE</t>
  </si>
  <si>
    <t>MPG000:ha_Ethanol-FlexF</t>
  </si>
  <si>
    <t>MPG000:ha_100mileEV</t>
  </si>
  <si>
    <t>MPG000:ha_ElectricVehic</t>
  </si>
  <si>
    <t>MPG000:ja_FuelCellGasol</t>
  </si>
  <si>
    <t>MPG000:ha_Plug-inGasoli</t>
  </si>
  <si>
    <t>MPG000:ha_Plug-in40Hybd</t>
  </si>
  <si>
    <t>MPG000:ha_Electric-Dies</t>
  </si>
  <si>
    <t>MPG000:ha_Electric-Gaso</t>
  </si>
  <si>
    <t>MPG000:ha_CompressedNat</t>
  </si>
  <si>
    <t>MPG000:ia_CompressedNat</t>
  </si>
  <si>
    <t>MPG000:ia_LiquefiedPetr</t>
  </si>
  <si>
    <t>MPG000:ja_LiquefiedPetr</t>
  </si>
  <si>
    <t>MPG000:ja_FuelCellMetha</t>
  </si>
  <si>
    <t>MPG000:ja_FuelCellHydro</t>
  </si>
  <si>
    <t>MPG000:ka_TotalNewTruck</t>
  </si>
  <si>
    <t xml:space="preserve"> Average Light Truck Miles per Gallon</t>
  </si>
  <si>
    <t>MPG000:na_AverageNewTru</t>
  </si>
  <si>
    <t>Average New Vehicle Miles per Gallon</t>
  </si>
  <si>
    <t>MPG000:oa_FleetAverageS</t>
  </si>
  <si>
    <t>Average Car Stock Miles per Gallon 2/</t>
  </si>
  <si>
    <t>MPG000:pa_FleetAverageS</t>
  </si>
  <si>
    <t>Average Light Truck Stock Miles per Gallon 2/</t>
  </si>
  <si>
    <t>MPG000:qa_FleetAverageS</t>
  </si>
  <si>
    <t>Average Vehicle Stock Miles per Gallon 2/</t>
  </si>
  <si>
    <t>MPG000:allallnew</t>
  </si>
  <si>
    <t>Average New Vehicle Stock Miles per Gallon 2/</t>
  </si>
  <si>
    <t>MPG000:allallstock</t>
  </si>
  <si>
    <t xml:space="preserve">   1/ Fuel efficiencies are rated by the U.S. Environmental Protection Agency.  Includes personal and fleet vehicles.</t>
  </si>
  <si>
    <t xml:space="preserve">   2/ Stock values are on-road efficiencies.  Includes personal vehicles and fleet vehicles.</t>
  </si>
  <si>
    <t xml:space="preserve">   Sources:  2017 derived using:  U.S. Environmental Protection Agency, Engines and Vehicles Compliance</t>
  </si>
  <si>
    <t>Information System, various years; Federal Highway Administration, Highway Statistics 2016; and U.S. Energy</t>
  </si>
  <si>
    <t>Information Administration (EIA), AEO2019 National Energy Modeling System run ref2019.d111618a.  2018 and</t>
  </si>
  <si>
    <t>projections:  EIA, AEO2019 National Energy Modeling System run ref2019.d111618a.</t>
  </si>
  <si>
    <t xml:space="preserve"> Key Indicators and Consumption</t>
  </si>
  <si>
    <t xml:space="preserve"> (billion vehicle miles traveled)</t>
  </si>
  <si>
    <t xml:space="preserve">   Light-Duty Vehicles less than 8,501 pounds</t>
  </si>
  <si>
    <t xml:space="preserve">   Commercial Light Trucks 1/</t>
  </si>
  <si>
    <t xml:space="preserve">   Freight Trucks greater than 10,000 pounds</t>
  </si>
  <si>
    <t xml:space="preserve"> (billion passenger miles traveled)</t>
  </si>
  <si>
    <t xml:space="preserve">   Bus Transportation</t>
  </si>
  <si>
    <t xml:space="preserve">   Passenger Rail</t>
  </si>
  <si>
    <t xml:space="preserve"> (billion seat miles available)</t>
  </si>
  <si>
    <t xml:space="preserve">   Air</t>
  </si>
  <si>
    <t xml:space="preserve"> (billion ton miles traveled)</t>
  </si>
  <si>
    <t xml:space="preserve">   Rail</t>
  </si>
  <si>
    <t xml:space="preserve">   Domestic Shipping</t>
  </si>
  <si>
    <t xml:space="preserve"> (miles per gallon)</t>
  </si>
  <si>
    <t xml:space="preserve">   New Light-Duty Vehicle CAFE Standard 2/</t>
  </si>
  <si>
    <t xml:space="preserve">     New Car 2/</t>
  </si>
  <si>
    <t xml:space="preserve">     New Light Truck 2/</t>
  </si>
  <si>
    <t xml:space="preserve">   Compliance New Light-Duty Vehicle 3/</t>
  </si>
  <si>
    <t xml:space="preserve">     New Car 3/</t>
  </si>
  <si>
    <t xml:space="preserve">     New Light Truck 3/</t>
  </si>
  <si>
    <t xml:space="preserve">   Tested New Light-Duty Vehicle 4/</t>
  </si>
  <si>
    <t xml:space="preserve">     New Car 4/</t>
  </si>
  <si>
    <t xml:space="preserve">     New Light Truck 4/</t>
  </si>
  <si>
    <t xml:space="preserve">   On-Road New Light-Duty Vehicle 5/</t>
  </si>
  <si>
    <t xml:space="preserve">     New Car 5/</t>
  </si>
  <si>
    <t xml:space="preserve">     New Light Truck 5/</t>
  </si>
  <si>
    <t xml:space="preserve">   Light-Duty Stock 6/</t>
  </si>
  <si>
    <t xml:space="preserve">   New Commercial Light Truck 1/</t>
  </si>
  <si>
    <t xml:space="preserve">   Stock Commercial Light Truck 1/</t>
  </si>
  <si>
    <t xml:space="preserve">   Freight Truck</t>
  </si>
  <si>
    <t xml:space="preserve"> (seat miles per gallon)</t>
  </si>
  <si>
    <t xml:space="preserve">   Aircraft</t>
  </si>
  <si>
    <t xml:space="preserve"> (ton miles/thousand Btu)</t>
  </si>
  <si>
    <t xml:space="preserve">  (quadrillion Btu)</t>
  </si>
  <si>
    <t xml:space="preserve">    Light-Duty Vehicles</t>
  </si>
  <si>
    <t xml:space="preserve">    Commercial Light Trucks 1/</t>
  </si>
  <si>
    <t xml:space="preserve">    Bus Transportation</t>
  </si>
  <si>
    <t xml:space="preserve">    Freight Trucks</t>
  </si>
  <si>
    <t xml:space="preserve">    Rail, Passenger</t>
  </si>
  <si>
    <t xml:space="preserve">    Rail, Freight</t>
  </si>
  <si>
    <t xml:space="preserve">    Shipping, Domestic</t>
  </si>
  <si>
    <t xml:space="preserve">    Shipping, International</t>
  </si>
  <si>
    <t xml:space="preserve">    Recreational Boats</t>
  </si>
  <si>
    <t xml:space="preserve">    Air</t>
  </si>
  <si>
    <t xml:space="preserve">    Military Use</t>
  </si>
  <si>
    <t xml:space="preserve">    Lubricants</t>
  </si>
  <si>
    <t xml:space="preserve">    Pipeline Fuel</t>
  </si>
  <si>
    <t xml:space="preserve">      Total</t>
  </si>
  <si>
    <t xml:space="preserve">  (million barrels per day oil equivalent)</t>
  </si>
  <si>
    <t xml:space="preserve">   1/ Commercial trucks 8,501 to 10,000 pounds gross vehicle weight rating.</t>
  </si>
  <si>
    <t xml:space="preserve">   2/ CAFE standard based on projected new vehicle sales.</t>
  </si>
  <si>
    <t xml:space="preserve">   3/ Includes CAFE credits for alternative fueled vehicle sales and credit banking.</t>
  </si>
  <si>
    <t xml:space="preserve">   4/ U.S. Environmental Protection Agency rated miles per gallon.</t>
  </si>
  <si>
    <t xml:space="preserve">   5/ Tested new vehicle efficiency revised for on-road performance.</t>
  </si>
  <si>
    <t xml:space="preserve">   6/ Combined "on-the-road" estimate for all cars and light trucks.</t>
  </si>
  <si>
    <t xml:space="preserve">   CAFE = Corporate average fuel economy.</t>
  </si>
  <si>
    <t xml:space="preserve">   Note:  Totals may not equal sum of components due to independent rounding.  Data for 2017</t>
  </si>
  <si>
    <t xml:space="preserve">   Sources:  2017:  U.S. Energy Information Administration (EIA), Monthly Energy Review, September 2018;</t>
  </si>
  <si>
    <t>TEF000</t>
  </si>
  <si>
    <t>37. Transportation Sector Energy Use by Fuel Type Within a Mode</t>
  </si>
  <si>
    <t>TEF000:ba_Total</t>
  </si>
  <si>
    <t>Light-Duty Vehicle</t>
  </si>
  <si>
    <t>TEF000:ba_MotorGasoline</t>
  </si>
  <si>
    <t xml:space="preserve">  Motor Gasoline excluding E85 1/</t>
  </si>
  <si>
    <t>TEF000:ba_Ethanol</t>
  </si>
  <si>
    <t xml:space="preserve">  E85 1/</t>
  </si>
  <si>
    <t>TEF000:ba_Distillate(di</t>
  </si>
  <si>
    <t xml:space="preserve">  Distillate Fuel Oil (diesel)</t>
  </si>
  <si>
    <t>TEF000:ba_CompressedNat</t>
  </si>
  <si>
    <t xml:space="preserve">  Compressed/Liquefied Natural Gas</t>
  </si>
  <si>
    <t>TEF000:ba_LiquefiedPetr</t>
  </si>
  <si>
    <t xml:space="preserve">  Propane</t>
  </si>
  <si>
    <t>TEF000:ba_Electricity</t>
  </si>
  <si>
    <t xml:space="preserve">  Electricity</t>
  </si>
  <si>
    <t>TEF000:ba_LiquidHydroge</t>
  </si>
  <si>
    <t xml:space="preserve">  Hydrogen</t>
  </si>
  <si>
    <t>TEF000:ca_CommercialLig</t>
  </si>
  <si>
    <t>Commercial Light Trucks 2/</t>
  </si>
  <si>
    <t>TEF000:clt_MotorGas</t>
  </si>
  <si>
    <t>TEF000:clt_e85</t>
  </si>
  <si>
    <t>TEF000:clt_Diesel</t>
  </si>
  <si>
    <t>TEF000:clt_propane</t>
  </si>
  <si>
    <t>TEF000:clt_natural_gas</t>
  </si>
  <si>
    <t>TEF000:clt_electricity</t>
  </si>
  <si>
    <t>TEF000:clt_hydrogen</t>
  </si>
  <si>
    <t>TEF000:da_Total</t>
  </si>
  <si>
    <t>Freight Trucks 3/</t>
  </si>
  <si>
    <t>TEF000:da_MotorGasoline</t>
  </si>
  <si>
    <t xml:space="preserve">  Motor Gasoline</t>
  </si>
  <si>
    <t>TEF000:da_Distillate(di</t>
  </si>
  <si>
    <t>TEF000:da_CompressedNat</t>
  </si>
  <si>
    <t>TEF000:da_LiquefiedPetr</t>
  </si>
  <si>
    <t>TEF000:ft_eeeeeeeeeee85</t>
  </si>
  <si>
    <t xml:space="preserve">  E85</t>
  </si>
  <si>
    <t>TEF000:ft_electricity</t>
  </si>
  <si>
    <t>TEF000:ft_hydrogen</t>
  </si>
  <si>
    <t>TEF000:ea_Total</t>
  </si>
  <si>
    <t>Freight Rail 4/</t>
  </si>
  <si>
    <t>TEF000:ea_Distillate(di</t>
  </si>
  <si>
    <t>TEF000:ea_ResidualOil</t>
  </si>
  <si>
    <t xml:space="preserve">  Residual Fuel Oil</t>
  </si>
  <si>
    <t>TEF000:ea_SeeEnGee</t>
  </si>
  <si>
    <t xml:space="preserve">  Compressed Natural Gas</t>
  </si>
  <si>
    <t>TEF000:ea_LiquidNG</t>
  </si>
  <si>
    <t xml:space="preserve">  Liquefied Natural Gas</t>
  </si>
  <si>
    <t>TEF000:fa_Total</t>
  </si>
  <si>
    <t>TEF000:fa_Distillate(di</t>
  </si>
  <si>
    <t>TEF000:fa_ResidualOil</t>
  </si>
  <si>
    <t xml:space="preserve">  Residual Oil</t>
  </si>
  <si>
    <t>TEF000:fa_MotorGasoline</t>
  </si>
  <si>
    <t>TEF000:fa_LiquidNG</t>
  </si>
  <si>
    <t>TEF000:ga_Total</t>
  </si>
  <si>
    <t>TEF000:ga_Distillate(di</t>
  </si>
  <si>
    <t>TEF000:ga_ResidualOil</t>
  </si>
  <si>
    <t>TEF000:ga_SeeEnGee</t>
  </si>
  <si>
    <t>TEF000:ga_LiquidNG</t>
  </si>
  <si>
    <t>TEF000:ha_Total</t>
  </si>
  <si>
    <t>Air Transportation</t>
  </si>
  <si>
    <t>TEF000:ha_JetFuel</t>
  </si>
  <si>
    <t xml:space="preserve">  Jet Fuel</t>
  </si>
  <si>
    <t>TEF000:ha_AviationGasol</t>
  </si>
  <si>
    <t xml:space="preserve">  Aviation Gasoline</t>
  </si>
  <si>
    <t>TEF000:ia_Total</t>
  </si>
  <si>
    <t>TEF000:ia_JetFuel</t>
  </si>
  <si>
    <t xml:space="preserve">  Jet Fuel and Aviation Gasoline</t>
  </si>
  <si>
    <t>TEF000:ia_ResidualFuel</t>
  </si>
  <si>
    <t>TEF000:ia_Distillate</t>
  </si>
  <si>
    <t xml:space="preserve">  Distillates and Diesel</t>
  </si>
  <si>
    <t>TEF000:ja_Total</t>
  </si>
  <si>
    <t>TEF000:bus_transit_tot</t>
  </si>
  <si>
    <t xml:space="preserve">  Transit Bus</t>
  </si>
  <si>
    <t>TEF000:ja_TransitBus(mo</t>
  </si>
  <si>
    <t xml:space="preserve">    Motor Gasoline</t>
  </si>
  <si>
    <t>TEF000:bus_transit_e85</t>
  </si>
  <si>
    <t xml:space="preserve">    E85</t>
  </si>
  <si>
    <t>TEF000:ja_TransitBus(di</t>
  </si>
  <si>
    <t xml:space="preserve">    Distillate Fuel Oil (diesel)</t>
  </si>
  <si>
    <t>TEF000:bus_transit_CNG</t>
  </si>
  <si>
    <t xml:space="preserve">    Compressed/Liquefied Natural Gas</t>
  </si>
  <si>
    <t>TEF000:bus_transit_LPG</t>
  </si>
  <si>
    <t xml:space="preserve">    Propane</t>
  </si>
  <si>
    <t>TEF000:bus_transit_elec</t>
  </si>
  <si>
    <t xml:space="preserve">    Electricity</t>
  </si>
  <si>
    <t>TEF000:bus_transit_hydr</t>
  </si>
  <si>
    <t xml:space="preserve">    Hydrogen</t>
  </si>
  <si>
    <t>TEF000:bus_inter_total</t>
  </si>
  <si>
    <t xml:space="preserve">  Intercity Bus</t>
  </si>
  <si>
    <t>TEF000:bus_inter_motor</t>
  </si>
  <si>
    <t>TEF000:bus_inter_e85</t>
  </si>
  <si>
    <t>TEF000:ja_IntercityBus(</t>
  </si>
  <si>
    <t>TEF000:bus_inter_CNG</t>
  </si>
  <si>
    <t>TEF000:bus_inter_LPG</t>
  </si>
  <si>
    <t>TEF000:bus_inter_elec</t>
  </si>
  <si>
    <t>TEF000:bus_inter_hydrog</t>
  </si>
  <si>
    <t>TEF000:bus_school_total</t>
  </si>
  <si>
    <t xml:space="preserve">  School Bus</t>
  </si>
  <si>
    <t>TEF000:ja_SchoolBus(mot</t>
  </si>
  <si>
    <t>TEF000:bus_school_e85</t>
  </si>
  <si>
    <t>TEF000:ja_SchoolBus(die</t>
  </si>
  <si>
    <t>TEF000:bus_school_CNG</t>
  </si>
  <si>
    <t>TEF000:bus_school_LPG</t>
  </si>
  <si>
    <t>TEF000:bus_school_elec</t>
  </si>
  <si>
    <t>TEF000:bus_school_hydro</t>
  </si>
  <si>
    <t>TEF000:ma_Total</t>
  </si>
  <si>
    <t>Rail Transportation</t>
  </si>
  <si>
    <t>TEF000:ka_IntercityRail</t>
  </si>
  <si>
    <t xml:space="preserve">  Intercity Rail</t>
  </si>
  <si>
    <t xml:space="preserve">    Diesel</t>
  </si>
  <si>
    <t>TEF000:la_InterCNG</t>
  </si>
  <si>
    <t xml:space="preserve">    Compressed Natural Gas</t>
  </si>
  <si>
    <t>TEF000:la_InterLNG</t>
  </si>
  <si>
    <t xml:space="preserve">    Liquefied Natural Gas</t>
  </si>
  <si>
    <t>TEF000:la_TransitRail</t>
  </si>
  <si>
    <t xml:space="preserve">  Transit Rail</t>
  </si>
  <si>
    <t>TEF000:ma_CommuterRail</t>
  </si>
  <si>
    <t xml:space="preserve">  Commuter Rail</t>
  </si>
  <si>
    <t>TEF000:ma_CommuteCNG</t>
  </si>
  <si>
    <t>TEF000:ma_CommuteLNG</t>
  </si>
  <si>
    <t>TEF000:na_RecreationBoa</t>
  </si>
  <si>
    <t>TEF000:na_RecreateGas</t>
  </si>
  <si>
    <t xml:space="preserve">  Gasoline</t>
  </si>
  <si>
    <t>TEF000:na_RecreateDies</t>
  </si>
  <si>
    <t>TEF000:na_Lubricants</t>
  </si>
  <si>
    <t>TEF000:na_PipelineFuelN</t>
  </si>
  <si>
    <t>Pipeline Fuel Natural Gas</t>
  </si>
  <si>
    <t>TEF000:pa_TotalConsumpt</t>
  </si>
  <si>
    <t xml:space="preserve">   1/ E85 refers to a blend of 85 percent ethanol (renewable) and 15 percent motor gasoline (nonrenewable).  To address cold starting issues,</t>
  </si>
  <si>
    <t>the percentage of ethanol varies seasonally.  The annual average ethanol content of 74 percent is used for these projections.</t>
  </si>
  <si>
    <t xml:space="preserve">   2/ Commercial trucks from 8,501 to 10,000 pounds.</t>
  </si>
  <si>
    <t xml:space="preserve">   3/ Does not include military distillate.  Does not include commercial buses.</t>
  </si>
  <si>
    <t xml:space="preserve">   4/ Does not include passenger rail.</t>
  </si>
  <si>
    <t>Data for 2017 are model results and may differ from official EIA data reports.</t>
  </si>
  <si>
    <t xml:space="preserve">   Sources:  2017 compressed and liquefied natural gas volumes:  U.S. Energy Information Administration (EIA),</t>
  </si>
  <si>
    <t>AEO2019 National Energy Modeling System run ref2019.d111618a.  Other 2017 values derived using:  EIA, Monthly</t>
  </si>
  <si>
    <t>Energy Review, September 2018; EIA, Fuel Oil and Kerosene Sales 2014; EIA, State Energy Data System 2016; Oak Ridge</t>
  </si>
  <si>
    <t>National Laboratory, Transportation Energy Data Book:  Edition 36; Department of Defense, Defense Logistics Agency Energy,</t>
  </si>
  <si>
    <t>Fiscal Year 2015 Fact Book; and EIA, AEO2019 National Energy Modeling System run ref2019.d111618a.  2018 and</t>
  </si>
  <si>
    <t>Electric efficiency adjustment</t>
  </si>
  <si>
    <t>Other efficiency adjustment</t>
  </si>
  <si>
    <t>Fuel Economy - Passenger HDV</t>
  </si>
  <si>
    <t>energy use by mode (BTU) - rail, passenger, other</t>
  </si>
  <si>
    <t>estimated fuel economy (passenger miles/btu) - other</t>
  </si>
  <si>
    <t>Source: https://www.eesi.org/articles/view/electrification-of-u.s.-railways-pie-in-the-sky-or-realistic-goal</t>
  </si>
  <si>
    <t>Passenger HDV</t>
  </si>
  <si>
    <t xml:space="preserve">Aircraft cargo landed by weight </t>
  </si>
  <si>
    <t>Tx total :</t>
  </si>
  <si>
    <t>us total</t>
  </si>
  <si>
    <t>Ration(TX/total)</t>
  </si>
  <si>
    <t>Passenger enplanements</t>
  </si>
  <si>
    <t>total USA =</t>
  </si>
  <si>
    <t>TX =</t>
  </si>
  <si>
    <t>Ratio (tx/total)</t>
  </si>
  <si>
    <t xml:space="preserve">efficency was not updated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</si>
</sst>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_(* \(#,##0.00\);_(* &quot;-&quot;??_);_(@_)"/>
    <numFmt numFmtId="164" formatCode="mmmm\ yyyy"/>
    <numFmt numFmtId="165" formatCode="0.0000"/>
    <numFmt numFmtId="166" formatCode="0.0%"/>
    <numFmt numFmtId="167" formatCode="#,##0.0"/>
    <numFmt numFmtId="168" formatCode="&quot;(R)&quot;\ #,##0;&quot;(R) -&quot;#,##0;&quot;(R) &quot;\ 0"/>
    <numFmt numFmtId="169" formatCode="0.000"/>
    <numFmt numFmtId="170" formatCode="0.000E+00"/>
    <numFmt numFmtId="171" formatCode="0.000000"/>
  </numFmts>
  <fonts count="50" x14ac:knownFonts="1">
    <font>
      <sz val="11"/>
      <color theme="1"/>
      <name val="Arial"/>
    </font>
    <font>
      <sz val="11"/>
      <color theme="1"/>
      <name val="Calibri"/>
      <family val="2"/>
      <scheme val="minor"/>
    </font>
    <font>
      <b/>
      <sz val="11"/>
      <color theme="1"/>
      <name val="Calibri"/>
      <family val="2"/>
    </font>
    <font>
      <sz val="11"/>
      <color theme="1"/>
      <name val="Calibri"/>
      <family val="2"/>
    </font>
    <font>
      <sz val="11"/>
      <color theme="1"/>
      <name val="Calibri"/>
      <family val="2"/>
    </font>
    <font>
      <u/>
      <sz val="11"/>
      <color theme="10"/>
      <name val="Arial"/>
      <family val="2"/>
    </font>
    <font>
      <i/>
      <sz val="11"/>
      <color theme="1"/>
      <name val="Calibri"/>
      <family val="2"/>
    </font>
    <font>
      <u/>
      <sz val="11"/>
      <color rgb="FF0000FF"/>
      <name val="Calibri"/>
      <family val="2"/>
    </font>
    <font>
      <sz val="9"/>
      <color rgb="FF000000"/>
      <name val="Calibri"/>
      <family val="2"/>
    </font>
    <font>
      <b/>
      <sz val="9"/>
      <color rgb="FF000000"/>
      <name val="Calibri"/>
      <family val="2"/>
    </font>
    <font>
      <sz val="11"/>
      <color rgb="FF000000"/>
      <name val="Arial"/>
      <family val="2"/>
    </font>
    <font>
      <sz val="8"/>
      <color theme="1"/>
      <name val="Arial"/>
      <family val="2"/>
    </font>
    <font>
      <b/>
      <sz val="12"/>
      <color rgb="FF0066CC"/>
      <name val="Calibri"/>
      <family val="2"/>
    </font>
    <font>
      <sz val="11"/>
      <color rgb="FF000000"/>
      <name val="Calibri"/>
      <family val="2"/>
    </font>
    <font>
      <sz val="9"/>
      <color theme="1"/>
      <name val="Calibri"/>
      <family val="2"/>
    </font>
    <font>
      <b/>
      <sz val="11"/>
      <color theme="1"/>
      <name val="Arial"/>
      <family val="2"/>
    </font>
    <font>
      <sz val="11"/>
      <name val="Arial"/>
      <family val="2"/>
    </font>
    <font>
      <sz val="10"/>
      <color rgb="FF000000"/>
      <name val="Arial"/>
      <family val="2"/>
    </font>
    <font>
      <b/>
      <sz val="12"/>
      <color theme="1"/>
      <name val="Arial"/>
      <family val="2"/>
    </font>
    <font>
      <b/>
      <sz val="9"/>
      <color theme="1"/>
      <name val="Arial"/>
      <family val="2"/>
    </font>
    <font>
      <sz val="9"/>
      <color theme="1"/>
      <name val="Arial"/>
      <family val="2"/>
    </font>
    <font>
      <i/>
      <sz val="9"/>
      <color theme="1"/>
      <name val="Arial"/>
      <family val="2"/>
    </font>
    <font>
      <sz val="11"/>
      <color theme="1"/>
      <name val="Arial"/>
      <family val="2"/>
    </font>
    <font>
      <b/>
      <sz val="11"/>
      <color rgb="FF000000"/>
      <name val="Calibri"/>
      <family val="2"/>
    </font>
    <font>
      <vertAlign val="superscript"/>
      <sz val="11"/>
      <name val="Arial Narrow"/>
      <family val="2"/>
    </font>
    <font>
      <b/>
      <vertAlign val="superscript"/>
      <sz val="11"/>
      <name val="Arial Narrow"/>
      <family val="2"/>
    </font>
    <font>
      <b/>
      <sz val="11"/>
      <name val="Arial Narrow"/>
      <family val="2"/>
    </font>
    <font>
      <sz val="9"/>
      <name val="Arial"/>
      <family val="2"/>
    </font>
    <font>
      <sz val="10"/>
      <name val="Arial"/>
      <family val="2"/>
    </font>
    <font>
      <i/>
      <sz val="10"/>
      <name val="Arial"/>
      <family val="2"/>
    </font>
    <font>
      <i/>
      <sz val="9"/>
      <name val="Arial"/>
      <family val="2"/>
    </font>
    <font>
      <b/>
      <sz val="11"/>
      <color theme="1"/>
      <name val="Calibri"/>
      <family val="2"/>
      <scheme val="minor"/>
    </font>
    <font>
      <sz val="11"/>
      <color theme="1"/>
      <name val="Arial"/>
      <family val="2"/>
    </font>
    <font>
      <sz val="9"/>
      <color indexed="8"/>
      <name val="Calibri"/>
      <family val="2"/>
    </font>
    <font>
      <b/>
      <sz val="9"/>
      <color indexed="8"/>
      <name val="Calibri"/>
      <family val="2"/>
    </font>
    <font>
      <sz val="10"/>
      <color indexed="8"/>
      <name val="Arial"/>
      <family val="2"/>
    </font>
    <font>
      <sz val="8"/>
      <name val="Arial"/>
      <family val="2"/>
    </font>
    <font>
      <b/>
      <sz val="12"/>
      <color indexed="30"/>
      <name val="Calibri"/>
      <family val="2"/>
    </font>
    <font>
      <sz val="9"/>
      <name val="Calibri"/>
      <family val="2"/>
    </font>
    <font>
      <i/>
      <sz val="11"/>
      <color theme="1"/>
      <name val="Calibri"/>
      <family val="2"/>
      <scheme val="minor"/>
    </font>
    <font>
      <b/>
      <i/>
      <sz val="11"/>
      <color theme="1"/>
      <name val="Calibri"/>
      <family val="2"/>
      <scheme val="minor"/>
    </font>
    <font>
      <sz val="9"/>
      <color rgb="FF000000"/>
      <name val="Calibri"/>
      <family val="2"/>
    </font>
    <font>
      <b/>
      <sz val="9"/>
      <color rgb="FF000000"/>
      <name val="Calibri"/>
      <family val="2"/>
    </font>
    <font>
      <sz val="10"/>
      <color rgb="FF000000"/>
      <name val="Arial"/>
      <family val="2"/>
    </font>
    <font>
      <sz val="11"/>
      <color theme="1"/>
      <name val="Calibri"/>
      <family val="2"/>
    </font>
    <font>
      <sz val="11"/>
      <color rgb="FF000000"/>
      <name val="Calibri"/>
      <family val="2"/>
    </font>
    <font>
      <sz val="8"/>
      <color theme="1"/>
      <name val="Arial"/>
      <family val="2"/>
    </font>
    <font>
      <b/>
      <sz val="12"/>
      <color rgb="FF0066CC"/>
      <name val="Calibri"/>
      <family val="2"/>
    </font>
    <font>
      <sz val="11"/>
      <name val="Arial"/>
      <family val="2"/>
    </font>
    <font>
      <sz val="9"/>
      <color theme="1"/>
      <name val="Calibri"/>
      <family val="2"/>
    </font>
  </fonts>
  <fills count="14">
    <fill>
      <patternFill patternType="none"/>
    </fill>
    <fill>
      <patternFill patternType="gray125"/>
    </fill>
    <fill>
      <patternFill patternType="solid">
        <fgColor rgb="FFBFBFBF"/>
        <bgColor rgb="FFBFBFBF"/>
      </patternFill>
    </fill>
    <fill>
      <patternFill patternType="solid">
        <fgColor rgb="FFFFFF00"/>
        <bgColor rgb="FFFFFF00"/>
      </patternFill>
    </fill>
    <fill>
      <patternFill patternType="solid">
        <fgColor rgb="FFFCE5CD"/>
        <bgColor rgb="FFFCE5CD"/>
      </patternFill>
    </fill>
    <fill>
      <patternFill patternType="solid">
        <fgColor rgb="FFFFF2CC"/>
        <bgColor rgb="FFFFF2CC"/>
      </patternFill>
    </fill>
    <fill>
      <patternFill patternType="solid">
        <fgColor rgb="FFF1C232"/>
        <bgColor rgb="FFF1C232"/>
      </patternFill>
    </fill>
    <fill>
      <patternFill patternType="solid">
        <fgColor rgb="FFFFFF00"/>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6" tint="0.79998168889431442"/>
        <bgColor indexed="64"/>
      </patternFill>
    </fill>
    <fill>
      <patternFill patternType="solid">
        <fgColor theme="5" tint="0.59999389629810485"/>
        <bgColor indexed="64"/>
      </patternFill>
    </fill>
  </fills>
  <borders count="11">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right/>
      <top style="medium">
        <color rgb="FF0096D7"/>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dashed">
        <color rgb="FFBFBFBF"/>
      </bottom>
      <diagonal/>
    </border>
  </borders>
  <cellStyleXfs count="10">
    <xf numFmtId="0" fontId="0" fillId="0" borderId="0"/>
    <xf numFmtId="43" fontId="22" fillId="0" borderId="0" applyFont="0" applyFill="0" applyBorder="0" applyAlignment="0" applyProtection="0"/>
    <xf numFmtId="0" fontId="22" fillId="0" borderId="1"/>
    <xf numFmtId="0" fontId="33" fillId="0" borderId="1" applyNumberFormat="0" applyFill="0" applyBorder="0" applyAlignment="0" applyProtection="0"/>
    <xf numFmtId="0" fontId="34" fillId="0" borderId="4" applyNumberFormat="0" applyProtection="0">
      <alignment wrapText="1"/>
    </xf>
    <xf numFmtId="0" fontId="37" fillId="0" borderId="1" applyNumberFormat="0" applyProtection="0">
      <alignment horizontal="left"/>
    </xf>
    <xf numFmtId="0" fontId="34" fillId="0" borderId="5" applyNumberFormat="0" applyProtection="0">
      <alignment wrapText="1"/>
    </xf>
    <xf numFmtId="0" fontId="33" fillId="0" borderId="10" applyNumberFormat="0" applyFont="0" applyProtection="0">
      <alignment wrapText="1"/>
    </xf>
    <xf numFmtId="0" fontId="33" fillId="0" borderId="3" applyNumberFormat="0" applyProtection="0">
      <alignment wrapText="1"/>
    </xf>
    <xf numFmtId="0" fontId="33" fillId="0" borderId="1"/>
  </cellStyleXfs>
  <cellXfs count="265">
    <xf numFmtId="0" fontId="0" fillId="0" borderId="0" xfId="0" applyFont="1" applyAlignment="1"/>
    <xf numFmtId="0" fontId="2" fillId="0" borderId="0" xfId="0" applyFont="1"/>
    <xf numFmtId="0" fontId="2" fillId="2" borderId="1" xfId="0" applyFont="1" applyFill="1" applyBorder="1"/>
    <xf numFmtId="0" fontId="3" fillId="0" borderId="0" xfId="0" applyFont="1"/>
    <xf numFmtId="0" fontId="4" fillId="0" borderId="0" xfId="0" applyFont="1" applyAlignment="1">
      <alignment horizontal="left"/>
    </xf>
    <xf numFmtId="0" fontId="4" fillId="0" borderId="0" xfId="0" applyFont="1"/>
    <xf numFmtId="0" fontId="5" fillId="0" borderId="0" xfId="0" applyFont="1"/>
    <xf numFmtId="0" fontId="6" fillId="0" borderId="0" xfId="0" applyFont="1"/>
    <xf numFmtId="0" fontId="2" fillId="3" borderId="1" xfId="0" applyFont="1" applyFill="1" applyBorder="1"/>
    <xf numFmtId="0" fontId="4" fillId="3" borderId="1" xfId="0" applyFont="1" applyFill="1" applyBorder="1"/>
    <xf numFmtId="0" fontId="4" fillId="0" borderId="2" xfId="0" applyFont="1" applyBorder="1" applyAlignment="1"/>
    <xf numFmtId="0" fontId="4" fillId="0" borderId="0" xfId="0" applyFont="1" applyAlignment="1"/>
    <xf numFmtId="0" fontId="7" fillId="0" borderId="2" xfId="0" applyFont="1" applyBorder="1" applyAlignment="1"/>
    <xf numFmtId="0" fontId="4" fillId="0" borderId="0" xfId="0" applyFont="1" applyAlignment="1">
      <alignment horizontal="right"/>
    </xf>
    <xf numFmtId="0" fontId="8" fillId="0" borderId="0" xfId="0" applyFont="1" applyAlignment="1"/>
    <xf numFmtId="0" fontId="9" fillId="0" borderId="0" xfId="0" applyFont="1" applyAlignment="1">
      <alignment horizontal="right" wrapText="1"/>
    </xf>
    <xf numFmtId="0" fontId="10" fillId="0" borderId="0" xfId="0" applyFont="1" applyAlignment="1"/>
    <xf numFmtId="0" fontId="10" fillId="0" borderId="0" xfId="0" applyFont="1" applyAlignment="1"/>
    <xf numFmtId="0" fontId="4" fillId="0" borderId="0" xfId="0" applyFont="1" applyAlignment="1"/>
    <xf numFmtId="0" fontId="4" fillId="0" borderId="0" xfId="0" applyFont="1" applyAlignment="1"/>
    <xf numFmtId="0" fontId="4" fillId="4" borderId="0" xfId="0" applyFont="1" applyFill="1" applyAlignment="1"/>
    <xf numFmtId="0" fontId="4" fillId="4" borderId="0" xfId="0" applyFont="1" applyFill="1" applyAlignment="1">
      <alignment horizontal="right"/>
    </xf>
    <xf numFmtId="164" fontId="10" fillId="0" borderId="0" xfId="0" applyNumberFormat="1" applyFont="1" applyAlignment="1">
      <alignment horizontal="right"/>
    </xf>
    <xf numFmtId="0" fontId="4" fillId="0" borderId="0" xfId="0" applyFont="1" applyAlignment="1">
      <alignment horizontal="center"/>
    </xf>
    <xf numFmtId="165" fontId="4" fillId="0" borderId="0" xfId="0" applyNumberFormat="1" applyFont="1" applyAlignment="1"/>
    <xf numFmtId="0" fontId="11" fillId="0" borderId="0" xfId="0" applyFont="1"/>
    <xf numFmtId="0" fontId="12" fillId="0" borderId="0" xfId="0" applyFont="1" applyAlignment="1"/>
    <xf numFmtId="0" fontId="9" fillId="0" borderId="0" xfId="0" applyFont="1" applyAlignment="1">
      <alignment wrapText="1"/>
    </xf>
    <xf numFmtId="0" fontId="9" fillId="0" borderId="0" xfId="0" applyFont="1" applyAlignment="1"/>
    <xf numFmtId="0" fontId="13" fillId="0" borderId="0" xfId="0" applyFont="1" applyAlignment="1"/>
    <xf numFmtId="3" fontId="13" fillId="0" borderId="0" xfId="0" applyNumberFormat="1" applyFont="1" applyAlignment="1">
      <alignment horizontal="right"/>
    </xf>
    <xf numFmtId="166" fontId="4" fillId="0" borderId="0" xfId="0" applyNumberFormat="1" applyFont="1" applyAlignment="1">
      <alignment horizontal="right" wrapText="1"/>
    </xf>
    <xf numFmtId="166" fontId="4" fillId="0" borderId="0" xfId="0" applyNumberFormat="1" applyFont="1" applyAlignment="1"/>
    <xf numFmtId="0" fontId="13" fillId="0" borderId="0" xfId="0" applyFont="1" applyAlignment="1">
      <alignment horizontal="right"/>
    </xf>
    <xf numFmtId="167" fontId="13" fillId="0" borderId="0" xfId="0" applyNumberFormat="1" applyFont="1" applyAlignment="1">
      <alignment horizontal="right"/>
    </xf>
    <xf numFmtId="4" fontId="13" fillId="0" borderId="0" xfId="0" applyNumberFormat="1" applyFont="1" applyAlignment="1">
      <alignment horizontal="right"/>
    </xf>
    <xf numFmtId="4" fontId="9" fillId="0" borderId="0" xfId="0" applyNumberFormat="1" applyFont="1" applyAlignment="1">
      <alignment horizontal="right"/>
    </xf>
    <xf numFmtId="0" fontId="8" fillId="0" borderId="0" xfId="0" applyFont="1" applyAlignment="1">
      <alignment wrapText="1"/>
    </xf>
    <xf numFmtId="0" fontId="14" fillId="0" borderId="0" xfId="0" applyFont="1" applyAlignment="1"/>
    <xf numFmtId="0" fontId="14" fillId="0" borderId="0" xfId="0" applyFont="1" applyAlignment="1"/>
    <xf numFmtId="0" fontId="13" fillId="0" borderId="0" xfId="0" applyFont="1" applyAlignment="1"/>
    <xf numFmtId="0" fontId="4" fillId="0" borderId="0" xfId="0" quotePrefix="1" applyFont="1" applyAlignment="1"/>
    <xf numFmtId="0" fontId="14" fillId="0" borderId="0" xfId="0" applyFont="1" applyAlignment="1"/>
    <xf numFmtId="0" fontId="9" fillId="0" borderId="0" xfId="0" applyFont="1" applyAlignment="1"/>
    <xf numFmtId="0" fontId="13" fillId="0" borderId="0" xfId="0" applyFont="1" applyAlignment="1"/>
    <xf numFmtId="0" fontId="13" fillId="5" borderId="0" xfId="0" applyFont="1" applyFill="1" applyAlignment="1"/>
    <xf numFmtId="3" fontId="15" fillId="0" borderId="0" xfId="0" applyNumberFormat="1" applyFont="1" applyAlignment="1">
      <alignment horizontal="right"/>
    </xf>
    <xf numFmtId="3" fontId="15" fillId="0" borderId="0" xfId="0" applyNumberFormat="1" applyFont="1" applyAlignment="1">
      <alignment horizontal="right"/>
    </xf>
    <xf numFmtId="0" fontId="10" fillId="0" borderId="2" xfId="0" applyFont="1" applyBorder="1" applyAlignment="1"/>
    <xf numFmtId="0" fontId="4" fillId="0" borderId="2" xfId="0" applyFont="1" applyBorder="1" applyAlignment="1"/>
    <xf numFmtId="0" fontId="4" fillId="0" borderId="2" xfId="0" applyFont="1" applyBorder="1" applyAlignment="1"/>
    <xf numFmtId="3" fontId="4" fillId="0" borderId="0" xfId="0" applyNumberFormat="1" applyFont="1" applyAlignment="1"/>
    <xf numFmtId="164" fontId="10" fillId="0" borderId="2" xfId="0" applyNumberFormat="1" applyFont="1" applyBorder="1" applyAlignment="1"/>
    <xf numFmtId="0" fontId="12" fillId="0" borderId="2" xfId="0" applyFont="1" applyBorder="1" applyAlignment="1"/>
    <xf numFmtId="0" fontId="4" fillId="0" borderId="0" xfId="0" applyFont="1" applyAlignment="1">
      <alignment wrapText="1"/>
    </xf>
    <xf numFmtId="3" fontId="4" fillId="0" borderId="0" xfId="0" applyNumberFormat="1" applyFont="1" applyAlignment="1">
      <alignment horizontal="right" wrapText="1"/>
    </xf>
    <xf numFmtId="3" fontId="9" fillId="0" borderId="0" xfId="0" applyNumberFormat="1" applyFont="1" applyAlignment="1">
      <alignment horizontal="right" wrapText="1"/>
    </xf>
    <xf numFmtId="4" fontId="4" fillId="0" borderId="0" xfId="0" applyNumberFormat="1" applyFont="1" applyAlignment="1"/>
    <xf numFmtId="4" fontId="13" fillId="0" borderId="0" xfId="0" applyNumberFormat="1" applyFont="1" applyAlignment="1"/>
    <xf numFmtId="4" fontId="4" fillId="0" borderId="0" xfId="0" applyNumberFormat="1" applyFont="1" applyAlignment="1">
      <alignment horizontal="right"/>
    </xf>
    <xf numFmtId="0" fontId="8" fillId="0" borderId="0" xfId="0" applyFont="1"/>
    <xf numFmtId="0" fontId="9" fillId="0" borderId="4" xfId="0" applyFont="1" applyBorder="1" applyAlignment="1">
      <alignment wrapText="1"/>
    </xf>
    <xf numFmtId="0" fontId="17" fillId="0" borderId="0" xfId="0" applyFont="1"/>
    <xf numFmtId="0" fontId="12" fillId="0" borderId="0" xfId="0" applyFont="1" applyAlignment="1">
      <alignment horizontal="left"/>
    </xf>
    <xf numFmtId="0" fontId="9" fillId="0" borderId="5" xfId="0" applyFont="1" applyBorder="1" applyAlignment="1">
      <alignment wrapText="1"/>
    </xf>
    <xf numFmtId="167" fontId="9" fillId="0" borderId="5" xfId="0" applyNumberFormat="1" applyFont="1" applyBorder="1" applyAlignment="1">
      <alignment horizontal="right" wrapText="1"/>
    </xf>
    <xf numFmtId="166" fontId="9" fillId="0" borderId="5" xfId="0" applyNumberFormat="1" applyFont="1" applyBorder="1" applyAlignment="1">
      <alignment horizontal="right" wrapText="1"/>
    </xf>
    <xf numFmtId="0" fontId="4" fillId="0" borderId="6" xfId="0" applyFont="1" applyBorder="1" applyAlignment="1">
      <alignment wrapText="1"/>
    </xf>
    <xf numFmtId="167" fontId="4" fillId="0" borderId="6" xfId="0" applyNumberFormat="1" applyFont="1" applyBorder="1" applyAlignment="1">
      <alignment horizontal="right" wrapText="1"/>
    </xf>
    <xf numFmtId="166" fontId="4" fillId="0" borderId="6" xfId="0" applyNumberFormat="1" applyFont="1" applyBorder="1" applyAlignment="1">
      <alignment horizontal="right" wrapText="1"/>
    </xf>
    <xf numFmtId="4" fontId="4" fillId="0" borderId="6" xfId="0" applyNumberFormat="1" applyFont="1" applyBorder="1" applyAlignment="1">
      <alignment horizontal="right" wrapText="1"/>
    </xf>
    <xf numFmtId="3" fontId="4" fillId="0" borderId="6" xfId="0" applyNumberFormat="1" applyFont="1" applyBorder="1" applyAlignment="1">
      <alignment horizontal="right" wrapText="1"/>
    </xf>
    <xf numFmtId="0" fontId="11" fillId="0" borderId="0" xfId="0" applyFont="1" applyAlignment="1"/>
    <xf numFmtId="3" fontId="9" fillId="0" borderId="5" xfId="0" applyNumberFormat="1" applyFont="1" applyBorder="1" applyAlignment="1">
      <alignment horizontal="right" wrapText="1"/>
    </xf>
    <xf numFmtId="0" fontId="14" fillId="0" borderId="0" xfId="0" applyFont="1"/>
    <xf numFmtId="0" fontId="13" fillId="0" borderId="2" xfId="0" applyFont="1" applyBorder="1" applyAlignment="1"/>
    <xf numFmtId="166" fontId="13" fillId="0" borderId="0" xfId="0" applyNumberFormat="1" applyFont="1" applyAlignment="1">
      <alignment horizontal="right"/>
    </xf>
    <xf numFmtId="0" fontId="0" fillId="0" borderId="0" xfId="0" applyFont="1" applyAlignment="1"/>
    <xf numFmtId="0" fontId="0" fillId="0" borderId="2" xfId="0" applyFont="1" applyBorder="1" applyAlignment="1"/>
    <xf numFmtId="0" fontId="0" fillId="0" borderId="0" xfId="0" applyFont="1" applyAlignment="1">
      <alignment horizontal="right"/>
    </xf>
    <xf numFmtId="4" fontId="9" fillId="0" borderId="5" xfId="0" applyNumberFormat="1" applyFont="1" applyBorder="1" applyAlignment="1">
      <alignment horizontal="right" wrapText="1"/>
    </xf>
    <xf numFmtId="1" fontId="15" fillId="0" borderId="2" xfId="0" applyNumberFormat="1" applyFont="1" applyBorder="1" applyAlignment="1">
      <alignment horizontal="center"/>
    </xf>
    <xf numFmtId="3" fontId="15" fillId="0" borderId="0" xfId="0" applyNumberFormat="1" applyFont="1" applyAlignment="1"/>
    <xf numFmtId="168" fontId="4" fillId="0" borderId="0" xfId="0" applyNumberFormat="1" applyFont="1" applyAlignment="1"/>
    <xf numFmtId="3" fontId="0" fillId="0" borderId="0" xfId="0" applyNumberFormat="1" applyFont="1" applyAlignment="1"/>
    <xf numFmtId="3" fontId="0" fillId="0" borderId="0" xfId="0" applyNumberFormat="1" applyFont="1" applyAlignment="1">
      <alignment horizontal="right"/>
    </xf>
    <xf numFmtId="0" fontId="15" fillId="0" borderId="0" xfId="0" applyFont="1" applyAlignment="1"/>
    <xf numFmtId="3" fontId="0" fillId="0" borderId="0" xfId="0" applyNumberFormat="1" applyFont="1" applyAlignment="1">
      <alignment vertical="top"/>
    </xf>
    <xf numFmtId="0" fontId="0" fillId="0" borderId="0" xfId="0" applyFont="1" applyAlignment="1">
      <alignment horizontal="right"/>
    </xf>
    <xf numFmtId="3" fontId="10" fillId="0" borderId="0" xfId="0" applyNumberFormat="1" applyFont="1" applyAlignment="1">
      <alignment horizontal="right"/>
    </xf>
    <xf numFmtId="0" fontId="0" fillId="0" borderId="0" xfId="0" applyFont="1" applyAlignment="1"/>
    <xf numFmtId="3" fontId="0" fillId="0" borderId="0" xfId="0" applyNumberFormat="1" applyFont="1" applyAlignment="1"/>
    <xf numFmtId="0" fontId="15" fillId="0" borderId="0" xfId="0" applyFont="1" applyAlignment="1"/>
    <xf numFmtId="37" fontId="0" fillId="0" borderId="0" xfId="0" applyNumberFormat="1" applyFont="1" applyAlignment="1">
      <alignment horizontal="right"/>
    </xf>
    <xf numFmtId="3" fontId="0" fillId="0" borderId="2" xfId="0" applyNumberFormat="1" applyFont="1" applyBorder="1" applyAlignment="1"/>
    <xf numFmtId="3" fontId="0" fillId="0" borderId="2" xfId="0" applyNumberFormat="1" applyFont="1" applyBorder="1" applyAlignment="1">
      <alignment horizontal="right"/>
    </xf>
    <xf numFmtId="0" fontId="4" fillId="0" borderId="2" xfId="0" applyFont="1" applyBorder="1" applyAlignment="1"/>
    <xf numFmtId="0" fontId="22" fillId="0" borderId="0" xfId="0" applyFont="1" applyAlignment="1">
      <alignment horizontal="right"/>
    </xf>
    <xf numFmtId="0" fontId="0" fillId="0" borderId="0" xfId="0" applyFont="1" applyAlignment="1"/>
    <xf numFmtId="0" fontId="13" fillId="0" borderId="0" xfId="0" applyFont="1" applyAlignment="1">
      <alignment horizontal="right"/>
    </xf>
    <xf numFmtId="0" fontId="0" fillId="0" borderId="2" xfId="0" applyFont="1" applyBorder="1" applyAlignment="1"/>
    <xf numFmtId="0" fontId="0" fillId="0" borderId="0" xfId="0" applyFont="1" applyAlignment="1">
      <alignment horizontal="right"/>
    </xf>
    <xf numFmtId="0" fontId="23" fillId="0" borderId="2" xfId="0" applyFont="1" applyBorder="1" applyAlignment="1"/>
    <xf numFmtId="0" fontId="4" fillId="6" borderId="0" xfId="0" applyFont="1" applyFill="1" applyAlignment="1"/>
    <xf numFmtId="0" fontId="2" fillId="0" borderId="0" xfId="0" applyFont="1" applyAlignment="1">
      <alignment wrapText="1"/>
    </xf>
    <xf numFmtId="0" fontId="2" fillId="6" borderId="0" xfId="0" applyFont="1" applyFill="1" applyAlignment="1">
      <alignment wrapText="1"/>
    </xf>
    <xf numFmtId="3" fontId="4" fillId="5" borderId="0" xfId="0" applyNumberFormat="1" applyFont="1" applyFill="1" applyAlignment="1">
      <alignment horizontal="right"/>
    </xf>
    <xf numFmtId="3" fontId="4" fillId="6" borderId="0" xfId="0" applyNumberFormat="1" applyFont="1" applyFill="1" applyAlignment="1">
      <alignment horizontal="right"/>
    </xf>
    <xf numFmtId="0" fontId="4" fillId="6" borderId="0" xfId="0" applyFont="1" applyFill="1" applyAlignment="1">
      <alignment horizontal="right"/>
    </xf>
    <xf numFmtId="0" fontId="4" fillId="5" borderId="0" xfId="0" applyFont="1" applyFill="1" applyAlignment="1">
      <alignment horizontal="right"/>
    </xf>
    <xf numFmtId="0" fontId="4" fillId="5" borderId="0" xfId="0" applyFont="1" applyFill="1" applyAlignment="1"/>
    <xf numFmtId="0" fontId="4" fillId="6" borderId="2" xfId="0" applyFont="1" applyFill="1" applyBorder="1" applyAlignment="1"/>
    <xf numFmtId="0" fontId="4" fillId="2" borderId="1" xfId="0" applyFont="1" applyFill="1" applyBorder="1"/>
    <xf numFmtId="2" fontId="16" fillId="0" borderId="0" xfId="0" applyNumberFormat="1" applyFont="1"/>
    <xf numFmtId="2" fontId="3" fillId="0" borderId="0" xfId="0" applyNumberFormat="1" applyFont="1"/>
    <xf numFmtId="169" fontId="4" fillId="0" borderId="0" xfId="0" applyNumberFormat="1" applyFont="1"/>
    <xf numFmtId="0" fontId="3" fillId="0" borderId="0" xfId="0" applyFont="1" applyAlignment="1"/>
    <xf numFmtId="0" fontId="3" fillId="5" borderId="0" xfId="0" applyFont="1" applyFill="1"/>
    <xf numFmtId="0" fontId="3" fillId="5" borderId="0" xfId="0" applyFont="1" applyFill="1" applyAlignment="1"/>
    <xf numFmtId="0" fontId="4" fillId="0" borderId="0" xfId="0" applyFont="1" applyAlignment="1"/>
    <xf numFmtId="9" fontId="4" fillId="0" borderId="0" xfId="0" applyNumberFormat="1" applyFont="1"/>
    <xf numFmtId="166" fontId="4" fillId="0" borderId="0" xfId="0" applyNumberFormat="1" applyFont="1"/>
    <xf numFmtId="0" fontId="4" fillId="0" borderId="0" xfId="0" applyFont="1" applyAlignment="1">
      <alignment horizontal="right"/>
    </xf>
    <xf numFmtId="0" fontId="2" fillId="0" borderId="0" xfId="0" applyFont="1" applyAlignment="1">
      <alignment wrapText="1"/>
    </xf>
    <xf numFmtId="170" fontId="4" fillId="0" borderId="0" xfId="0" applyNumberFormat="1" applyFont="1"/>
    <xf numFmtId="0" fontId="22" fillId="0" borderId="1" xfId="2"/>
    <xf numFmtId="0" fontId="33" fillId="0" borderId="1" xfId="3"/>
    <xf numFmtId="0" fontId="34" fillId="0" borderId="4" xfId="4">
      <alignment wrapText="1"/>
    </xf>
    <xf numFmtId="0" fontId="35" fillId="0" borderId="1" xfId="2" applyFont="1"/>
    <xf numFmtId="0" fontId="36" fillId="0" borderId="1" xfId="2" applyFont="1"/>
    <xf numFmtId="0" fontId="37" fillId="0" borderId="1" xfId="5">
      <alignment horizontal="left"/>
    </xf>
    <xf numFmtId="0" fontId="22" fillId="0" borderId="1" xfId="2" applyAlignment="1">
      <alignment horizontal="left"/>
    </xf>
    <xf numFmtId="0" fontId="34" fillId="0" borderId="5" xfId="6">
      <alignment wrapText="1"/>
    </xf>
    <xf numFmtId="0" fontId="0" fillId="0" borderId="10" xfId="7" applyFont="1">
      <alignment wrapText="1"/>
    </xf>
    <xf numFmtId="167" fontId="0" fillId="0" borderId="10" xfId="7" applyNumberFormat="1" applyFont="1" applyAlignment="1">
      <alignment horizontal="right" wrapText="1"/>
    </xf>
    <xf numFmtId="166" fontId="0" fillId="0" borderId="10" xfId="7" applyNumberFormat="1" applyFont="1" applyAlignment="1">
      <alignment horizontal="right" wrapText="1"/>
    </xf>
    <xf numFmtId="167" fontId="34" fillId="0" borderId="5" xfId="6" applyNumberFormat="1" applyAlignment="1">
      <alignment horizontal="right" wrapText="1"/>
    </xf>
    <xf numFmtId="166" fontId="34" fillId="0" borderId="5" xfId="6" applyNumberFormat="1" applyAlignment="1">
      <alignment horizontal="right" wrapText="1"/>
    </xf>
    <xf numFmtId="0" fontId="38" fillId="0" borderId="1" xfId="2" applyFont="1"/>
    <xf numFmtId="0" fontId="31" fillId="8" borderId="0" xfId="0" applyFont="1" applyFill="1"/>
    <xf numFmtId="0" fontId="0" fillId="0" borderId="0" xfId="0"/>
    <xf numFmtId="0" fontId="31" fillId="9" borderId="0" xfId="0" applyFont="1" applyFill="1"/>
    <xf numFmtId="0" fontId="31" fillId="0" borderId="0" xfId="0" applyFont="1"/>
    <xf numFmtId="0" fontId="0" fillId="9" borderId="0" xfId="0" applyFill="1"/>
    <xf numFmtId="2" fontId="0" fillId="0" borderId="0" xfId="0" applyNumberFormat="1"/>
    <xf numFmtId="0" fontId="39" fillId="10" borderId="0" xfId="0" applyFont="1" applyFill="1"/>
    <xf numFmtId="2" fontId="0" fillId="10" borderId="0" xfId="0" applyNumberFormat="1" applyFill="1"/>
    <xf numFmtId="43" fontId="0" fillId="0" borderId="0" xfId="1" applyFont="1"/>
    <xf numFmtId="0" fontId="40" fillId="10" borderId="0" xfId="0" applyFont="1" applyFill="1"/>
    <xf numFmtId="43" fontId="0" fillId="10" borderId="0" xfId="1" applyFont="1" applyFill="1"/>
    <xf numFmtId="43" fontId="0" fillId="10" borderId="0" xfId="0" applyNumberFormat="1" applyFill="1"/>
    <xf numFmtId="0" fontId="0" fillId="11" borderId="0" xfId="0" applyFill="1"/>
    <xf numFmtId="43" fontId="0" fillId="11" borderId="0" xfId="0" applyNumberFormat="1" applyFill="1"/>
    <xf numFmtId="0" fontId="36" fillId="10" borderId="1" xfId="2" applyFont="1" applyFill="1"/>
    <xf numFmtId="0" fontId="36" fillId="0" borderId="0" xfId="0" applyFont="1"/>
    <xf numFmtId="11" fontId="0" fillId="0" borderId="0" xfId="1" applyNumberFormat="1" applyFont="1"/>
    <xf numFmtId="0" fontId="0" fillId="10" borderId="0" xfId="0" applyFill="1"/>
    <xf numFmtId="11" fontId="0" fillId="10" borderId="0" xfId="1" applyNumberFormat="1" applyFont="1" applyFill="1"/>
    <xf numFmtId="0" fontId="0" fillId="0" borderId="0" xfId="1" applyNumberFormat="1" applyFont="1"/>
    <xf numFmtId="0" fontId="39" fillId="0" borderId="0" xfId="1" applyNumberFormat="1" applyFont="1"/>
    <xf numFmtId="0" fontId="1" fillId="0" borderId="0" xfId="0" applyFont="1"/>
    <xf numFmtId="0" fontId="33" fillId="0" borderId="1" xfId="3" applyAlignment="1"/>
    <xf numFmtId="0" fontId="34" fillId="0" borderId="4" xfId="4" applyAlignment="1"/>
    <xf numFmtId="0" fontId="34" fillId="0" borderId="5" xfId="6" applyAlignment="1"/>
    <xf numFmtId="0" fontId="33" fillId="0" borderId="10" xfId="7" applyFont="1" applyAlignment="1"/>
    <xf numFmtId="4" fontId="33" fillId="0" borderId="10" xfId="7" applyNumberFormat="1" applyFont="1" applyAlignment="1">
      <alignment horizontal="right" wrapText="1"/>
    </xf>
    <xf numFmtId="166" fontId="33" fillId="0" borderId="10" xfId="7" applyNumberFormat="1" applyFont="1" applyAlignment="1">
      <alignment horizontal="right" wrapText="1"/>
    </xf>
    <xf numFmtId="4" fontId="34" fillId="0" borderId="5" xfId="6" applyNumberFormat="1" applyAlignment="1">
      <alignment horizontal="right" wrapText="1"/>
    </xf>
    <xf numFmtId="0" fontId="11" fillId="12" borderId="0" xfId="0" applyFont="1" applyFill="1"/>
    <xf numFmtId="0" fontId="13" fillId="12" borderId="0" xfId="0" applyFont="1" applyFill="1" applyAlignment="1"/>
    <xf numFmtId="167" fontId="13" fillId="12" borderId="0" xfId="0" applyNumberFormat="1" applyFont="1" applyFill="1" applyAlignment="1">
      <alignment horizontal="right"/>
    </xf>
    <xf numFmtId="166" fontId="4" fillId="12" borderId="0" xfId="0" applyNumberFormat="1" applyFont="1" applyFill="1" applyAlignment="1">
      <alignment horizontal="right" wrapText="1"/>
    </xf>
    <xf numFmtId="166" fontId="4" fillId="12" borderId="0" xfId="0" applyNumberFormat="1" applyFont="1" applyFill="1" applyAlignment="1"/>
    <xf numFmtId="0" fontId="0" fillId="12" borderId="0" xfId="0" applyFont="1" applyFill="1" applyAlignment="1"/>
    <xf numFmtId="0" fontId="33" fillId="0" borderId="1" xfId="9"/>
    <xf numFmtId="0" fontId="0" fillId="0" borderId="1" xfId="2" applyFont="1"/>
    <xf numFmtId="0" fontId="35" fillId="0" borderId="1" xfId="9" applyFont="1"/>
    <xf numFmtId="0" fontId="36" fillId="0" borderId="1" xfId="9" applyFont="1"/>
    <xf numFmtId="0" fontId="33" fillId="0" borderId="1" xfId="9" applyAlignment="1">
      <alignment horizontal="left"/>
    </xf>
    <xf numFmtId="3" fontId="33" fillId="0" borderId="10" xfId="7" applyNumberFormat="1" applyFont="1" applyAlignment="1">
      <alignment horizontal="right"/>
    </xf>
    <xf numFmtId="166" fontId="33" fillId="0" borderId="10" xfId="7" applyNumberFormat="1" applyFont="1" applyAlignment="1">
      <alignment horizontal="right"/>
    </xf>
    <xf numFmtId="167" fontId="33" fillId="0" borderId="10" xfId="7" applyNumberFormat="1" applyFont="1" applyAlignment="1">
      <alignment horizontal="right"/>
    </xf>
    <xf numFmtId="4" fontId="33" fillId="0" borderId="10" xfId="7" applyNumberFormat="1" applyFont="1" applyAlignment="1">
      <alignment horizontal="right"/>
    </xf>
    <xf numFmtId="4" fontId="34" fillId="0" borderId="5" xfId="6" applyNumberFormat="1" applyAlignment="1">
      <alignment horizontal="right"/>
    </xf>
    <xf numFmtId="166" fontId="34" fillId="0" borderId="5" xfId="6" applyNumberFormat="1" applyAlignment="1">
      <alignment horizontal="right"/>
    </xf>
    <xf numFmtId="0" fontId="33" fillId="0" borderId="3" xfId="8" applyAlignment="1"/>
    <xf numFmtId="0" fontId="38" fillId="0" borderId="1" xfId="9" applyFont="1"/>
    <xf numFmtId="3" fontId="34" fillId="0" borderId="5" xfId="6" applyNumberFormat="1" applyAlignment="1">
      <alignment horizontal="right" wrapText="1"/>
    </xf>
    <xf numFmtId="3" fontId="0" fillId="0" borderId="10" xfId="7" applyNumberFormat="1" applyFont="1" applyAlignment="1">
      <alignment horizontal="right" wrapText="1"/>
    </xf>
    <xf numFmtId="0" fontId="36" fillId="7" borderId="1" xfId="2" applyFont="1" applyFill="1"/>
    <xf numFmtId="0" fontId="34" fillId="7" borderId="5" xfId="6" applyFill="1">
      <alignment wrapText="1"/>
    </xf>
    <xf numFmtId="3" fontId="34" fillId="7" borderId="5" xfId="6" applyNumberFormat="1" applyFill="1" applyAlignment="1">
      <alignment horizontal="right" wrapText="1"/>
    </xf>
    <xf numFmtId="166" fontId="34" fillId="7" borderId="5" xfId="6" applyNumberFormat="1" applyFill="1" applyAlignment="1">
      <alignment horizontal="right" wrapText="1"/>
    </xf>
    <xf numFmtId="0" fontId="22" fillId="7" borderId="1" xfId="2" applyFill="1"/>
    <xf numFmtId="0" fontId="0" fillId="7" borderId="10" xfId="7" applyFont="1" applyFill="1">
      <alignment wrapText="1"/>
    </xf>
    <xf numFmtId="3" fontId="0" fillId="7" borderId="10" xfId="7" applyNumberFormat="1" applyFont="1" applyFill="1" applyAlignment="1">
      <alignment horizontal="right" wrapText="1"/>
    </xf>
    <xf numFmtId="166" fontId="0" fillId="7" borderId="10" xfId="7" applyNumberFormat="1" applyFont="1" applyFill="1" applyAlignment="1">
      <alignment horizontal="right" wrapText="1"/>
    </xf>
    <xf numFmtId="170" fontId="0" fillId="0" borderId="0" xfId="1" applyNumberFormat="1" applyFont="1"/>
    <xf numFmtId="0" fontId="41" fillId="0" borderId="0" xfId="0" applyFont="1"/>
    <xf numFmtId="0" fontId="42" fillId="0" borderId="4" xfId="0" applyFont="1" applyBorder="1" applyAlignment="1">
      <alignment wrapText="1"/>
    </xf>
    <xf numFmtId="0" fontId="43" fillId="0" borderId="0" xfId="0" applyFont="1"/>
    <xf numFmtId="0" fontId="44" fillId="0" borderId="2" xfId="0" applyFont="1" applyBorder="1"/>
    <xf numFmtId="0" fontId="44" fillId="0" borderId="0" xfId="0" applyFont="1"/>
    <xf numFmtId="0" fontId="45" fillId="0" borderId="0" xfId="0" applyFont="1" applyAlignment="1">
      <alignment wrapText="1"/>
    </xf>
    <xf numFmtId="3" fontId="45" fillId="0" borderId="0" xfId="0" applyNumberFormat="1" applyFont="1" applyAlignment="1">
      <alignment wrapText="1"/>
    </xf>
    <xf numFmtId="0" fontId="44" fillId="0" borderId="0" xfId="0" applyFont="1" applyAlignment="1">
      <alignment vertical="top"/>
    </xf>
    <xf numFmtId="11" fontId="45" fillId="0" borderId="0" xfId="0" applyNumberFormat="1" applyFont="1" applyAlignment="1">
      <alignment wrapText="1"/>
    </xf>
    <xf numFmtId="0" fontId="46" fillId="0" borderId="0" xfId="0" applyFont="1"/>
    <xf numFmtId="0" fontId="47" fillId="0" borderId="0" xfId="0" applyFont="1" applyAlignment="1">
      <alignment horizontal="left"/>
    </xf>
    <xf numFmtId="0" fontId="44" fillId="0" borderId="0" xfId="0" applyFont="1" applyAlignment="1">
      <alignment horizontal="left"/>
    </xf>
    <xf numFmtId="0" fontId="42" fillId="0" borderId="5" xfId="0" applyFont="1" applyBorder="1" applyAlignment="1">
      <alignment wrapText="1"/>
    </xf>
    <xf numFmtId="167" fontId="42" fillId="0" borderId="5" xfId="0" applyNumberFormat="1" applyFont="1" applyBorder="1" applyAlignment="1">
      <alignment horizontal="right" wrapText="1"/>
    </xf>
    <xf numFmtId="166" fontId="42" fillId="0" borderId="5" xfId="0" applyNumberFormat="1" applyFont="1" applyBorder="1" applyAlignment="1">
      <alignment horizontal="right" wrapText="1"/>
    </xf>
    <xf numFmtId="0" fontId="44" fillId="0" borderId="6" xfId="0" applyFont="1" applyBorder="1" applyAlignment="1">
      <alignment wrapText="1"/>
    </xf>
    <xf numFmtId="167" fontId="44" fillId="0" borderId="6" xfId="0" applyNumberFormat="1" applyFont="1" applyBorder="1" applyAlignment="1">
      <alignment horizontal="right" wrapText="1"/>
    </xf>
    <xf numFmtId="166" fontId="44" fillId="0" borderId="6" xfId="0" applyNumberFormat="1" applyFont="1" applyBorder="1" applyAlignment="1">
      <alignment horizontal="right" wrapText="1"/>
    </xf>
    <xf numFmtId="4" fontId="44" fillId="0" borderId="6" xfId="0" applyNumberFormat="1" applyFont="1" applyBorder="1" applyAlignment="1">
      <alignment horizontal="right" wrapText="1"/>
    </xf>
    <xf numFmtId="3" fontId="44" fillId="0" borderId="6" xfId="0" applyNumberFormat="1" applyFont="1" applyBorder="1" applyAlignment="1">
      <alignment horizontal="right" wrapText="1"/>
    </xf>
    <xf numFmtId="0" fontId="46" fillId="12" borderId="0" xfId="0" applyFont="1" applyFill="1"/>
    <xf numFmtId="0" fontId="44" fillId="12" borderId="6" xfId="0" applyFont="1" applyFill="1" applyBorder="1" applyAlignment="1">
      <alignment wrapText="1"/>
    </xf>
    <xf numFmtId="3" fontId="44" fillId="12" borderId="6" xfId="0" applyNumberFormat="1" applyFont="1" applyFill="1" applyBorder="1" applyAlignment="1">
      <alignment horizontal="right" wrapText="1"/>
    </xf>
    <xf numFmtId="166" fontId="44" fillId="12" borderId="6" xfId="0" applyNumberFormat="1" applyFont="1" applyFill="1" applyBorder="1" applyAlignment="1">
      <alignment horizontal="right" wrapText="1"/>
    </xf>
    <xf numFmtId="0" fontId="0" fillId="12" borderId="0" xfId="0" applyFill="1"/>
    <xf numFmtId="0" fontId="45" fillId="0" borderId="6" xfId="0" applyFont="1" applyBorder="1" applyAlignment="1">
      <alignment horizontal="right" wrapText="1"/>
    </xf>
    <xf numFmtId="3" fontId="42" fillId="0" borderId="5" xfId="0" applyNumberFormat="1" applyFont="1" applyBorder="1" applyAlignment="1">
      <alignment horizontal="right" wrapText="1"/>
    </xf>
    <xf numFmtId="0" fontId="49" fillId="0" borderId="0" xfId="0" applyFont="1"/>
    <xf numFmtId="0" fontId="45" fillId="0" borderId="0" xfId="0" applyFont="1" applyAlignment="1">
      <alignment horizontal="right"/>
    </xf>
    <xf numFmtId="3" fontId="45" fillId="0" borderId="0" xfId="0" applyNumberFormat="1" applyFont="1" applyAlignment="1">
      <alignment horizontal="right"/>
    </xf>
    <xf numFmtId="10" fontId="45" fillId="0" borderId="0" xfId="0" applyNumberFormat="1" applyFont="1" applyAlignment="1">
      <alignment horizontal="right"/>
    </xf>
    <xf numFmtId="0" fontId="45" fillId="0" borderId="0" xfId="0" applyFont="1"/>
    <xf numFmtId="0" fontId="32" fillId="0" borderId="0" xfId="0" applyFont="1"/>
    <xf numFmtId="0" fontId="32" fillId="0" borderId="2" xfId="0" applyFont="1" applyBorder="1"/>
    <xf numFmtId="0" fontId="32" fillId="0" borderId="0" xfId="0" applyFont="1" applyAlignment="1">
      <alignment horizontal="right"/>
    </xf>
    <xf numFmtId="0" fontId="46" fillId="13" borderId="0" xfId="0" applyFont="1" applyFill="1"/>
    <xf numFmtId="0" fontId="44" fillId="13" borderId="6" xfId="0" applyFont="1" applyFill="1" applyBorder="1" applyAlignment="1">
      <alignment wrapText="1"/>
    </xf>
    <xf numFmtId="4" fontId="44" fillId="13" borderId="0" xfId="0" applyNumberFormat="1" applyFont="1" applyFill="1"/>
    <xf numFmtId="166" fontId="44" fillId="13" borderId="6" xfId="0" applyNumberFormat="1" applyFont="1" applyFill="1" applyBorder="1" applyAlignment="1">
      <alignment horizontal="right" wrapText="1"/>
    </xf>
    <xf numFmtId="0" fontId="0" fillId="13" borderId="0" xfId="0" applyFill="1"/>
    <xf numFmtId="3" fontId="44" fillId="13" borderId="6" xfId="0" applyNumberFormat="1" applyFont="1" applyFill="1" applyBorder="1" applyAlignment="1">
      <alignment horizontal="right" wrapText="1"/>
    </xf>
    <xf numFmtId="4" fontId="0" fillId="0" borderId="10" xfId="7" applyNumberFormat="1" applyFont="1" applyAlignment="1">
      <alignment horizontal="right" wrapText="1"/>
    </xf>
    <xf numFmtId="0" fontId="36" fillId="7" borderId="1" xfId="9" applyFont="1" applyFill="1"/>
    <xf numFmtId="167" fontId="0" fillId="7" borderId="10" xfId="7" applyNumberFormat="1" applyFont="1" applyFill="1" applyAlignment="1">
      <alignment horizontal="right" wrapText="1"/>
    </xf>
    <xf numFmtId="0" fontId="33" fillId="7" borderId="1" xfId="9" applyFill="1"/>
    <xf numFmtId="171" fontId="3" fillId="0" borderId="0" xfId="0" applyNumberFormat="1" applyFont="1"/>
    <xf numFmtId="0" fontId="4" fillId="0" borderId="0" xfId="0" applyFont="1" applyFill="1" applyAlignment="1">
      <alignment horizontal="right"/>
    </xf>
    <xf numFmtId="170" fontId="4" fillId="0" borderId="0" xfId="0" applyNumberFormat="1" applyFont="1" applyFill="1"/>
    <xf numFmtId="0" fontId="4" fillId="0" borderId="0" xfId="0" applyFont="1" applyFill="1"/>
    <xf numFmtId="0" fontId="33" fillId="0" borderId="3" xfId="8">
      <alignment wrapText="1"/>
    </xf>
    <xf numFmtId="0" fontId="41" fillId="0" borderId="3" xfId="0" applyFont="1" applyBorder="1" applyAlignment="1">
      <alignment wrapText="1"/>
    </xf>
    <xf numFmtId="0" fontId="48" fillId="0" borderId="3" xfId="0" applyFont="1" applyBorder="1"/>
    <xf numFmtId="0" fontId="8" fillId="0" borderId="3" xfId="0" applyFont="1" applyBorder="1" applyAlignment="1">
      <alignment wrapText="1"/>
    </xf>
    <xf numFmtId="0" fontId="16" fillId="0" borderId="3" xfId="0" applyFont="1" applyBorder="1"/>
    <xf numFmtId="49" fontId="20" fillId="0" borderId="0" xfId="0" applyNumberFormat="1" applyFont="1" applyAlignment="1">
      <alignment wrapText="1"/>
    </xf>
    <xf numFmtId="0" fontId="0" fillId="0" borderId="0" xfId="0" applyFont="1" applyAlignment="1"/>
    <xf numFmtId="0" fontId="20" fillId="0" borderId="0" xfId="0" applyFont="1" applyAlignment="1">
      <alignment wrapText="1"/>
    </xf>
    <xf numFmtId="49" fontId="21" fillId="0" borderId="0" xfId="0" applyNumberFormat="1" applyFont="1" applyAlignment="1">
      <alignment wrapText="1"/>
    </xf>
    <xf numFmtId="49" fontId="19" fillId="0" borderId="0" xfId="0" applyNumberFormat="1" applyFont="1" applyAlignment="1">
      <alignment wrapText="1"/>
    </xf>
    <xf numFmtId="0" fontId="18" fillId="0" borderId="7" xfId="0" applyFont="1" applyBorder="1" applyAlignment="1">
      <alignment wrapText="1"/>
    </xf>
    <xf numFmtId="0" fontId="16" fillId="0" borderId="8" xfId="0" applyFont="1" applyBorder="1"/>
    <xf numFmtId="0" fontId="16" fillId="0" borderId="9" xfId="0" applyFont="1" applyBorder="1"/>
    <xf numFmtId="0" fontId="19" fillId="0" borderId="0" xfId="0" applyFont="1" applyAlignment="1">
      <alignment wrapText="1"/>
    </xf>
    <xf numFmtId="3" fontId="20" fillId="0" borderId="0" xfId="0" applyNumberFormat="1" applyFont="1" applyAlignment="1">
      <alignment horizontal="center" wrapText="1"/>
    </xf>
    <xf numFmtId="0" fontId="20" fillId="0" borderId="0" xfId="0" applyFont="1"/>
    <xf numFmtId="0" fontId="21" fillId="0" borderId="0" xfId="0" applyFont="1" applyAlignment="1">
      <alignment wrapText="1"/>
    </xf>
    <xf numFmtId="0" fontId="22" fillId="0" borderId="0" xfId="0" applyFont="1" applyAlignment="1">
      <alignment wrapText="1"/>
    </xf>
  </cellXfs>
  <cellStyles count="10">
    <cellStyle name="Body: normal cell" xfId="7" xr:uid="{1A8DD47B-61C3-43BA-B273-36FC2E649CFC}"/>
    <cellStyle name="Comma" xfId="1" builtinId="3"/>
    <cellStyle name="Font: Calibri, 9pt regular" xfId="3" xr:uid="{AEE343DA-737E-4152-9D5D-B1002F4B1A8A}"/>
    <cellStyle name="Footnotes: top row" xfId="8" xr:uid="{C0BA41F7-FD4B-4B9A-934C-B8A637D64285}"/>
    <cellStyle name="Header: bottom row" xfId="4" xr:uid="{F54BF38E-C3DB-4277-B2C0-45C10D815B6E}"/>
    <cellStyle name="Normal" xfId="0" builtinId="0"/>
    <cellStyle name="Normal 2" xfId="2" xr:uid="{3B11D872-6C3E-45B2-9B40-E9AABEACE8F2}"/>
    <cellStyle name="Normal 2 2" xfId="9" xr:uid="{F7026996-3A15-44BA-9AC6-C133B8A85E31}"/>
    <cellStyle name="Parent row" xfId="6" xr:uid="{139B0B32-EA7C-4F60-86CA-D6CDBE6972B9}"/>
    <cellStyle name="Table title" xfId="5" xr:uid="{7F84454D-EC5F-48D1-9A7E-E79C647CD0A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customschemas.google.com/relationships/workbookmetadata" Target="metadata"/><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olivia/Dropbox%20(Energy%20Innovation)/Documents/EPS_Models%20by%20Region/United%20States/Model/InputData/trans/BNVFE/BAU%20New%20Veh%20Fuel%20Economy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5"/>
      <sheetName val="AEO 36"/>
      <sheetName val="AEO 38"/>
      <sheetName val="AEO 40"/>
      <sheetName val="AEO 47"/>
      <sheetName val="AEO 48"/>
      <sheetName val="AEO 49"/>
      <sheetName val="AEO 50"/>
      <sheetName val="NTS 1-40"/>
      <sheetName val="NRBS 40"/>
      <sheetName val="NAP F28"/>
      <sheetName val="Calculations Etc"/>
      <sheetName val="BNVFE-LDVs-psgr"/>
      <sheetName val="BNVFE-LDVs-frgt"/>
      <sheetName val="BNVFE-HDVs-psgr"/>
      <sheetName val="BNVFE-HDVs-frgt"/>
      <sheetName val="BNVFE-aircraft-psgr"/>
      <sheetName val="BNVFE-aircraft-frgt"/>
      <sheetName val="BNVFE-rail-psgr"/>
      <sheetName val="BNVFE-rail-frgt"/>
      <sheetName val="BNVFE-ships-psgr"/>
      <sheetName val="BNVFE-ships-frgt"/>
      <sheetName val="BNVFE-motorbikes-psgr"/>
      <sheetName val="BNVFE-motorbikes-frgt"/>
      <sheetName val="BNVFE_data for BHNVFEAL"/>
    </sheetNames>
    <sheetDataSet>
      <sheetData sheetId="0">
        <row r="144">
          <cell r="B144">
            <v>2017</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eia.gov/state/seds/sep_sum/html/pdf/rank_use.pdf" TargetMode="External"/><Relationship Id="rId2" Type="http://schemas.openxmlformats.org/officeDocument/2006/relationships/hyperlink" Target="https://www.uscgboating.org/assets/1/workflow_staging/News/614.pdf" TargetMode="External"/><Relationship Id="rId1" Type="http://schemas.openxmlformats.org/officeDocument/2006/relationships/hyperlink" Target="https://www.californiahydrogen.org/wp-content/uploads/files/doe_fuelcell_factsheet.pdf"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eia.gov/state/seds/sep_sum/html/pdf/rank_use.pdf"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www.uscgboating.org/assets/1/workflow_staging/News/614.pdf" TargetMode="External"/></Relationships>
</file>

<file path=xl/worksheets/_rels/sheet14.xml.rels><?xml version="1.0" encoding="UTF-8" standalone="yes"?>
<Relationships xmlns="http://schemas.openxmlformats.org/package/2006/relationships"><Relationship Id="rId2" Type="http://schemas.openxmlformats.org/officeDocument/2006/relationships/hyperlink" Target="https://afdc.energy.gov/vehicles/propane.html" TargetMode="External"/><Relationship Id="rId1" Type="http://schemas.openxmlformats.org/officeDocument/2006/relationships/hyperlink" Target="https://www.sustainablebusinesstoolkit.com/lpg-vs-petrol-vehicl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97"/>
  <sheetViews>
    <sheetView tabSelected="1" topLeftCell="A96" workbookViewId="0">
      <selection activeCell="A112" sqref="A112"/>
    </sheetView>
  </sheetViews>
  <sheetFormatPr defaultColWidth="12.625" defaultRowHeight="15" customHeight="1" x14ac:dyDescent="0.35"/>
  <cols>
    <col min="1" max="1" width="11.75" customWidth="1"/>
    <col min="2" max="2" width="94" customWidth="1"/>
    <col min="3" max="26" width="7.625" customWidth="1"/>
  </cols>
  <sheetData>
    <row r="1" spans="1:2" ht="14.25" x14ac:dyDescent="0.45">
      <c r="A1" s="1" t="s">
        <v>0</v>
      </c>
    </row>
    <row r="3" spans="1:2" ht="14.25" x14ac:dyDescent="0.45">
      <c r="A3" s="1" t="s">
        <v>1</v>
      </c>
      <c r="B3" s="2" t="s">
        <v>2</v>
      </c>
    </row>
    <row r="4" spans="1:2" ht="14.25" x14ac:dyDescent="0.45">
      <c r="B4" s="3" t="s">
        <v>3</v>
      </c>
    </row>
    <row r="5" spans="1:2" ht="14.25" x14ac:dyDescent="0.45">
      <c r="B5" s="4">
        <v>2019</v>
      </c>
    </row>
    <row r="6" spans="1:2" ht="14.25" x14ac:dyDescent="0.45">
      <c r="B6" s="3" t="s">
        <v>4</v>
      </c>
    </row>
    <row r="7" spans="1:2" ht="14.25" x14ac:dyDescent="0.45">
      <c r="B7" s="3" t="s">
        <v>5</v>
      </c>
    </row>
    <row r="8" spans="1:2" ht="14.25" x14ac:dyDescent="0.45">
      <c r="B8" s="3" t="s">
        <v>1393</v>
      </c>
    </row>
    <row r="10" spans="1:2" ht="14.25" x14ac:dyDescent="0.45">
      <c r="B10" s="5" t="s">
        <v>6</v>
      </c>
    </row>
    <row r="11" spans="1:2" ht="14.25" x14ac:dyDescent="0.45">
      <c r="B11" s="4">
        <v>2018</v>
      </c>
    </row>
    <row r="12" spans="1:2" ht="14.25" x14ac:dyDescent="0.45">
      <c r="B12" s="3" t="s">
        <v>7</v>
      </c>
    </row>
    <row r="13" spans="1:2" ht="14.25" x14ac:dyDescent="0.45">
      <c r="B13" s="3" t="s">
        <v>8</v>
      </c>
    </row>
    <row r="14" spans="1:2" ht="14.25" x14ac:dyDescent="0.45">
      <c r="B14" s="3" t="s">
        <v>9</v>
      </c>
    </row>
    <row r="16" spans="1:2" ht="14.25" x14ac:dyDescent="0.45">
      <c r="B16" s="3" t="s">
        <v>10</v>
      </c>
    </row>
    <row r="17" spans="1:2" ht="14.25" x14ac:dyDescent="0.45">
      <c r="B17" s="4">
        <v>2013</v>
      </c>
    </row>
    <row r="18" spans="1:2" ht="14.25" x14ac:dyDescent="0.45">
      <c r="B18" s="3" t="s">
        <v>11</v>
      </c>
    </row>
    <row r="19" spans="1:2" ht="14.25" x14ac:dyDescent="0.45">
      <c r="B19" s="3" t="s">
        <v>12</v>
      </c>
    </row>
    <row r="20" spans="1:2" ht="14.25" x14ac:dyDescent="0.45">
      <c r="B20" s="3" t="s">
        <v>13</v>
      </c>
    </row>
    <row r="21" spans="1:2" ht="15.75" customHeight="1" x14ac:dyDescent="0.35"/>
    <row r="22" spans="1:2" ht="15.75" customHeight="1" x14ac:dyDescent="0.45">
      <c r="B22" s="3" t="s">
        <v>14</v>
      </c>
    </row>
    <row r="23" spans="1:2" ht="15.75" customHeight="1" x14ac:dyDescent="0.45">
      <c r="B23" s="4">
        <v>2006</v>
      </c>
    </row>
    <row r="24" spans="1:2" ht="15.75" customHeight="1" x14ac:dyDescent="0.45">
      <c r="B24" s="3" t="s">
        <v>15</v>
      </c>
    </row>
    <row r="25" spans="1:2" ht="15.75" customHeight="1" x14ac:dyDescent="0.35">
      <c r="B25" s="6" t="s">
        <v>16</v>
      </c>
    </row>
    <row r="26" spans="1:2" ht="15.75" customHeight="1" x14ac:dyDescent="0.35"/>
    <row r="27" spans="1:2" ht="15.75" customHeight="1" x14ac:dyDescent="0.45">
      <c r="B27" s="3" t="s">
        <v>17</v>
      </c>
    </row>
    <row r="28" spans="1:2" ht="15.75" customHeight="1" x14ac:dyDescent="0.35"/>
    <row r="29" spans="1:2" ht="15.75" customHeight="1" x14ac:dyDescent="0.45">
      <c r="A29" s="1" t="s">
        <v>18</v>
      </c>
    </row>
    <row r="30" spans="1:2" ht="15.75" customHeight="1" x14ac:dyDescent="0.45">
      <c r="A30" s="3" t="s">
        <v>19</v>
      </c>
    </row>
    <row r="31" spans="1:2" ht="15.75" customHeight="1" x14ac:dyDescent="0.35"/>
    <row r="32" spans="1:2" ht="15.75" customHeight="1" x14ac:dyDescent="0.45">
      <c r="A32" s="1" t="s">
        <v>20</v>
      </c>
    </row>
    <row r="33" spans="1:1" ht="15.75" customHeight="1" x14ac:dyDescent="0.45">
      <c r="A33" s="7" t="s">
        <v>21</v>
      </c>
    </row>
    <row r="34" spans="1:1" ht="15.75" customHeight="1" x14ac:dyDescent="0.45">
      <c r="A34" s="3" t="s">
        <v>22</v>
      </c>
    </row>
    <row r="35" spans="1:1" ht="15.75" customHeight="1" x14ac:dyDescent="0.45">
      <c r="A35" s="3" t="s">
        <v>23</v>
      </c>
    </row>
    <row r="36" spans="1:1" ht="15.75" customHeight="1" x14ac:dyDescent="0.45">
      <c r="A36" s="3" t="s">
        <v>24</v>
      </c>
    </row>
    <row r="37" spans="1:1" ht="15.75" customHeight="1" x14ac:dyDescent="0.45">
      <c r="A37" s="3" t="s">
        <v>25</v>
      </c>
    </row>
    <row r="38" spans="1:1" ht="15.75" customHeight="1" x14ac:dyDescent="0.45">
      <c r="A38" s="3" t="s">
        <v>26</v>
      </c>
    </row>
    <row r="39" spans="1:1" ht="15.75" customHeight="1" x14ac:dyDescent="0.45">
      <c r="A39" s="3" t="s">
        <v>27</v>
      </c>
    </row>
    <row r="40" spans="1:1" ht="15.75" customHeight="1" x14ac:dyDescent="0.35"/>
    <row r="41" spans="1:1" ht="15.75" customHeight="1" x14ac:dyDescent="0.45">
      <c r="A41" s="1" t="s">
        <v>28</v>
      </c>
    </row>
    <row r="42" spans="1:1" ht="15.75" customHeight="1" x14ac:dyDescent="0.45">
      <c r="A42" s="7" t="s">
        <v>29</v>
      </c>
    </row>
    <row r="43" spans="1:1" ht="15.75" customHeight="1" x14ac:dyDescent="0.45">
      <c r="A43" s="3" t="s">
        <v>26</v>
      </c>
    </row>
    <row r="44" spans="1:1" ht="15.75" customHeight="1" x14ac:dyDescent="0.45">
      <c r="A44" s="3" t="s">
        <v>27</v>
      </c>
    </row>
    <row r="45" spans="1:1" ht="15.75" customHeight="1" x14ac:dyDescent="0.35"/>
    <row r="46" spans="1:1" ht="15.75" customHeight="1" x14ac:dyDescent="0.45">
      <c r="A46" s="1" t="s">
        <v>30</v>
      </c>
    </row>
    <row r="47" spans="1:1" ht="15.75" customHeight="1" x14ac:dyDescent="0.45">
      <c r="A47" s="7" t="s">
        <v>31</v>
      </c>
    </row>
    <row r="48" spans="1:1" ht="15.75" customHeight="1" x14ac:dyDescent="0.45">
      <c r="A48" s="3" t="s">
        <v>32</v>
      </c>
    </row>
    <row r="49" spans="1:1" ht="15.75" customHeight="1" x14ac:dyDescent="0.45">
      <c r="A49" s="3" t="s">
        <v>33</v>
      </c>
    </row>
    <row r="50" spans="1:1" ht="15.75" customHeight="1" x14ac:dyDescent="0.45">
      <c r="A50" s="3" t="s">
        <v>34</v>
      </c>
    </row>
    <row r="51" spans="1:1" ht="15.75" customHeight="1" x14ac:dyDescent="0.45">
      <c r="A51" s="3" t="s">
        <v>26</v>
      </c>
    </row>
    <row r="52" spans="1:1" ht="15.75" customHeight="1" x14ac:dyDescent="0.45">
      <c r="A52" s="3" t="s">
        <v>27</v>
      </c>
    </row>
    <row r="53" spans="1:1" ht="15.75" customHeight="1" x14ac:dyDescent="0.35"/>
    <row r="54" spans="1:1" ht="15.75" customHeight="1" x14ac:dyDescent="0.45">
      <c r="A54" s="1" t="s">
        <v>35</v>
      </c>
    </row>
    <row r="55" spans="1:1" ht="15.75" customHeight="1" x14ac:dyDescent="0.45">
      <c r="A55" s="7" t="s">
        <v>36</v>
      </c>
    </row>
    <row r="56" spans="1:1" ht="15.75" customHeight="1" x14ac:dyDescent="0.45">
      <c r="A56" s="3" t="s">
        <v>37</v>
      </c>
    </row>
    <row r="57" spans="1:1" ht="15.75" customHeight="1" x14ac:dyDescent="0.45">
      <c r="A57" s="3" t="s">
        <v>38</v>
      </c>
    </row>
    <row r="58" spans="1:1" ht="15.75" customHeight="1" x14ac:dyDescent="0.45">
      <c r="A58" s="3" t="s">
        <v>39</v>
      </c>
    </row>
    <row r="59" spans="1:1" ht="15.75" customHeight="1" x14ac:dyDescent="0.35"/>
    <row r="60" spans="1:1" ht="15.75" customHeight="1" x14ac:dyDescent="0.45">
      <c r="A60" s="1" t="s">
        <v>40</v>
      </c>
    </row>
    <row r="61" spans="1:1" ht="15.75" customHeight="1" x14ac:dyDescent="0.45">
      <c r="A61" s="7" t="s">
        <v>41</v>
      </c>
    </row>
    <row r="62" spans="1:1" ht="15.75" customHeight="1" x14ac:dyDescent="0.45">
      <c r="A62" s="3" t="s">
        <v>42</v>
      </c>
    </row>
    <row r="63" spans="1:1" ht="15.75" customHeight="1" x14ac:dyDescent="0.35"/>
    <row r="64" spans="1:1" ht="15.75" customHeight="1" x14ac:dyDescent="0.45">
      <c r="A64" s="1" t="s">
        <v>43</v>
      </c>
    </row>
    <row r="65" spans="1:1" ht="15.75" customHeight="1" x14ac:dyDescent="0.45">
      <c r="A65" s="7" t="s">
        <v>44</v>
      </c>
    </row>
    <row r="66" spans="1:1" ht="15.75" customHeight="1" x14ac:dyDescent="0.45">
      <c r="A66" s="3" t="s">
        <v>45</v>
      </c>
    </row>
    <row r="67" spans="1:1" ht="15.75" customHeight="1" x14ac:dyDescent="0.45">
      <c r="A67" s="3" t="s">
        <v>46</v>
      </c>
    </row>
    <row r="68" spans="1:1" ht="15.75" customHeight="1" x14ac:dyDescent="0.35"/>
    <row r="69" spans="1:1" ht="15.75" customHeight="1" x14ac:dyDescent="0.45">
      <c r="A69" s="1" t="s">
        <v>47</v>
      </c>
    </row>
    <row r="70" spans="1:1" ht="15.75" customHeight="1" x14ac:dyDescent="0.45">
      <c r="A70" s="7" t="s">
        <v>48</v>
      </c>
    </row>
    <row r="71" spans="1:1" ht="15.75" customHeight="1" x14ac:dyDescent="0.45">
      <c r="A71" s="3" t="s">
        <v>49</v>
      </c>
    </row>
    <row r="72" spans="1:1" ht="15.75" customHeight="1" x14ac:dyDescent="0.45">
      <c r="A72" s="3" t="s">
        <v>50</v>
      </c>
    </row>
    <row r="73" spans="1:1" ht="15.75" customHeight="1" x14ac:dyDescent="0.35"/>
    <row r="74" spans="1:1" ht="15.75" customHeight="1" x14ac:dyDescent="0.45">
      <c r="A74" s="1" t="s">
        <v>51</v>
      </c>
    </row>
    <row r="75" spans="1:1" ht="15.75" customHeight="1" x14ac:dyDescent="0.45">
      <c r="A75" s="7" t="s">
        <v>52</v>
      </c>
    </row>
    <row r="76" spans="1:1" ht="15.75" customHeight="1" x14ac:dyDescent="0.45">
      <c r="A76" s="3" t="s">
        <v>53</v>
      </c>
    </row>
    <row r="77" spans="1:1" ht="15.75" customHeight="1" x14ac:dyDescent="0.45">
      <c r="A77" s="3" t="s">
        <v>54</v>
      </c>
    </row>
    <row r="78" spans="1:1" ht="15.75" customHeight="1" x14ac:dyDescent="0.45">
      <c r="A78" s="3" t="s">
        <v>55</v>
      </c>
    </row>
    <row r="79" spans="1:1" ht="15.75" customHeight="1" x14ac:dyDescent="0.45">
      <c r="A79" s="3" t="s">
        <v>56</v>
      </c>
    </row>
    <row r="80" spans="1:1" ht="15.75" customHeight="1" x14ac:dyDescent="0.45">
      <c r="A80" s="3" t="s">
        <v>57</v>
      </c>
    </row>
    <row r="81" spans="1:2" ht="15.75" customHeight="1" x14ac:dyDescent="0.45">
      <c r="A81" s="3" t="s">
        <v>58</v>
      </c>
    </row>
    <row r="82" spans="1:2" ht="15.75" customHeight="1" x14ac:dyDescent="0.35"/>
    <row r="83" spans="1:2" ht="15.75" customHeight="1" x14ac:dyDescent="0.45">
      <c r="A83" s="1" t="s">
        <v>59</v>
      </c>
    </row>
    <row r="84" spans="1:2" ht="15.75" customHeight="1" x14ac:dyDescent="0.45">
      <c r="A84" s="7" t="s">
        <v>60</v>
      </c>
    </row>
    <row r="85" spans="1:2" ht="15.75" customHeight="1" x14ac:dyDescent="0.45">
      <c r="A85" s="3" t="s">
        <v>45</v>
      </c>
    </row>
    <row r="86" spans="1:2" ht="15.75" customHeight="1" x14ac:dyDescent="0.45">
      <c r="A86" s="3" t="s">
        <v>61</v>
      </c>
    </row>
    <row r="87" spans="1:2" ht="15.75" customHeight="1" x14ac:dyDescent="0.45">
      <c r="A87" s="3" t="s">
        <v>62</v>
      </c>
    </row>
    <row r="88" spans="1:2" ht="15.75" customHeight="1" x14ac:dyDescent="0.45">
      <c r="A88" s="3" t="s">
        <v>63</v>
      </c>
    </row>
    <row r="89" spans="1:2" ht="15.75" customHeight="1" x14ac:dyDescent="0.45">
      <c r="A89" s="3" t="s">
        <v>26</v>
      </c>
    </row>
    <row r="90" spans="1:2" ht="15.75" customHeight="1" x14ac:dyDescent="0.45">
      <c r="A90" s="3" t="s">
        <v>27</v>
      </c>
    </row>
    <row r="91" spans="1:2" ht="15.75" customHeight="1" x14ac:dyDescent="0.35"/>
    <row r="92" spans="1:2" ht="15.75" customHeight="1" x14ac:dyDescent="0.45">
      <c r="A92" s="1" t="s">
        <v>64</v>
      </c>
    </row>
    <row r="93" spans="1:2" ht="15.75" customHeight="1" x14ac:dyDescent="0.45">
      <c r="A93" s="3" t="s">
        <v>65</v>
      </c>
    </row>
    <row r="94" spans="1:2" ht="15.75" customHeight="1" x14ac:dyDescent="0.35"/>
    <row r="95" spans="1:2" ht="15.75" customHeight="1" x14ac:dyDescent="0.45">
      <c r="A95" s="8" t="s">
        <v>66</v>
      </c>
      <c r="B95" s="9"/>
    </row>
    <row r="96" spans="1:2" ht="15.75" customHeight="1" x14ac:dyDescent="0.45">
      <c r="A96" s="3" t="s">
        <v>67</v>
      </c>
    </row>
    <row r="97" spans="1:1" ht="15.75" customHeight="1" x14ac:dyDescent="0.45">
      <c r="A97" s="3" t="s">
        <v>68</v>
      </c>
    </row>
    <row r="98" spans="1:1" ht="15.75" customHeight="1" x14ac:dyDescent="0.45">
      <c r="A98" s="3" t="s">
        <v>69</v>
      </c>
    </row>
    <row r="99" spans="1:1" ht="15.75" customHeight="1" x14ac:dyDescent="0.35"/>
    <row r="100" spans="1:1" ht="15.75" customHeight="1" x14ac:dyDescent="0.45">
      <c r="A100" s="10" t="s">
        <v>70</v>
      </c>
    </row>
    <row r="101" spans="1:1" ht="15.75" customHeight="1" x14ac:dyDescent="0.45">
      <c r="A101" s="11" t="s">
        <v>71</v>
      </c>
    </row>
    <row r="102" spans="1:1" ht="15.75" customHeight="1" x14ac:dyDescent="0.45">
      <c r="A102" s="10" t="s">
        <v>72</v>
      </c>
    </row>
    <row r="103" spans="1:1" ht="15.75" customHeight="1" x14ac:dyDescent="0.45">
      <c r="A103" s="10" t="s">
        <v>73</v>
      </c>
    </row>
    <row r="104" spans="1:1" ht="15.75" customHeight="1" x14ac:dyDescent="0.45">
      <c r="A104" s="11"/>
    </row>
    <row r="105" spans="1:1" ht="15.75" customHeight="1" x14ac:dyDescent="0.45">
      <c r="A105" s="11" t="s">
        <v>74</v>
      </c>
    </row>
    <row r="106" spans="1:1" ht="15.75" customHeight="1" x14ac:dyDescent="0.45">
      <c r="A106" s="10" t="s">
        <v>75</v>
      </c>
    </row>
    <row r="107" spans="1:1" ht="15.75" customHeight="1" x14ac:dyDescent="0.45">
      <c r="A107" s="10" t="s">
        <v>76</v>
      </c>
    </row>
    <row r="108" spans="1:1" ht="15.75" customHeight="1" x14ac:dyDescent="0.45">
      <c r="A108" s="11"/>
    </row>
    <row r="109" spans="1:1" ht="15.75" customHeight="1" x14ac:dyDescent="0.45">
      <c r="A109" s="11"/>
    </row>
    <row r="110" spans="1:1" ht="15.75" customHeight="1" x14ac:dyDescent="0.45">
      <c r="A110" s="11" t="s">
        <v>77</v>
      </c>
    </row>
    <row r="111" spans="1:1" ht="15.75" customHeight="1" x14ac:dyDescent="0.45">
      <c r="A111" s="10" t="s">
        <v>78</v>
      </c>
    </row>
    <row r="112" spans="1:1" ht="15.75" customHeight="1" x14ac:dyDescent="0.45">
      <c r="A112" s="11" t="s">
        <v>79</v>
      </c>
    </row>
    <row r="113" spans="1:1" ht="15.75" customHeight="1" x14ac:dyDescent="0.45">
      <c r="A113" s="12" t="s">
        <v>80</v>
      </c>
    </row>
    <row r="114" spans="1:1" ht="15.75" customHeight="1" x14ac:dyDescent="0.45">
      <c r="A114" s="10" t="s">
        <v>81</v>
      </c>
    </row>
    <row r="115" spans="1:1" ht="15.75" customHeight="1" x14ac:dyDescent="0.45">
      <c r="A115" s="13">
        <f>0.154*0.336</f>
        <v>5.1744000000000005E-2</v>
      </c>
    </row>
    <row r="116" spans="1:1" ht="15.75" customHeight="1" x14ac:dyDescent="0.45">
      <c r="A116" s="10" t="s">
        <v>82</v>
      </c>
    </row>
    <row r="117" spans="1:1" ht="15.75" customHeight="1" x14ac:dyDescent="0.45">
      <c r="A117" s="10" t="s">
        <v>83</v>
      </c>
    </row>
    <row r="118" spans="1:1" ht="15.75" customHeight="1" x14ac:dyDescent="0.45">
      <c r="A118" s="11"/>
    </row>
    <row r="119" spans="1:1" ht="15.75" customHeight="1" x14ac:dyDescent="0.45">
      <c r="A119" s="11" t="s">
        <v>84</v>
      </c>
    </row>
    <row r="120" spans="1:1" ht="15.75" customHeight="1" x14ac:dyDescent="0.45">
      <c r="A120" s="10" t="s">
        <v>85</v>
      </c>
    </row>
    <row r="121" spans="1:1" ht="15.75" customHeight="1" x14ac:dyDescent="0.45">
      <c r="A121" s="10" t="s">
        <v>86</v>
      </c>
    </row>
    <row r="122" spans="1:1" ht="15.75" customHeight="1" x14ac:dyDescent="0.45">
      <c r="A122" s="10" t="s">
        <v>87</v>
      </c>
    </row>
    <row r="123" spans="1:1" ht="15.75" customHeight="1" x14ac:dyDescent="0.45">
      <c r="A123" s="11"/>
    </row>
    <row r="124" spans="1:1" ht="15.75" customHeight="1" x14ac:dyDescent="0.45">
      <c r="A124" s="10" t="s">
        <v>88</v>
      </c>
    </row>
    <row r="125" spans="1:1" ht="15.75" customHeight="1" x14ac:dyDescent="0.45">
      <c r="A125" s="10" t="s">
        <v>89</v>
      </c>
    </row>
    <row r="126" spans="1:1" ht="15.75" customHeight="1" x14ac:dyDescent="0.45">
      <c r="A126" s="12" t="s">
        <v>90</v>
      </c>
    </row>
    <row r="127" spans="1:1" ht="15.75" customHeight="1" x14ac:dyDescent="0.45">
      <c r="A127" s="11"/>
    </row>
    <row r="128" spans="1:1" ht="15.75" customHeight="1" x14ac:dyDescent="0.45">
      <c r="A128" s="10" t="s">
        <v>91</v>
      </c>
    </row>
    <row r="129" spans="1:1" ht="15.75" customHeight="1" x14ac:dyDescent="0.45">
      <c r="A129" s="10" t="s">
        <v>92</v>
      </c>
    </row>
    <row r="130" spans="1:1" ht="15.75" customHeight="1" x14ac:dyDescent="0.45">
      <c r="A130" s="11"/>
    </row>
    <row r="131" spans="1:1" ht="15.75" customHeight="1" x14ac:dyDescent="0.45">
      <c r="A131" s="11"/>
    </row>
    <row r="132" spans="1:1" ht="15.75" customHeight="1" x14ac:dyDescent="0.35"/>
    <row r="133" spans="1:1" ht="15.75" customHeight="1" x14ac:dyDescent="0.35"/>
    <row r="134" spans="1:1" ht="15.75" customHeight="1" x14ac:dyDescent="0.35"/>
    <row r="135" spans="1:1" ht="15.75" customHeight="1" x14ac:dyDescent="0.35"/>
    <row r="136" spans="1:1" ht="15.75" customHeight="1" x14ac:dyDescent="0.35"/>
    <row r="137" spans="1:1" ht="15.75" customHeight="1" x14ac:dyDescent="0.35"/>
    <row r="138" spans="1:1" ht="15.75" customHeight="1" x14ac:dyDescent="0.35"/>
    <row r="139" spans="1:1" ht="15.75" customHeight="1" x14ac:dyDescent="0.35"/>
    <row r="140" spans="1:1" ht="15.75" customHeight="1" x14ac:dyDescent="0.35"/>
    <row r="141" spans="1:1" ht="15.75" customHeight="1" x14ac:dyDescent="0.35"/>
    <row r="142" spans="1:1" ht="15.75" customHeight="1" x14ac:dyDescent="0.35"/>
    <row r="143" spans="1:1" ht="15.75" customHeight="1" x14ac:dyDescent="0.35"/>
    <row r="144" spans="1:1"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sheetData>
  <hyperlinks>
    <hyperlink ref="B25" r:id="rId1" xr:uid="{00000000-0004-0000-0000-000000000000}"/>
    <hyperlink ref="A113" r:id="rId2" xr:uid="{00000000-0004-0000-0000-000001000000}"/>
    <hyperlink ref="A126" r:id="rId3" xr:uid="{00000000-0004-0000-0000-000002000000}"/>
  </hyperlink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N1001"/>
  <sheetViews>
    <sheetView zoomScale="70" zoomScaleNormal="70" workbookViewId="0">
      <pane xSplit="2" ySplit="1" topLeftCell="C84" activePane="bottomRight" state="frozen"/>
      <selection pane="topRight" activeCell="C1" sqref="C1"/>
      <selection pane="bottomLeft" activeCell="A2" sqref="A2"/>
      <selection pane="bottomRight" activeCell="E93" sqref="E93"/>
    </sheetView>
  </sheetViews>
  <sheetFormatPr defaultColWidth="12.625" defaultRowHeight="15" customHeight="1" x14ac:dyDescent="0.35"/>
  <cols>
    <col min="1" max="1" width="16" customWidth="1"/>
    <col min="2" max="2" width="40" customWidth="1"/>
    <col min="3" max="3" width="7.625" customWidth="1"/>
    <col min="4" max="4" width="21.5" customWidth="1"/>
    <col min="5" max="40" width="7.625" customWidth="1"/>
  </cols>
  <sheetData>
    <row r="1" spans="1:40" ht="15" customHeight="1" x14ac:dyDescent="0.45">
      <c r="B1" s="14" t="s">
        <v>93</v>
      </c>
      <c r="C1" s="15">
        <v>2017</v>
      </c>
      <c r="D1" s="15">
        <v>2018</v>
      </c>
      <c r="E1" s="15">
        <v>2019</v>
      </c>
      <c r="F1" s="15">
        <v>2020</v>
      </c>
      <c r="G1" s="15">
        <v>2021</v>
      </c>
      <c r="H1" s="15">
        <v>2022</v>
      </c>
      <c r="I1" s="15">
        <v>2023</v>
      </c>
      <c r="J1" s="15">
        <v>2024</v>
      </c>
      <c r="K1" s="15">
        <v>2025</v>
      </c>
      <c r="L1" s="15">
        <v>2026</v>
      </c>
      <c r="M1" s="15">
        <v>2027</v>
      </c>
      <c r="N1" s="15">
        <v>2028</v>
      </c>
      <c r="O1" s="15">
        <v>2029</v>
      </c>
      <c r="P1" s="15">
        <v>2030</v>
      </c>
      <c r="Q1" s="15">
        <v>2031</v>
      </c>
      <c r="R1" s="15">
        <v>2032</v>
      </c>
      <c r="S1" s="15">
        <v>2033</v>
      </c>
      <c r="T1" s="15">
        <v>2034</v>
      </c>
      <c r="U1" s="15">
        <v>2035</v>
      </c>
      <c r="V1" s="15">
        <v>2036</v>
      </c>
      <c r="W1" s="15">
        <v>2037</v>
      </c>
      <c r="X1" s="15">
        <v>2038</v>
      </c>
      <c r="Y1" s="15">
        <v>2039</v>
      </c>
      <c r="Z1" s="15">
        <v>2040</v>
      </c>
      <c r="AA1" s="15">
        <v>2041</v>
      </c>
      <c r="AB1" s="15">
        <v>2042</v>
      </c>
      <c r="AC1" s="15">
        <v>2043</v>
      </c>
      <c r="AD1" s="15">
        <v>2044</v>
      </c>
      <c r="AE1" s="15">
        <v>2045</v>
      </c>
      <c r="AF1" s="15">
        <v>2046</v>
      </c>
      <c r="AG1" s="15">
        <v>2047</v>
      </c>
      <c r="AH1" s="15">
        <v>2048</v>
      </c>
      <c r="AI1" s="15">
        <v>2049</v>
      </c>
      <c r="AJ1" s="15">
        <v>2050</v>
      </c>
      <c r="AK1" s="11"/>
      <c r="AL1" s="11"/>
      <c r="AM1" s="11"/>
      <c r="AN1" s="11"/>
    </row>
    <row r="2" spans="1:40" ht="15" customHeight="1" x14ac:dyDescent="0.45">
      <c r="B2" s="11"/>
      <c r="C2" s="11"/>
      <c r="D2" s="11"/>
      <c r="E2" s="11"/>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c r="AH2" s="11"/>
      <c r="AI2" s="11"/>
      <c r="AJ2" s="11"/>
      <c r="AK2" s="11"/>
      <c r="AL2" s="11"/>
      <c r="AM2" s="11"/>
      <c r="AN2" s="11"/>
    </row>
    <row r="3" spans="1:40" ht="15" customHeight="1" x14ac:dyDescent="0.45">
      <c r="B3" s="11"/>
      <c r="C3" s="16" t="s">
        <v>94</v>
      </c>
      <c r="D3" s="17" t="s">
        <v>4</v>
      </c>
      <c r="E3" s="18"/>
      <c r="F3" s="18"/>
      <c r="G3" s="18"/>
      <c r="H3" s="11"/>
      <c r="I3" s="11"/>
      <c r="J3" s="11"/>
      <c r="K3" s="11"/>
      <c r="L3" s="11"/>
      <c r="M3" s="11"/>
      <c r="N3" s="19" t="s">
        <v>95</v>
      </c>
      <c r="O3" s="11"/>
      <c r="P3" s="11"/>
      <c r="Q3" s="11"/>
      <c r="R3" s="11"/>
      <c r="S3" s="11"/>
      <c r="T3" s="11"/>
      <c r="U3" s="11"/>
      <c r="V3" s="11"/>
      <c r="W3" s="11"/>
      <c r="X3" s="11"/>
      <c r="Y3" s="19" t="s">
        <v>96</v>
      </c>
      <c r="Z3" s="11"/>
      <c r="AA3" s="11"/>
      <c r="AB3" s="11"/>
      <c r="AC3" s="11"/>
      <c r="AD3" s="11"/>
      <c r="AE3" s="11"/>
      <c r="AF3" s="11"/>
      <c r="AG3" s="11"/>
      <c r="AH3" s="11"/>
      <c r="AI3" s="11"/>
      <c r="AJ3" s="11"/>
      <c r="AK3" s="11"/>
      <c r="AL3" s="11"/>
      <c r="AM3" s="11"/>
      <c r="AN3" s="11"/>
    </row>
    <row r="4" spans="1:40" ht="15" customHeight="1" x14ac:dyDescent="0.45">
      <c r="B4" s="11"/>
      <c r="C4" s="16" t="s">
        <v>97</v>
      </c>
      <c r="D4" s="16" t="s">
        <v>98</v>
      </c>
      <c r="E4" s="18"/>
      <c r="F4" s="18"/>
      <c r="G4" s="17" t="s">
        <v>99</v>
      </c>
      <c r="H4" s="11"/>
      <c r="I4" s="11"/>
      <c r="J4" s="11"/>
      <c r="K4" s="11"/>
      <c r="L4" s="11"/>
      <c r="M4" s="11"/>
      <c r="N4" s="13">
        <v>38.1</v>
      </c>
      <c r="O4" s="11"/>
      <c r="P4" s="11"/>
      <c r="Q4" s="11"/>
      <c r="R4" s="11"/>
      <c r="S4" s="11"/>
      <c r="T4" s="11"/>
      <c r="U4" s="20" t="s">
        <v>100</v>
      </c>
      <c r="V4" s="11"/>
      <c r="W4" s="11"/>
      <c r="X4" s="11"/>
      <c r="Y4" s="19" t="s">
        <v>101</v>
      </c>
      <c r="Z4" s="11"/>
      <c r="AA4" s="11"/>
      <c r="AB4" s="11"/>
      <c r="AC4" s="11"/>
      <c r="AD4" s="11"/>
      <c r="AE4" s="11"/>
      <c r="AF4" s="11"/>
      <c r="AG4" s="11"/>
      <c r="AH4" s="11"/>
      <c r="AI4" s="11"/>
      <c r="AJ4" s="11"/>
      <c r="AK4" s="11"/>
      <c r="AL4" s="11"/>
      <c r="AM4" s="11"/>
      <c r="AN4" s="11"/>
    </row>
    <row r="5" spans="1:40" ht="15" customHeight="1" x14ac:dyDescent="0.45">
      <c r="B5" s="11"/>
      <c r="C5" s="16" t="s">
        <v>102</v>
      </c>
      <c r="D5" s="17" t="s">
        <v>103</v>
      </c>
      <c r="E5" s="18"/>
      <c r="F5" s="18"/>
      <c r="G5" s="18"/>
      <c r="H5" s="11"/>
      <c r="I5" s="11"/>
      <c r="J5" s="11"/>
      <c r="K5" s="11"/>
      <c r="L5" s="11"/>
      <c r="M5" s="11"/>
      <c r="N5" s="19" t="s">
        <v>104</v>
      </c>
      <c r="O5" s="11"/>
      <c r="P5" s="11"/>
      <c r="Q5" s="11"/>
      <c r="R5" s="11"/>
      <c r="S5" s="11"/>
      <c r="T5" s="11"/>
      <c r="U5" s="21">
        <v>3.2</v>
      </c>
      <c r="V5" s="11"/>
      <c r="W5" s="11"/>
      <c r="X5" s="11"/>
      <c r="Y5" s="13">
        <v>1.2</v>
      </c>
      <c r="Z5" s="11"/>
      <c r="AA5" s="11"/>
      <c r="AB5" s="11"/>
      <c r="AC5" s="11"/>
      <c r="AD5" s="11"/>
      <c r="AE5" s="11"/>
      <c r="AF5" s="11"/>
      <c r="AG5" s="11"/>
      <c r="AH5" s="11"/>
      <c r="AI5" s="11"/>
      <c r="AJ5" s="11"/>
      <c r="AK5" s="11"/>
      <c r="AL5" s="11"/>
      <c r="AM5" s="11"/>
      <c r="AN5" s="11"/>
    </row>
    <row r="6" spans="1:40" ht="15" customHeight="1" x14ac:dyDescent="0.45">
      <c r="B6" s="11"/>
      <c r="C6" s="17" t="s">
        <v>105</v>
      </c>
      <c r="D6" s="18"/>
      <c r="E6" s="22">
        <v>43466</v>
      </c>
      <c r="F6" s="18"/>
      <c r="G6" s="18"/>
      <c r="H6" s="11"/>
      <c r="I6" s="11"/>
      <c r="J6" s="11"/>
      <c r="K6" s="11"/>
      <c r="L6" s="11"/>
      <c r="M6" s="11"/>
      <c r="N6" s="13">
        <v>36.1</v>
      </c>
      <c r="O6" s="11"/>
      <c r="P6" s="11"/>
      <c r="Q6" s="11"/>
      <c r="R6" s="11"/>
      <c r="S6" s="11"/>
      <c r="T6" s="11"/>
      <c r="U6" s="20" t="s">
        <v>106</v>
      </c>
      <c r="V6" s="11"/>
      <c r="W6" s="11"/>
      <c r="X6" s="11"/>
      <c r="Y6" s="19" t="s">
        <v>107</v>
      </c>
      <c r="Z6" s="11"/>
      <c r="AA6" s="11"/>
      <c r="AB6" s="11"/>
      <c r="AC6" s="11"/>
      <c r="AD6" s="11"/>
      <c r="AE6" s="11"/>
      <c r="AF6" s="11"/>
      <c r="AG6" s="11"/>
      <c r="AH6" s="11"/>
      <c r="AI6" s="11"/>
      <c r="AJ6" s="11"/>
      <c r="AK6" s="11"/>
      <c r="AL6" s="11"/>
      <c r="AM6" s="11"/>
      <c r="AN6" s="11"/>
    </row>
    <row r="7" spans="1:40" ht="14.25" x14ac:dyDescent="0.45">
      <c r="B7" s="11"/>
      <c r="C7" s="11"/>
      <c r="D7" s="11"/>
      <c r="E7" s="11"/>
      <c r="F7" s="11"/>
      <c r="G7" s="11"/>
      <c r="H7" s="11"/>
      <c r="I7" s="11"/>
      <c r="J7" s="11"/>
      <c r="K7" s="11"/>
      <c r="L7" s="11"/>
      <c r="M7" s="11"/>
      <c r="N7" s="11"/>
      <c r="O7" s="11"/>
      <c r="P7" s="11"/>
      <c r="Q7" s="11"/>
      <c r="R7" s="11"/>
      <c r="S7" s="11"/>
      <c r="T7" s="11"/>
      <c r="U7" s="21">
        <v>18.600000000000001</v>
      </c>
      <c r="V7" s="11"/>
      <c r="W7" s="11"/>
      <c r="X7" s="11"/>
      <c r="Y7" s="13">
        <v>5.25</v>
      </c>
      <c r="Z7" s="11"/>
      <c r="AA7" s="11"/>
      <c r="AB7" s="11"/>
      <c r="AC7" s="11"/>
      <c r="AD7" s="11"/>
      <c r="AE7" s="11"/>
      <c r="AF7" s="11"/>
      <c r="AG7" s="11"/>
      <c r="AH7" s="11"/>
      <c r="AI7" s="11"/>
      <c r="AJ7" s="11"/>
      <c r="AK7" s="11"/>
      <c r="AL7" s="11"/>
      <c r="AM7" s="11"/>
      <c r="AN7" s="11"/>
    </row>
    <row r="8" spans="1:40" ht="14.25" x14ac:dyDescent="0.45">
      <c r="B8" s="11"/>
      <c r="C8" s="11"/>
      <c r="D8" s="11"/>
      <c r="E8" s="11"/>
      <c r="F8" s="11"/>
      <c r="G8" s="11"/>
      <c r="H8" s="11"/>
      <c r="I8" s="11"/>
      <c r="J8" s="11"/>
      <c r="K8" s="11"/>
      <c r="L8" s="11"/>
      <c r="M8" s="11"/>
      <c r="N8" s="19" t="s">
        <v>108</v>
      </c>
      <c r="O8" s="11"/>
      <c r="P8" s="11"/>
      <c r="Q8" s="11"/>
      <c r="R8" s="11"/>
      <c r="S8" s="11"/>
      <c r="T8" s="11"/>
      <c r="U8" s="20" t="s">
        <v>109</v>
      </c>
      <c r="V8" s="11"/>
      <c r="W8" s="11"/>
      <c r="X8" s="11"/>
      <c r="Y8" s="19" t="s">
        <v>110</v>
      </c>
      <c r="Z8" s="11"/>
      <c r="AA8" s="11"/>
      <c r="AB8" s="11"/>
      <c r="AC8" s="11"/>
      <c r="AD8" s="11"/>
      <c r="AE8" s="11"/>
      <c r="AF8" s="11"/>
      <c r="AG8" s="11"/>
      <c r="AH8" s="11"/>
      <c r="AI8" s="11"/>
      <c r="AJ8" s="23" t="e">
        <f>AJ18*0.121726414/L9</f>
        <v>#DIV/0!</v>
      </c>
      <c r="AK8" s="11"/>
      <c r="AL8" s="11"/>
      <c r="AM8" s="11"/>
      <c r="AN8" s="11"/>
    </row>
    <row r="9" spans="1:40" ht="14.25" x14ac:dyDescent="0.45">
      <c r="B9" s="11"/>
      <c r="C9" s="11"/>
      <c r="D9" s="11"/>
      <c r="E9" s="11"/>
      <c r="F9" s="11"/>
      <c r="G9" s="11"/>
      <c r="H9" s="11"/>
      <c r="I9" s="11"/>
      <c r="J9" s="11"/>
      <c r="K9" s="11"/>
      <c r="L9" s="11"/>
      <c r="M9" s="11"/>
      <c r="N9" s="13">
        <v>1.055401662</v>
      </c>
      <c r="O9" s="11"/>
      <c r="P9" s="11"/>
      <c r="Q9" s="24"/>
      <c r="R9" s="11"/>
      <c r="S9" s="11"/>
      <c r="T9" s="11"/>
      <c r="U9" s="21">
        <v>0.17204301080000001</v>
      </c>
      <c r="V9" s="11"/>
      <c r="W9" s="11"/>
      <c r="X9" s="11"/>
      <c r="Y9" s="13">
        <v>0.22857142859999999</v>
      </c>
      <c r="Z9" s="11"/>
      <c r="AA9" s="11"/>
      <c r="AB9" s="11"/>
      <c r="AC9" s="11"/>
      <c r="AD9" s="11"/>
      <c r="AE9" s="11"/>
      <c r="AF9" s="11"/>
      <c r="AG9" s="11"/>
      <c r="AH9" s="11"/>
      <c r="AI9" s="11"/>
      <c r="AJ9" s="11"/>
      <c r="AK9" s="11"/>
      <c r="AL9" s="11"/>
      <c r="AM9" s="11"/>
      <c r="AN9" s="11"/>
    </row>
    <row r="10" spans="1:40" ht="15" customHeight="1" x14ac:dyDescent="0.5">
      <c r="A10" s="25" t="s">
        <v>111</v>
      </c>
      <c r="B10" s="26" t="s">
        <v>112</v>
      </c>
      <c r="C10" s="11"/>
      <c r="D10" s="11"/>
      <c r="E10" s="11"/>
      <c r="F10" s="11"/>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row>
    <row r="11" spans="1:40" ht="15" customHeight="1" x14ac:dyDescent="0.45">
      <c r="B11" s="18"/>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row>
    <row r="12" spans="1:40" ht="15" customHeight="1" x14ac:dyDescent="0.45">
      <c r="B12" s="18"/>
      <c r="C12" s="18"/>
      <c r="D12" s="18"/>
      <c r="E12" s="18"/>
      <c r="F12" s="18"/>
      <c r="G12" s="18"/>
      <c r="H12" s="18"/>
      <c r="I12" s="18"/>
      <c r="J12" s="18"/>
      <c r="K12" s="18"/>
      <c r="L12" s="18"/>
      <c r="M12" s="18"/>
      <c r="N12" s="18"/>
      <c r="O12" s="18"/>
      <c r="P12" s="18"/>
      <c r="Q12" s="18"/>
      <c r="R12" s="18"/>
      <c r="S12" s="18"/>
      <c r="T12" s="18"/>
      <c r="U12" s="18"/>
      <c r="V12" s="18"/>
      <c r="W12" s="18"/>
      <c r="X12" s="18"/>
      <c r="Y12" s="18"/>
      <c r="Z12" s="18"/>
      <c r="AA12" s="18"/>
      <c r="AB12" s="18"/>
      <c r="AC12" s="18"/>
      <c r="AD12" s="18"/>
      <c r="AE12" s="18"/>
      <c r="AF12" s="18"/>
      <c r="AG12" s="18"/>
      <c r="AH12" s="18"/>
      <c r="AI12" s="18"/>
      <c r="AJ12" s="18"/>
      <c r="AK12" s="18" t="s">
        <v>113</v>
      </c>
      <c r="AL12" s="18"/>
      <c r="AM12" s="18"/>
      <c r="AN12" s="18"/>
    </row>
    <row r="13" spans="1:40" ht="15" customHeight="1" x14ac:dyDescent="0.45">
      <c r="B13" s="27" t="s">
        <v>114</v>
      </c>
      <c r="C13" s="15">
        <v>2017</v>
      </c>
      <c r="D13" s="15">
        <v>2018</v>
      </c>
      <c r="E13" s="15">
        <v>2019</v>
      </c>
      <c r="F13" s="15">
        <v>2020</v>
      </c>
      <c r="G13" s="15">
        <v>2021</v>
      </c>
      <c r="H13" s="15">
        <v>2022</v>
      </c>
      <c r="I13" s="15">
        <v>2023</v>
      </c>
      <c r="J13" s="15">
        <v>2024</v>
      </c>
      <c r="K13" s="15">
        <v>2025</v>
      </c>
      <c r="L13" s="15">
        <v>2026</v>
      </c>
      <c r="M13" s="15">
        <v>2027</v>
      </c>
      <c r="N13" s="15">
        <v>2028</v>
      </c>
      <c r="O13" s="15">
        <v>2029</v>
      </c>
      <c r="P13" s="15">
        <v>2030</v>
      </c>
      <c r="Q13" s="15">
        <v>2031</v>
      </c>
      <c r="R13" s="15">
        <v>2032</v>
      </c>
      <c r="S13" s="15">
        <v>2033</v>
      </c>
      <c r="T13" s="15">
        <v>2034</v>
      </c>
      <c r="U13" s="15">
        <v>2035</v>
      </c>
      <c r="V13" s="15">
        <v>2036</v>
      </c>
      <c r="W13" s="15">
        <v>2037</v>
      </c>
      <c r="X13" s="15">
        <v>2038</v>
      </c>
      <c r="Y13" s="15">
        <v>2039</v>
      </c>
      <c r="Z13" s="15">
        <v>2040</v>
      </c>
      <c r="AA13" s="15">
        <v>2041</v>
      </c>
      <c r="AB13" s="15">
        <v>2042</v>
      </c>
      <c r="AC13" s="15">
        <v>2043</v>
      </c>
      <c r="AD13" s="15">
        <v>2044</v>
      </c>
      <c r="AE13" s="15">
        <v>2045</v>
      </c>
      <c r="AF13" s="15">
        <v>2046</v>
      </c>
      <c r="AG13" s="15">
        <v>2047</v>
      </c>
      <c r="AH13" s="15">
        <v>2048</v>
      </c>
      <c r="AI13" s="15">
        <v>2049</v>
      </c>
      <c r="AJ13" s="15">
        <v>2050</v>
      </c>
      <c r="AK13" s="15">
        <v>2050</v>
      </c>
      <c r="AL13" s="18"/>
      <c r="AM13" s="18"/>
      <c r="AN13" s="18"/>
    </row>
    <row r="14" spans="1:40" ht="15" customHeight="1" x14ac:dyDescent="0.45">
      <c r="B14" s="11"/>
      <c r="C14" s="11"/>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row>
    <row r="15" spans="1:40" ht="15" customHeight="1" x14ac:dyDescent="0.45">
      <c r="B15" s="28" t="s">
        <v>115</v>
      </c>
      <c r="C15" s="11"/>
      <c r="D15" s="11"/>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row>
    <row r="16" spans="1:40" ht="15" customHeight="1" x14ac:dyDescent="0.45">
      <c r="B16" s="28" t="s">
        <v>116</v>
      </c>
      <c r="C16" s="11"/>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row>
    <row r="17" spans="1:40" ht="15" customHeight="1" x14ac:dyDescent="0.45">
      <c r="B17" s="28" t="s">
        <v>117</v>
      </c>
      <c r="C17" s="11"/>
      <c r="D17" s="11"/>
      <c r="E17" s="11"/>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row>
    <row r="18" spans="1:40" ht="15" customHeight="1" x14ac:dyDescent="0.45">
      <c r="A18" s="25" t="s">
        <v>118</v>
      </c>
      <c r="B18" s="29" t="s">
        <v>119</v>
      </c>
      <c r="C18" s="30">
        <v>259.72560337322534</v>
      </c>
      <c r="D18" s="30">
        <v>266.47564283718344</v>
      </c>
      <c r="E18" s="30">
        <v>272.59199489436816</v>
      </c>
      <c r="F18" s="30">
        <v>277.87114987446228</v>
      </c>
      <c r="G18" s="30">
        <v>282.5724399319077</v>
      </c>
      <c r="H18" s="30">
        <v>286.97274169489646</v>
      </c>
      <c r="I18" s="30">
        <v>290.77279621847327</v>
      </c>
      <c r="J18" s="30">
        <v>294.34831402368383</v>
      </c>
      <c r="K18" s="30">
        <v>297.99226857289113</v>
      </c>
      <c r="L18" s="30">
        <v>302.78813008516323</v>
      </c>
      <c r="M18" s="30">
        <v>307.7720084019582</v>
      </c>
      <c r="N18" s="30">
        <v>312.84371408519223</v>
      </c>
      <c r="O18" s="30">
        <v>317.49576982819133</v>
      </c>
      <c r="P18" s="30">
        <v>322.22842096238327</v>
      </c>
      <c r="Q18" s="30">
        <v>326.94059257824375</v>
      </c>
      <c r="R18" s="30">
        <v>331.73255670959077</v>
      </c>
      <c r="S18" s="30">
        <v>336.49773901268969</v>
      </c>
      <c r="T18" s="30">
        <v>341.34794760083452</v>
      </c>
      <c r="U18" s="30">
        <v>346.06164844198861</v>
      </c>
      <c r="V18" s="30">
        <v>351.41189314612359</v>
      </c>
      <c r="W18" s="30">
        <v>357.19917720040974</v>
      </c>
      <c r="X18" s="30">
        <v>363.20452906482689</v>
      </c>
      <c r="Y18" s="30">
        <v>369.44334911504461</v>
      </c>
      <c r="Z18" s="30">
        <v>375.80266214189373</v>
      </c>
      <c r="AA18" s="30">
        <v>382.28590096592814</v>
      </c>
      <c r="AB18" s="30">
        <v>388.90176162507817</v>
      </c>
      <c r="AC18" s="30">
        <v>395.65282712731329</v>
      </c>
      <c r="AD18" s="30">
        <v>402.66108498667188</v>
      </c>
      <c r="AE18" s="30">
        <v>409.69390179574134</v>
      </c>
      <c r="AF18" s="30">
        <v>416.98955694499773</v>
      </c>
      <c r="AG18" s="30">
        <v>424.31600473377625</v>
      </c>
      <c r="AH18" s="30">
        <v>431.54125038330471</v>
      </c>
      <c r="AI18" s="30">
        <v>438.78842274536407</v>
      </c>
      <c r="AJ18" s="30">
        <v>446.17721174673801</v>
      </c>
      <c r="AK18" s="31">
        <f t="shared" ref="AK18:AK28" si="0">(AJ18-C18)/C18</f>
        <v>0.71787920001703476</v>
      </c>
      <c r="AL18" s="32"/>
      <c r="AM18" s="32"/>
      <c r="AN18" s="32"/>
    </row>
    <row r="19" spans="1:40" ht="15" customHeight="1" x14ac:dyDescent="0.45">
      <c r="A19" s="25" t="s">
        <v>120</v>
      </c>
      <c r="B19" s="29" t="s">
        <v>121</v>
      </c>
      <c r="C19" s="30">
        <v>8.8834215540207531</v>
      </c>
      <c r="D19" s="30">
        <v>9.1505683804651952</v>
      </c>
      <c r="E19" s="30">
        <v>9.5155316492900592</v>
      </c>
      <c r="F19" s="30">
        <v>9.6986541636969203</v>
      </c>
      <c r="G19" s="30">
        <v>9.9798540843761554</v>
      </c>
      <c r="H19" s="30">
        <v>10.170214182433643</v>
      </c>
      <c r="I19" s="30">
        <v>10.363987073743051</v>
      </c>
      <c r="J19" s="30">
        <v>10.561334855334835</v>
      </c>
      <c r="K19" s="30">
        <v>10.861215885691857</v>
      </c>
      <c r="L19" s="30">
        <v>11.066671860208467</v>
      </c>
      <c r="M19" s="30">
        <v>11.376590431606568</v>
      </c>
      <c r="N19" s="30">
        <v>11.692241507896362</v>
      </c>
      <c r="O19" s="30">
        <v>11.911225517487125</v>
      </c>
      <c r="P19" s="30">
        <v>12.237835105748704</v>
      </c>
      <c r="Q19" s="30">
        <v>12.465854058574498</v>
      </c>
      <c r="R19" s="30">
        <v>12.803712715107011</v>
      </c>
      <c r="S19" s="30">
        <v>13.040890774951762</v>
      </c>
      <c r="T19" s="30">
        <v>13.390428820785663</v>
      </c>
      <c r="U19" s="30">
        <v>13.74645892297937</v>
      </c>
      <c r="V19" s="30">
        <v>14.109385923056406</v>
      </c>
      <c r="W19" s="30">
        <v>14.36816147765914</v>
      </c>
      <c r="X19" s="30">
        <v>14.744280541522256</v>
      </c>
      <c r="Y19" s="30">
        <v>15.128068174969499</v>
      </c>
      <c r="Z19" s="30">
        <v>15.519534839142141</v>
      </c>
      <c r="AA19" s="30">
        <v>15.91889618004017</v>
      </c>
      <c r="AB19" s="30">
        <v>16.326591623644177</v>
      </c>
      <c r="AC19" s="30">
        <v>16.742811712170219</v>
      </c>
      <c r="AD19" s="30">
        <v>17.167720677726319</v>
      </c>
      <c r="AE19" s="30">
        <v>17.601663929002218</v>
      </c>
      <c r="AF19" s="30">
        <v>18.044587833651654</v>
      </c>
      <c r="AG19" s="30">
        <v>18.497099094597036</v>
      </c>
      <c r="AH19" s="30">
        <v>19.084745434466779</v>
      </c>
      <c r="AI19" s="30">
        <v>19.558152562311452</v>
      </c>
      <c r="AJ19" s="30">
        <v>20.041360504604413</v>
      </c>
      <c r="AK19" s="31">
        <f t="shared" si="0"/>
        <v>1.2560406913857904</v>
      </c>
      <c r="AL19" s="32"/>
      <c r="AM19" s="32"/>
      <c r="AN19" s="32"/>
    </row>
    <row r="20" spans="1:40" ht="15" customHeight="1" x14ac:dyDescent="0.45">
      <c r="A20" s="25" t="s">
        <v>122</v>
      </c>
      <c r="B20" s="29" t="s">
        <v>123</v>
      </c>
      <c r="C20" s="30">
        <v>26.55868299655689</v>
      </c>
      <c r="D20" s="30">
        <v>27.451705141395589</v>
      </c>
      <c r="E20" s="30">
        <v>28.546594947870179</v>
      </c>
      <c r="F20" s="30">
        <v>29.190124182000439</v>
      </c>
      <c r="G20" s="30">
        <v>29.749469794378445</v>
      </c>
      <c r="H20" s="30">
        <v>30.414697130485518</v>
      </c>
      <c r="I20" s="30">
        <v>31.091961221229152</v>
      </c>
      <c r="J20" s="30">
        <v>31.781794703553899</v>
      </c>
      <c r="K20" s="30">
        <v>32.484909330842008</v>
      </c>
      <c r="L20" s="30">
        <v>33.299715327113766</v>
      </c>
      <c r="M20" s="30">
        <v>34.029093503389554</v>
      </c>
      <c r="N20" s="30">
        <v>34.771709527830922</v>
      </c>
      <c r="O20" s="30">
        <v>35.528310595263321</v>
      </c>
      <c r="P20" s="30">
        <v>36.298663449254633</v>
      </c>
      <c r="Q20" s="30">
        <v>37.083296947356068</v>
      </c>
      <c r="R20" s="30">
        <v>37.882059107506691</v>
      </c>
      <c r="S20" s="30">
        <v>38.695102135512606</v>
      </c>
      <c r="T20" s="30">
        <v>39.63134981635757</v>
      </c>
      <c r="U20" s="30">
        <v>40.584783486891475</v>
      </c>
      <c r="V20" s="30">
        <v>41.556550726502074</v>
      </c>
      <c r="W20" s="30">
        <v>42.547578949347219</v>
      </c>
      <c r="X20" s="30">
        <v>43.55753106541308</v>
      </c>
      <c r="Y20" s="30">
        <v>44.587990410436419</v>
      </c>
      <c r="Z20" s="30">
        <v>45.52396886148361</v>
      </c>
      <c r="AA20" s="30">
        <v>46.59472531530006</v>
      </c>
      <c r="AB20" s="30">
        <v>47.570284946589148</v>
      </c>
      <c r="AC20" s="30">
        <v>48.566028299841278</v>
      </c>
      <c r="AD20" s="30">
        <v>49.702352171878999</v>
      </c>
      <c r="AE20" s="30">
        <v>50.862739215530553</v>
      </c>
      <c r="AF20" s="30">
        <v>52.04697443175715</v>
      </c>
      <c r="AG20" s="30">
        <v>53.380890004541776</v>
      </c>
      <c r="AH20" s="30">
        <v>54.617528052585847</v>
      </c>
      <c r="AI20" s="30">
        <v>55.880435892318431</v>
      </c>
      <c r="AJ20" s="30">
        <v>57.169265541980536</v>
      </c>
      <c r="AK20" s="31">
        <f t="shared" si="0"/>
        <v>1.15256402395375</v>
      </c>
      <c r="AL20" s="32"/>
      <c r="AM20" s="32"/>
      <c r="AN20" s="32"/>
    </row>
    <row r="21" spans="1:40" ht="15" customHeight="1" x14ac:dyDescent="0.45">
      <c r="B21" s="28" t="s">
        <v>125</v>
      </c>
      <c r="C21" s="33">
        <v>0</v>
      </c>
      <c r="D21" s="33">
        <v>0</v>
      </c>
      <c r="E21" s="33">
        <v>0</v>
      </c>
      <c r="F21" s="33">
        <v>0</v>
      </c>
      <c r="G21" s="33">
        <v>0</v>
      </c>
      <c r="H21" s="33">
        <v>0</v>
      </c>
      <c r="I21" s="33">
        <v>0</v>
      </c>
      <c r="J21" s="33">
        <v>0</v>
      </c>
      <c r="K21" s="33">
        <v>0</v>
      </c>
      <c r="L21" s="33">
        <v>0</v>
      </c>
      <c r="M21" s="33">
        <v>0</v>
      </c>
      <c r="N21" s="33">
        <v>0</v>
      </c>
      <c r="O21" s="33">
        <v>0</v>
      </c>
      <c r="P21" s="33">
        <v>0</v>
      </c>
      <c r="Q21" s="33">
        <v>0</v>
      </c>
      <c r="R21" s="33">
        <v>0</v>
      </c>
      <c r="S21" s="33">
        <v>0</v>
      </c>
      <c r="T21" s="33">
        <v>0</v>
      </c>
      <c r="U21" s="33">
        <v>0</v>
      </c>
      <c r="V21" s="33">
        <v>0</v>
      </c>
      <c r="W21" s="33">
        <v>0</v>
      </c>
      <c r="X21" s="33">
        <v>0</v>
      </c>
      <c r="Y21" s="33">
        <v>0</v>
      </c>
      <c r="Z21" s="33">
        <v>0</v>
      </c>
      <c r="AA21" s="33">
        <v>0</v>
      </c>
      <c r="AB21" s="33">
        <v>0</v>
      </c>
      <c r="AC21" s="33">
        <v>0</v>
      </c>
      <c r="AD21" s="33">
        <v>0</v>
      </c>
      <c r="AE21" s="33">
        <v>0</v>
      </c>
      <c r="AF21" s="33">
        <v>0</v>
      </c>
      <c r="AG21" s="33">
        <v>0</v>
      </c>
      <c r="AH21" s="33">
        <v>0</v>
      </c>
      <c r="AI21" s="33">
        <v>0</v>
      </c>
      <c r="AJ21" s="33">
        <v>0</v>
      </c>
      <c r="AK21" s="31" t="e">
        <f t="shared" si="0"/>
        <v>#DIV/0!</v>
      </c>
      <c r="AL21" s="11"/>
      <c r="AM21" s="11"/>
      <c r="AN21" s="11"/>
    </row>
    <row r="22" spans="1:40" ht="15" customHeight="1" x14ac:dyDescent="0.45">
      <c r="A22" s="25" t="s">
        <v>124</v>
      </c>
      <c r="B22" s="29" t="s">
        <v>127</v>
      </c>
      <c r="C22" s="30">
        <v>18.774241428600561</v>
      </c>
      <c r="D22" s="30">
        <v>19.040576630058894</v>
      </c>
      <c r="E22" s="30">
        <v>19.310931876500415</v>
      </c>
      <c r="F22" s="30">
        <v>19.5856317092132</v>
      </c>
      <c r="G22" s="30">
        <v>19.864661939377299</v>
      </c>
      <c r="H22" s="30">
        <v>20.148537531236464</v>
      </c>
      <c r="I22" s="30">
        <v>20.437395070652183</v>
      </c>
      <c r="J22" s="30">
        <v>20.731509160472083</v>
      </c>
      <c r="K22" s="30">
        <v>21.031263487748777</v>
      </c>
      <c r="L22" s="30">
        <v>21.335745748510018</v>
      </c>
      <c r="M22" s="30">
        <v>21.645725157481522</v>
      </c>
      <c r="N22" s="30">
        <v>21.961079701787952</v>
      </c>
      <c r="O22" s="30">
        <v>22.282206355988848</v>
      </c>
      <c r="P22" s="30">
        <v>22.608881805535741</v>
      </c>
      <c r="Q22" s="30">
        <v>22.8366065946995</v>
      </c>
      <c r="R22" s="30">
        <v>23.173661856268062</v>
      </c>
      <c r="S22" s="30">
        <v>23.51636041384744</v>
      </c>
      <c r="T22" s="30">
        <v>23.865199753174448</v>
      </c>
      <c r="U22" s="30">
        <v>24.110852555384451</v>
      </c>
      <c r="V22" s="30">
        <v>24.470966210300954</v>
      </c>
      <c r="W22" s="30">
        <v>24.837984569906883</v>
      </c>
      <c r="X22" s="30">
        <v>25.099042448545521</v>
      </c>
      <c r="Y22" s="30">
        <v>25.478851663106525</v>
      </c>
      <c r="Z22" s="30">
        <v>25.750931881243254</v>
      </c>
      <c r="AA22" s="30">
        <v>26.144172558460134</v>
      </c>
      <c r="AB22" s="30">
        <v>26.427936081438414</v>
      </c>
      <c r="AC22" s="30">
        <v>26.835996077662905</v>
      </c>
      <c r="AD22" s="30">
        <v>27.132201910252785</v>
      </c>
      <c r="AE22" s="30">
        <v>27.555708357817267</v>
      </c>
      <c r="AF22" s="30">
        <v>27.864771688700174</v>
      </c>
      <c r="AG22" s="30">
        <v>28.304285862873314</v>
      </c>
      <c r="AH22" s="30">
        <v>28.627118151700166</v>
      </c>
      <c r="AI22" s="30">
        <v>29.083226862138456</v>
      </c>
      <c r="AJ22" s="30">
        <v>29.419689458682118</v>
      </c>
      <c r="AK22" s="31">
        <f t="shared" si="0"/>
        <v>0.56702413626493309</v>
      </c>
      <c r="AL22" s="32"/>
      <c r="AM22" s="32"/>
      <c r="AN22" s="32"/>
    </row>
    <row r="23" spans="1:40" ht="15" customHeight="1" x14ac:dyDescent="0.45">
      <c r="A23" s="25" t="s">
        <v>126</v>
      </c>
      <c r="B23" s="29" t="s">
        <v>128</v>
      </c>
      <c r="C23" s="30">
        <v>3.6632666202147437</v>
      </c>
      <c r="D23" s="30">
        <v>3.6971993456425034</v>
      </c>
      <c r="E23" s="30">
        <v>3.7315810389372785</v>
      </c>
      <c r="F23" s="30">
        <v>3.8606293272968322</v>
      </c>
      <c r="G23" s="30">
        <v>3.8968954043754511</v>
      </c>
      <c r="H23" s="30">
        <v>4.0297075062472922</v>
      </c>
      <c r="I23" s="30">
        <v>4.0681070756748419</v>
      </c>
      <c r="J23" s="30">
        <v>4.204975914624054</v>
      </c>
      <c r="K23" s="30">
        <v>4.2457480280431801</v>
      </c>
      <c r="L23" s="30">
        <v>4.2870890989996768</v>
      </c>
      <c r="M23" s="30">
        <v>4.4298228229264511</v>
      </c>
      <c r="N23" s="30">
        <v>4.4735532725864342</v>
      </c>
      <c r="O23" s="30">
        <v>4.6207340369562129</v>
      </c>
      <c r="P23" s="30">
        <v>4.666971014904167</v>
      </c>
      <c r="Q23" s="30">
        <v>4.8187335016338393</v>
      </c>
      <c r="R23" s="30">
        <v>4.8675271478919218</v>
      </c>
      <c r="S23" s="30">
        <v>4.917057177440828</v>
      </c>
      <c r="T23" s="30">
        <v>5.0754044723945659</v>
      </c>
      <c r="U23" s="30">
        <v>5.1276473760319874</v>
      </c>
      <c r="V23" s="30">
        <v>5.1807901436222741</v>
      </c>
      <c r="W23" s="30">
        <v>5.346292642849912</v>
      </c>
      <c r="X23" s="30">
        <v>5.4024844732295296</v>
      </c>
      <c r="Y23" s="30">
        <v>5.5734988013045523</v>
      </c>
      <c r="Z23" s="30">
        <v>5.633016349021962</v>
      </c>
      <c r="AA23" s="30">
        <v>5.6936198016202066</v>
      </c>
      <c r="AB23" s="30">
        <v>5.872874684764092</v>
      </c>
      <c r="AC23" s="30">
        <v>5.9371672738192274</v>
      </c>
      <c r="AD23" s="30">
        <v>6.0026995376665457</v>
      </c>
      <c r="AE23" s="30">
        <v>6.190930071580091</v>
      </c>
      <c r="AF23" s="30">
        <v>6.2603672075934309</v>
      </c>
      <c r="AG23" s="30">
        <v>6.3312218377479788</v>
      </c>
      <c r="AH23" s="30">
        <v>6.5289918591596869</v>
      </c>
      <c r="AI23" s="30">
        <v>6.6040515145467236</v>
      </c>
      <c r="AJ23" s="30">
        <v>6.6804535015348039</v>
      </c>
      <c r="AK23" s="31">
        <f t="shared" si="0"/>
        <v>0.82363289220351377</v>
      </c>
      <c r="AL23" s="32"/>
      <c r="AM23" s="32"/>
      <c r="AN23" s="32"/>
    </row>
    <row r="24" spans="1:40" ht="15" customHeight="1" x14ac:dyDescent="0.45">
      <c r="B24" s="28" t="s">
        <v>130</v>
      </c>
      <c r="C24" s="33">
        <v>0</v>
      </c>
      <c r="D24" s="33">
        <v>0</v>
      </c>
      <c r="E24" s="33">
        <v>0</v>
      </c>
      <c r="F24" s="33">
        <v>0</v>
      </c>
      <c r="G24" s="33">
        <v>0</v>
      </c>
      <c r="H24" s="33">
        <v>0</v>
      </c>
      <c r="I24" s="33">
        <v>0</v>
      </c>
      <c r="J24" s="33">
        <v>0</v>
      </c>
      <c r="K24" s="33">
        <v>0</v>
      </c>
      <c r="L24" s="33">
        <v>0</v>
      </c>
      <c r="M24" s="33">
        <v>0</v>
      </c>
      <c r="N24" s="33">
        <v>0</v>
      </c>
      <c r="O24" s="33">
        <v>0</v>
      </c>
      <c r="P24" s="33">
        <v>0</v>
      </c>
      <c r="Q24" s="33">
        <v>0</v>
      </c>
      <c r="R24" s="33">
        <v>0</v>
      </c>
      <c r="S24" s="33">
        <v>0</v>
      </c>
      <c r="T24" s="33">
        <v>0</v>
      </c>
      <c r="U24" s="33">
        <v>0</v>
      </c>
      <c r="V24" s="33">
        <v>0</v>
      </c>
      <c r="W24" s="33">
        <v>0</v>
      </c>
      <c r="X24" s="33">
        <v>0</v>
      </c>
      <c r="Y24" s="33">
        <v>0</v>
      </c>
      <c r="Z24" s="33">
        <v>0</v>
      </c>
      <c r="AA24" s="33">
        <v>0</v>
      </c>
      <c r="AB24" s="33">
        <v>0</v>
      </c>
      <c r="AC24" s="33">
        <v>0</v>
      </c>
      <c r="AD24" s="33">
        <v>0</v>
      </c>
      <c r="AE24" s="33">
        <v>0</v>
      </c>
      <c r="AF24" s="33">
        <v>0</v>
      </c>
      <c r="AG24" s="33">
        <v>0</v>
      </c>
      <c r="AH24" s="33">
        <v>0</v>
      </c>
      <c r="AI24" s="33">
        <v>0</v>
      </c>
      <c r="AJ24" s="33">
        <v>0</v>
      </c>
      <c r="AK24" s="31" t="e">
        <f t="shared" si="0"/>
        <v>#DIV/0!</v>
      </c>
      <c r="AL24" s="11"/>
      <c r="AM24" s="11"/>
      <c r="AN24" s="11"/>
    </row>
    <row r="25" spans="1:40" ht="15" customHeight="1" x14ac:dyDescent="0.45">
      <c r="A25" s="25" t="s">
        <v>129</v>
      </c>
      <c r="B25" s="29" t="s">
        <v>131</v>
      </c>
      <c r="C25" s="30">
        <v>107.51687530330273</v>
      </c>
      <c r="D25" s="30">
        <v>109.89925054922341</v>
      </c>
      <c r="E25" s="30">
        <v>113.25348453174639</v>
      </c>
      <c r="F25" s="30">
        <v>116.38384996436305</v>
      </c>
      <c r="G25" s="30">
        <v>119.37806409501383</v>
      </c>
      <c r="H25" s="30">
        <v>122.23446102283454</v>
      </c>
      <c r="I25" s="30">
        <v>125.23958211541836</v>
      </c>
      <c r="J25" s="30">
        <v>128.49624073990714</v>
      </c>
      <c r="K25" s="30">
        <v>132.01314217427284</v>
      </c>
      <c r="L25" s="30">
        <v>135.69135497066418</v>
      </c>
      <c r="M25" s="30">
        <v>139.33806333932293</v>
      </c>
      <c r="N25" s="30">
        <v>143.66206304919618</v>
      </c>
      <c r="O25" s="30">
        <v>147.76080620399978</v>
      </c>
      <c r="P25" s="30">
        <v>151.9358341518801</v>
      </c>
      <c r="Q25" s="30">
        <v>156.18981849860987</v>
      </c>
      <c r="R25" s="30">
        <v>160.6283958804334</v>
      </c>
      <c r="S25" s="30">
        <v>165.14898563361044</v>
      </c>
      <c r="T25" s="30">
        <v>169.86406883141814</v>
      </c>
      <c r="U25" s="30">
        <v>174.66730742611088</v>
      </c>
      <c r="V25" s="30">
        <v>179.56398178639753</v>
      </c>
      <c r="W25" s="30">
        <v>184.55847727504801</v>
      </c>
      <c r="X25" s="30">
        <v>189.76226712218721</v>
      </c>
      <c r="Y25" s="30">
        <v>195.07245804565932</v>
      </c>
      <c r="Z25" s="30">
        <v>200.60435773557802</v>
      </c>
      <c r="AA25" s="30">
        <v>206.24847240562994</v>
      </c>
      <c r="AB25" s="30">
        <v>212.01077611998372</v>
      </c>
      <c r="AC25" s="30">
        <v>218.13152564011841</v>
      </c>
      <c r="AD25" s="30">
        <v>224.38090871797547</v>
      </c>
      <c r="AE25" s="30">
        <v>230.88527443422223</v>
      </c>
      <c r="AF25" s="30">
        <v>237.64844929217415</v>
      </c>
      <c r="AG25" s="30">
        <v>244.6831027882601</v>
      </c>
      <c r="AH25" s="30">
        <v>251.86841672066024</v>
      </c>
      <c r="AI25" s="30">
        <v>259.20902194595891</v>
      </c>
      <c r="AJ25" s="30">
        <v>266.70425902281255</v>
      </c>
      <c r="AK25" s="31">
        <f t="shared" si="0"/>
        <v>1.4805804509333604</v>
      </c>
      <c r="AL25" s="32"/>
      <c r="AM25" s="32"/>
      <c r="AN25" s="32"/>
    </row>
    <row r="26" spans="1:40" ht="15" customHeight="1" x14ac:dyDescent="0.45">
      <c r="B26" s="28" t="s">
        <v>133</v>
      </c>
      <c r="C26" s="33">
        <v>0</v>
      </c>
      <c r="D26" s="33">
        <v>0</v>
      </c>
      <c r="E26" s="33">
        <v>0</v>
      </c>
      <c r="F26" s="33">
        <v>0</v>
      </c>
      <c r="G26" s="33">
        <v>0</v>
      </c>
      <c r="H26" s="33">
        <v>0</v>
      </c>
      <c r="I26" s="33">
        <v>0</v>
      </c>
      <c r="J26" s="33">
        <v>0</v>
      </c>
      <c r="K26" s="33">
        <v>0</v>
      </c>
      <c r="L26" s="33">
        <v>0</v>
      </c>
      <c r="M26" s="33">
        <v>0</v>
      </c>
      <c r="N26" s="33">
        <v>0</v>
      </c>
      <c r="O26" s="33">
        <v>0</v>
      </c>
      <c r="P26" s="33">
        <v>0</v>
      </c>
      <c r="Q26" s="33">
        <v>0</v>
      </c>
      <c r="R26" s="33">
        <v>0</v>
      </c>
      <c r="S26" s="33">
        <v>0</v>
      </c>
      <c r="T26" s="33">
        <v>0</v>
      </c>
      <c r="U26" s="33">
        <v>0</v>
      </c>
      <c r="V26" s="33">
        <v>0</v>
      </c>
      <c r="W26" s="33">
        <v>0</v>
      </c>
      <c r="X26" s="33">
        <v>0</v>
      </c>
      <c r="Y26" s="33">
        <v>0</v>
      </c>
      <c r="Z26" s="33">
        <v>0</v>
      </c>
      <c r="AA26" s="33">
        <v>0</v>
      </c>
      <c r="AB26" s="33">
        <v>0</v>
      </c>
      <c r="AC26" s="33">
        <v>0</v>
      </c>
      <c r="AD26" s="33">
        <v>0</v>
      </c>
      <c r="AE26" s="33">
        <v>0</v>
      </c>
      <c r="AF26" s="33">
        <v>0</v>
      </c>
      <c r="AG26" s="33">
        <v>0</v>
      </c>
      <c r="AH26" s="33">
        <v>0</v>
      </c>
      <c r="AI26" s="33">
        <v>0</v>
      </c>
      <c r="AJ26" s="33">
        <v>0</v>
      </c>
      <c r="AK26" s="31" t="e">
        <f t="shared" si="0"/>
        <v>#DIV/0!</v>
      </c>
      <c r="AL26" s="11"/>
      <c r="AM26" s="11"/>
      <c r="AN26" s="11"/>
    </row>
    <row r="27" spans="1:40" ht="15" customHeight="1" x14ac:dyDescent="0.45">
      <c r="A27" s="25" t="s">
        <v>132</v>
      </c>
      <c r="B27" s="29" t="s">
        <v>135</v>
      </c>
      <c r="C27" s="30">
        <v>163.74801792359904</v>
      </c>
      <c r="D27" s="30">
        <v>165.35724073386098</v>
      </c>
      <c r="E27" s="30">
        <v>169.04062106385871</v>
      </c>
      <c r="F27" s="30">
        <v>167.32532474649929</v>
      </c>
      <c r="G27" s="30">
        <v>168.13677976439448</v>
      </c>
      <c r="H27" s="30">
        <v>168.95987901194005</v>
      </c>
      <c r="I27" s="30">
        <v>170.56991810150944</v>
      </c>
      <c r="J27" s="30">
        <v>173.96865470037656</v>
      </c>
      <c r="K27" s="30">
        <v>177.13655726301084</v>
      </c>
      <c r="L27" s="30">
        <v>180.45654114393989</v>
      </c>
      <c r="M27" s="30">
        <v>182.9315470285764</v>
      </c>
      <c r="N27" s="30">
        <v>185.9574758081952</v>
      </c>
      <c r="O27" s="30">
        <v>191.50375508718525</v>
      </c>
      <c r="P27" s="30">
        <v>196.42762449396648</v>
      </c>
      <c r="Q27" s="30">
        <v>198.82513448045711</v>
      </c>
      <c r="R27" s="30">
        <v>201.26166598457468</v>
      </c>
      <c r="S27" s="30">
        <v>204.69922814780838</v>
      </c>
      <c r="T27" s="30">
        <v>206.90372274697847</v>
      </c>
      <c r="U27" s="30">
        <v>210.56083905833481</v>
      </c>
      <c r="V27" s="30">
        <v>214.50675786146692</v>
      </c>
      <c r="W27" s="30">
        <v>218.08418738958599</v>
      </c>
      <c r="X27" s="30">
        <v>222.17717396156439</v>
      </c>
      <c r="Y27" s="30">
        <v>226.23855338356643</v>
      </c>
      <c r="Z27" s="30">
        <v>230.26391320593856</v>
      </c>
      <c r="AA27" s="30">
        <v>234.36798244628483</v>
      </c>
      <c r="AB27" s="30">
        <v>238.20379721403157</v>
      </c>
      <c r="AC27" s="30">
        <v>241.99893808087171</v>
      </c>
      <c r="AD27" s="30">
        <v>246.47084301658836</v>
      </c>
      <c r="AE27" s="30">
        <v>251.15753564900407</v>
      </c>
      <c r="AF27" s="30">
        <v>255.4475325294496</v>
      </c>
      <c r="AG27" s="30">
        <v>260.20080337097573</v>
      </c>
      <c r="AH27" s="30">
        <v>265.42863058199191</v>
      </c>
      <c r="AI27" s="30">
        <v>270.63911110575134</v>
      </c>
      <c r="AJ27" s="30">
        <v>276.0825879768903</v>
      </c>
      <c r="AK27" s="31">
        <f t="shared" si="0"/>
        <v>0.68602094533873337</v>
      </c>
      <c r="AL27" s="32"/>
      <c r="AM27" s="32"/>
      <c r="AN27" s="32"/>
    </row>
    <row r="28" spans="1:40" ht="15" customHeight="1" x14ac:dyDescent="0.45">
      <c r="A28" s="25" t="s">
        <v>134</v>
      </c>
      <c r="B28" s="29" t="s">
        <v>136</v>
      </c>
      <c r="C28" s="30">
        <v>41.028586146405125</v>
      </c>
      <c r="D28" s="30">
        <v>41.131342720272848</v>
      </c>
      <c r="E28" s="30">
        <v>40.674233324416335</v>
      </c>
      <c r="F28" s="30">
        <v>40.207042018432865</v>
      </c>
      <c r="G28" s="30">
        <v>39.539231420004576</v>
      </c>
      <c r="H28" s="30">
        <v>39.049784643872577</v>
      </c>
      <c r="I28" s="30">
        <v>38.550157526633029</v>
      </c>
      <c r="J28" s="30">
        <v>37.942573369165885</v>
      </c>
      <c r="K28" s="30">
        <v>37.323087316286561</v>
      </c>
      <c r="L28" s="30">
        <v>36.789206454206528</v>
      </c>
      <c r="M28" s="30">
        <v>36.143327123422637</v>
      </c>
      <c r="N28" s="30">
        <v>35.483411184833308</v>
      </c>
      <c r="O28" s="30">
        <v>34.809529745070137</v>
      </c>
      <c r="P28" s="30">
        <v>34.120743642299352</v>
      </c>
      <c r="Q28" s="30">
        <v>33.940644663681823</v>
      </c>
      <c r="R28" s="30">
        <v>33.755242612554845</v>
      </c>
      <c r="S28" s="30">
        <v>33.564259863400437</v>
      </c>
      <c r="T28" s="30">
        <v>33.476072051964159</v>
      </c>
      <c r="U28" s="30">
        <v>33.275158504037364</v>
      </c>
      <c r="V28" s="30">
        <v>33.179102834687328</v>
      </c>
      <c r="W28" s="30">
        <v>33.080185727633832</v>
      </c>
      <c r="X28" s="30">
        <v>32.977665638671915</v>
      </c>
      <c r="Y28" s="30">
        <v>32.872268440347256</v>
      </c>
      <c r="Z28" s="30">
        <v>32.648502920861986</v>
      </c>
      <c r="AA28" s="30">
        <v>32.883559262418743</v>
      </c>
      <c r="AB28" s="30">
        <v>33.005555728374198</v>
      </c>
      <c r="AC28" s="30">
        <v>33.248136733387675</v>
      </c>
      <c r="AD28" s="30">
        <v>33.375009429425994</v>
      </c>
      <c r="AE28" s="30">
        <v>33.625247643680105</v>
      </c>
      <c r="AF28" s="30">
        <v>33.879634299917392</v>
      </c>
      <c r="AG28" s="30">
        <v>34.014799677312666</v>
      </c>
      <c r="AH28" s="30">
        <v>34.277207260588355</v>
      </c>
      <c r="AI28" s="30">
        <v>34.544269460705941</v>
      </c>
      <c r="AJ28" s="30">
        <v>34.81544036376792</v>
      </c>
      <c r="AK28" s="31">
        <f t="shared" si="0"/>
        <v>-0.15143455737096106</v>
      </c>
      <c r="AL28" s="32"/>
      <c r="AM28" s="32"/>
      <c r="AN28" s="32"/>
    </row>
    <row r="29" spans="1:40" ht="15.75" customHeight="1" x14ac:dyDescent="0.45">
      <c r="B29" s="11"/>
      <c r="C29" s="11"/>
      <c r="D29" s="11"/>
      <c r="E29" s="11"/>
      <c r="F29" s="11"/>
      <c r="G29" s="11"/>
      <c r="H29" s="11"/>
      <c r="I29" s="11"/>
      <c r="J29" s="11"/>
      <c r="K29" s="11"/>
      <c r="L29" s="11"/>
      <c r="M29" s="11"/>
      <c r="N29" s="11"/>
      <c r="O29" s="11"/>
      <c r="P29" s="11"/>
      <c r="Q29" s="11"/>
      <c r="R29" s="11"/>
      <c r="S29" s="11"/>
      <c r="T29" s="11"/>
      <c r="U29" s="11"/>
      <c r="V29" s="11"/>
      <c r="W29" s="11"/>
      <c r="X29" s="11"/>
      <c r="Y29" s="11"/>
      <c r="Z29" s="11"/>
      <c r="AA29" s="11"/>
      <c r="AB29" s="11"/>
      <c r="AC29" s="11"/>
      <c r="AD29" s="11"/>
      <c r="AE29" s="11"/>
      <c r="AF29" s="11"/>
      <c r="AG29" s="11"/>
      <c r="AH29" s="11"/>
      <c r="AI29" s="11"/>
      <c r="AJ29" s="11"/>
      <c r="AK29" s="31"/>
      <c r="AL29" s="11"/>
      <c r="AM29" s="11"/>
      <c r="AN29" s="11"/>
    </row>
    <row r="30" spans="1:40" ht="15" customHeight="1" x14ac:dyDescent="0.45">
      <c r="B30" s="28" t="s">
        <v>137</v>
      </c>
      <c r="C30" s="11"/>
      <c r="D30" s="11"/>
      <c r="E30" s="11"/>
      <c r="F30" s="11"/>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1"/>
      <c r="AJ30" s="11"/>
      <c r="AK30" s="31"/>
      <c r="AL30" s="11"/>
      <c r="AM30" s="11"/>
      <c r="AN30" s="11"/>
    </row>
    <row r="31" spans="1:40" ht="15" customHeight="1" x14ac:dyDescent="0.45">
      <c r="B31" s="28" t="s">
        <v>139</v>
      </c>
      <c r="C31" s="11"/>
      <c r="D31" s="11"/>
      <c r="E31" s="11"/>
      <c r="F31" s="11"/>
      <c r="G31" s="11"/>
      <c r="H31" s="11"/>
      <c r="I31" s="11"/>
      <c r="J31" s="11"/>
      <c r="K31" s="11"/>
      <c r="L31" s="11"/>
      <c r="M31" s="11"/>
      <c r="N31" s="11"/>
      <c r="O31" s="11"/>
      <c r="P31" s="11"/>
      <c r="Q31" s="11"/>
      <c r="R31" s="11"/>
      <c r="S31" s="11"/>
      <c r="T31" s="11"/>
      <c r="U31" s="11"/>
      <c r="V31" s="11"/>
      <c r="W31" s="11"/>
      <c r="X31" s="11"/>
      <c r="Y31" s="11"/>
      <c r="Z31" s="11"/>
      <c r="AA31" s="11"/>
      <c r="AB31" s="11"/>
      <c r="AC31" s="11"/>
      <c r="AD31" s="11"/>
      <c r="AE31" s="11"/>
      <c r="AF31" s="11"/>
      <c r="AG31" s="11"/>
      <c r="AH31" s="11"/>
      <c r="AI31" s="11"/>
      <c r="AJ31" s="11"/>
      <c r="AK31" s="31"/>
      <c r="AL31" s="11"/>
      <c r="AM31" s="11"/>
      <c r="AN31" s="11"/>
    </row>
    <row r="32" spans="1:40" ht="15" customHeight="1" x14ac:dyDescent="0.45">
      <c r="A32" s="25" t="s">
        <v>138</v>
      </c>
      <c r="B32" s="29" t="s">
        <v>141</v>
      </c>
      <c r="C32" s="34">
        <v>33.200000000000003</v>
      </c>
      <c r="D32" s="34">
        <v>33.799999999999997</v>
      </c>
      <c r="E32" s="34">
        <v>34.700000000000003</v>
      </c>
      <c r="F32" s="34">
        <v>36</v>
      </c>
      <c r="G32" s="34">
        <v>38</v>
      </c>
      <c r="H32" s="34">
        <v>39.700000000000003</v>
      </c>
      <c r="I32" s="34">
        <v>41.7</v>
      </c>
      <c r="J32" s="34">
        <v>43.4</v>
      </c>
      <c r="K32" s="34">
        <v>45.6</v>
      </c>
      <c r="L32" s="34">
        <v>45.7</v>
      </c>
      <c r="M32" s="34">
        <v>45.8</v>
      </c>
      <c r="N32" s="34">
        <v>46</v>
      </c>
      <c r="O32" s="34">
        <v>46.1</v>
      </c>
      <c r="P32" s="34">
        <v>46.2</v>
      </c>
      <c r="Q32" s="34">
        <v>46.3</v>
      </c>
      <c r="R32" s="34">
        <v>46.4</v>
      </c>
      <c r="S32" s="34">
        <v>46.5</v>
      </c>
      <c r="T32" s="34">
        <v>46.6</v>
      </c>
      <c r="U32" s="34">
        <v>46.6</v>
      </c>
      <c r="V32" s="34">
        <v>46.7</v>
      </c>
      <c r="W32" s="34">
        <v>46.7</v>
      </c>
      <c r="X32" s="34">
        <v>46.8</v>
      </c>
      <c r="Y32" s="34">
        <v>46.8</v>
      </c>
      <c r="Z32" s="34">
        <v>46.9</v>
      </c>
      <c r="AA32" s="34">
        <v>46.9</v>
      </c>
      <c r="AB32" s="34">
        <v>46.9</v>
      </c>
      <c r="AC32" s="34">
        <v>47</v>
      </c>
      <c r="AD32" s="34">
        <v>47</v>
      </c>
      <c r="AE32" s="34">
        <v>47</v>
      </c>
      <c r="AF32" s="34">
        <v>47</v>
      </c>
      <c r="AG32" s="34">
        <v>47</v>
      </c>
      <c r="AH32" s="34">
        <v>47</v>
      </c>
      <c r="AI32" s="34">
        <v>47</v>
      </c>
      <c r="AJ32" s="34">
        <v>47</v>
      </c>
      <c r="AK32" s="31">
        <f t="shared" ref="AK32:AK47" si="1">(AJ32-C32)/C32</f>
        <v>0.41566265060240953</v>
      </c>
      <c r="AL32" s="32"/>
      <c r="AM32" s="32"/>
      <c r="AN32" s="32"/>
    </row>
    <row r="33" spans="1:40" ht="15" customHeight="1" x14ac:dyDescent="0.45">
      <c r="A33" s="25" t="s">
        <v>140</v>
      </c>
      <c r="B33" s="29" t="s">
        <v>143</v>
      </c>
      <c r="C33" s="34">
        <v>38.6</v>
      </c>
      <c r="D33" s="34">
        <v>39.4</v>
      </c>
      <c r="E33" s="34">
        <v>41</v>
      </c>
      <c r="F33" s="34">
        <v>42.7</v>
      </c>
      <c r="G33" s="34">
        <v>44.6</v>
      </c>
      <c r="H33" s="34">
        <v>46.8</v>
      </c>
      <c r="I33" s="34">
        <v>49.1</v>
      </c>
      <c r="J33" s="34">
        <v>50.5</v>
      </c>
      <c r="K33" s="34">
        <v>53.2</v>
      </c>
      <c r="L33" s="34">
        <v>53.2</v>
      </c>
      <c r="M33" s="34">
        <v>53.2</v>
      </c>
      <c r="N33" s="34">
        <v>53.2</v>
      </c>
      <c r="O33" s="34">
        <v>53.2</v>
      </c>
      <c r="P33" s="34">
        <v>53.2</v>
      </c>
      <c r="Q33" s="34">
        <v>53.2</v>
      </c>
      <c r="R33" s="34">
        <v>53.2</v>
      </c>
      <c r="S33" s="34">
        <v>53.2</v>
      </c>
      <c r="T33" s="34">
        <v>53.2</v>
      </c>
      <c r="U33" s="34">
        <v>53.2</v>
      </c>
      <c r="V33" s="34">
        <v>53.2</v>
      </c>
      <c r="W33" s="34">
        <v>53.2</v>
      </c>
      <c r="X33" s="34">
        <v>53.2</v>
      </c>
      <c r="Y33" s="34">
        <v>53.2</v>
      </c>
      <c r="Z33" s="34">
        <v>53.2</v>
      </c>
      <c r="AA33" s="34">
        <v>53.2</v>
      </c>
      <c r="AB33" s="34">
        <v>53.2</v>
      </c>
      <c r="AC33" s="34">
        <v>53.2</v>
      </c>
      <c r="AD33" s="34">
        <v>53.2</v>
      </c>
      <c r="AE33" s="34">
        <v>53.2</v>
      </c>
      <c r="AF33" s="34">
        <v>53.2</v>
      </c>
      <c r="AG33" s="34">
        <v>53.2</v>
      </c>
      <c r="AH33" s="34">
        <v>53.2</v>
      </c>
      <c r="AI33" s="34">
        <v>53.2</v>
      </c>
      <c r="AJ33" s="34">
        <v>53.2</v>
      </c>
      <c r="AK33" s="31">
        <f t="shared" si="1"/>
        <v>0.37823834196891193</v>
      </c>
      <c r="AL33" s="32"/>
      <c r="AM33" s="32"/>
      <c r="AN33" s="32"/>
    </row>
    <row r="34" spans="1:40" ht="15" customHeight="1" x14ac:dyDescent="0.45">
      <c r="A34" s="25" t="s">
        <v>142</v>
      </c>
      <c r="B34" s="29" t="s">
        <v>145</v>
      </c>
      <c r="C34" s="34">
        <v>28.8</v>
      </c>
      <c r="D34" s="34">
        <v>29.2</v>
      </c>
      <c r="E34" s="34">
        <v>29.6</v>
      </c>
      <c r="F34" s="34">
        <v>30.6</v>
      </c>
      <c r="G34" s="34">
        <v>32.5</v>
      </c>
      <c r="H34" s="34">
        <v>33.9</v>
      </c>
      <c r="I34" s="34">
        <v>35.5</v>
      </c>
      <c r="J34" s="34">
        <v>37.200000000000003</v>
      </c>
      <c r="K34" s="34">
        <v>39</v>
      </c>
      <c r="L34" s="34">
        <v>39</v>
      </c>
      <c r="M34" s="34">
        <v>39</v>
      </c>
      <c r="N34" s="34">
        <v>39</v>
      </c>
      <c r="O34" s="34">
        <v>39</v>
      </c>
      <c r="P34" s="34">
        <v>39</v>
      </c>
      <c r="Q34" s="34">
        <v>39</v>
      </c>
      <c r="R34" s="34">
        <v>39</v>
      </c>
      <c r="S34" s="34">
        <v>39</v>
      </c>
      <c r="T34" s="34">
        <v>39</v>
      </c>
      <c r="U34" s="34">
        <v>39</v>
      </c>
      <c r="V34" s="34">
        <v>39</v>
      </c>
      <c r="W34" s="34">
        <v>39</v>
      </c>
      <c r="X34" s="34">
        <v>39</v>
      </c>
      <c r="Y34" s="34">
        <v>39</v>
      </c>
      <c r="Z34" s="34">
        <v>39</v>
      </c>
      <c r="AA34" s="34">
        <v>39</v>
      </c>
      <c r="AB34" s="34">
        <v>39</v>
      </c>
      <c r="AC34" s="34">
        <v>39</v>
      </c>
      <c r="AD34" s="34">
        <v>39</v>
      </c>
      <c r="AE34" s="34">
        <v>39</v>
      </c>
      <c r="AF34" s="34">
        <v>39</v>
      </c>
      <c r="AG34" s="34">
        <v>39</v>
      </c>
      <c r="AH34" s="34">
        <v>39</v>
      </c>
      <c r="AI34" s="34">
        <v>39</v>
      </c>
      <c r="AJ34" s="34">
        <v>39</v>
      </c>
      <c r="AK34" s="31">
        <f t="shared" si="1"/>
        <v>0.35416666666666663</v>
      </c>
      <c r="AL34" s="32"/>
      <c r="AM34" s="32"/>
      <c r="AN34" s="32"/>
    </row>
    <row r="35" spans="1:40" ht="15" customHeight="1" x14ac:dyDescent="0.45">
      <c r="A35" s="25" t="s">
        <v>144</v>
      </c>
      <c r="B35" s="29" t="s">
        <v>147</v>
      </c>
      <c r="C35" s="34">
        <v>33.5</v>
      </c>
      <c r="D35" s="34">
        <v>34</v>
      </c>
      <c r="E35" s="34">
        <v>34.9</v>
      </c>
      <c r="F35" s="34">
        <v>36.299999999999997</v>
      </c>
      <c r="G35" s="34">
        <v>38.4</v>
      </c>
      <c r="H35" s="34">
        <v>40.4</v>
      </c>
      <c r="I35" s="34">
        <v>42.3</v>
      </c>
      <c r="J35" s="34">
        <v>44</v>
      </c>
      <c r="K35" s="34">
        <v>46.2</v>
      </c>
      <c r="L35" s="34">
        <v>46.4</v>
      </c>
      <c r="M35" s="34">
        <v>46.6</v>
      </c>
      <c r="N35" s="34">
        <v>46.7</v>
      </c>
      <c r="O35" s="34">
        <v>46.9</v>
      </c>
      <c r="P35" s="34">
        <v>47</v>
      </c>
      <c r="Q35" s="34">
        <v>47.2</v>
      </c>
      <c r="R35" s="34">
        <v>47.4</v>
      </c>
      <c r="S35" s="34">
        <v>47.6</v>
      </c>
      <c r="T35" s="34">
        <v>47.8</v>
      </c>
      <c r="U35" s="34">
        <v>47.9</v>
      </c>
      <c r="V35" s="34">
        <v>48</v>
      </c>
      <c r="W35" s="34">
        <v>48.1</v>
      </c>
      <c r="X35" s="34">
        <v>48.2</v>
      </c>
      <c r="Y35" s="34">
        <v>48.3</v>
      </c>
      <c r="Z35" s="34">
        <v>48.4</v>
      </c>
      <c r="AA35" s="34">
        <v>48.5</v>
      </c>
      <c r="AB35" s="34">
        <v>48.6</v>
      </c>
      <c r="AC35" s="34">
        <v>48.6</v>
      </c>
      <c r="AD35" s="34">
        <v>48.6</v>
      </c>
      <c r="AE35" s="34">
        <v>48.7</v>
      </c>
      <c r="AF35" s="34">
        <v>48.7</v>
      </c>
      <c r="AG35" s="34">
        <v>48.7</v>
      </c>
      <c r="AH35" s="34">
        <v>48.8</v>
      </c>
      <c r="AI35" s="34">
        <v>48.8</v>
      </c>
      <c r="AJ35" s="34">
        <v>48.8</v>
      </c>
      <c r="AK35" s="31">
        <f t="shared" si="1"/>
        <v>0.4567164179104477</v>
      </c>
      <c r="AL35" s="32"/>
      <c r="AM35" s="32"/>
      <c r="AN35" s="32"/>
    </row>
    <row r="36" spans="1:40" ht="15" customHeight="1" x14ac:dyDescent="0.45">
      <c r="A36" s="25" t="s">
        <v>146</v>
      </c>
      <c r="B36" s="29" t="s">
        <v>149</v>
      </c>
      <c r="C36" s="34">
        <v>39.200000000000003</v>
      </c>
      <c r="D36" s="34">
        <v>40.200000000000003</v>
      </c>
      <c r="E36" s="34">
        <v>41.6</v>
      </c>
      <c r="F36" s="34">
        <v>43.5</v>
      </c>
      <c r="G36" s="34">
        <v>45.5</v>
      </c>
      <c r="H36" s="34">
        <v>47.6</v>
      </c>
      <c r="I36" s="34">
        <v>49.8</v>
      </c>
      <c r="J36" s="34">
        <v>51.2</v>
      </c>
      <c r="K36" s="34">
        <v>53.6</v>
      </c>
      <c r="L36" s="34">
        <v>53.7</v>
      </c>
      <c r="M36" s="34">
        <v>53.8</v>
      </c>
      <c r="N36" s="34">
        <v>53.9</v>
      </c>
      <c r="O36" s="34">
        <v>54.1</v>
      </c>
      <c r="P36" s="34">
        <v>54.2</v>
      </c>
      <c r="Q36" s="34">
        <v>54.4</v>
      </c>
      <c r="R36" s="34">
        <v>54.6</v>
      </c>
      <c r="S36" s="34">
        <v>54.8</v>
      </c>
      <c r="T36" s="34">
        <v>55</v>
      </c>
      <c r="U36" s="34">
        <v>55.2</v>
      </c>
      <c r="V36" s="34">
        <v>55.4</v>
      </c>
      <c r="W36" s="34">
        <v>55.5</v>
      </c>
      <c r="X36" s="34">
        <v>55.7</v>
      </c>
      <c r="Y36" s="34">
        <v>55.8</v>
      </c>
      <c r="Z36" s="34">
        <v>55.9</v>
      </c>
      <c r="AA36" s="34">
        <v>56</v>
      </c>
      <c r="AB36" s="34">
        <v>56</v>
      </c>
      <c r="AC36" s="34">
        <v>56</v>
      </c>
      <c r="AD36" s="34">
        <v>56</v>
      </c>
      <c r="AE36" s="34">
        <v>56</v>
      </c>
      <c r="AF36" s="34">
        <v>56.1</v>
      </c>
      <c r="AG36" s="34">
        <v>56.1</v>
      </c>
      <c r="AH36" s="34">
        <v>56.2</v>
      </c>
      <c r="AI36" s="34">
        <v>56.2</v>
      </c>
      <c r="AJ36" s="34">
        <v>56.2</v>
      </c>
      <c r="AK36" s="31">
        <f t="shared" si="1"/>
        <v>0.43367346938775508</v>
      </c>
      <c r="AL36" s="32"/>
      <c r="AM36" s="32"/>
      <c r="AN36" s="32"/>
    </row>
    <row r="37" spans="1:40" ht="15" customHeight="1" x14ac:dyDescent="0.45">
      <c r="A37" s="25" t="s">
        <v>148</v>
      </c>
      <c r="B37" s="29" t="s">
        <v>151</v>
      </c>
      <c r="C37" s="34">
        <v>28.8</v>
      </c>
      <c r="D37" s="34">
        <v>29</v>
      </c>
      <c r="E37" s="34">
        <v>29.6</v>
      </c>
      <c r="F37" s="34">
        <v>30.6</v>
      </c>
      <c r="G37" s="34">
        <v>32.6</v>
      </c>
      <c r="H37" s="34">
        <v>34.5</v>
      </c>
      <c r="I37" s="34">
        <v>36.1</v>
      </c>
      <c r="J37" s="34">
        <v>37.700000000000003</v>
      </c>
      <c r="K37" s="34">
        <v>39.6</v>
      </c>
      <c r="L37" s="34">
        <v>39.700000000000003</v>
      </c>
      <c r="M37" s="34">
        <v>39.700000000000003</v>
      </c>
      <c r="N37" s="34">
        <v>39.700000000000003</v>
      </c>
      <c r="O37" s="34">
        <v>39.700000000000003</v>
      </c>
      <c r="P37" s="34">
        <v>39.6</v>
      </c>
      <c r="Q37" s="34">
        <v>39.6</v>
      </c>
      <c r="R37" s="34">
        <v>39.5</v>
      </c>
      <c r="S37" s="34">
        <v>39.700000000000003</v>
      </c>
      <c r="T37" s="34">
        <v>39.6</v>
      </c>
      <c r="U37" s="34">
        <v>39.6</v>
      </c>
      <c r="V37" s="34">
        <v>39.5</v>
      </c>
      <c r="W37" s="34">
        <v>39.5</v>
      </c>
      <c r="X37" s="34">
        <v>39.5</v>
      </c>
      <c r="Y37" s="34">
        <v>39.5</v>
      </c>
      <c r="Z37" s="34">
        <v>39.4</v>
      </c>
      <c r="AA37" s="34">
        <v>39.5</v>
      </c>
      <c r="AB37" s="34">
        <v>39.5</v>
      </c>
      <c r="AC37" s="34">
        <v>39.5</v>
      </c>
      <c r="AD37" s="34">
        <v>39.5</v>
      </c>
      <c r="AE37" s="34">
        <v>39.6</v>
      </c>
      <c r="AF37" s="34">
        <v>39.6</v>
      </c>
      <c r="AG37" s="34">
        <v>39.6</v>
      </c>
      <c r="AH37" s="34">
        <v>39.5</v>
      </c>
      <c r="AI37" s="34">
        <v>39.5</v>
      </c>
      <c r="AJ37" s="34">
        <v>39.5</v>
      </c>
      <c r="AK37" s="31">
        <f t="shared" si="1"/>
        <v>0.37152777777777773</v>
      </c>
      <c r="AL37" s="32"/>
      <c r="AM37" s="32"/>
      <c r="AN37" s="32"/>
    </row>
    <row r="38" spans="1:40" s="173" customFormat="1" ht="15" customHeight="1" x14ac:dyDescent="0.45">
      <c r="A38" s="168" t="s">
        <v>150</v>
      </c>
      <c r="B38" s="169" t="s">
        <v>153</v>
      </c>
      <c r="C38" s="170">
        <v>32.9</v>
      </c>
      <c r="D38" s="170">
        <v>33.6</v>
      </c>
      <c r="E38" s="170">
        <v>34.6</v>
      </c>
      <c r="F38" s="170">
        <v>36.299999999999997</v>
      </c>
      <c r="G38" s="170">
        <v>38.4</v>
      </c>
      <c r="H38" s="170">
        <v>40.4</v>
      </c>
      <c r="I38" s="170">
        <v>42.3</v>
      </c>
      <c r="J38" s="170">
        <v>44</v>
      </c>
      <c r="K38" s="170">
        <v>46.2</v>
      </c>
      <c r="L38" s="170">
        <v>46.4</v>
      </c>
      <c r="M38" s="170">
        <v>46.6</v>
      </c>
      <c r="N38" s="170">
        <v>46.7</v>
      </c>
      <c r="O38" s="170">
        <v>46.9</v>
      </c>
      <c r="P38" s="170">
        <v>47</v>
      </c>
      <c r="Q38" s="170">
        <v>47.2</v>
      </c>
      <c r="R38" s="170">
        <v>47.4</v>
      </c>
      <c r="S38" s="170">
        <v>47.6</v>
      </c>
      <c r="T38" s="170">
        <v>47.8</v>
      </c>
      <c r="U38" s="170">
        <v>47.9</v>
      </c>
      <c r="V38" s="170">
        <v>48</v>
      </c>
      <c r="W38" s="170">
        <v>48.1</v>
      </c>
      <c r="X38" s="170">
        <v>48.2</v>
      </c>
      <c r="Y38" s="170">
        <v>48.3</v>
      </c>
      <c r="Z38" s="170">
        <v>48.4</v>
      </c>
      <c r="AA38" s="170">
        <v>48.5</v>
      </c>
      <c r="AB38" s="170">
        <v>48.6</v>
      </c>
      <c r="AC38" s="170">
        <v>48.6</v>
      </c>
      <c r="AD38" s="170">
        <v>48.6</v>
      </c>
      <c r="AE38" s="170">
        <v>48.7</v>
      </c>
      <c r="AF38" s="170">
        <v>48.7</v>
      </c>
      <c r="AG38" s="170">
        <v>48.7</v>
      </c>
      <c r="AH38" s="170">
        <v>48.8</v>
      </c>
      <c r="AI38" s="170">
        <v>48.8</v>
      </c>
      <c r="AJ38" s="170">
        <v>48.8</v>
      </c>
      <c r="AK38" s="171">
        <f t="shared" si="1"/>
        <v>0.48328267477203646</v>
      </c>
      <c r="AL38" s="172"/>
      <c r="AM38" s="172"/>
      <c r="AN38" s="172"/>
    </row>
    <row r="39" spans="1:40" ht="15" customHeight="1" x14ac:dyDescent="0.45">
      <c r="A39" s="25" t="s">
        <v>152</v>
      </c>
      <c r="B39" s="29" t="s">
        <v>155</v>
      </c>
      <c r="C39" s="34">
        <v>38.799999999999997</v>
      </c>
      <c r="D39" s="34">
        <v>39.799999999999997</v>
      </c>
      <c r="E39" s="34">
        <v>41.4</v>
      </c>
      <c r="F39" s="34">
        <v>43.5</v>
      </c>
      <c r="G39" s="34">
        <v>45.5</v>
      </c>
      <c r="H39" s="34">
        <v>47.6</v>
      </c>
      <c r="I39" s="34">
        <v>49.8</v>
      </c>
      <c r="J39" s="34">
        <v>51.2</v>
      </c>
      <c r="K39" s="34">
        <v>53.6</v>
      </c>
      <c r="L39" s="34">
        <v>53.7</v>
      </c>
      <c r="M39" s="34">
        <v>53.8</v>
      </c>
      <c r="N39" s="34">
        <v>53.9</v>
      </c>
      <c r="O39" s="34">
        <v>54.1</v>
      </c>
      <c r="P39" s="34">
        <v>54.2</v>
      </c>
      <c r="Q39" s="34">
        <v>54.4</v>
      </c>
      <c r="R39" s="34">
        <v>54.6</v>
      </c>
      <c r="S39" s="34">
        <v>54.8</v>
      </c>
      <c r="T39" s="34">
        <v>55</v>
      </c>
      <c r="U39" s="34">
        <v>55.2</v>
      </c>
      <c r="V39" s="34">
        <v>55.4</v>
      </c>
      <c r="W39" s="34">
        <v>55.5</v>
      </c>
      <c r="X39" s="34">
        <v>55.7</v>
      </c>
      <c r="Y39" s="34">
        <v>55.8</v>
      </c>
      <c r="Z39" s="34">
        <v>55.9</v>
      </c>
      <c r="AA39" s="34">
        <v>56</v>
      </c>
      <c r="AB39" s="34">
        <v>56</v>
      </c>
      <c r="AC39" s="34">
        <v>56</v>
      </c>
      <c r="AD39" s="34">
        <v>56</v>
      </c>
      <c r="AE39" s="34">
        <v>56</v>
      </c>
      <c r="AF39" s="34">
        <v>56.1</v>
      </c>
      <c r="AG39" s="34">
        <v>56.1</v>
      </c>
      <c r="AH39" s="34">
        <v>56.2</v>
      </c>
      <c r="AI39" s="34">
        <v>56.2</v>
      </c>
      <c r="AJ39" s="34">
        <v>56.2</v>
      </c>
      <c r="AK39" s="31">
        <f t="shared" si="1"/>
        <v>0.44845360824742286</v>
      </c>
      <c r="AL39" s="32"/>
      <c r="AM39" s="32"/>
      <c r="AN39" s="32"/>
    </row>
    <row r="40" spans="1:40" ht="15" customHeight="1" x14ac:dyDescent="0.45">
      <c r="A40" s="25" t="s">
        <v>154</v>
      </c>
      <c r="B40" s="29" t="s">
        <v>157</v>
      </c>
      <c r="C40" s="34">
        <v>28.2</v>
      </c>
      <c r="D40" s="34">
        <v>28.6</v>
      </c>
      <c r="E40" s="34">
        <v>29.4</v>
      </c>
      <c r="F40" s="34">
        <v>30.6</v>
      </c>
      <c r="G40" s="34">
        <v>32.6</v>
      </c>
      <c r="H40" s="34">
        <v>34.5</v>
      </c>
      <c r="I40" s="34">
        <v>36.1</v>
      </c>
      <c r="J40" s="34">
        <v>37.700000000000003</v>
      </c>
      <c r="K40" s="34">
        <v>39.6</v>
      </c>
      <c r="L40" s="34">
        <v>39.700000000000003</v>
      </c>
      <c r="M40" s="34">
        <v>39.700000000000003</v>
      </c>
      <c r="N40" s="34">
        <v>39.700000000000003</v>
      </c>
      <c r="O40" s="34">
        <v>39.700000000000003</v>
      </c>
      <c r="P40" s="34">
        <v>39.6</v>
      </c>
      <c r="Q40" s="34">
        <v>39.6</v>
      </c>
      <c r="R40" s="34">
        <v>39.5</v>
      </c>
      <c r="S40" s="34">
        <v>39.700000000000003</v>
      </c>
      <c r="T40" s="34">
        <v>39.6</v>
      </c>
      <c r="U40" s="34">
        <v>39.6</v>
      </c>
      <c r="V40" s="34">
        <v>39.5</v>
      </c>
      <c r="W40" s="34">
        <v>39.5</v>
      </c>
      <c r="X40" s="34">
        <v>39.5</v>
      </c>
      <c r="Y40" s="34">
        <v>39.5</v>
      </c>
      <c r="Z40" s="34">
        <v>39.4</v>
      </c>
      <c r="AA40" s="34">
        <v>39.5</v>
      </c>
      <c r="AB40" s="34">
        <v>39.5</v>
      </c>
      <c r="AC40" s="34">
        <v>39.5</v>
      </c>
      <c r="AD40" s="34">
        <v>39.5</v>
      </c>
      <c r="AE40" s="34">
        <v>39.6</v>
      </c>
      <c r="AF40" s="34">
        <v>39.5</v>
      </c>
      <c r="AG40" s="34">
        <v>39.5</v>
      </c>
      <c r="AH40" s="34">
        <v>39.5</v>
      </c>
      <c r="AI40" s="34">
        <v>39.5</v>
      </c>
      <c r="AJ40" s="34">
        <v>39.5</v>
      </c>
      <c r="AK40" s="31">
        <f t="shared" si="1"/>
        <v>0.40070921985815605</v>
      </c>
      <c r="AL40" s="32"/>
      <c r="AM40" s="32"/>
      <c r="AN40" s="32"/>
    </row>
    <row r="41" spans="1:40" s="173" customFormat="1" ht="15" customHeight="1" x14ac:dyDescent="0.45">
      <c r="A41" s="168" t="s">
        <v>156</v>
      </c>
      <c r="B41" s="169" t="s">
        <v>159</v>
      </c>
      <c r="C41" s="170">
        <v>26.9</v>
      </c>
      <c r="D41" s="170">
        <v>27.4</v>
      </c>
      <c r="E41" s="170">
        <v>28.3</v>
      </c>
      <c r="F41" s="170">
        <v>29.6</v>
      </c>
      <c r="G41" s="170">
        <v>31.3</v>
      </c>
      <c r="H41" s="170">
        <v>32.9</v>
      </c>
      <c r="I41" s="170">
        <v>34.5</v>
      </c>
      <c r="J41" s="170">
        <v>35.9</v>
      </c>
      <c r="K41" s="170">
        <v>37.700000000000003</v>
      </c>
      <c r="L41" s="170">
        <v>37.799999999999997</v>
      </c>
      <c r="M41" s="170">
        <v>38</v>
      </c>
      <c r="N41" s="170">
        <v>38.1</v>
      </c>
      <c r="O41" s="170">
        <v>38.299999999999997</v>
      </c>
      <c r="P41" s="170">
        <v>38.4</v>
      </c>
      <c r="Q41" s="170">
        <v>38.5</v>
      </c>
      <c r="R41" s="170">
        <v>38.700000000000003</v>
      </c>
      <c r="S41" s="170">
        <v>38.9</v>
      </c>
      <c r="T41" s="170">
        <v>39</v>
      </c>
      <c r="U41" s="170">
        <v>39.1</v>
      </c>
      <c r="V41" s="170">
        <v>39.200000000000003</v>
      </c>
      <c r="W41" s="170">
        <v>39.299999999999997</v>
      </c>
      <c r="X41" s="170">
        <v>39.4</v>
      </c>
      <c r="Y41" s="170">
        <v>39.4</v>
      </c>
      <c r="Z41" s="170">
        <v>39.5</v>
      </c>
      <c r="AA41" s="170">
        <v>39.6</v>
      </c>
      <c r="AB41" s="170">
        <v>39.6</v>
      </c>
      <c r="AC41" s="170">
        <v>39.700000000000003</v>
      </c>
      <c r="AD41" s="170">
        <v>39.700000000000003</v>
      </c>
      <c r="AE41" s="170">
        <v>39.700000000000003</v>
      </c>
      <c r="AF41" s="170">
        <v>39.799999999999997</v>
      </c>
      <c r="AG41" s="170">
        <v>39.799999999999997</v>
      </c>
      <c r="AH41" s="170">
        <v>39.799999999999997</v>
      </c>
      <c r="AI41" s="170">
        <v>39.799999999999997</v>
      </c>
      <c r="AJ41" s="170">
        <v>39.799999999999997</v>
      </c>
      <c r="AK41" s="171">
        <f t="shared" si="1"/>
        <v>0.4795539033457249</v>
      </c>
      <c r="AL41" s="172"/>
      <c r="AM41" s="172"/>
      <c r="AN41" s="172"/>
    </row>
    <row r="42" spans="1:40" ht="15" customHeight="1" x14ac:dyDescent="0.45">
      <c r="A42" s="25" t="s">
        <v>158</v>
      </c>
      <c r="B42" s="29" t="s">
        <v>161</v>
      </c>
      <c r="C42" s="34">
        <v>31.7</v>
      </c>
      <c r="D42" s="34">
        <v>32.5</v>
      </c>
      <c r="E42" s="34">
        <v>33.799999999999997</v>
      </c>
      <c r="F42" s="34">
        <v>35.5</v>
      </c>
      <c r="G42" s="34">
        <v>37.200000000000003</v>
      </c>
      <c r="H42" s="34">
        <v>38.799999999999997</v>
      </c>
      <c r="I42" s="34">
        <v>40.700000000000003</v>
      </c>
      <c r="J42" s="34">
        <v>41.8</v>
      </c>
      <c r="K42" s="34">
        <v>43.8</v>
      </c>
      <c r="L42" s="34">
        <v>43.9</v>
      </c>
      <c r="M42" s="34">
        <v>43.9</v>
      </c>
      <c r="N42" s="34">
        <v>44</v>
      </c>
      <c r="O42" s="34">
        <v>44.1</v>
      </c>
      <c r="P42" s="34">
        <v>44.3</v>
      </c>
      <c r="Q42" s="34">
        <v>44.4</v>
      </c>
      <c r="R42" s="34">
        <v>44.6</v>
      </c>
      <c r="S42" s="34">
        <v>44.8</v>
      </c>
      <c r="T42" s="34">
        <v>44.9</v>
      </c>
      <c r="U42" s="34">
        <v>45.1</v>
      </c>
      <c r="V42" s="34">
        <v>45.2</v>
      </c>
      <c r="W42" s="34">
        <v>45.3</v>
      </c>
      <c r="X42" s="34">
        <v>45.5</v>
      </c>
      <c r="Y42" s="34">
        <v>45.6</v>
      </c>
      <c r="Z42" s="34">
        <v>45.7</v>
      </c>
      <c r="AA42" s="34">
        <v>45.7</v>
      </c>
      <c r="AB42" s="34">
        <v>45.7</v>
      </c>
      <c r="AC42" s="34">
        <v>45.8</v>
      </c>
      <c r="AD42" s="34">
        <v>45.8</v>
      </c>
      <c r="AE42" s="34">
        <v>45.8</v>
      </c>
      <c r="AF42" s="34">
        <v>45.8</v>
      </c>
      <c r="AG42" s="34">
        <v>45.8</v>
      </c>
      <c r="AH42" s="34">
        <v>45.9</v>
      </c>
      <c r="AI42" s="34">
        <v>45.9</v>
      </c>
      <c r="AJ42" s="34">
        <v>45.9</v>
      </c>
      <c r="AK42" s="31">
        <f t="shared" si="1"/>
        <v>0.44794952681388012</v>
      </c>
      <c r="AL42" s="32"/>
      <c r="AM42" s="32"/>
      <c r="AN42" s="32"/>
    </row>
    <row r="43" spans="1:40" ht="15" customHeight="1" x14ac:dyDescent="0.45">
      <c r="A43" s="25" t="s">
        <v>160</v>
      </c>
      <c r="B43" s="29" t="s">
        <v>163</v>
      </c>
      <c r="C43" s="34">
        <v>23</v>
      </c>
      <c r="D43" s="34">
        <v>23.3</v>
      </c>
      <c r="E43" s="34">
        <v>23.9</v>
      </c>
      <c r="F43" s="34">
        <v>25</v>
      </c>
      <c r="G43" s="34">
        <v>26.6</v>
      </c>
      <c r="H43" s="34">
        <v>28.1</v>
      </c>
      <c r="I43" s="34">
        <v>29.4</v>
      </c>
      <c r="J43" s="34">
        <v>30.7</v>
      </c>
      <c r="K43" s="34">
        <v>32.299999999999997</v>
      </c>
      <c r="L43" s="34">
        <v>32.4</v>
      </c>
      <c r="M43" s="34">
        <v>32.4</v>
      </c>
      <c r="N43" s="34">
        <v>32.4</v>
      </c>
      <c r="O43" s="34">
        <v>32.299999999999997</v>
      </c>
      <c r="P43" s="34">
        <v>32.299999999999997</v>
      </c>
      <c r="Q43" s="34">
        <v>32.200000000000003</v>
      </c>
      <c r="R43" s="34">
        <v>32.200000000000003</v>
      </c>
      <c r="S43" s="34">
        <v>32.299999999999997</v>
      </c>
      <c r="T43" s="34">
        <v>32.299999999999997</v>
      </c>
      <c r="U43" s="34">
        <v>32.299999999999997</v>
      </c>
      <c r="V43" s="34">
        <v>32.200000000000003</v>
      </c>
      <c r="W43" s="34">
        <v>32.200000000000003</v>
      </c>
      <c r="X43" s="34">
        <v>32.200000000000003</v>
      </c>
      <c r="Y43" s="34">
        <v>32.200000000000003</v>
      </c>
      <c r="Z43" s="34">
        <v>32.1</v>
      </c>
      <c r="AA43" s="34">
        <v>32.200000000000003</v>
      </c>
      <c r="AB43" s="34">
        <v>32.200000000000003</v>
      </c>
      <c r="AC43" s="34">
        <v>32.200000000000003</v>
      </c>
      <c r="AD43" s="34">
        <v>32.200000000000003</v>
      </c>
      <c r="AE43" s="34">
        <v>32.299999999999997</v>
      </c>
      <c r="AF43" s="34">
        <v>32.200000000000003</v>
      </c>
      <c r="AG43" s="34">
        <v>32.200000000000003</v>
      </c>
      <c r="AH43" s="34">
        <v>32.200000000000003</v>
      </c>
      <c r="AI43" s="34">
        <v>32.200000000000003</v>
      </c>
      <c r="AJ43" s="34">
        <v>32.200000000000003</v>
      </c>
      <c r="AK43" s="31">
        <f t="shared" si="1"/>
        <v>0.40000000000000013</v>
      </c>
      <c r="AL43" s="32"/>
      <c r="AM43" s="32"/>
      <c r="AN43" s="32"/>
    </row>
    <row r="44" spans="1:40" ht="15" customHeight="1" x14ac:dyDescent="0.45">
      <c r="A44" s="25" t="s">
        <v>162</v>
      </c>
      <c r="B44" s="29" t="s">
        <v>165</v>
      </c>
      <c r="C44" s="34">
        <v>23</v>
      </c>
      <c r="D44" s="34">
        <v>23.4</v>
      </c>
      <c r="E44" s="34">
        <v>23.8</v>
      </c>
      <c r="F44" s="34">
        <v>24.3</v>
      </c>
      <c r="G44" s="34">
        <v>24.9</v>
      </c>
      <c r="H44" s="34">
        <v>25.6</v>
      </c>
      <c r="I44" s="34">
        <v>26.3</v>
      </c>
      <c r="J44" s="34">
        <v>27</v>
      </c>
      <c r="K44" s="34">
        <v>27.8</v>
      </c>
      <c r="L44" s="34">
        <v>28.6</v>
      </c>
      <c r="M44" s="34">
        <v>29.4</v>
      </c>
      <c r="N44" s="34">
        <v>30.1</v>
      </c>
      <c r="O44" s="34">
        <v>30.8</v>
      </c>
      <c r="P44" s="34">
        <v>31.5</v>
      </c>
      <c r="Q44" s="34">
        <v>32.200000000000003</v>
      </c>
      <c r="R44" s="34">
        <v>32.799999999999997</v>
      </c>
      <c r="S44" s="34">
        <v>33.4</v>
      </c>
      <c r="T44" s="34">
        <v>34</v>
      </c>
      <c r="U44" s="34">
        <v>34.6</v>
      </c>
      <c r="V44" s="34">
        <v>35.1</v>
      </c>
      <c r="W44" s="34">
        <v>35.6</v>
      </c>
      <c r="X44" s="34">
        <v>36</v>
      </c>
      <c r="Y44" s="34">
        <v>36.4</v>
      </c>
      <c r="Z44" s="34">
        <v>36.700000000000003</v>
      </c>
      <c r="AA44" s="34">
        <v>37</v>
      </c>
      <c r="AB44" s="34">
        <v>37.299999999999997</v>
      </c>
      <c r="AC44" s="34">
        <v>37.5</v>
      </c>
      <c r="AD44" s="34">
        <v>37.700000000000003</v>
      </c>
      <c r="AE44" s="34">
        <v>37.9</v>
      </c>
      <c r="AF44" s="34">
        <v>38.1</v>
      </c>
      <c r="AG44" s="34">
        <v>38.200000000000003</v>
      </c>
      <c r="AH44" s="34">
        <v>38.299999999999997</v>
      </c>
      <c r="AI44" s="34">
        <v>38.4</v>
      </c>
      <c r="AJ44" s="34">
        <v>38.5</v>
      </c>
      <c r="AK44" s="31">
        <f t="shared" si="1"/>
        <v>0.67391304347826086</v>
      </c>
      <c r="AL44" s="32"/>
      <c r="AM44" s="32"/>
      <c r="AN44" s="32"/>
    </row>
    <row r="45" spans="1:40" ht="15" customHeight="1" x14ac:dyDescent="0.45">
      <c r="A45" s="25" t="s">
        <v>164</v>
      </c>
      <c r="B45" s="29" t="s">
        <v>167</v>
      </c>
      <c r="C45" s="34">
        <v>13.3</v>
      </c>
      <c r="D45" s="34">
        <v>15</v>
      </c>
      <c r="E45" s="34">
        <v>15.1</v>
      </c>
      <c r="F45" s="34">
        <v>15.2</v>
      </c>
      <c r="G45" s="34">
        <v>15.4</v>
      </c>
      <c r="H45" s="34">
        <v>15.6</v>
      </c>
      <c r="I45" s="34">
        <v>15.9</v>
      </c>
      <c r="J45" s="34">
        <v>16.2</v>
      </c>
      <c r="K45" s="34">
        <v>16.7</v>
      </c>
      <c r="L45" s="34">
        <v>17.100000000000001</v>
      </c>
      <c r="M45" s="34">
        <v>17.399999999999999</v>
      </c>
      <c r="N45" s="34">
        <v>17.5</v>
      </c>
      <c r="O45" s="34">
        <v>17.600000000000001</v>
      </c>
      <c r="P45" s="34">
        <v>17.7</v>
      </c>
      <c r="Q45" s="34">
        <v>17.7</v>
      </c>
      <c r="R45" s="34">
        <v>17.7</v>
      </c>
      <c r="S45" s="34">
        <v>17.7</v>
      </c>
      <c r="T45" s="34">
        <v>17.600000000000001</v>
      </c>
      <c r="U45" s="34">
        <v>17.600000000000001</v>
      </c>
      <c r="V45" s="34">
        <v>17.600000000000001</v>
      </c>
      <c r="W45" s="34">
        <v>17.600000000000001</v>
      </c>
      <c r="X45" s="34">
        <v>17.600000000000001</v>
      </c>
      <c r="Y45" s="34">
        <v>17.600000000000001</v>
      </c>
      <c r="Z45" s="34">
        <v>17.7</v>
      </c>
      <c r="AA45" s="34">
        <v>17.7</v>
      </c>
      <c r="AB45" s="34">
        <v>17.7</v>
      </c>
      <c r="AC45" s="34">
        <v>17.7</v>
      </c>
      <c r="AD45" s="34">
        <v>17.7</v>
      </c>
      <c r="AE45" s="34">
        <v>17.7</v>
      </c>
      <c r="AF45" s="34">
        <v>17.7</v>
      </c>
      <c r="AG45" s="34">
        <v>17.7</v>
      </c>
      <c r="AH45" s="34">
        <v>17.7</v>
      </c>
      <c r="AI45" s="34">
        <v>17.8</v>
      </c>
      <c r="AJ45" s="34">
        <v>17.8</v>
      </c>
      <c r="AK45" s="31">
        <f t="shared" si="1"/>
        <v>0.33834586466165412</v>
      </c>
      <c r="AL45" s="32"/>
      <c r="AM45" s="32"/>
      <c r="AN45" s="32"/>
    </row>
    <row r="46" spans="1:40" ht="15" customHeight="1" x14ac:dyDescent="0.45">
      <c r="A46" s="25" t="s">
        <v>166</v>
      </c>
      <c r="B46" s="29" t="s">
        <v>169</v>
      </c>
      <c r="C46" s="34">
        <v>13.7</v>
      </c>
      <c r="D46" s="34">
        <v>13.8</v>
      </c>
      <c r="E46" s="34">
        <v>13.9</v>
      </c>
      <c r="F46" s="34">
        <v>14.1</v>
      </c>
      <c r="G46" s="34">
        <v>14.3</v>
      </c>
      <c r="H46" s="34">
        <v>14.5</v>
      </c>
      <c r="I46" s="34">
        <v>14.7</v>
      </c>
      <c r="J46" s="34">
        <v>14.9</v>
      </c>
      <c r="K46" s="34">
        <v>15</v>
      </c>
      <c r="L46" s="34">
        <v>15.3</v>
      </c>
      <c r="M46" s="34">
        <v>15.5</v>
      </c>
      <c r="N46" s="34">
        <v>15.7</v>
      </c>
      <c r="O46" s="34">
        <v>15.9</v>
      </c>
      <c r="P46" s="34">
        <v>16.100000000000001</v>
      </c>
      <c r="Q46" s="34">
        <v>16.3</v>
      </c>
      <c r="R46" s="34">
        <v>16.399999999999999</v>
      </c>
      <c r="S46" s="34">
        <v>16.600000000000001</v>
      </c>
      <c r="T46" s="34">
        <v>16.7</v>
      </c>
      <c r="U46" s="34">
        <v>16.8</v>
      </c>
      <c r="V46" s="34">
        <v>16.899999999999999</v>
      </c>
      <c r="W46" s="34">
        <v>16.899999999999999</v>
      </c>
      <c r="X46" s="34">
        <v>17</v>
      </c>
      <c r="Y46" s="34">
        <v>17.100000000000001</v>
      </c>
      <c r="Z46" s="34">
        <v>17.100000000000001</v>
      </c>
      <c r="AA46" s="34">
        <v>17.2</v>
      </c>
      <c r="AB46" s="34">
        <v>17.2</v>
      </c>
      <c r="AC46" s="34">
        <v>17.3</v>
      </c>
      <c r="AD46" s="34">
        <v>17.3</v>
      </c>
      <c r="AE46" s="34">
        <v>17.3</v>
      </c>
      <c r="AF46" s="34">
        <v>17.3</v>
      </c>
      <c r="AG46" s="34">
        <v>17.399999999999999</v>
      </c>
      <c r="AH46" s="34">
        <v>17.399999999999999</v>
      </c>
      <c r="AI46" s="34">
        <v>17.399999999999999</v>
      </c>
      <c r="AJ46" s="34">
        <v>17.5</v>
      </c>
      <c r="AK46" s="31">
        <f t="shared" si="1"/>
        <v>0.27737226277372268</v>
      </c>
      <c r="AL46" s="32"/>
      <c r="AM46" s="32"/>
      <c r="AN46" s="32"/>
    </row>
    <row r="47" spans="1:40" ht="15" customHeight="1" x14ac:dyDescent="0.45">
      <c r="A47" s="25" t="s">
        <v>168</v>
      </c>
      <c r="B47" s="29" t="s">
        <v>170</v>
      </c>
      <c r="C47" s="34">
        <v>7.1</v>
      </c>
      <c r="D47" s="34">
        <v>7.2</v>
      </c>
      <c r="E47" s="34">
        <v>7.3</v>
      </c>
      <c r="F47" s="34">
        <v>7.4</v>
      </c>
      <c r="G47" s="34">
        <v>7.5</v>
      </c>
      <c r="H47" s="34">
        <v>7.6</v>
      </c>
      <c r="I47" s="34">
        <v>7.8</v>
      </c>
      <c r="J47" s="34">
        <v>7.9</v>
      </c>
      <c r="K47" s="34">
        <v>8</v>
      </c>
      <c r="L47" s="34">
        <v>8.1</v>
      </c>
      <c r="M47" s="34">
        <v>8.3000000000000007</v>
      </c>
      <c r="N47" s="34">
        <v>8.5</v>
      </c>
      <c r="O47" s="34">
        <v>8.6</v>
      </c>
      <c r="P47" s="34">
        <v>8.8000000000000007</v>
      </c>
      <c r="Q47" s="34">
        <v>9</v>
      </c>
      <c r="R47" s="34">
        <v>9.1</v>
      </c>
      <c r="S47" s="34">
        <v>9.3000000000000007</v>
      </c>
      <c r="T47" s="34">
        <v>9.4</v>
      </c>
      <c r="U47" s="34">
        <v>9.6</v>
      </c>
      <c r="V47" s="34">
        <v>9.6999999999999993</v>
      </c>
      <c r="W47" s="34">
        <v>9.8000000000000007</v>
      </c>
      <c r="X47" s="34">
        <v>9.9</v>
      </c>
      <c r="Y47" s="34">
        <v>10</v>
      </c>
      <c r="Z47" s="34">
        <v>10.1</v>
      </c>
      <c r="AA47" s="34">
        <v>10.1</v>
      </c>
      <c r="AB47" s="34">
        <v>10.199999999999999</v>
      </c>
      <c r="AC47" s="34">
        <v>10.199999999999999</v>
      </c>
      <c r="AD47" s="34">
        <v>10.3</v>
      </c>
      <c r="AE47" s="34">
        <v>10.3</v>
      </c>
      <c r="AF47" s="34">
        <v>10.4</v>
      </c>
      <c r="AG47" s="34">
        <v>10.4</v>
      </c>
      <c r="AH47" s="34">
        <v>10.5</v>
      </c>
      <c r="AI47" s="34">
        <v>10.5</v>
      </c>
      <c r="AJ47" s="34">
        <v>10.5</v>
      </c>
      <c r="AK47" s="31">
        <f t="shared" si="1"/>
        <v>0.4788732394366198</v>
      </c>
      <c r="AL47" s="32"/>
      <c r="AM47" s="32"/>
      <c r="AN47" s="32"/>
    </row>
    <row r="48" spans="1:40" ht="15" customHeight="1" x14ac:dyDescent="0.45">
      <c r="B48" s="28" t="s">
        <v>172</v>
      </c>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31"/>
      <c r="AL48" s="11"/>
      <c r="AM48" s="11"/>
      <c r="AN48" s="11"/>
    </row>
    <row r="49" spans="1:40" ht="15" customHeight="1" x14ac:dyDescent="0.45">
      <c r="A49" s="25" t="s">
        <v>171</v>
      </c>
      <c r="B49" s="29" t="s">
        <v>173</v>
      </c>
      <c r="C49" s="34">
        <v>68.400000000000006</v>
      </c>
      <c r="D49" s="34">
        <v>68.7</v>
      </c>
      <c r="E49" s="34">
        <v>69.099999999999994</v>
      </c>
      <c r="F49" s="34">
        <v>69.400000000000006</v>
      </c>
      <c r="G49" s="34">
        <v>69.7</v>
      </c>
      <c r="H49" s="34">
        <v>70</v>
      </c>
      <c r="I49" s="34">
        <v>70.400000000000006</v>
      </c>
      <c r="J49" s="34">
        <v>70.7</v>
      </c>
      <c r="K49" s="34">
        <v>71.099999999999994</v>
      </c>
      <c r="L49" s="34">
        <v>71.5</v>
      </c>
      <c r="M49" s="34">
        <v>71.900000000000006</v>
      </c>
      <c r="N49" s="34">
        <v>72.3</v>
      </c>
      <c r="O49" s="34">
        <v>72.8</v>
      </c>
      <c r="P49" s="34">
        <v>73.3</v>
      </c>
      <c r="Q49" s="34">
        <v>73.7</v>
      </c>
      <c r="R49" s="34">
        <v>74.2</v>
      </c>
      <c r="S49" s="34">
        <v>74.7</v>
      </c>
      <c r="T49" s="34">
        <v>75.099999999999994</v>
      </c>
      <c r="U49" s="34">
        <v>75.599999999999994</v>
      </c>
      <c r="V49" s="34">
        <v>76.099999999999994</v>
      </c>
      <c r="W49" s="34">
        <v>76.599999999999994</v>
      </c>
      <c r="X49" s="34">
        <v>77.099999999999994</v>
      </c>
      <c r="Y49" s="34">
        <v>77.599999999999994</v>
      </c>
      <c r="Z49" s="34">
        <v>78.099999999999994</v>
      </c>
      <c r="AA49" s="34">
        <v>78.599999999999994</v>
      </c>
      <c r="AB49" s="34">
        <v>79.099999999999994</v>
      </c>
      <c r="AC49" s="34">
        <v>79.599999999999994</v>
      </c>
      <c r="AD49" s="34">
        <v>80</v>
      </c>
      <c r="AE49" s="34">
        <v>80.5</v>
      </c>
      <c r="AF49" s="34">
        <v>81</v>
      </c>
      <c r="AG49" s="34">
        <v>81.400000000000006</v>
      </c>
      <c r="AH49" s="34">
        <v>81.900000000000006</v>
      </c>
      <c r="AI49" s="34">
        <v>82.3</v>
      </c>
      <c r="AJ49" s="34">
        <v>82.8</v>
      </c>
      <c r="AK49" s="31">
        <f>(AJ49-C49)/C49</f>
        <v>0.21052631578947353</v>
      </c>
      <c r="AL49" s="32"/>
      <c r="AM49" s="32"/>
      <c r="AN49" s="32"/>
    </row>
    <row r="50" spans="1:40" ht="15" customHeight="1" x14ac:dyDescent="0.45">
      <c r="B50" s="28" t="s">
        <v>175</v>
      </c>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1"/>
      <c r="AJ50" s="11"/>
      <c r="AK50" s="31"/>
      <c r="AL50" s="11"/>
      <c r="AM50" s="11"/>
      <c r="AN50" s="11"/>
    </row>
    <row r="51" spans="1:40" ht="15" customHeight="1" x14ac:dyDescent="0.45">
      <c r="A51" s="25" t="s">
        <v>174</v>
      </c>
      <c r="B51" s="29" t="s">
        <v>135</v>
      </c>
      <c r="C51" s="34">
        <v>3.4</v>
      </c>
      <c r="D51" s="34">
        <v>3.4</v>
      </c>
      <c r="E51" s="34">
        <v>3.5</v>
      </c>
      <c r="F51" s="34">
        <v>3.5</v>
      </c>
      <c r="G51" s="34">
        <v>3.5</v>
      </c>
      <c r="H51" s="34">
        <v>3.5</v>
      </c>
      <c r="I51" s="34">
        <v>3.6</v>
      </c>
      <c r="J51" s="34">
        <v>3.6</v>
      </c>
      <c r="K51" s="34">
        <v>3.6</v>
      </c>
      <c r="L51" s="34">
        <v>3.6</v>
      </c>
      <c r="M51" s="34">
        <v>3.7</v>
      </c>
      <c r="N51" s="34">
        <v>3.7</v>
      </c>
      <c r="O51" s="34">
        <v>3.7</v>
      </c>
      <c r="P51" s="34">
        <v>3.7</v>
      </c>
      <c r="Q51" s="34">
        <v>3.7</v>
      </c>
      <c r="R51" s="34">
        <v>3.8</v>
      </c>
      <c r="S51" s="34">
        <v>3.8</v>
      </c>
      <c r="T51" s="34">
        <v>3.8</v>
      </c>
      <c r="U51" s="34">
        <v>3.8</v>
      </c>
      <c r="V51" s="34">
        <v>3.9</v>
      </c>
      <c r="W51" s="34">
        <v>3.9</v>
      </c>
      <c r="X51" s="34">
        <v>3.9</v>
      </c>
      <c r="Y51" s="34">
        <v>3.9</v>
      </c>
      <c r="Z51" s="34">
        <v>4</v>
      </c>
      <c r="AA51" s="34">
        <v>4</v>
      </c>
      <c r="AB51" s="34">
        <v>4</v>
      </c>
      <c r="AC51" s="34">
        <v>4</v>
      </c>
      <c r="AD51" s="34">
        <v>4.0999999999999996</v>
      </c>
      <c r="AE51" s="34">
        <v>4.0999999999999996</v>
      </c>
      <c r="AF51" s="34">
        <v>4.0999999999999996</v>
      </c>
      <c r="AG51" s="34">
        <v>4.2</v>
      </c>
      <c r="AH51" s="34">
        <v>4.2</v>
      </c>
      <c r="AI51" s="34">
        <v>4.2</v>
      </c>
      <c r="AJ51" s="34">
        <v>4.2</v>
      </c>
      <c r="AK51" s="31">
        <f t="shared" ref="AK51:AK52" si="2">(AJ51-C51)/C51</f>
        <v>0.2352941176470589</v>
      </c>
      <c r="AL51" s="32"/>
      <c r="AM51" s="32"/>
      <c r="AN51" s="32"/>
    </row>
    <row r="52" spans="1:40" ht="15" customHeight="1" x14ac:dyDescent="0.45">
      <c r="A52" s="25" t="s">
        <v>176</v>
      </c>
      <c r="B52" s="29" t="s">
        <v>136</v>
      </c>
      <c r="C52" s="34">
        <v>4.8</v>
      </c>
      <c r="D52" s="34">
        <v>4.8</v>
      </c>
      <c r="E52" s="34">
        <v>4.8</v>
      </c>
      <c r="F52" s="34">
        <v>4.8</v>
      </c>
      <c r="G52" s="34">
        <v>4.9000000000000004</v>
      </c>
      <c r="H52" s="34">
        <v>4.9000000000000004</v>
      </c>
      <c r="I52" s="34">
        <v>4.9000000000000004</v>
      </c>
      <c r="J52" s="34">
        <v>5</v>
      </c>
      <c r="K52" s="34">
        <v>5</v>
      </c>
      <c r="L52" s="34">
        <v>5</v>
      </c>
      <c r="M52" s="34">
        <v>5</v>
      </c>
      <c r="N52" s="34">
        <v>5.0999999999999996</v>
      </c>
      <c r="O52" s="34">
        <v>5.0999999999999996</v>
      </c>
      <c r="P52" s="34">
        <v>5.0999999999999996</v>
      </c>
      <c r="Q52" s="34">
        <v>5.2</v>
      </c>
      <c r="R52" s="34">
        <v>5.2</v>
      </c>
      <c r="S52" s="34">
        <v>5.2</v>
      </c>
      <c r="T52" s="34">
        <v>5.3</v>
      </c>
      <c r="U52" s="34">
        <v>5.3</v>
      </c>
      <c r="V52" s="34">
        <v>5.3</v>
      </c>
      <c r="W52" s="34">
        <v>5.4</v>
      </c>
      <c r="X52" s="34">
        <v>5.4</v>
      </c>
      <c r="Y52" s="34">
        <v>5.4</v>
      </c>
      <c r="Z52" s="34">
        <v>5.5</v>
      </c>
      <c r="AA52" s="34">
        <v>5.5</v>
      </c>
      <c r="AB52" s="34">
        <v>5.5</v>
      </c>
      <c r="AC52" s="34">
        <v>5.5</v>
      </c>
      <c r="AD52" s="34">
        <v>5.6</v>
      </c>
      <c r="AE52" s="34">
        <v>5.6</v>
      </c>
      <c r="AF52" s="34">
        <v>5.6</v>
      </c>
      <c r="AG52" s="34">
        <v>5.7</v>
      </c>
      <c r="AH52" s="34">
        <v>5.7</v>
      </c>
      <c r="AI52" s="34">
        <v>5.7</v>
      </c>
      <c r="AJ52" s="34">
        <v>5.8</v>
      </c>
      <c r="AK52" s="31">
        <f t="shared" si="2"/>
        <v>0.20833333333333334</v>
      </c>
      <c r="AL52" s="32"/>
      <c r="AM52" s="32"/>
      <c r="AN52" s="32"/>
    </row>
    <row r="53" spans="1:40" ht="15.75" customHeight="1" x14ac:dyDescent="0.45">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11"/>
      <c r="AJ53" s="11"/>
      <c r="AK53" s="31"/>
      <c r="AL53" s="11"/>
      <c r="AM53" s="11"/>
      <c r="AN53" s="11"/>
    </row>
    <row r="54" spans="1:40" ht="15" customHeight="1" x14ac:dyDescent="0.45">
      <c r="B54" s="28" t="s">
        <v>177</v>
      </c>
      <c r="C54" s="11"/>
      <c r="D54" s="11"/>
      <c r="E54" s="11"/>
      <c r="F54" s="11"/>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c r="AF54" s="11"/>
      <c r="AG54" s="11"/>
      <c r="AH54" s="11"/>
      <c r="AI54" s="11"/>
      <c r="AJ54" s="11"/>
      <c r="AK54" s="31"/>
      <c r="AL54" s="11"/>
      <c r="AM54" s="11"/>
      <c r="AN54" s="11"/>
    </row>
    <row r="55" spans="1:40" ht="15" customHeight="1" x14ac:dyDescent="0.45">
      <c r="B55" s="28" t="s">
        <v>179</v>
      </c>
      <c r="C55" s="11"/>
      <c r="D55" s="11"/>
      <c r="E55" s="11"/>
      <c r="F55" s="11"/>
      <c r="G55" s="11"/>
      <c r="H55" s="11"/>
      <c r="I55" s="11"/>
      <c r="J55" s="11"/>
      <c r="K55" s="11"/>
      <c r="L55" s="11"/>
      <c r="M55" s="11"/>
      <c r="N55" s="11"/>
      <c r="O55" s="11"/>
      <c r="P55" s="11"/>
      <c r="Q55" s="11"/>
      <c r="R55" s="11"/>
      <c r="S55" s="11"/>
      <c r="T55" s="11"/>
      <c r="U55" s="11"/>
      <c r="V55" s="11"/>
      <c r="W55" s="11"/>
      <c r="X55" s="11"/>
      <c r="Y55" s="11"/>
      <c r="Z55" s="11"/>
      <c r="AA55" s="11"/>
      <c r="AB55" s="11"/>
      <c r="AC55" s="11"/>
      <c r="AD55" s="11"/>
      <c r="AE55" s="11"/>
      <c r="AF55" s="11"/>
      <c r="AG55" s="11"/>
      <c r="AH55" s="11"/>
      <c r="AI55" s="11"/>
      <c r="AJ55" s="11"/>
      <c r="AK55" s="31"/>
      <c r="AL55" s="11"/>
      <c r="AM55" s="11"/>
      <c r="AN55" s="11"/>
    </row>
    <row r="56" spans="1:40" ht="15" customHeight="1" x14ac:dyDescent="0.45">
      <c r="A56" s="25" t="s">
        <v>178</v>
      </c>
      <c r="B56" s="29" t="s">
        <v>181</v>
      </c>
      <c r="C56" s="35">
        <v>1.4131050987478373</v>
      </c>
      <c r="D56" s="35">
        <v>1.4243460479087744</v>
      </c>
      <c r="E56" s="35">
        <v>1.4291955379129777</v>
      </c>
      <c r="F56" s="35">
        <v>1.4274912341907311</v>
      </c>
      <c r="G56" s="35">
        <v>1.4180897422751642</v>
      </c>
      <c r="H56" s="35">
        <v>1.4036814480094737</v>
      </c>
      <c r="I56" s="35">
        <v>1.384125002652226</v>
      </c>
      <c r="J56" s="35">
        <v>1.3631945174385887</v>
      </c>
      <c r="K56" s="35">
        <v>1.339879086989441</v>
      </c>
      <c r="L56" s="35">
        <v>1.3240126333654816</v>
      </c>
      <c r="M56" s="35">
        <v>1.3108248444205088</v>
      </c>
      <c r="N56" s="35">
        <v>1.2993638823557869</v>
      </c>
      <c r="O56" s="35">
        <v>1.2886713814177884</v>
      </c>
      <c r="P56" s="35">
        <v>1.2797871627537203</v>
      </c>
      <c r="Q56" s="35">
        <v>1.270679073365619</v>
      </c>
      <c r="R56" s="35">
        <v>1.2644989003762708</v>
      </c>
      <c r="S56" s="35">
        <v>1.2591942076141946</v>
      </c>
      <c r="T56" s="35">
        <v>1.2548127653026564</v>
      </c>
      <c r="U56" s="35">
        <v>1.2524551463158982</v>
      </c>
      <c r="V56" s="35">
        <v>1.2533102964464948</v>
      </c>
      <c r="W56" s="35">
        <v>1.2574925820369898</v>
      </c>
      <c r="X56" s="35">
        <v>1.2628307456174026</v>
      </c>
      <c r="Y56" s="35">
        <v>1.2716676856854059</v>
      </c>
      <c r="Z56" s="35">
        <v>1.280649023022544</v>
      </c>
      <c r="AA56" s="35">
        <v>1.2921031060003407</v>
      </c>
      <c r="AB56" s="35">
        <v>1.3049527549545812</v>
      </c>
      <c r="AC56" s="35">
        <v>1.3192385682426322</v>
      </c>
      <c r="AD56" s="35">
        <v>1.3362009170845732</v>
      </c>
      <c r="AE56" s="35">
        <v>1.3522933528902394</v>
      </c>
      <c r="AF56" s="35">
        <v>1.3699156477792684</v>
      </c>
      <c r="AG56" s="35">
        <v>1.3891445561647033</v>
      </c>
      <c r="AH56" s="35">
        <v>1.4087555511494556</v>
      </c>
      <c r="AI56" s="35">
        <v>1.4274911350674073</v>
      </c>
      <c r="AJ56" s="35">
        <v>1.4478598261980238</v>
      </c>
      <c r="AK56" s="31">
        <f t="shared" ref="AK56:AK69" si="3">(AJ56-C56)/C56</f>
        <v>2.4594580743486739E-2</v>
      </c>
      <c r="AL56" s="32"/>
      <c r="AM56" s="32"/>
      <c r="AN56" s="32"/>
    </row>
    <row r="57" spans="1:40" ht="15" customHeight="1" x14ac:dyDescent="0.45">
      <c r="A57" s="25" t="s">
        <v>180</v>
      </c>
      <c r="B57" s="29" t="s">
        <v>121</v>
      </c>
      <c r="C57" s="35">
        <v>8.1507682299778048E-2</v>
      </c>
      <c r="D57" s="35">
        <v>8.3186985276956324E-2</v>
      </c>
      <c r="E57" s="35">
        <v>8.4893468635823088E-2</v>
      </c>
      <c r="F57" s="35">
        <v>8.6628755636904531E-2</v>
      </c>
      <c r="G57" s="35">
        <v>8.7442531025010123E-2</v>
      </c>
      <c r="H57" s="35">
        <v>8.8269783470178789E-2</v>
      </c>
      <c r="I57" s="35">
        <v>8.8142319972954922E-2</v>
      </c>
      <c r="J57" s="35">
        <v>8.8989025169950914E-2</v>
      </c>
      <c r="K57" s="35">
        <v>8.9851876872541731E-2</v>
      </c>
      <c r="L57" s="35">
        <v>9.0726769304411772E-2</v>
      </c>
      <c r="M57" s="35">
        <v>9.1616790201433429E-2</v>
      </c>
      <c r="N57" s="35">
        <v>9.2521215410310345E-2</v>
      </c>
      <c r="O57" s="35">
        <v>9.3441510525114527E-2</v>
      </c>
      <c r="P57" s="35">
        <v>9.4376524968062037E-2</v>
      </c>
      <c r="Q57" s="35">
        <v>9.6374670032676787E-2</v>
      </c>
      <c r="R57" s="35">
        <v>9.7350542957838432E-2</v>
      </c>
      <c r="S57" s="35">
        <v>9.8341143548816567E-2</v>
      </c>
      <c r="T57" s="35">
        <v>0.10042821615589248</v>
      </c>
      <c r="U57" s="35">
        <v>0.10255294752063975</v>
      </c>
      <c r="V57" s="35">
        <v>0.10471809864768426</v>
      </c>
      <c r="W57" s="35">
        <v>0.10692585285699824</v>
      </c>
      <c r="X57" s="35">
        <v>0.10917520706318007</v>
      </c>
      <c r="Y57" s="35">
        <v>0.11146997602609104</v>
      </c>
      <c r="Z57" s="35">
        <v>0.11380992215370903</v>
      </c>
      <c r="AA57" s="35">
        <v>0.11619632248204503</v>
      </c>
      <c r="AB57" s="35">
        <v>0.11863206863223466</v>
      </c>
      <c r="AC57" s="35">
        <v>0.12111821238591224</v>
      </c>
      <c r="AD57" s="35">
        <v>0.12365561047593084</v>
      </c>
      <c r="AE57" s="35">
        <v>0.12746032500311952</v>
      </c>
      <c r="AF57" s="35">
        <v>0.13011743607939288</v>
      </c>
      <c r="AG57" s="35">
        <v>0.13283151698804582</v>
      </c>
      <c r="AH57" s="35">
        <v>0.13685771397084731</v>
      </c>
      <c r="AI57" s="35">
        <v>0.13970108973079609</v>
      </c>
      <c r="AJ57" s="35">
        <v>0.14388669080228811</v>
      </c>
      <c r="AK57" s="31">
        <f t="shared" si="3"/>
        <v>0.76531446782016921</v>
      </c>
      <c r="AL57" s="32"/>
      <c r="AM57" s="32"/>
      <c r="AN57" s="32"/>
    </row>
    <row r="58" spans="1:40" ht="15" customHeight="1" x14ac:dyDescent="0.45">
      <c r="A58" s="25" t="s">
        <v>182</v>
      </c>
      <c r="B58" s="29" t="s">
        <v>127</v>
      </c>
      <c r="C58" s="35">
        <v>2.1979599721288458E-2</v>
      </c>
      <c r="D58" s="35">
        <v>2.2183196073855018E-2</v>
      </c>
      <c r="E58" s="35">
        <v>2.2389486233623669E-2</v>
      </c>
      <c r="F58" s="35">
        <v>2.2598805818322919E-2</v>
      </c>
      <c r="G58" s="35">
        <v>2.2811095050002641E-2</v>
      </c>
      <c r="H58" s="35">
        <v>2.3026900035698815E-2</v>
      </c>
      <c r="I58" s="35">
        <v>2.3246326146713382E-2</v>
      </c>
      <c r="J58" s="35">
        <v>2.3469633011855187E-2</v>
      </c>
      <c r="K58" s="35">
        <v>2.3697198296054961E-2</v>
      </c>
      <c r="L58" s="35">
        <v>2.3927939157207499E-2</v>
      </c>
      <c r="M58" s="35">
        <v>2.4162669943235186E-2</v>
      </c>
      <c r="N58" s="35">
        <v>2.5417916321513832E-2</v>
      </c>
      <c r="O58" s="35">
        <v>2.5670744649756737E-2</v>
      </c>
      <c r="P58" s="35">
        <v>2.5927616749467593E-2</v>
      </c>
      <c r="Q58" s="35">
        <v>2.6188769030618692E-2</v>
      </c>
      <c r="R58" s="35">
        <v>2.6453951890716965E-2</v>
      </c>
      <c r="S58" s="35">
        <v>2.6723136833917544E-2</v>
      </c>
      <c r="T58" s="35">
        <v>2.6996832299971095E-2</v>
      </c>
      <c r="U58" s="35">
        <v>2.7274720085276528E-2</v>
      </c>
      <c r="V58" s="35">
        <v>2.7557394380969543E-2</v>
      </c>
      <c r="W58" s="35">
        <v>2.784527418150996E-2</v>
      </c>
      <c r="X58" s="35">
        <v>2.8137939964737131E-2</v>
      </c>
      <c r="Y58" s="35">
        <v>2.8436218374002818E-2</v>
      </c>
      <c r="Z58" s="35">
        <v>2.8739879331744704E-2</v>
      </c>
      <c r="AA58" s="35">
        <v>2.9049080620511258E-2</v>
      </c>
      <c r="AB58" s="35">
        <v>2.9364373423820461E-2</v>
      </c>
      <c r="AC58" s="35">
        <v>2.9685836369096136E-2</v>
      </c>
      <c r="AD58" s="35">
        <v>3.0013497688332728E-2</v>
      </c>
      <c r="AE58" s="35">
        <v>3.0347696429314171E-2</v>
      </c>
      <c r="AF58" s="35">
        <v>3.0688074547026621E-2</v>
      </c>
      <c r="AG58" s="35">
        <v>3.1035401165431267E-2</v>
      </c>
      <c r="AH58" s="35">
        <v>3.1389383938267727E-2</v>
      </c>
      <c r="AI58" s="35">
        <v>3.1750247666090019E-2</v>
      </c>
      <c r="AJ58" s="35">
        <v>3.211756491122502E-2</v>
      </c>
      <c r="AK58" s="31">
        <f t="shared" si="3"/>
        <v>0.46124430465025174</v>
      </c>
      <c r="AL58" s="32"/>
      <c r="AM58" s="32"/>
      <c r="AN58" s="32"/>
    </row>
    <row r="59" spans="1:40" ht="15" customHeight="1" x14ac:dyDescent="0.45">
      <c r="A59" s="25" t="s">
        <v>183</v>
      </c>
      <c r="B59" s="29" t="s">
        <v>185</v>
      </c>
      <c r="C59" s="35">
        <v>1.29142857159</v>
      </c>
      <c r="D59" s="35">
        <v>1.3195392420224363</v>
      </c>
      <c r="E59" s="35">
        <v>1.3403495881737393</v>
      </c>
      <c r="F59" s="35">
        <v>1.345029655565315</v>
      </c>
      <c r="G59" s="35">
        <v>1.3404750000386625</v>
      </c>
      <c r="H59" s="35">
        <v>1.3405635803190845</v>
      </c>
      <c r="I59" s="35">
        <v>1.3383471773945381</v>
      </c>
      <c r="J59" s="35">
        <v>1.336141577670598</v>
      </c>
      <c r="K59" s="35">
        <v>1.3339528679988333</v>
      </c>
      <c r="L59" s="35">
        <v>1.329390953704314</v>
      </c>
      <c r="M59" s="35">
        <v>1.320254320364953</v>
      </c>
      <c r="N59" s="35">
        <v>1.313410446380284</v>
      </c>
      <c r="O59" s="35">
        <v>1.301965774389559</v>
      </c>
      <c r="P59" s="35">
        <v>1.2928082101343104</v>
      </c>
      <c r="Q59" s="35">
        <v>1.2836576732430061</v>
      </c>
      <c r="R59" s="35">
        <v>1.2767990414116852</v>
      </c>
      <c r="S59" s="35">
        <v>1.2699350454023781</v>
      </c>
      <c r="T59" s="35">
        <v>1.2677092536296946</v>
      </c>
      <c r="U59" s="35">
        <v>1.2700830660084124</v>
      </c>
      <c r="V59" s="35">
        <v>1.27248124759278</v>
      </c>
      <c r="W59" s="35">
        <v>1.2772044440505568</v>
      </c>
      <c r="X59" s="35">
        <v>1.2842143970586839</v>
      </c>
      <c r="Y59" s="35">
        <v>1.2889488508245768</v>
      </c>
      <c r="Z59" s="35">
        <v>1.2936686962167703</v>
      </c>
      <c r="AA59" s="35">
        <v>1.3007019432165905</v>
      </c>
      <c r="AB59" s="35">
        <v>1.3100665201485666</v>
      </c>
      <c r="AC59" s="35">
        <v>1.3194307517166723</v>
      </c>
      <c r="AD59" s="35">
        <v>1.3311032588601441</v>
      </c>
      <c r="AE59" s="35">
        <v>1.3427872113297077</v>
      </c>
      <c r="AF59" s="35">
        <v>1.3567628805652947</v>
      </c>
      <c r="AG59" s="35">
        <v>1.373080851516951</v>
      </c>
      <c r="AH59" s="35">
        <v>1.3893825606220331</v>
      </c>
      <c r="AI59" s="35">
        <v>1.4010669613392104</v>
      </c>
      <c r="AJ59" s="35">
        <v>1.4173526185709902</v>
      </c>
      <c r="AK59" s="31">
        <f t="shared" si="3"/>
        <v>9.7507558490790638E-2</v>
      </c>
      <c r="AL59" s="32"/>
      <c r="AM59" s="32"/>
      <c r="AN59" s="32"/>
    </row>
    <row r="60" spans="1:40" ht="15" customHeight="1" x14ac:dyDescent="0.45">
      <c r="A60" s="25" t="s">
        <v>184</v>
      </c>
      <c r="B60" s="29" t="s">
        <v>187</v>
      </c>
      <c r="C60" s="35">
        <v>4.5790832752684299E-3</v>
      </c>
      <c r="D60" s="35">
        <v>4.6214991820531298E-3</v>
      </c>
      <c r="E60" s="35">
        <v>4.6644762986715977E-3</v>
      </c>
      <c r="F60" s="35">
        <v>4.7080845454839423E-3</v>
      </c>
      <c r="G60" s="35">
        <v>4.7523114687505509E-3</v>
      </c>
      <c r="H60" s="35">
        <v>4.797270840770587E-3</v>
      </c>
      <c r="I60" s="35">
        <v>4.8429846138986219E-3</v>
      </c>
      <c r="J60" s="35">
        <v>4.8895068774698312E-3</v>
      </c>
      <c r="K60" s="35">
        <v>4.9369163116781169E-3</v>
      </c>
      <c r="L60" s="35">
        <v>4.984987324418229E-3</v>
      </c>
      <c r="M60" s="35">
        <v>5.0338895715073308E-3</v>
      </c>
      <c r="N60" s="35">
        <v>5.0835832643027663E-3</v>
      </c>
      <c r="O60" s="35">
        <v>5.1341489299513475E-3</v>
      </c>
      <c r="P60" s="35">
        <v>5.1855233498935187E-3</v>
      </c>
      <c r="Q60" s="35">
        <v>5.2377538061237384E-3</v>
      </c>
      <c r="R60" s="35">
        <v>6.3489484537720712E-3</v>
      </c>
      <c r="S60" s="35">
        <v>6.4135528401402103E-3</v>
      </c>
      <c r="T60" s="35">
        <v>6.4792397519930628E-3</v>
      </c>
      <c r="U60" s="35">
        <v>6.5459328204663667E-3</v>
      </c>
      <c r="V60" s="35">
        <v>6.6137746514326901E-3</v>
      </c>
      <c r="W60" s="35">
        <v>6.6828658035623899E-3</v>
      </c>
      <c r="X60" s="35">
        <v>6.7531055915369112E-3</v>
      </c>
      <c r="Y60" s="35">
        <v>6.8246924097606762E-3</v>
      </c>
      <c r="Z60" s="35">
        <v>6.8975710396187283E-3</v>
      </c>
      <c r="AA60" s="35">
        <v>6.9717793489227015E-3</v>
      </c>
      <c r="AB60" s="35">
        <v>7.0474496217169105E-3</v>
      </c>
      <c r="AC60" s="35">
        <v>7.1246007285830724E-3</v>
      </c>
      <c r="AD60" s="35">
        <v>7.2032394451998546E-3</v>
      </c>
      <c r="AE60" s="35">
        <v>7.2834471430354005E-3</v>
      </c>
      <c r="AF60" s="35">
        <v>7.3651378912863892E-3</v>
      </c>
      <c r="AG60" s="35">
        <v>7.448496279703504E-3</v>
      </c>
      <c r="AH60" s="35">
        <v>7.5334521451842539E-3</v>
      </c>
      <c r="AI60" s="35">
        <v>7.6200594398616039E-3</v>
      </c>
      <c r="AJ60" s="35">
        <v>7.7082155786940042E-3</v>
      </c>
      <c r="AK60" s="31">
        <f t="shared" si="3"/>
        <v>0.68335343895708944</v>
      </c>
      <c r="AL60" s="32"/>
      <c r="AM60" s="32"/>
      <c r="AN60" s="32"/>
    </row>
    <row r="61" spans="1:40" ht="15" customHeight="1" x14ac:dyDescent="0.45">
      <c r="A61" s="25" t="s">
        <v>186</v>
      </c>
      <c r="B61" s="29" t="s">
        <v>189</v>
      </c>
      <c r="C61" s="35">
        <v>0.118857142872</v>
      </c>
      <c r="D61" s="35">
        <v>0.11995811291113059</v>
      </c>
      <c r="E61" s="35">
        <v>0.11996244162656532</v>
      </c>
      <c r="F61" s="35">
        <v>0.11766125631874967</v>
      </c>
      <c r="G61" s="35">
        <v>0.11535929432346495</v>
      </c>
      <c r="H61" s="35">
        <v>0.11536691741128095</v>
      </c>
      <c r="I61" s="35">
        <v>0.11306726153850409</v>
      </c>
      <c r="J61" s="35">
        <v>0.11538355593010347</v>
      </c>
      <c r="K61" s="35">
        <v>0.11539384671270184</v>
      </c>
      <c r="L61" s="35">
        <v>0.11539852028683281</v>
      </c>
      <c r="M61" s="35">
        <v>0.11540684618574765</v>
      </c>
      <c r="N61" s="35">
        <v>0.1154139232320109</v>
      </c>
      <c r="O61" s="35">
        <v>0.11542249772957083</v>
      </c>
      <c r="P61" s="35">
        <v>0.11773789056580326</v>
      </c>
      <c r="Q61" s="35">
        <v>0.11774557794135489</v>
      </c>
      <c r="R61" s="35">
        <v>0.11544295130304566</v>
      </c>
      <c r="S61" s="35">
        <v>0.11544864049112528</v>
      </c>
      <c r="T61" s="35">
        <v>0.11545621617756779</v>
      </c>
      <c r="U61" s="35">
        <v>0.11546209690985568</v>
      </c>
      <c r="V61" s="35">
        <v>0.11547016765814701</v>
      </c>
      <c r="W61" s="35">
        <v>0.11547960615285323</v>
      </c>
      <c r="X61" s="35">
        <v>0.11548690621031331</v>
      </c>
      <c r="Y61" s="35">
        <v>0.11549720885524881</v>
      </c>
      <c r="Z61" s="35">
        <v>0.11550613359078307</v>
      </c>
      <c r="AA61" s="35">
        <v>0.11551527026790326</v>
      </c>
      <c r="AB61" s="35">
        <v>0.11552614816124925</v>
      </c>
      <c r="AC61" s="35">
        <v>0.11553684340776464</v>
      </c>
      <c r="AD61" s="35">
        <v>0.11554715788716528</v>
      </c>
      <c r="AE61" s="35">
        <v>0.11555827980462201</v>
      </c>
      <c r="AF61" s="35">
        <v>0.11556753667506769</v>
      </c>
      <c r="AG61" s="35">
        <v>0.11557919625563559</v>
      </c>
      <c r="AH61" s="35">
        <v>0.11790101595960681</v>
      </c>
      <c r="AI61" s="35">
        <v>0.11791157595429</v>
      </c>
      <c r="AJ61" s="35">
        <v>0.11792003841292088</v>
      </c>
      <c r="AK61" s="31">
        <f t="shared" si="3"/>
        <v>-7.8842923229974111E-3</v>
      </c>
      <c r="AL61" s="32"/>
      <c r="AM61" s="32"/>
      <c r="AN61" s="32"/>
    </row>
    <row r="62" spans="1:40" ht="15" customHeight="1" x14ac:dyDescent="0.45">
      <c r="A62" s="25" t="s">
        <v>188</v>
      </c>
      <c r="B62" s="29" t="s">
        <v>191</v>
      </c>
      <c r="C62" s="35">
        <v>2.0571428574E-2</v>
      </c>
      <c r="D62" s="35">
        <v>2.0761981080772603E-2</v>
      </c>
      <c r="E62" s="35">
        <v>2.0762730281520921E-2</v>
      </c>
      <c r="F62" s="35">
        <v>2.0763751115073472E-2</v>
      </c>
      <c r="G62" s="35">
        <v>2.0764672978223691E-2</v>
      </c>
      <c r="H62" s="35">
        <v>1.8458706785804954E-2</v>
      </c>
      <c r="I62" s="35">
        <v>1.8459961067510872E-2</v>
      </c>
      <c r="J62" s="35">
        <v>1.8461368948816555E-2</v>
      </c>
      <c r="K62" s="35">
        <v>1.8463015474032295E-2</v>
      </c>
      <c r="L62" s="35">
        <v>1.6155792840156596E-2</v>
      </c>
      <c r="M62" s="35">
        <v>1.6156958466004675E-2</v>
      </c>
      <c r="N62" s="35">
        <v>1.6157949252481527E-2</v>
      </c>
      <c r="O62" s="35">
        <v>1.6159149682139919E-2</v>
      </c>
      <c r="P62" s="35">
        <v>1.3851516537153327E-2</v>
      </c>
      <c r="Q62" s="35">
        <v>1.3852420934277045E-2</v>
      </c>
      <c r="R62" s="35">
        <v>1.3853154156365479E-2</v>
      </c>
      <c r="S62" s="35">
        <v>1.3853836858935034E-2</v>
      </c>
      <c r="T62" s="35">
        <v>1.3854745941308136E-2</v>
      </c>
      <c r="U62" s="35">
        <v>1.3855451629182679E-2</v>
      </c>
      <c r="V62" s="35">
        <v>1.385642011897764E-2</v>
      </c>
      <c r="W62" s="35">
        <v>1.3857552738342386E-2</v>
      </c>
      <c r="X62" s="35">
        <v>1.1548690621031331E-2</v>
      </c>
      <c r="Y62" s="35">
        <v>1.154972088552488E-2</v>
      </c>
      <c r="Z62" s="35">
        <v>1.1550613359078308E-2</v>
      </c>
      <c r="AA62" s="35">
        <v>1.1551527026790326E-2</v>
      </c>
      <c r="AB62" s="35">
        <v>1.1552614816124926E-2</v>
      </c>
      <c r="AC62" s="35">
        <v>1.1553684340776464E-2</v>
      </c>
      <c r="AD62" s="35">
        <v>1.1554715788716528E-2</v>
      </c>
      <c r="AE62" s="35">
        <v>1.1555827980462202E-2</v>
      </c>
      <c r="AF62" s="35">
        <v>1.155675366750677E-2</v>
      </c>
      <c r="AG62" s="35">
        <v>1.1557919625563559E-2</v>
      </c>
      <c r="AH62" s="35">
        <v>1.1558923133294785E-2</v>
      </c>
      <c r="AI62" s="35">
        <v>1.1559958426891176E-2</v>
      </c>
      <c r="AJ62" s="35">
        <v>1.1560788079698125E-2</v>
      </c>
      <c r="AK62" s="31">
        <f t="shared" si="3"/>
        <v>-0.43801724619603338</v>
      </c>
      <c r="AL62" s="32"/>
      <c r="AM62" s="32"/>
      <c r="AN62" s="32"/>
    </row>
    <row r="63" spans="1:40" ht="15" customHeight="1" x14ac:dyDescent="0.45">
      <c r="A63" s="25" t="s">
        <v>190</v>
      </c>
      <c r="B63" s="29" t="s">
        <v>193</v>
      </c>
      <c r="C63" s="35">
        <v>0.21942857145599998</v>
      </c>
      <c r="D63" s="35">
        <v>0.21223358438123105</v>
      </c>
      <c r="E63" s="35">
        <v>0.23992488325313063</v>
      </c>
      <c r="F63" s="35">
        <v>0.19840917732181318</v>
      </c>
      <c r="G63" s="35">
        <v>0.1984179862363597</v>
      </c>
      <c r="H63" s="35">
        <v>0.21227512803675697</v>
      </c>
      <c r="I63" s="35">
        <v>0.21459704740981389</v>
      </c>
      <c r="J63" s="35">
        <v>0.21692108514859451</v>
      </c>
      <c r="K63" s="35">
        <v>0.21694043181987946</v>
      </c>
      <c r="L63" s="35">
        <v>0.2169492181392457</v>
      </c>
      <c r="M63" s="35">
        <v>0.2169648708292056</v>
      </c>
      <c r="N63" s="35">
        <v>0.2169781756761805</v>
      </c>
      <c r="O63" s="35">
        <v>0.21699429573159315</v>
      </c>
      <c r="P63" s="35">
        <v>0.21469850632587656</v>
      </c>
      <c r="Q63" s="35">
        <v>0.21471252448129421</v>
      </c>
      <c r="R63" s="35">
        <v>0.21472388942366494</v>
      </c>
      <c r="S63" s="35">
        <v>0.21473447131349302</v>
      </c>
      <c r="T63" s="35">
        <v>0.2147485620902761</v>
      </c>
      <c r="U63" s="35">
        <v>0.21014101637593732</v>
      </c>
      <c r="V63" s="35">
        <v>0.21015570513782755</v>
      </c>
      <c r="W63" s="35">
        <v>0.21017288319819288</v>
      </c>
      <c r="X63" s="35">
        <v>0.21018616930277023</v>
      </c>
      <c r="Y63" s="35">
        <v>0.21020492011655284</v>
      </c>
      <c r="Z63" s="35">
        <v>0.21022116313522521</v>
      </c>
      <c r="AA63" s="35">
        <v>0.21023779188758393</v>
      </c>
      <c r="AB63" s="35">
        <v>0.21025758965347366</v>
      </c>
      <c r="AC63" s="35">
        <v>0.21027705500213165</v>
      </c>
      <c r="AD63" s="35">
        <v>0.21029582735464081</v>
      </c>
      <c r="AE63" s="35">
        <v>0.21031606924441207</v>
      </c>
      <c r="AF63" s="35">
        <v>0.2103329167486232</v>
      </c>
      <c r="AG63" s="35">
        <v>0.21035413718525678</v>
      </c>
      <c r="AH63" s="35">
        <v>0.21037240102596511</v>
      </c>
      <c r="AI63" s="35">
        <v>0.21039124336941942</v>
      </c>
      <c r="AJ63" s="35">
        <v>0.2104063430505059</v>
      </c>
      <c r="AK63" s="31">
        <f t="shared" si="3"/>
        <v>-4.1116926321981828E-2</v>
      </c>
      <c r="AL63" s="32"/>
      <c r="AM63" s="32"/>
      <c r="AN63" s="32"/>
    </row>
    <row r="64" spans="1:40" ht="15" customHeight="1" x14ac:dyDescent="0.45">
      <c r="A64" s="25" t="s">
        <v>192</v>
      </c>
      <c r="B64" s="29" t="s">
        <v>195</v>
      </c>
      <c r="C64" s="35">
        <v>2.1979599721288458E-2</v>
      </c>
      <c r="D64" s="35">
        <v>2.2183196073855018E-2</v>
      </c>
      <c r="E64" s="35">
        <v>2.2389486233623669E-2</v>
      </c>
      <c r="F64" s="35">
        <v>2.2598805818322919E-2</v>
      </c>
      <c r="G64" s="35">
        <v>2.2811095050002641E-2</v>
      </c>
      <c r="H64" s="35">
        <v>2.3026900035698815E-2</v>
      </c>
      <c r="I64" s="35">
        <v>2.3246326146713382E-2</v>
      </c>
      <c r="J64" s="35">
        <v>2.3469633011855187E-2</v>
      </c>
      <c r="K64" s="35">
        <v>2.3697198296054961E-2</v>
      </c>
      <c r="L64" s="35">
        <v>2.4924936622091144E-2</v>
      </c>
      <c r="M64" s="35">
        <v>2.5169447857536654E-2</v>
      </c>
      <c r="N64" s="35">
        <v>2.5417916321513832E-2</v>
      </c>
      <c r="O64" s="35">
        <v>2.5670744649756737E-2</v>
      </c>
      <c r="P64" s="35">
        <v>2.5927616749467593E-2</v>
      </c>
      <c r="Q64" s="35">
        <v>2.6188769030618692E-2</v>
      </c>
      <c r="R64" s="35">
        <v>2.6453951890716965E-2</v>
      </c>
      <c r="S64" s="35">
        <v>2.5654211360560841E-2</v>
      </c>
      <c r="T64" s="35">
        <v>2.5916959007972251E-2</v>
      </c>
      <c r="U64" s="35">
        <v>2.6183731281865467E-2</v>
      </c>
      <c r="V64" s="35">
        <v>2.645509860573076E-2</v>
      </c>
      <c r="W64" s="35">
        <v>2.673146321424956E-2</v>
      </c>
      <c r="X64" s="35">
        <v>2.7012422366147645E-2</v>
      </c>
      <c r="Y64" s="35">
        <v>2.7298769639042705E-2</v>
      </c>
      <c r="Z64" s="35">
        <v>2.7590284158474913E-2</v>
      </c>
      <c r="AA64" s="35">
        <v>2.7887117395690806E-2</v>
      </c>
      <c r="AB64" s="35">
        <v>2.8189798486867642E-2</v>
      </c>
      <c r="AC64" s="35">
        <v>2.849840291433229E-2</v>
      </c>
      <c r="AD64" s="35">
        <v>2.8812957780799418E-2</v>
      </c>
      <c r="AE64" s="35">
        <v>2.9133788572141602E-2</v>
      </c>
      <c r="AF64" s="35">
        <v>2.9460551565145557E-2</v>
      </c>
      <c r="AG64" s="35">
        <v>2.9793985118814016E-2</v>
      </c>
      <c r="AH64" s="35">
        <v>3.0133808580737016E-2</v>
      </c>
      <c r="AI64" s="35">
        <v>3.0480237759446416E-2</v>
      </c>
      <c r="AJ64" s="35">
        <v>3.0832862314776017E-2</v>
      </c>
      <c r="AK64" s="31">
        <f t="shared" si="3"/>
        <v>0.40279453246424152</v>
      </c>
      <c r="AL64" s="32"/>
      <c r="AM64" s="32"/>
      <c r="AN64" s="32"/>
    </row>
    <row r="65" spans="1:40" ht="15" customHeight="1" x14ac:dyDescent="0.45">
      <c r="A65" s="25" t="s">
        <v>194</v>
      </c>
      <c r="B65" s="29" t="s">
        <v>131</v>
      </c>
      <c r="C65" s="35">
        <v>0.23078579707352884</v>
      </c>
      <c r="D65" s="35">
        <v>0.23477215844829896</v>
      </c>
      <c r="E65" s="35">
        <v>0.24068697701145444</v>
      </c>
      <c r="F65" s="35">
        <v>0.24576201327426175</v>
      </c>
      <c r="G65" s="35">
        <v>0.25092204555002906</v>
      </c>
      <c r="H65" s="35">
        <v>0.25521480872899521</v>
      </c>
      <c r="I65" s="35">
        <v>0.26055257222774586</v>
      </c>
      <c r="J65" s="35">
        <v>0.2659891741343588</v>
      </c>
      <c r="K65" s="35">
        <v>0.27153039714229643</v>
      </c>
      <c r="L65" s="35">
        <v>0.27716529523765349</v>
      </c>
      <c r="M65" s="35">
        <v>0.28290459391871198</v>
      </c>
      <c r="N65" s="35">
        <v>0.28976424606525769</v>
      </c>
      <c r="O65" s="35">
        <v>0.29572697836519762</v>
      </c>
      <c r="P65" s="35">
        <v>0.30179745896380278</v>
      </c>
      <c r="Q65" s="35">
        <v>0.30797992380007583</v>
      </c>
      <c r="R65" s="35">
        <v>0.31427294846171755</v>
      </c>
      <c r="S65" s="35">
        <v>0.32067764200701054</v>
      </c>
      <c r="T65" s="35">
        <v>0.32720160747564964</v>
      </c>
      <c r="U65" s="35">
        <v>0.33493356264719576</v>
      </c>
      <c r="V65" s="35">
        <v>0.34171169032402232</v>
      </c>
      <c r="W65" s="35">
        <v>0.34862283275250466</v>
      </c>
      <c r="X65" s="35">
        <v>0.35566356115427733</v>
      </c>
      <c r="Y65" s="35">
        <v>0.36284614645227592</v>
      </c>
      <c r="Z65" s="35">
        <v>0.37016964579287182</v>
      </c>
      <c r="AA65" s="35">
        <v>0.37763804806664636</v>
      </c>
      <c r="AB65" s="35">
        <v>0.38643515425747726</v>
      </c>
      <c r="AC65" s="35">
        <v>0.39422790698159665</v>
      </c>
      <c r="AD65" s="35">
        <v>0.40338140893119184</v>
      </c>
      <c r="AE65" s="35">
        <v>0.41151476358150019</v>
      </c>
      <c r="AF65" s="35">
        <v>0.42104038278520528</v>
      </c>
      <c r="AG65" s="35">
        <v>0.430771368176186</v>
      </c>
      <c r="AH65" s="35">
        <v>0.44070695049327885</v>
      </c>
      <c r="AI65" s="35">
        <v>0.45085351685847824</v>
      </c>
      <c r="AJ65" s="35">
        <v>0.4612082321251913</v>
      </c>
      <c r="AK65" s="31">
        <f t="shared" si="3"/>
        <v>0.99842554426453456</v>
      </c>
      <c r="AL65" s="32"/>
      <c r="AM65" s="32"/>
      <c r="AN65" s="32"/>
    </row>
    <row r="66" spans="1:40" ht="15" customHeight="1" x14ac:dyDescent="0.45">
      <c r="A66" s="25" t="s">
        <v>196</v>
      </c>
      <c r="B66" s="29" t="s">
        <v>198</v>
      </c>
      <c r="C66" s="35">
        <v>4.9454099372899039E-2</v>
      </c>
      <c r="D66" s="35">
        <v>5.1760790838995055E-2</v>
      </c>
      <c r="E66" s="35">
        <v>5.5040820324324856E-2</v>
      </c>
      <c r="F66" s="35">
        <v>5.555539763671051E-2</v>
      </c>
      <c r="G66" s="35">
        <v>5.5126813037506377E-2</v>
      </c>
      <c r="H66" s="35">
        <v>5.5648341752938799E-2</v>
      </c>
      <c r="I66" s="35">
        <v>5.4241427675664568E-2</v>
      </c>
      <c r="J66" s="35">
        <v>5.378457565216814E-2</v>
      </c>
      <c r="K66" s="35">
        <v>5.4306079428459289E-2</v>
      </c>
      <c r="L66" s="35">
        <v>5.483486056860052E-2</v>
      </c>
      <c r="M66" s="35">
        <v>5.5372785286580642E-2</v>
      </c>
      <c r="N66" s="35">
        <v>5.5919415907330433E-2</v>
      </c>
      <c r="O66" s="35">
        <v>5.6475638229464824E-2</v>
      </c>
      <c r="P66" s="35">
        <v>5.7040756848828707E-2</v>
      </c>
      <c r="Q66" s="35">
        <v>5.7615291867361126E-2</v>
      </c>
      <c r="R66" s="35">
        <v>5.8198694159577326E-2</v>
      </c>
      <c r="S66" s="35">
        <v>5.8790901034618599E-2</v>
      </c>
      <c r="T66" s="35">
        <v>5.9393031059936416E-2</v>
      </c>
      <c r="U66" s="35">
        <v>6.0004384187608367E-2</v>
      </c>
      <c r="V66" s="35">
        <v>6.0626267638133002E-2</v>
      </c>
      <c r="W66" s="35">
        <v>6.2373414166582312E-2</v>
      </c>
      <c r="X66" s="35">
        <v>6.3028985521011174E-2</v>
      </c>
      <c r="Y66" s="35">
        <v>6.3697129157766319E-2</v>
      </c>
      <c r="Z66" s="35">
        <v>6.4377329703108138E-2</v>
      </c>
      <c r="AA66" s="35">
        <v>6.5069940589945224E-2</v>
      </c>
      <c r="AB66" s="35">
        <v>6.5776196469357839E-2</v>
      </c>
      <c r="AC66" s="35">
        <v>6.6496273466775349E-2</v>
      </c>
      <c r="AD66" s="35">
        <v>6.7230234821865312E-2</v>
      </c>
      <c r="AE66" s="35">
        <v>6.7978840001663751E-2</v>
      </c>
      <c r="AF66" s="35">
        <v>6.8741286985339642E-2</v>
      </c>
      <c r="AG66" s="35">
        <v>6.9519298610566049E-2</v>
      </c>
      <c r="AH66" s="35">
        <v>7.0312220021719718E-2</v>
      </c>
      <c r="AI66" s="35">
        <v>7.1120554772041655E-2</v>
      </c>
      <c r="AJ66" s="35">
        <v>7.1943345401144054E-2</v>
      </c>
      <c r="AK66" s="31">
        <f t="shared" si="3"/>
        <v>0.45474988551847279</v>
      </c>
      <c r="AL66" s="32"/>
      <c r="AM66" s="32"/>
      <c r="AN66" s="32"/>
    </row>
    <row r="67" spans="1:40" ht="15" customHeight="1" x14ac:dyDescent="0.45">
      <c r="A67" s="25" t="s">
        <v>197</v>
      </c>
      <c r="B67" s="29" t="s">
        <v>200</v>
      </c>
      <c r="C67" s="35">
        <v>1.2821433170751604E-2</v>
      </c>
      <c r="D67" s="35">
        <v>1.2127200763784067E-2</v>
      </c>
      <c r="E67" s="35">
        <v>1.2240417998111271E-2</v>
      </c>
      <c r="F67" s="35">
        <v>1.2355461264476217E-2</v>
      </c>
      <c r="G67" s="35">
        <v>1.2472080015209471E-2</v>
      </c>
      <c r="H67" s="35">
        <v>1.2590904435599168E-2</v>
      </c>
      <c r="I67" s="35">
        <v>1.2711748397636296E-2</v>
      </c>
      <c r="J67" s="35">
        <v>1.2834837701973667E-2</v>
      </c>
      <c r="K67" s="35">
        <v>1.2960442131728245E-2</v>
      </c>
      <c r="L67" s="35">
        <v>1.3087168658531555E-2</v>
      </c>
      <c r="M67" s="35">
        <v>1.3216506016858863E-2</v>
      </c>
      <c r="N67" s="35">
        <v>1.3347795564203905E-2</v>
      </c>
      <c r="O67" s="35">
        <v>1.348156566885568E-2</v>
      </c>
      <c r="P67" s="35">
        <v>1.3617270793237166E-2</v>
      </c>
      <c r="Q67" s="35">
        <v>1.3755326900365867E-2</v>
      </c>
      <c r="R67" s="35">
        <v>1.3895346371776921E-2</v>
      </c>
      <c r="S67" s="35">
        <v>1.4037431666205451E-2</v>
      </c>
      <c r="T67" s="35">
        <v>1.4182132081141519E-2</v>
      </c>
      <c r="U67" s="35">
        <v>1.4328843498431899E-2</v>
      </c>
      <c r="V67" s="35">
        <v>1.4478359117924859E-2</v>
      </c>
      <c r="W67" s="35">
        <v>1.4630803893601522E-2</v>
      </c>
      <c r="X67" s="35">
        <v>1.478551453130037E-2</v>
      </c>
      <c r="Y67" s="35">
        <v>1.4943582527442338E-2</v>
      </c>
      <c r="Z67" s="35">
        <v>1.5104327151825437E-2</v>
      </c>
      <c r="AA67" s="35">
        <v>1.526803641314323E-2</v>
      </c>
      <c r="AB67" s="35">
        <v>1.5435205942513124E-2</v>
      </c>
      <c r="AC67" s="35">
        <v>1.5605625615471068E-2</v>
      </c>
      <c r="AD67" s="35">
        <v>1.5779283318463917E-2</v>
      </c>
      <c r="AE67" s="35">
        <v>1.5956520557095524E-2</v>
      </c>
      <c r="AF67" s="35">
        <v>1.6136780570171136E-2</v>
      </c>
      <c r="AG67" s="35">
        <v>1.6321062583841382E-2</v>
      </c>
      <c r="AH67" s="35">
        <v>1.6508650162484532E-2</v>
      </c>
      <c r="AI67" s="35">
        <v>1.6699935207301723E-2</v>
      </c>
      <c r="AJ67" s="35">
        <v>1.6894348449533463E-2</v>
      </c>
      <c r="AK67" s="31">
        <f t="shared" si="3"/>
        <v>0.31766458745602932</v>
      </c>
      <c r="AL67" s="32"/>
      <c r="AM67" s="32"/>
      <c r="AN67" s="32"/>
    </row>
    <row r="68" spans="1:40" ht="15" customHeight="1" x14ac:dyDescent="0.45">
      <c r="A68" s="25" t="s">
        <v>199</v>
      </c>
      <c r="B68" s="29" t="s">
        <v>202</v>
      </c>
      <c r="C68" s="35">
        <v>6.2275532543650647E-2</v>
      </c>
      <c r="D68" s="35">
        <v>6.5300311804991115E-2</v>
      </c>
      <c r="E68" s="35">
        <v>6.496837245151367E-2</v>
      </c>
      <c r="F68" s="35">
        <v>6.367814651691589E-2</v>
      </c>
      <c r="G68" s="35">
        <v>6.3319790846448079E-2</v>
      </c>
      <c r="H68" s="35">
        <v>6.2954522177995839E-2</v>
      </c>
      <c r="I68" s="35">
        <v>6.2580915188363298E-2</v>
      </c>
      <c r="J68" s="35">
        <v>6.3186893302024205E-2</v>
      </c>
      <c r="K68" s="35">
        <v>6.4802210658641224E-2</v>
      </c>
      <c r="L68" s="35">
        <v>6.6442548574083285E-2</v>
      </c>
      <c r="M68" s="35">
        <v>6.7099184393283454E-2</v>
      </c>
      <c r="N68" s="35">
        <v>6.8792484830897047E-2</v>
      </c>
      <c r="O68" s="35">
        <v>7.0518958883245095E-2</v>
      </c>
      <c r="P68" s="35">
        <v>7.122880107231748E-2</v>
      </c>
      <c r="Q68" s="35">
        <v>7.3009042778864983E-2</v>
      </c>
      <c r="R68" s="35">
        <v>7.3752223050200572E-2</v>
      </c>
      <c r="S68" s="35">
        <v>7.4506368074475082E-2</v>
      </c>
      <c r="T68" s="35">
        <v>7.636532659076202E-2</v>
      </c>
      <c r="U68" s="35">
        <v>7.7155311145402528E-2</v>
      </c>
      <c r="V68" s="35">
        <v>7.796039525036462E-2</v>
      </c>
      <c r="W68" s="35">
        <v>7.8781251734777416E-2</v>
      </c>
      <c r="X68" s="35">
        <v>7.9614309014694296E-2</v>
      </c>
      <c r="Y68" s="35">
        <v>8.1614950726800459E-2</v>
      </c>
      <c r="Z68" s="35">
        <v>8.24928636753543E-2</v>
      </c>
      <c r="AA68" s="35">
        <v>8.4561432442024034E-2</v>
      </c>
      <c r="AB68" s="35">
        <v>8.5487294450841911E-2</v>
      </c>
      <c r="AC68" s="35">
        <v>8.7631589994568299E-2</v>
      </c>
      <c r="AD68" s="35">
        <v>8.8606744788297373E-2</v>
      </c>
      <c r="AE68" s="35">
        <v>9.0829424709620674E-2</v>
      </c>
      <c r="AF68" s="35">
        <v>9.1855520168666466E-2</v>
      </c>
      <c r="AG68" s="35">
        <v>9.4159976445238755E-2</v>
      </c>
      <c r="AH68" s="35">
        <v>9.5242212475872307E-2</v>
      </c>
      <c r="AI68" s="35">
        <v>9.7630390442686996E-2</v>
      </c>
      <c r="AJ68" s="35">
        <v>9.876696016650334E-2</v>
      </c>
      <c r="AK68" s="31">
        <f t="shared" si="3"/>
        <v>0.58596733150816238</v>
      </c>
      <c r="AL68" s="32"/>
      <c r="AM68" s="32"/>
      <c r="AN68" s="32"/>
    </row>
    <row r="69" spans="1:40" ht="15" customHeight="1" x14ac:dyDescent="0.45">
      <c r="A69" s="25" t="s">
        <v>201</v>
      </c>
      <c r="B69" s="28" t="s">
        <v>203</v>
      </c>
      <c r="C69" s="36">
        <v>3.5487736404182915</v>
      </c>
      <c r="D69" s="36">
        <v>3.5929743067671334</v>
      </c>
      <c r="E69" s="36">
        <v>3.6574686864350801</v>
      </c>
      <c r="F69" s="36">
        <v>3.6232405450230813</v>
      </c>
      <c r="G69" s="36">
        <v>3.6127644578948339</v>
      </c>
      <c r="H69" s="36">
        <v>3.6158752120402777</v>
      </c>
      <c r="I69" s="36">
        <v>3.5981610704322833</v>
      </c>
      <c r="J69" s="36">
        <v>3.5867153839983574</v>
      </c>
      <c r="K69" s="36">
        <v>3.5704115681323429</v>
      </c>
      <c r="L69" s="36">
        <v>3.5580016237830283</v>
      </c>
      <c r="M69" s="36">
        <v>3.5441837074555678</v>
      </c>
      <c r="N69" s="36">
        <v>3.5375889505820739</v>
      </c>
      <c r="O69" s="36">
        <v>3.525333388851994</v>
      </c>
      <c r="P69" s="36">
        <v>3.5139848558119411</v>
      </c>
      <c r="Q69" s="36">
        <v>3.5069968172122574</v>
      </c>
      <c r="R69" s="36">
        <v>3.5020445439073482</v>
      </c>
      <c r="S69" s="36">
        <v>3.4983105890458717</v>
      </c>
      <c r="T69" s="36">
        <v>3.5035448875648214</v>
      </c>
      <c r="U69" s="36">
        <v>3.5109762104261732</v>
      </c>
      <c r="V69" s="36">
        <v>3.5253949155704887</v>
      </c>
      <c r="W69" s="36">
        <v>3.5468008267807209</v>
      </c>
      <c r="X69" s="36">
        <v>3.5684379540170861</v>
      </c>
      <c r="Y69" s="36">
        <v>3.5949998516804915</v>
      </c>
      <c r="Z69" s="36">
        <v>3.620777452331108</v>
      </c>
      <c r="AA69" s="36">
        <v>3.6527513957581377</v>
      </c>
      <c r="AB69" s="36">
        <v>3.6887231690188247</v>
      </c>
      <c r="AC69" s="36">
        <v>3.7264253511663128</v>
      </c>
      <c r="AD69" s="36">
        <v>3.7693848542253217</v>
      </c>
      <c r="AE69" s="36">
        <v>3.8130155472469349</v>
      </c>
      <c r="AF69" s="36">
        <v>3.8595409060279948</v>
      </c>
      <c r="AG69" s="36">
        <v>3.9115977661159369</v>
      </c>
      <c r="AH69" s="36">
        <v>3.9666548436787479</v>
      </c>
      <c r="AI69" s="36">
        <v>4.0142769060339214</v>
      </c>
      <c r="AJ69" s="36">
        <v>4.068457834061495</v>
      </c>
      <c r="AK69" s="31">
        <f t="shared" si="3"/>
        <v>0.14644050207213236</v>
      </c>
      <c r="AL69" s="32"/>
      <c r="AM69" s="32"/>
      <c r="AN69" s="32"/>
    </row>
    <row r="70" spans="1:40" ht="15.75" customHeight="1" x14ac:dyDescent="0.45">
      <c r="B70" s="11"/>
      <c r="C70" s="11"/>
      <c r="D70" s="11"/>
      <c r="E70" s="11"/>
      <c r="F70" s="11"/>
      <c r="G70" s="11"/>
      <c r="H70" s="11"/>
      <c r="I70" s="11"/>
      <c r="J70" s="11"/>
      <c r="K70" s="11"/>
      <c r="L70" s="11"/>
      <c r="M70" s="11"/>
      <c r="N70" s="11"/>
      <c r="O70" s="11"/>
      <c r="P70" s="11"/>
      <c r="Q70" s="11"/>
      <c r="R70" s="11"/>
      <c r="S70" s="11"/>
      <c r="T70" s="11"/>
      <c r="U70" s="11"/>
      <c r="V70" s="11"/>
      <c r="W70" s="11"/>
      <c r="X70" s="11"/>
      <c r="Y70" s="11"/>
      <c r="Z70" s="11"/>
      <c r="AA70" s="11"/>
      <c r="AB70" s="11"/>
      <c r="AC70" s="11"/>
      <c r="AD70" s="11"/>
      <c r="AE70" s="11"/>
      <c r="AF70" s="11"/>
      <c r="AG70" s="11"/>
      <c r="AH70" s="11"/>
      <c r="AI70" s="11"/>
      <c r="AJ70" s="11"/>
      <c r="AK70" s="31"/>
      <c r="AL70" s="11"/>
      <c r="AM70" s="11"/>
      <c r="AN70" s="11"/>
    </row>
    <row r="71" spans="1:40" ht="15" customHeight="1" x14ac:dyDescent="0.45">
      <c r="B71" s="28" t="s">
        <v>205</v>
      </c>
      <c r="C71" s="11"/>
      <c r="D71" s="11"/>
      <c r="E71" s="11"/>
      <c r="F71" s="11"/>
      <c r="G71" s="11"/>
      <c r="H71" s="11"/>
      <c r="I71" s="11"/>
      <c r="J71" s="11"/>
      <c r="K71" s="11"/>
      <c r="L71" s="11"/>
      <c r="M71" s="11"/>
      <c r="N71" s="11"/>
      <c r="O71" s="11"/>
      <c r="P71" s="11"/>
      <c r="Q71" s="11"/>
      <c r="R71" s="11"/>
      <c r="S71" s="11"/>
      <c r="T71" s="11"/>
      <c r="U71" s="11"/>
      <c r="V71" s="11"/>
      <c r="W71" s="11"/>
      <c r="X71" s="11"/>
      <c r="Y71" s="11"/>
      <c r="Z71" s="11"/>
      <c r="AA71" s="11"/>
      <c r="AB71" s="11"/>
      <c r="AC71" s="11"/>
      <c r="AD71" s="11"/>
      <c r="AE71" s="11"/>
      <c r="AF71" s="11"/>
      <c r="AG71" s="11"/>
      <c r="AH71" s="11"/>
      <c r="AI71" s="11"/>
      <c r="AJ71" s="11"/>
      <c r="AK71" s="31"/>
      <c r="AL71" s="11"/>
      <c r="AM71" s="11"/>
      <c r="AN71" s="11"/>
    </row>
    <row r="72" spans="1:40" ht="15" customHeight="1" x14ac:dyDescent="0.45">
      <c r="A72" s="25" t="s">
        <v>204</v>
      </c>
      <c r="B72" s="29" t="s">
        <v>181</v>
      </c>
      <c r="C72" s="35">
        <v>0.76562272362488137</v>
      </c>
      <c r="D72" s="35">
        <v>0.77179036340287255</v>
      </c>
      <c r="E72" s="35">
        <v>0.77523596083921964</v>
      </c>
      <c r="F72" s="35">
        <v>0.77400909927756012</v>
      </c>
      <c r="G72" s="35">
        <v>0.76892399564383906</v>
      </c>
      <c r="H72" s="35">
        <v>0.76180660951436918</v>
      </c>
      <c r="I72" s="35">
        <v>0.75163121207706607</v>
      </c>
      <c r="J72" s="35">
        <v>0.74027134124893235</v>
      </c>
      <c r="K72" s="35">
        <v>0.72868884760369002</v>
      </c>
      <c r="L72" s="35">
        <v>0.71983216964599217</v>
      </c>
      <c r="M72" s="35">
        <v>0.71279876332543801</v>
      </c>
      <c r="N72" s="35">
        <v>0.70763479039094512</v>
      </c>
      <c r="O72" s="35">
        <v>0.70132474383135401</v>
      </c>
      <c r="P72" s="35">
        <v>0.69693433822568884</v>
      </c>
      <c r="Q72" s="35">
        <v>0.69243105316955822</v>
      </c>
      <c r="R72" s="35">
        <v>0.68886090723426974</v>
      </c>
      <c r="S72" s="35">
        <v>0.68518122842164586</v>
      </c>
      <c r="T72" s="35">
        <v>0.6835597938352681</v>
      </c>
      <c r="U72" s="35">
        <v>0.68186800213191323</v>
      </c>
      <c r="V72" s="35">
        <v>0.68342338064804464</v>
      </c>
      <c r="W72" s="35">
        <v>0.68499374486514508</v>
      </c>
      <c r="X72" s="35">
        <v>0.68881677033676503</v>
      </c>
      <c r="Y72" s="35">
        <v>0.69270627959070863</v>
      </c>
      <c r="Z72" s="35">
        <v>0.69780427017476143</v>
      </c>
      <c r="AA72" s="35">
        <v>0.70414971424119288</v>
      </c>
      <c r="AB72" s="35">
        <v>0.71061783685645508</v>
      </c>
      <c r="AC72" s="35">
        <v>0.71839724013212647</v>
      </c>
      <c r="AD72" s="35">
        <v>0.72632664405765202</v>
      </c>
      <c r="AE72" s="35">
        <v>0.7356281614465755</v>
      </c>
      <c r="AF72" s="35">
        <v>0.74510645000180642</v>
      </c>
      <c r="AG72" s="35">
        <v>0.75353954029667114</v>
      </c>
      <c r="AH72" s="35">
        <v>0.7646453927362018</v>
      </c>
      <c r="AI72" s="35">
        <v>0.77470604305259638</v>
      </c>
      <c r="AJ72" s="35">
        <v>0.78623798902678854</v>
      </c>
      <c r="AK72" s="31">
        <f t="shared" ref="AK72:AK85" si="4">(AJ72-C72)/C72</f>
        <v>2.6926140990569222E-2</v>
      </c>
      <c r="AL72" s="32"/>
      <c r="AM72" s="32"/>
      <c r="AN72" s="32"/>
    </row>
    <row r="73" spans="1:40" ht="15" customHeight="1" x14ac:dyDescent="0.45">
      <c r="A73" s="25" t="s">
        <v>206</v>
      </c>
      <c r="B73" s="29" t="s">
        <v>121</v>
      </c>
      <c r="C73" s="35">
        <v>4.2127566132469554E-2</v>
      </c>
      <c r="D73" s="35">
        <v>4.3442092311299411E-2</v>
      </c>
      <c r="E73" s="35">
        <v>4.4778972467247338E-2</v>
      </c>
      <c r="F73" s="35">
        <v>4.5197611636645839E-2</v>
      </c>
      <c r="G73" s="35">
        <v>4.5622190100005282E-2</v>
      </c>
      <c r="H73" s="35">
        <v>4.605380007139763E-2</v>
      </c>
      <c r="I73" s="35">
        <v>4.6492652293426764E-2</v>
      </c>
      <c r="J73" s="35">
        <v>4.6939266023710374E-2</v>
      </c>
      <c r="K73" s="35">
        <v>4.7394396592109922E-2</v>
      </c>
      <c r="L73" s="35">
        <v>4.7855878314414999E-2</v>
      </c>
      <c r="M73" s="35">
        <v>4.8325339886470371E-2</v>
      </c>
      <c r="N73" s="35">
        <v>4.8802399337306554E-2</v>
      </c>
      <c r="O73" s="35">
        <v>4.9287829727532935E-2</v>
      </c>
      <c r="P73" s="35">
        <v>4.9781024158977775E-2</v>
      </c>
      <c r="Q73" s="35">
        <v>5.1329987300012633E-2</v>
      </c>
      <c r="R73" s="35">
        <v>5.184974570580525E-2</v>
      </c>
      <c r="S73" s="35">
        <v>5.2377348194478389E-2</v>
      </c>
      <c r="T73" s="35">
        <v>5.399366459994219E-2</v>
      </c>
      <c r="U73" s="35">
        <v>5.4549440170553055E-2</v>
      </c>
      <c r="V73" s="35">
        <v>5.6217084537177872E-2</v>
      </c>
      <c r="W73" s="35">
        <v>5.6804359330280316E-2</v>
      </c>
      <c r="X73" s="35">
        <v>5.8526915126653235E-2</v>
      </c>
      <c r="Y73" s="35">
        <v>6.0284782952885974E-2</v>
      </c>
      <c r="Z73" s="35">
        <v>6.0928544183298773E-2</v>
      </c>
      <c r="AA73" s="35">
        <v>6.2746014140304326E-2</v>
      </c>
      <c r="AB73" s="35">
        <v>6.3427046595452202E-2</v>
      </c>
      <c r="AC73" s="35">
        <v>6.530884001201151E-2</v>
      </c>
      <c r="AD73" s="35">
        <v>6.7230234821865312E-2</v>
      </c>
      <c r="AE73" s="35">
        <v>6.7978840001663751E-2</v>
      </c>
      <c r="AF73" s="35">
        <v>6.9968809967220685E-2</v>
      </c>
      <c r="AG73" s="35">
        <v>7.2002130703800529E-2</v>
      </c>
      <c r="AH73" s="35">
        <v>7.2823370736781121E-2</v>
      </c>
      <c r="AI73" s="35">
        <v>7.4930584491972443E-2</v>
      </c>
      <c r="AJ73" s="35">
        <v>7.708215578694004E-2</v>
      </c>
      <c r="AK73" s="31">
        <f t="shared" si="4"/>
        <v>0.82973199886640159</v>
      </c>
      <c r="AL73" s="32"/>
      <c r="AM73" s="32"/>
      <c r="AN73" s="32"/>
    </row>
    <row r="74" spans="1:40" ht="15" customHeight="1" x14ac:dyDescent="0.45">
      <c r="A74" s="25" t="s">
        <v>207</v>
      </c>
      <c r="B74" s="29" t="s">
        <v>127</v>
      </c>
      <c r="C74" s="35">
        <v>1.0073983205590544E-2</v>
      </c>
      <c r="D74" s="35">
        <v>1.0167298200516884E-2</v>
      </c>
      <c r="E74" s="35">
        <v>1.1194743116811835E-2</v>
      </c>
      <c r="F74" s="35">
        <v>1.129940290916146E-2</v>
      </c>
      <c r="G74" s="35">
        <v>1.140554752500132E-2</v>
      </c>
      <c r="H74" s="35">
        <v>1.1513450017849407E-2</v>
      </c>
      <c r="I74" s="35">
        <v>1.1623163073356691E-2</v>
      </c>
      <c r="J74" s="35">
        <v>1.1734816505927594E-2</v>
      </c>
      <c r="K74" s="35">
        <v>1.184859914802748E-2</v>
      </c>
      <c r="L74" s="35">
        <v>1.196396957860375E-2</v>
      </c>
      <c r="M74" s="35">
        <v>1.2081334971617593E-2</v>
      </c>
      <c r="N74" s="35">
        <v>1.2200599834326638E-2</v>
      </c>
      <c r="O74" s="35">
        <v>1.2321957431883234E-2</v>
      </c>
      <c r="P74" s="35">
        <v>1.2445256039744444E-2</v>
      </c>
      <c r="Q74" s="35">
        <v>1.2570609134696972E-2</v>
      </c>
      <c r="R74" s="35">
        <v>1.2697896907544142E-2</v>
      </c>
      <c r="S74" s="35">
        <v>1.2827105680280421E-2</v>
      </c>
      <c r="T74" s="35">
        <v>1.2958479503986126E-2</v>
      </c>
      <c r="U74" s="35">
        <v>1.3091865640932733E-2</v>
      </c>
      <c r="V74" s="35">
        <v>1.322754930286538E-2</v>
      </c>
      <c r="W74" s="35">
        <v>1.336573160712478E-2</v>
      </c>
      <c r="X74" s="35">
        <v>1.3506211183073822E-2</v>
      </c>
      <c r="Y74" s="35">
        <v>1.3649384819521352E-2</v>
      </c>
      <c r="Z74" s="35">
        <v>1.3795142079237457E-2</v>
      </c>
      <c r="AA74" s="35">
        <v>1.3943558697845403E-2</v>
      </c>
      <c r="AB74" s="35">
        <v>1.4094899243433821E-2</v>
      </c>
      <c r="AC74" s="35">
        <v>1.4249201457166145E-2</v>
      </c>
      <c r="AD74" s="35">
        <v>1.4406478890399709E-2</v>
      </c>
      <c r="AE74" s="35">
        <v>1.4566894286070801E-2</v>
      </c>
      <c r="AF74" s="35">
        <v>1.4730275782572778E-2</v>
      </c>
      <c r="AG74" s="35">
        <v>1.4896992559407008E-2</v>
      </c>
      <c r="AH74" s="35">
        <v>1.5066904290368508E-2</v>
      </c>
      <c r="AI74" s="35">
        <v>1.5240118879723208E-2</v>
      </c>
      <c r="AJ74" s="35">
        <v>1.5416431157388008E-2</v>
      </c>
      <c r="AK74" s="31">
        <f t="shared" si="4"/>
        <v>0.53032130814280876</v>
      </c>
      <c r="AL74" s="32"/>
      <c r="AM74" s="32"/>
      <c r="AN74" s="32"/>
    </row>
    <row r="75" spans="1:40" ht="15" customHeight="1" x14ac:dyDescent="0.45">
      <c r="A75" s="25" t="s">
        <v>208</v>
      </c>
      <c r="B75" s="29" t="s">
        <v>185</v>
      </c>
      <c r="C75" s="35">
        <v>0.62171428579200005</v>
      </c>
      <c r="D75" s="35">
        <v>0.63439386635694062</v>
      </c>
      <c r="E75" s="35">
        <v>0.64595160875842861</v>
      </c>
      <c r="F75" s="35">
        <v>0.64598336802450795</v>
      </c>
      <c r="G75" s="35">
        <v>0.64370486232493451</v>
      </c>
      <c r="H75" s="35">
        <v>0.64374739915494783</v>
      </c>
      <c r="I75" s="35">
        <v>0.64379114222944167</v>
      </c>
      <c r="J75" s="35">
        <v>0.64384024208997737</v>
      </c>
      <c r="K75" s="35">
        <v>0.64158978772262221</v>
      </c>
      <c r="L75" s="35">
        <v>0.63930780238905371</v>
      </c>
      <c r="M75" s="35">
        <v>0.63473765402161209</v>
      </c>
      <c r="N75" s="35">
        <v>0.63246829931141979</v>
      </c>
      <c r="O75" s="35">
        <v>0.62789838764886541</v>
      </c>
      <c r="P75" s="35">
        <v>0.62331824417189963</v>
      </c>
      <c r="Q75" s="35">
        <v>0.61874146839770805</v>
      </c>
      <c r="R75" s="35">
        <v>0.61646535995826379</v>
      </c>
      <c r="S75" s="35">
        <v>0.61187779460296399</v>
      </c>
      <c r="T75" s="35">
        <v>0.61191794574110936</v>
      </c>
      <c r="U75" s="35">
        <v>0.61194911362223503</v>
      </c>
      <c r="V75" s="35">
        <v>0.61430129194134209</v>
      </c>
      <c r="W75" s="35">
        <v>0.61666109685623627</v>
      </c>
      <c r="X75" s="35">
        <v>0.61900981728727933</v>
      </c>
      <c r="Y75" s="35">
        <v>0.6236849278183435</v>
      </c>
      <c r="Z75" s="35">
        <v>0.62604324406204426</v>
      </c>
      <c r="AA75" s="35">
        <v>0.62840307025739384</v>
      </c>
      <c r="AB75" s="35">
        <v>0.63308329192364599</v>
      </c>
      <c r="AC75" s="35">
        <v>0.63776337561086072</v>
      </c>
      <c r="AD75" s="35">
        <v>0.64475314101038228</v>
      </c>
      <c r="AE75" s="35">
        <v>0.64943753250197578</v>
      </c>
      <c r="AF75" s="35">
        <v>0.6564236083143844</v>
      </c>
      <c r="AG75" s="35">
        <v>0.66573617043246103</v>
      </c>
      <c r="AH75" s="35">
        <v>0.67272932635775651</v>
      </c>
      <c r="AI75" s="35">
        <v>0.67972555550120117</v>
      </c>
      <c r="AJ75" s="35">
        <v>0.6867108119340688</v>
      </c>
      <c r="AK75" s="31">
        <f t="shared" si="4"/>
        <v>0.10454404479264917</v>
      </c>
      <c r="AL75" s="32"/>
      <c r="AM75" s="32"/>
      <c r="AN75" s="32"/>
    </row>
    <row r="76" spans="1:40" ht="15" customHeight="1" x14ac:dyDescent="0.45">
      <c r="A76" s="25" t="s">
        <v>209</v>
      </c>
      <c r="B76" s="29" t="s">
        <v>187</v>
      </c>
      <c r="C76" s="35">
        <v>1.8316333101073717E-3</v>
      </c>
      <c r="D76" s="35">
        <v>1.8485996728212517E-3</v>
      </c>
      <c r="E76" s="35">
        <v>1.8657905194686391E-3</v>
      </c>
      <c r="F76" s="35">
        <v>1.8832338181935769E-3</v>
      </c>
      <c r="G76" s="35">
        <v>1.9009245875002201E-3</v>
      </c>
      <c r="H76" s="35">
        <v>1.9189083363082347E-3</v>
      </c>
      <c r="I76" s="35">
        <v>1.9371938455594487E-3</v>
      </c>
      <c r="J76" s="35">
        <v>1.9558027509879324E-3</v>
      </c>
      <c r="K76" s="35">
        <v>1.9747665246712467E-3</v>
      </c>
      <c r="L76" s="35">
        <v>1.9939949297672916E-3</v>
      </c>
      <c r="M76" s="35">
        <v>2.0135558286029321E-3</v>
      </c>
      <c r="N76" s="35">
        <v>3.0501499585816596E-3</v>
      </c>
      <c r="O76" s="35">
        <v>3.0804893579708084E-3</v>
      </c>
      <c r="P76" s="35">
        <v>3.111314009936111E-3</v>
      </c>
      <c r="Q76" s="35">
        <v>3.1426522836742431E-3</v>
      </c>
      <c r="R76" s="35">
        <v>3.1744742268860356E-3</v>
      </c>
      <c r="S76" s="35">
        <v>3.2067764200701052E-3</v>
      </c>
      <c r="T76" s="35">
        <v>3.2396198759965314E-3</v>
      </c>
      <c r="U76" s="35">
        <v>3.2729664102331833E-3</v>
      </c>
      <c r="V76" s="35">
        <v>3.3068873257163451E-3</v>
      </c>
      <c r="W76" s="35">
        <v>3.3414329017811949E-3</v>
      </c>
      <c r="X76" s="35">
        <v>3.3765527957684556E-3</v>
      </c>
      <c r="Y76" s="35">
        <v>3.4123462048803381E-3</v>
      </c>
      <c r="Z76" s="35">
        <v>3.4487855198093642E-3</v>
      </c>
      <c r="AA76" s="35">
        <v>3.4858896744613507E-3</v>
      </c>
      <c r="AB76" s="35">
        <v>3.5237248108584552E-3</v>
      </c>
      <c r="AC76" s="35">
        <v>3.5623003642915362E-3</v>
      </c>
      <c r="AD76" s="35">
        <v>3.6016197225999273E-3</v>
      </c>
      <c r="AE76" s="35">
        <v>3.6417235715177003E-3</v>
      </c>
      <c r="AF76" s="35">
        <v>3.6825689456431946E-3</v>
      </c>
      <c r="AG76" s="35">
        <v>3.724248139851752E-3</v>
      </c>
      <c r="AH76" s="35">
        <v>3.7667260725921269E-3</v>
      </c>
      <c r="AI76" s="35">
        <v>3.810029719930802E-3</v>
      </c>
      <c r="AJ76" s="35">
        <v>3.8541077893470021E-3</v>
      </c>
      <c r="AK76" s="31">
        <f t="shared" si="4"/>
        <v>1.1041917986963621</v>
      </c>
      <c r="AL76" s="32"/>
      <c r="AM76" s="32"/>
      <c r="AN76" s="32"/>
    </row>
    <row r="77" spans="1:40" ht="15" customHeight="1" x14ac:dyDescent="0.45">
      <c r="A77" s="25" t="s">
        <v>210</v>
      </c>
      <c r="B77" s="29" t="s">
        <v>189</v>
      </c>
      <c r="C77" s="35">
        <v>5.7142857149999997E-2</v>
      </c>
      <c r="D77" s="35">
        <v>5.7672169668812785E-2</v>
      </c>
      <c r="E77" s="35">
        <v>5.7674250782002556E-2</v>
      </c>
      <c r="F77" s="35">
        <v>5.5370002973529252E-2</v>
      </c>
      <c r="G77" s="35">
        <v>5.5372461275263171E-2</v>
      </c>
      <c r="H77" s="35">
        <v>5.5376120357414856E-2</v>
      </c>
      <c r="I77" s="35">
        <v>5.3072388069093757E-2</v>
      </c>
      <c r="J77" s="35">
        <v>5.5384106846449663E-2</v>
      </c>
      <c r="K77" s="35">
        <v>5.5389046422096883E-2</v>
      </c>
      <c r="L77" s="35">
        <v>5.5391289737679747E-2</v>
      </c>
      <c r="M77" s="35">
        <v>5.5395286169158869E-2</v>
      </c>
      <c r="N77" s="35">
        <v>5.539868315136523E-2</v>
      </c>
      <c r="O77" s="35">
        <v>5.5402798910194E-2</v>
      </c>
      <c r="P77" s="35">
        <v>5.5406066148613306E-2</v>
      </c>
      <c r="Q77" s="35">
        <v>5.5409683737108181E-2</v>
      </c>
      <c r="R77" s="35">
        <v>5.5412616625461916E-2</v>
      </c>
      <c r="S77" s="35">
        <v>5.5415347435740135E-2</v>
      </c>
      <c r="T77" s="35">
        <v>5.5418983765232542E-2</v>
      </c>
      <c r="U77" s="35">
        <v>5.5421806516730718E-2</v>
      </c>
      <c r="V77" s="35">
        <v>5.5425680475910559E-2</v>
      </c>
      <c r="W77" s="35">
        <v>5.5430210953369544E-2</v>
      </c>
      <c r="X77" s="35">
        <v>5.5433714980950385E-2</v>
      </c>
      <c r="Y77" s="35">
        <v>5.5438660250519425E-2</v>
      </c>
      <c r="Z77" s="35">
        <v>5.5442944123575873E-2</v>
      </c>
      <c r="AA77" s="35">
        <v>5.5447329728593557E-2</v>
      </c>
      <c r="AB77" s="35">
        <v>5.5452551117399634E-2</v>
      </c>
      <c r="AC77" s="35">
        <v>5.5457684835727022E-2</v>
      </c>
      <c r="AD77" s="35">
        <v>5.5462635785839327E-2</v>
      </c>
      <c r="AE77" s="35">
        <v>5.5467974306218561E-2</v>
      </c>
      <c r="AF77" s="35">
        <v>5.5472417604032487E-2</v>
      </c>
      <c r="AG77" s="35">
        <v>5.5478014202705081E-2</v>
      </c>
      <c r="AH77" s="35">
        <v>5.5482831039814967E-2</v>
      </c>
      <c r="AI77" s="35">
        <v>5.548780044907764E-2</v>
      </c>
      <c r="AJ77" s="35">
        <v>5.5491782782551007E-2</v>
      </c>
      <c r="AK77" s="31">
        <f t="shared" si="4"/>
        <v>-2.8893801426745608E-2</v>
      </c>
      <c r="AL77" s="32"/>
      <c r="AM77" s="32"/>
      <c r="AN77" s="32"/>
    </row>
    <row r="78" spans="1:40" ht="15" customHeight="1" x14ac:dyDescent="0.45">
      <c r="A78" s="25" t="s">
        <v>211</v>
      </c>
      <c r="B78" s="29" t="s">
        <v>191</v>
      </c>
      <c r="C78" s="35">
        <v>9.1428571440000002E-3</v>
      </c>
      <c r="D78" s="35">
        <v>9.2275471470100456E-3</v>
      </c>
      <c r="E78" s="35">
        <v>9.2278801251204096E-3</v>
      </c>
      <c r="F78" s="35">
        <v>9.2283338289215425E-3</v>
      </c>
      <c r="G78" s="35">
        <v>9.2287435458771969E-3</v>
      </c>
      <c r="H78" s="35">
        <v>9.2293533929024771E-3</v>
      </c>
      <c r="I78" s="35">
        <v>9.2299805337554362E-3</v>
      </c>
      <c r="J78" s="35">
        <v>9.2306844744082777E-3</v>
      </c>
      <c r="K78" s="35">
        <v>9.2315077370161477E-3</v>
      </c>
      <c r="L78" s="35">
        <v>6.9239112172099684E-3</v>
      </c>
      <c r="M78" s="35">
        <v>6.9244107711448587E-3</v>
      </c>
      <c r="N78" s="35">
        <v>6.9248353939206538E-3</v>
      </c>
      <c r="O78" s="35">
        <v>6.92534986377425E-3</v>
      </c>
      <c r="P78" s="35">
        <v>6.9257582685766633E-3</v>
      </c>
      <c r="Q78" s="35">
        <v>6.9262104671385227E-3</v>
      </c>
      <c r="R78" s="35">
        <v>6.9265770781827395E-3</v>
      </c>
      <c r="S78" s="35">
        <v>6.9269184294675169E-3</v>
      </c>
      <c r="T78" s="35">
        <v>6.9273729706540678E-3</v>
      </c>
      <c r="U78" s="35">
        <v>6.9277258145913397E-3</v>
      </c>
      <c r="V78" s="35">
        <v>6.9282100594888199E-3</v>
      </c>
      <c r="W78" s="35">
        <v>6.928776369171193E-3</v>
      </c>
      <c r="X78" s="35">
        <v>6.9292143726187982E-3</v>
      </c>
      <c r="Y78" s="35">
        <v>6.9298325313149282E-3</v>
      </c>
      <c r="Z78" s="35">
        <v>4.6202453436313233E-3</v>
      </c>
      <c r="AA78" s="35">
        <v>4.6206108107161303E-3</v>
      </c>
      <c r="AB78" s="35">
        <v>4.6210459264499704E-3</v>
      </c>
      <c r="AC78" s="35">
        <v>4.6214737363105855E-3</v>
      </c>
      <c r="AD78" s="35">
        <v>4.6218863154866112E-3</v>
      </c>
      <c r="AE78" s="35">
        <v>4.6223311921848812E-3</v>
      </c>
      <c r="AF78" s="35">
        <v>4.6227014670027081E-3</v>
      </c>
      <c r="AG78" s="35">
        <v>4.623167850225424E-3</v>
      </c>
      <c r="AH78" s="35">
        <v>4.6235692533179145E-3</v>
      </c>
      <c r="AI78" s="35">
        <v>4.6239833707564706E-3</v>
      </c>
      <c r="AJ78" s="35">
        <v>4.6243152318792505E-3</v>
      </c>
      <c r="AK78" s="31">
        <f t="shared" si="4"/>
        <v>-0.49421552157643006</v>
      </c>
      <c r="AL78" s="32"/>
      <c r="AM78" s="32"/>
      <c r="AN78" s="32"/>
    </row>
    <row r="79" spans="1:40" ht="15" customHeight="1" x14ac:dyDescent="0.45">
      <c r="A79" s="25" t="s">
        <v>212</v>
      </c>
      <c r="B79" s="29" t="s">
        <v>193</v>
      </c>
      <c r="C79" s="35">
        <v>9.8285714297999996E-2</v>
      </c>
      <c r="D79" s="35">
        <v>9.4582358256852961E-2</v>
      </c>
      <c r="E79" s="35">
        <v>0.1084275914701648</v>
      </c>
      <c r="F79" s="35">
        <v>9.2283338289215422E-2</v>
      </c>
      <c r="G79" s="35">
        <v>8.9980249572302662E-2</v>
      </c>
      <c r="H79" s="35">
        <v>9.6908210625475999E-2</v>
      </c>
      <c r="I79" s="35">
        <v>9.6914795604432072E-2</v>
      </c>
      <c r="J79" s="35">
        <v>9.6922186981286906E-2</v>
      </c>
      <c r="K79" s="35">
        <v>9.6930831238669538E-2</v>
      </c>
      <c r="L79" s="35">
        <v>9.6934757040939554E-2</v>
      </c>
      <c r="M79" s="35">
        <v>9.6941750796028014E-2</v>
      </c>
      <c r="N79" s="35">
        <v>9.6947695514889146E-2</v>
      </c>
      <c r="O79" s="35">
        <v>9.6954898092839484E-2</v>
      </c>
      <c r="P79" s="35">
        <v>9.6960615760073282E-2</v>
      </c>
      <c r="Q79" s="35">
        <v>9.6966946539939314E-2</v>
      </c>
      <c r="R79" s="35">
        <v>9.697207909455835E-2</v>
      </c>
      <c r="S79" s="35">
        <v>9.6976858012545228E-2</v>
      </c>
      <c r="T79" s="35">
        <v>9.698322158915694E-2</v>
      </c>
      <c r="U79" s="35">
        <v>9.4678919466081646E-2</v>
      </c>
      <c r="V79" s="35">
        <v>9.4685537479680545E-2</v>
      </c>
      <c r="W79" s="35">
        <v>9.4693277045339641E-2</v>
      </c>
      <c r="X79" s="35">
        <v>9.4699263092456909E-2</v>
      </c>
      <c r="Y79" s="35">
        <v>9.470771126130402E-2</v>
      </c>
      <c r="Z79" s="35">
        <v>9.4715029544442123E-2</v>
      </c>
      <c r="AA79" s="35">
        <v>9.4722521619680658E-2</v>
      </c>
      <c r="AB79" s="35">
        <v>9.4731441492224386E-2</v>
      </c>
      <c r="AC79" s="35">
        <v>9.4740211594367005E-2</v>
      </c>
      <c r="AD79" s="35">
        <v>9.4748669467475524E-2</v>
      </c>
      <c r="AE79" s="35">
        <v>9.4757789439790047E-2</v>
      </c>
      <c r="AF79" s="35">
        <v>9.4765380073555505E-2</v>
      </c>
      <c r="AG79" s="35">
        <v>9.4774940929621174E-2</v>
      </c>
      <c r="AH79" s="35">
        <v>9.4783169693017241E-2</v>
      </c>
      <c r="AI79" s="35">
        <v>9.4791659100507644E-2</v>
      </c>
      <c r="AJ79" s="35">
        <v>9.4798462253524632E-2</v>
      </c>
      <c r="AK79" s="31">
        <f t="shared" si="4"/>
        <v>-3.5480762075982858E-2</v>
      </c>
      <c r="AL79" s="32"/>
      <c r="AM79" s="32"/>
      <c r="AN79" s="32"/>
    </row>
    <row r="80" spans="1:40" ht="15" customHeight="1" x14ac:dyDescent="0.45">
      <c r="A80" s="25" t="s">
        <v>213</v>
      </c>
      <c r="B80" s="29" t="s">
        <v>195</v>
      </c>
      <c r="C80" s="35">
        <v>1.1905616515697917E-2</v>
      </c>
      <c r="D80" s="35">
        <v>1.2015897873338137E-2</v>
      </c>
      <c r="E80" s="35">
        <v>1.2127638376546155E-2</v>
      </c>
      <c r="F80" s="35">
        <v>1.224101981825825E-2</v>
      </c>
      <c r="G80" s="35">
        <v>1.2356009818751431E-2</v>
      </c>
      <c r="H80" s="35">
        <v>1.2472904186003525E-2</v>
      </c>
      <c r="I80" s="35">
        <v>1.2591759996136417E-2</v>
      </c>
      <c r="J80" s="35">
        <v>1.2712717881421559E-2</v>
      </c>
      <c r="K80" s="35">
        <v>1.2835982410363104E-2</v>
      </c>
      <c r="L80" s="35">
        <v>1.2960967043487395E-2</v>
      </c>
      <c r="M80" s="35">
        <v>1.3088112885919061E-2</v>
      </c>
      <c r="N80" s="35">
        <v>1.3217316487187193E-2</v>
      </c>
      <c r="O80" s="35">
        <v>1.3348787217873503E-2</v>
      </c>
      <c r="P80" s="35">
        <v>1.3482360709723149E-2</v>
      </c>
      <c r="Q80" s="35">
        <v>1.361815989592172E-2</v>
      </c>
      <c r="R80" s="35">
        <v>1.3756054983172823E-2</v>
      </c>
      <c r="S80" s="35">
        <v>1.3896031153637124E-2</v>
      </c>
      <c r="T80" s="35">
        <v>1.4038352795984969E-2</v>
      </c>
      <c r="U80" s="35">
        <v>1.4182854444343794E-2</v>
      </c>
      <c r="V80" s="35">
        <v>1.4329845078104163E-2</v>
      </c>
      <c r="W80" s="35">
        <v>1.447954257438518E-2</v>
      </c>
      <c r="X80" s="35">
        <v>1.4631728781663309E-2</v>
      </c>
      <c r="Y80" s="35">
        <v>1.4786833554481465E-2</v>
      </c>
      <c r="Z80" s="35">
        <v>1.4944737252507247E-2</v>
      </c>
      <c r="AA80" s="35">
        <v>1.5105521922665855E-2</v>
      </c>
      <c r="AB80" s="35">
        <v>1.526947418038664E-2</v>
      </c>
      <c r="AC80" s="35">
        <v>1.5436634911929991E-2</v>
      </c>
      <c r="AD80" s="35">
        <v>1.5607018797933019E-2</v>
      </c>
      <c r="AE80" s="35">
        <v>1.5780802143243369E-2</v>
      </c>
      <c r="AF80" s="35">
        <v>1.5957798764453843E-2</v>
      </c>
      <c r="AG80" s="35">
        <v>1.6138408606024258E-2</v>
      </c>
      <c r="AH80" s="35">
        <v>1.6322479647899218E-2</v>
      </c>
      <c r="AI80" s="35">
        <v>1.6510128786366811E-2</v>
      </c>
      <c r="AJ80" s="35">
        <v>1.670113375383701E-2</v>
      </c>
      <c r="AK80" s="31">
        <f t="shared" si="4"/>
        <v>0.40279453246424135</v>
      </c>
      <c r="AL80" s="32"/>
      <c r="AM80" s="32"/>
      <c r="AN80" s="32"/>
    </row>
    <row r="81" spans="1:40" ht="15" customHeight="1" x14ac:dyDescent="0.45">
      <c r="A81" s="25" t="s">
        <v>214</v>
      </c>
      <c r="B81" s="29" t="s">
        <v>131</v>
      </c>
      <c r="C81" s="35">
        <v>0.11172963191654968</v>
      </c>
      <c r="D81" s="35">
        <v>0.11368887987850698</v>
      </c>
      <c r="E81" s="35">
        <v>0.11661190746678995</v>
      </c>
      <c r="F81" s="35">
        <v>0.11864373054619534</v>
      </c>
      <c r="G81" s="35">
        <v>0.12165917360001409</v>
      </c>
      <c r="H81" s="35">
        <v>0.12376958769188114</v>
      </c>
      <c r="I81" s="35">
        <v>0.12591759996136417</v>
      </c>
      <c r="J81" s="35">
        <v>0.12810508018970956</v>
      </c>
      <c r="K81" s="35">
        <v>0.13132197389063791</v>
      </c>
      <c r="L81" s="35">
        <v>0.13359766029440853</v>
      </c>
      <c r="M81" s="35">
        <v>0.1369217963449994</v>
      </c>
      <c r="N81" s="35">
        <v>0.14030689809475633</v>
      </c>
      <c r="O81" s="35">
        <v>0.14272934025264744</v>
      </c>
      <c r="P81" s="35">
        <v>0.14623175846699721</v>
      </c>
      <c r="Q81" s="35">
        <v>0.14875220809391415</v>
      </c>
      <c r="R81" s="35">
        <v>0.1523747628905297</v>
      </c>
      <c r="S81" s="35">
        <v>0.15499419363672176</v>
      </c>
      <c r="T81" s="35">
        <v>0.15874137392383003</v>
      </c>
      <c r="U81" s="35">
        <v>0.16146634290483705</v>
      </c>
      <c r="V81" s="35">
        <v>0.16534436628581725</v>
      </c>
      <c r="W81" s="35">
        <v>0.16818545605632015</v>
      </c>
      <c r="X81" s="35">
        <v>0.17220419258419126</v>
      </c>
      <c r="Y81" s="35">
        <v>0.17516710518385736</v>
      </c>
      <c r="Z81" s="35">
        <v>0.17933684703008695</v>
      </c>
      <c r="AA81" s="35">
        <v>0.18242822629681071</v>
      </c>
      <c r="AB81" s="35">
        <v>0.18675741497549814</v>
      </c>
      <c r="AC81" s="35">
        <v>0.19117678621697912</v>
      </c>
      <c r="AD81" s="35">
        <v>0.1944874650203961</v>
      </c>
      <c r="AE81" s="35">
        <v>0.19908088857630096</v>
      </c>
      <c r="AF81" s="35">
        <v>0.20376881499225674</v>
      </c>
      <c r="AG81" s="35">
        <v>0.20855789583169809</v>
      </c>
      <c r="AH81" s="35">
        <v>0.21344781078022054</v>
      </c>
      <c r="AI81" s="35">
        <v>0.21844170394269932</v>
      </c>
      <c r="AJ81" s="35">
        <v>0.22225354918567714</v>
      </c>
      <c r="AK81" s="31">
        <f t="shared" si="4"/>
        <v>0.98920864029765387</v>
      </c>
      <c r="AL81" s="32"/>
      <c r="AM81" s="32"/>
      <c r="AN81" s="32"/>
    </row>
    <row r="82" spans="1:40" ht="15" customHeight="1" x14ac:dyDescent="0.45">
      <c r="A82" s="25" t="s">
        <v>215</v>
      </c>
      <c r="B82" s="29" t="s">
        <v>198</v>
      </c>
      <c r="C82" s="35">
        <v>2.3811233031395835E-2</v>
      </c>
      <c r="D82" s="35">
        <v>2.4956095583086899E-2</v>
      </c>
      <c r="E82" s="35">
        <v>2.6121067272560951E-2</v>
      </c>
      <c r="F82" s="35">
        <v>2.6365273454710077E-2</v>
      </c>
      <c r="G82" s="35">
        <v>2.6612944225003085E-2</v>
      </c>
      <c r="H82" s="35">
        <v>2.6864716708315285E-2</v>
      </c>
      <c r="I82" s="35">
        <v>2.6152116915052558E-2</v>
      </c>
      <c r="J82" s="35">
        <v>2.5425435762843118E-2</v>
      </c>
      <c r="K82" s="35">
        <v>2.5671964820726208E-2</v>
      </c>
      <c r="L82" s="35">
        <v>2.5921934086974789E-2</v>
      </c>
      <c r="M82" s="35">
        <v>2.6176225771838122E-2</v>
      </c>
      <c r="N82" s="35">
        <v>2.6434632974374386E-2</v>
      </c>
      <c r="O82" s="35">
        <v>2.6697574435747006E-2</v>
      </c>
      <c r="P82" s="35">
        <v>2.6964721419446298E-2</v>
      </c>
      <c r="Q82" s="35">
        <v>2.8283870553068191E-2</v>
      </c>
      <c r="R82" s="35">
        <v>2.8570268041974326E-2</v>
      </c>
      <c r="S82" s="35">
        <v>2.886098778063095E-2</v>
      </c>
      <c r="T82" s="35">
        <v>2.9156578883968786E-2</v>
      </c>
      <c r="U82" s="35">
        <v>2.9456697692098653E-2</v>
      </c>
      <c r="V82" s="35">
        <v>2.9761985931447108E-2</v>
      </c>
      <c r="W82" s="35">
        <v>3.007289611603076E-2</v>
      </c>
      <c r="X82" s="35">
        <v>3.0388975161916104E-2</v>
      </c>
      <c r="Y82" s="35">
        <v>3.0711115843923047E-2</v>
      </c>
      <c r="Z82" s="35">
        <v>3.1039069678284282E-2</v>
      </c>
      <c r="AA82" s="35">
        <v>3.1373007070152163E-2</v>
      </c>
      <c r="AB82" s="35">
        <v>3.1713523297726101E-2</v>
      </c>
      <c r="AC82" s="35">
        <v>3.2060703278623828E-2</v>
      </c>
      <c r="AD82" s="35">
        <v>3.241457750339935E-2</v>
      </c>
      <c r="AE82" s="35">
        <v>3.2775512143659306E-2</v>
      </c>
      <c r="AF82" s="35">
        <v>3.314312051078875E-2</v>
      </c>
      <c r="AG82" s="35">
        <v>3.3518233258665771E-2</v>
      </c>
      <c r="AH82" s="35">
        <v>3.3900534653329151E-2</v>
      </c>
      <c r="AI82" s="35">
        <v>3.4290267479377225E-2</v>
      </c>
      <c r="AJ82" s="35">
        <v>3.4686970104123027E-2</v>
      </c>
      <c r="AK82" s="31">
        <f t="shared" si="4"/>
        <v>0.45674816832825088</v>
      </c>
      <c r="AL82" s="32"/>
      <c r="AM82" s="32"/>
      <c r="AN82" s="32"/>
    </row>
    <row r="83" spans="1:40" ht="15" customHeight="1" x14ac:dyDescent="0.45">
      <c r="A83" s="25" t="s">
        <v>216</v>
      </c>
      <c r="B83" s="29" t="s">
        <v>200</v>
      </c>
      <c r="C83" s="35">
        <v>1.3714285715999999E-2</v>
      </c>
      <c r="D83" s="35">
        <v>1.3841320720515067E-2</v>
      </c>
      <c r="E83" s="35">
        <v>1.3841820187680612E-2</v>
      </c>
      <c r="F83" s="35">
        <v>1.3842500743382313E-2</v>
      </c>
      <c r="G83" s="35">
        <v>1.3843115318815793E-2</v>
      </c>
      <c r="H83" s="35">
        <v>1.3844030089353714E-2</v>
      </c>
      <c r="I83" s="35">
        <v>1.3844970800633153E-2</v>
      </c>
      <c r="J83" s="35">
        <v>1.3846026711612416E-2</v>
      </c>
      <c r="K83" s="35">
        <v>1.3847261605524221E-2</v>
      </c>
      <c r="L83" s="35">
        <v>1.3847822434419937E-2</v>
      </c>
      <c r="M83" s="35">
        <v>1.3848821542289717E-2</v>
      </c>
      <c r="N83" s="35">
        <v>1.3849670787841308E-2</v>
      </c>
      <c r="O83" s="35">
        <v>1.38506997275485E-2</v>
      </c>
      <c r="P83" s="35">
        <v>1.3851516537153327E-2</v>
      </c>
      <c r="Q83" s="35">
        <v>1.3852420934277045E-2</v>
      </c>
      <c r="R83" s="35">
        <v>1.3853154156365479E-2</v>
      </c>
      <c r="S83" s="35">
        <v>1.3853836858935034E-2</v>
      </c>
      <c r="T83" s="35">
        <v>1.3854745941308136E-2</v>
      </c>
      <c r="U83" s="35">
        <v>1.3855451629182679E-2</v>
      </c>
      <c r="V83" s="35">
        <v>1.385642011897764E-2</v>
      </c>
      <c r="W83" s="35">
        <v>1.3857552738342386E-2</v>
      </c>
      <c r="X83" s="35">
        <v>1.3858428745237596E-2</v>
      </c>
      <c r="Y83" s="35">
        <v>1.3859665062629856E-2</v>
      </c>
      <c r="Z83" s="35">
        <v>1.3860736030893968E-2</v>
      </c>
      <c r="AA83" s="35">
        <v>1.3861832432148389E-2</v>
      </c>
      <c r="AB83" s="35">
        <v>1.3863137779349909E-2</v>
      </c>
      <c r="AC83" s="35">
        <v>1.3864421208931756E-2</v>
      </c>
      <c r="AD83" s="35">
        <v>1.3865658946459832E-2</v>
      </c>
      <c r="AE83" s="35">
        <v>1.386699357655464E-2</v>
      </c>
      <c r="AF83" s="35">
        <v>1.3868104401008122E-2</v>
      </c>
      <c r="AG83" s="35">
        <v>1.386950355067627E-2</v>
      </c>
      <c r="AH83" s="35">
        <v>1.3870707759953742E-2</v>
      </c>
      <c r="AI83" s="35">
        <v>1.387195011226941E-2</v>
      </c>
      <c r="AJ83" s="35">
        <v>1.3872945695637752E-2</v>
      </c>
      <c r="AK83" s="31">
        <f t="shared" si="4"/>
        <v>1.1568956847140044E-2</v>
      </c>
      <c r="AL83" s="32"/>
      <c r="AM83" s="32"/>
      <c r="AN83" s="32"/>
    </row>
    <row r="84" spans="1:40" ht="15" customHeight="1" x14ac:dyDescent="0.45">
      <c r="A84" s="25" t="s">
        <v>217</v>
      </c>
      <c r="B84" s="29" t="s">
        <v>202</v>
      </c>
      <c r="C84" s="35">
        <v>7.3142857152000001E-2</v>
      </c>
      <c r="D84" s="35">
        <v>7.612726396283287E-2</v>
      </c>
      <c r="E84" s="35">
        <v>7.6130011032243372E-2</v>
      </c>
      <c r="F84" s="35">
        <v>7.382667063137234E-2</v>
      </c>
      <c r="G84" s="35">
        <v>7.1522762480548258E-2</v>
      </c>
      <c r="H84" s="35">
        <v>7.1527488794994196E-2</v>
      </c>
      <c r="I84" s="35">
        <v>6.9224854003165762E-2</v>
      </c>
      <c r="J84" s="35">
        <v>6.9230133558062082E-2</v>
      </c>
      <c r="K84" s="35">
        <v>7.1544184961875132E-2</v>
      </c>
      <c r="L84" s="35">
        <v>7.1547082577836346E-2</v>
      </c>
      <c r="M84" s="35">
        <v>7.1552244635163534E-2</v>
      </c>
      <c r="N84" s="35">
        <v>7.3864910868486983E-2</v>
      </c>
      <c r="O84" s="35">
        <v>7.3870398546925342E-2</v>
      </c>
      <c r="P84" s="35">
        <v>7.3874754864817746E-2</v>
      </c>
      <c r="Q84" s="35">
        <v>7.3879578316144251E-2</v>
      </c>
      <c r="R84" s="35">
        <v>7.619234786001014E-2</v>
      </c>
      <c r="S84" s="35">
        <v>7.6196102724142692E-2</v>
      </c>
      <c r="T84" s="35">
        <v>7.6201102677194751E-2</v>
      </c>
      <c r="U84" s="35">
        <v>7.6204983960504749E-2</v>
      </c>
      <c r="V84" s="35">
        <v>7.6210310654377028E-2</v>
      </c>
      <c r="W84" s="35">
        <v>7.6216540060883131E-2</v>
      </c>
      <c r="X84" s="35">
        <v>7.6221358098806785E-2</v>
      </c>
      <c r="Y84" s="35">
        <v>7.6228157844464212E-2</v>
      </c>
      <c r="Z84" s="35">
        <v>7.85441708417325E-2</v>
      </c>
      <c r="AA84" s="35">
        <v>7.855038378217423E-2</v>
      </c>
      <c r="AB84" s="35">
        <v>7.8557780749649503E-2</v>
      </c>
      <c r="AC84" s="35">
        <v>7.8565053517279965E-2</v>
      </c>
      <c r="AD84" s="35">
        <v>8.088301052101568E-2</v>
      </c>
      <c r="AE84" s="35">
        <v>8.0890795863235401E-2</v>
      </c>
      <c r="AF84" s="35">
        <v>8.0897275672547383E-2</v>
      </c>
      <c r="AG84" s="35">
        <v>8.09054373789449E-2</v>
      </c>
      <c r="AH84" s="35">
        <v>8.0912461933063493E-2</v>
      </c>
      <c r="AI84" s="35">
        <v>8.3231700673616474E-2</v>
      </c>
      <c r="AJ84" s="35">
        <v>8.3237674173826506E-2</v>
      </c>
      <c r="AK84" s="31">
        <f t="shared" si="4"/>
        <v>0.13801507645303235</v>
      </c>
      <c r="AL84" s="32"/>
      <c r="AM84" s="32"/>
      <c r="AN84" s="32"/>
    </row>
    <row r="85" spans="1:40" ht="15" customHeight="1" x14ac:dyDescent="0.45">
      <c r="A85" s="25" t="s">
        <v>218</v>
      </c>
      <c r="B85" s="28" t="s">
        <v>203</v>
      </c>
      <c r="C85" s="36">
        <v>1.8402452449886924</v>
      </c>
      <c r="D85" s="36">
        <v>1.8637537530354065</v>
      </c>
      <c r="E85" s="36">
        <v>1.8991892424142847</v>
      </c>
      <c r="F85" s="36">
        <v>1.8801735859516537</v>
      </c>
      <c r="G85" s="36">
        <v>1.8721329800178561</v>
      </c>
      <c r="H85" s="36">
        <v>1.8750325789412132</v>
      </c>
      <c r="I85" s="36">
        <v>1.862423829402484</v>
      </c>
      <c r="J85" s="36">
        <v>1.8555978410253291</v>
      </c>
      <c r="K85" s="36">
        <v>1.8482691506780304</v>
      </c>
      <c r="L85" s="36">
        <v>1.8380792392907881</v>
      </c>
      <c r="M85" s="36">
        <v>1.8308052969502824</v>
      </c>
      <c r="N85" s="36">
        <v>1.8311008821054009</v>
      </c>
      <c r="O85" s="36">
        <v>1.8236932550451557</v>
      </c>
      <c r="P85" s="36">
        <v>1.819287728781648</v>
      </c>
      <c r="Q85" s="36">
        <v>1.8159048488231613</v>
      </c>
      <c r="R85" s="36">
        <v>1.8171062447630244</v>
      </c>
      <c r="S85" s="36">
        <v>1.8125905293512592</v>
      </c>
      <c r="T85" s="36">
        <v>1.8169912361036322</v>
      </c>
      <c r="U85" s="36">
        <v>1.8169261704042383</v>
      </c>
      <c r="V85" s="36">
        <v>1.8270185498389491</v>
      </c>
      <c r="W85" s="36">
        <v>1.8350306174744095</v>
      </c>
      <c r="X85" s="36">
        <v>1.8476031425473811</v>
      </c>
      <c r="Y85" s="36">
        <v>1.8615668029188339</v>
      </c>
      <c r="Z85" s="36">
        <v>1.8745237658643057</v>
      </c>
      <c r="AA85" s="36">
        <v>1.8888376806741396</v>
      </c>
      <c r="AB85" s="36">
        <v>1.9057131689485298</v>
      </c>
      <c r="AC85" s="36">
        <v>1.9252039268766055</v>
      </c>
      <c r="AD85" s="36">
        <v>1.9484090408609045</v>
      </c>
      <c r="AE85" s="36">
        <v>1.9684962390489904</v>
      </c>
      <c r="AF85" s="36">
        <v>1.992407326497273</v>
      </c>
      <c r="AG85" s="36">
        <v>2.0177646837407526</v>
      </c>
      <c r="AH85" s="36">
        <v>2.0423752849543164</v>
      </c>
      <c r="AI85" s="36">
        <v>2.069661525560095</v>
      </c>
      <c r="AJ85" s="36">
        <v>2.0949683288755887</v>
      </c>
      <c r="AK85" s="31">
        <f t="shared" si="4"/>
        <v>0.13841800954549485</v>
      </c>
      <c r="AL85" s="32"/>
      <c r="AM85" s="32"/>
      <c r="AN85" s="32"/>
    </row>
    <row r="86" spans="1:40" ht="15" customHeight="1" x14ac:dyDescent="0.45">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c r="AF86" s="11"/>
      <c r="AG86" s="11"/>
      <c r="AH86" s="11"/>
      <c r="AI86" s="11"/>
      <c r="AJ86" s="11"/>
      <c r="AK86" s="11"/>
      <c r="AL86" s="11"/>
      <c r="AM86" s="11"/>
      <c r="AN86" s="11"/>
    </row>
    <row r="87" spans="1:40" ht="15" customHeight="1" x14ac:dyDescent="0.45">
      <c r="B87" s="37" t="s">
        <v>219</v>
      </c>
      <c r="C87" s="18"/>
      <c r="D87" s="18"/>
      <c r="E87" s="18"/>
      <c r="F87" s="18"/>
      <c r="G87" s="18"/>
      <c r="H87" s="18"/>
      <c r="I87" s="18"/>
      <c r="J87" s="18"/>
      <c r="K87" s="18"/>
      <c r="L87" s="18"/>
      <c r="M87" s="18"/>
      <c r="N87" s="18"/>
      <c r="O87" s="18"/>
      <c r="P87" s="18"/>
      <c r="Q87" s="18"/>
      <c r="R87" s="18"/>
      <c r="S87" s="18"/>
      <c r="T87" s="18"/>
      <c r="U87" s="18"/>
      <c r="V87" s="18"/>
      <c r="W87" s="18"/>
      <c r="X87" s="18"/>
      <c r="Y87" s="18"/>
      <c r="Z87" s="18"/>
      <c r="AA87" s="18"/>
      <c r="AB87" s="18"/>
      <c r="AC87" s="18"/>
      <c r="AD87" s="18"/>
      <c r="AE87" s="18"/>
      <c r="AF87" s="18"/>
      <c r="AG87" s="18"/>
      <c r="AH87" s="18"/>
      <c r="AI87" s="18"/>
      <c r="AJ87" s="18"/>
      <c r="AK87" s="18"/>
      <c r="AL87" s="18"/>
      <c r="AM87" s="18"/>
      <c r="AN87" s="18"/>
    </row>
    <row r="88" spans="1:40" ht="15" customHeight="1" x14ac:dyDescent="0.45">
      <c r="B88" s="38" t="s">
        <v>220</v>
      </c>
      <c r="C88" s="11"/>
      <c r="D88" s="11"/>
      <c r="E88" s="11"/>
      <c r="F88" s="11"/>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c r="AF88" s="11"/>
      <c r="AG88" s="11"/>
      <c r="AH88" s="11"/>
      <c r="AI88" s="11"/>
      <c r="AJ88" s="11"/>
      <c r="AK88" s="11"/>
      <c r="AL88" s="11"/>
      <c r="AM88" s="11"/>
      <c r="AN88" s="11"/>
    </row>
    <row r="89" spans="1:40" ht="15" customHeight="1" x14ac:dyDescent="0.45">
      <c r="B89" s="39" t="s">
        <v>221</v>
      </c>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c r="AG89" s="11"/>
      <c r="AH89" s="11"/>
      <c r="AI89" s="11"/>
      <c r="AJ89" s="11"/>
      <c r="AK89" s="11"/>
      <c r="AL89" s="11"/>
      <c r="AM89" s="11"/>
      <c r="AN89" s="11"/>
    </row>
    <row r="90" spans="1:40" ht="15" customHeight="1" x14ac:dyDescent="0.45">
      <c r="B90" s="38" t="s">
        <v>222</v>
      </c>
      <c r="C90" s="11"/>
      <c r="D90" s="11"/>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c r="AJ90" s="11"/>
      <c r="AK90" s="11"/>
      <c r="AL90" s="11"/>
      <c r="AM90" s="11"/>
      <c r="AN90" s="11"/>
    </row>
    <row r="91" spans="1:40" ht="15" customHeight="1" x14ac:dyDescent="0.45">
      <c r="B91" s="38" t="s">
        <v>223</v>
      </c>
      <c r="C91" s="11"/>
      <c r="D91" s="11"/>
      <c r="E91" s="13">
        <v>2017</v>
      </c>
      <c r="F91" s="13">
        <v>2018</v>
      </c>
      <c r="G91" s="13">
        <v>2019</v>
      </c>
      <c r="H91" s="13">
        <v>2020</v>
      </c>
      <c r="I91" s="13">
        <v>2021</v>
      </c>
      <c r="J91" s="13">
        <v>2022</v>
      </c>
      <c r="K91" s="13">
        <v>2023</v>
      </c>
      <c r="L91" s="13">
        <v>2024</v>
      </c>
      <c r="M91" s="13">
        <v>2025</v>
      </c>
      <c r="N91" s="13">
        <v>2026</v>
      </c>
      <c r="O91" s="13">
        <v>2027</v>
      </c>
      <c r="P91" s="13">
        <v>2028</v>
      </c>
      <c r="Q91" s="13">
        <v>2029</v>
      </c>
      <c r="R91" s="13">
        <v>2030</v>
      </c>
      <c r="S91" s="13">
        <v>2031</v>
      </c>
      <c r="T91" s="13">
        <v>2032</v>
      </c>
      <c r="U91" s="13">
        <v>2033</v>
      </c>
      <c r="V91" s="13">
        <v>2034</v>
      </c>
      <c r="W91" s="13">
        <v>2035</v>
      </c>
      <c r="X91" s="13">
        <v>2036</v>
      </c>
      <c r="Y91" s="13">
        <v>2037</v>
      </c>
      <c r="Z91" s="13">
        <v>2038</v>
      </c>
      <c r="AA91" s="13">
        <v>2039</v>
      </c>
      <c r="AB91" s="13">
        <v>2040</v>
      </c>
      <c r="AC91" s="13">
        <v>2041</v>
      </c>
      <c r="AD91" s="13">
        <v>2042</v>
      </c>
      <c r="AE91" s="13">
        <v>2043</v>
      </c>
      <c r="AF91" s="13">
        <v>2044</v>
      </c>
      <c r="AG91" s="13">
        <v>2045</v>
      </c>
      <c r="AH91" s="13">
        <v>2046</v>
      </c>
      <c r="AI91" s="13">
        <v>2047</v>
      </c>
      <c r="AJ91" s="13">
        <v>2048</v>
      </c>
      <c r="AK91" s="13">
        <v>2049</v>
      </c>
      <c r="AL91" s="13">
        <v>2050</v>
      </c>
      <c r="AM91" s="11"/>
      <c r="AN91" s="11"/>
    </row>
    <row r="92" spans="1:40" ht="15" customHeight="1" x14ac:dyDescent="0.45">
      <c r="B92" s="38" t="s">
        <v>224</v>
      </c>
      <c r="C92" s="11"/>
      <c r="D92" s="11"/>
      <c r="E92" s="13">
        <v>8.6774228999999994E-2</v>
      </c>
      <c r="F92" s="13">
        <v>8.7578015999999995E-2</v>
      </c>
      <c r="G92" s="13">
        <v>8.8392438000000004E-2</v>
      </c>
      <c r="H92" s="13">
        <v>8.9218820000000004E-2</v>
      </c>
      <c r="I92" s="13">
        <v>9.0056925999999995E-2</v>
      </c>
      <c r="J92" s="13">
        <v>9.0908911999999995E-2</v>
      </c>
      <c r="K92" s="13">
        <v>9.1775194000000004E-2</v>
      </c>
      <c r="L92" s="13">
        <v>9.2656796999999999E-2</v>
      </c>
      <c r="M92" s="13">
        <v>9.3555211999999999E-2</v>
      </c>
      <c r="N92" s="13">
        <v>9.4466164000000005E-2</v>
      </c>
      <c r="O92" s="13">
        <v>9.5392868000000006E-2</v>
      </c>
      <c r="P92" s="13">
        <v>9.6334569999999994E-2</v>
      </c>
      <c r="Q92" s="13">
        <v>9.7292796000000001E-2</v>
      </c>
      <c r="R92" s="13">
        <v>9.8266348000000003E-2</v>
      </c>
      <c r="S92" s="13">
        <v>9.9256122000000002E-2</v>
      </c>
      <c r="T92" s="13">
        <v>0.100261172</v>
      </c>
      <c r="U92" s="13">
        <v>0.10128139</v>
      </c>
      <c r="V92" s="13">
        <v>0.102318703</v>
      </c>
      <c r="W92" s="13">
        <v>0.103371905</v>
      </c>
      <c r="X92" s="13">
        <v>0.104443248</v>
      </c>
      <c r="Y92" s="13">
        <v>0.10553432</v>
      </c>
      <c r="Z92" s="13">
        <v>0.106643531</v>
      </c>
      <c r="AA92" s="13">
        <v>0.107774014</v>
      </c>
      <c r="AB92" s="13">
        <v>0.10892489700000001</v>
      </c>
      <c r="AC92" s="13">
        <v>0.11009677800000001</v>
      </c>
      <c r="AD92" s="13">
        <v>0.111291746</v>
      </c>
      <c r="AE92" s="13">
        <v>0.112510099</v>
      </c>
      <c r="AF92" s="13">
        <v>0.11375194399999999</v>
      </c>
      <c r="AG92" s="13">
        <v>0.115018566</v>
      </c>
      <c r="AH92" s="13">
        <v>0.11630860799999999</v>
      </c>
      <c r="AI92" s="13">
        <v>0.117624985</v>
      </c>
      <c r="AJ92" s="13">
        <v>0.118966589</v>
      </c>
      <c r="AK92" s="13">
        <v>0.12033427200000001</v>
      </c>
      <c r="AL92" s="13">
        <v>0.12172641400000001</v>
      </c>
      <c r="AM92" s="11"/>
      <c r="AN92" s="11"/>
    </row>
    <row r="93" spans="1:40" ht="15" customHeight="1" x14ac:dyDescent="0.45">
      <c r="B93" s="18"/>
      <c r="C93" s="11"/>
      <c r="D93" s="11"/>
      <c r="E93" s="11" t="s">
        <v>225</v>
      </c>
      <c r="F93" s="13">
        <f>(F92-E92)/E92</f>
        <v>9.2629690780657963E-3</v>
      </c>
      <c r="G93" s="13">
        <f t="shared" ref="F93:AL93" si="5">(G92-F92)/F92</f>
        <v>9.2993885588822777E-3</v>
      </c>
      <c r="H93" s="13">
        <f t="shared" si="5"/>
        <v>9.3490124121251243E-3</v>
      </c>
      <c r="I93" s="13">
        <f t="shared" si="5"/>
        <v>9.3938252041440504E-3</v>
      </c>
      <c r="J93" s="13">
        <f t="shared" si="5"/>
        <v>9.4605272225258847E-3</v>
      </c>
      <c r="K93" s="13">
        <f t="shared" si="5"/>
        <v>9.5291207533097517E-3</v>
      </c>
      <c r="L93" s="13">
        <f t="shared" si="5"/>
        <v>9.6061142622046059E-3</v>
      </c>
      <c r="M93" s="13">
        <f t="shared" si="5"/>
        <v>9.6961586099290654E-3</v>
      </c>
      <c r="N93" s="13">
        <f t="shared" si="5"/>
        <v>9.7370523835701057E-3</v>
      </c>
      <c r="O93" s="13">
        <f t="shared" si="5"/>
        <v>9.8099039990657434E-3</v>
      </c>
      <c r="P93" s="13">
        <f t="shared" si="5"/>
        <v>9.871828153861447E-3</v>
      </c>
      <c r="Q93" s="13">
        <f t="shared" si="5"/>
        <v>9.9468550075015282E-3</v>
      </c>
      <c r="R93" s="13">
        <f t="shared" si="5"/>
        <v>1.0006414041179395E-2</v>
      </c>
      <c r="S93" s="13">
        <f t="shared" si="5"/>
        <v>1.0072359664775562E-2</v>
      </c>
      <c r="T93" s="13">
        <f t="shared" si="5"/>
        <v>1.0125823775383784E-2</v>
      </c>
      <c r="U93" s="13">
        <f t="shared" si="5"/>
        <v>1.0175604171074356E-2</v>
      </c>
      <c r="V93" s="13">
        <f t="shared" si="5"/>
        <v>1.0241891427437934E-2</v>
      </c>
      <c r="W93" s="13">
        <f t="shared" si="5"/>
        <v>1.0293347834950596E-2</v>
      </c>
      <c r="X93" s="13">
        <f t="shared" si="5"/>
        <v>1.0363966882490966E-2</v>
      </c>
      <c r="Y93" s="13">
        <f t="shared" si="5"/>
        <v>1.0446553711159944E-2</v>
      </c>
      <c r="Z93" s="13">
        <f t="shared" si="5"/>
        <v>1.0510429213927742E-2</v>
      </c>
      <c r="AA93" s="13">
        <f t="shared" si="5"/>
        <v>1.0600577357101966E-2</v>
      </c>
      <c r="AB93" s="13">
        <f t="shared" si="5"/>
        <v>1.067866879301726E-2</v>
      </c>
      <c r="AC93" s="13">
        <f t="shared" si="5"/>
        <v>1.0758614717808725E-2</v>
      </c>
      <c r="AD93" s="13">
        <f t="shared" si="5"/>
        <v>1.0853796284574202E-2</v>
      </c>
      <c r="AE93" s="13">
        <f t="shared" si="5"/>
        <v>1.0947379691572143E-2</v>
      </c>
      <c r="AF93" s="13">
        <f t="shared" si="5"/>
        <v>1.1037631386316631E-2</v>
      </c>
      <c r="AG93" s="13">
        <f t="shared" si="5"/>
        <v>1.1134948164050796E-2</v>
      </c>
      <c r="AH93" s="13">
        <f t="shared" si="5"/>
        <v>1.1215945780440275E-2</v>
      </c>
      <c r="AI93" s="13">
        <f t="shared" si="5"/>
        <v>1.1317967110396572E-2</v>
      </c>
      <c r="AJ93" s="13">
        <f t="shared" si="5"/>
        <v>1.140577403686807E-2</v>
      </c>
      <c r="AK93" s="13">
        <f t="shared" si="5"/>
        <v>1.1496362226540836E-2</v>
      </c>
      <c r="AL93" s="13">
        <f t="shared" si="5"/>
        <v>1.1568956847139931E-2</v>
      </c>
      <c r="AM93" s="11"/>
      <c r="AN93" s="11"/>
    </row>
    <row r="94" spans="1:40" ht="15" customHeight="1" x14ac:dyDescent="0.45">
      <c r="B94" s="38" t="s">
        <v>226</v>
      </c>
      <c r="C94" s="11"/>
      <c r="D94" s="11"/>
      <c r="E94" s="11"/>
      <c r="F94" s="13">
        <f>1+F93</f>
        <v>1.0092629690780659</v>
      </c>
      <c r="G94" s="13">
        <f t="shared" ref="F94:AL94" si="6">1+G93</f>
        <v>1.0092993885588823</v>
      </c>
      <c r="H94" s="13">
        <f t="shared" si="6"/>
        <v>1.0093490124121252</v>
      </c>
      <c r="I94" s="13">
        <f t="shared" si="6"/>
        <v>1.0093938252041441</v>
      </c>
      <c r="J94" s="13">
        <f t="shared" si="6"/>
        <v>1.0094605272225259</v>
      </c>
      <c r="K94" s="13">
        <f t="shared" si="6"/>
        <v>1.0095291207533097</v>
      </c>
      <c r="L94" s="13">
        <f t="shared" si="6"/>
        <v>1.0096061142622046</v>
      </c>
      <c r="M94" s="13">
        <f t="shared" si="6"/>
        <v>1.0096961586099291</v>
      </c>
      <c r="N94" s="13">
        <f t="shared" si="6"/>
        <v>1.00973705238357</v>
      </c>
      <c r="O94" s="13">
        <f t="shared" si="6"/>
        <v>1.0098099039990658</v>
      </c>
      <c r="P94" s="13">
        <f t="shared" si="6"/>
        <v>1.0098718281538615</v>
      </c>
      <c r="Q94" s="13">
        <f t="shared" si="6"/>
        <v>1.0099468550075015</v>
      </c>
      <c r="R94" s="13">
        <f t="shared" si="6"/>
        <v>1.0100064140411793</v>
      </c>
      <c r="S94" s="13">
        <f t="shared" si="6"/>
        <v>1.0100723596647756</v>
      </c>
      <c r="T94" s="13">
        <f t="shared" si="6"/>
        <v>1.0101258237753838</v>
      </c>
      <c r="U94" s="13">
        <f t="shared" si="6"/>
        <v>1.0101756041710743</v>
      </c>
      <c r="V94" s="13">
        <f t="shared" si="6"/>
        <v>1.010241891427438</v>
      </c>
      <c r="W94" s="13">
        <f t="shared" si="6"/>
        <v>1.0102933478349505</v>
      </c>
      <c r="X94" s="13">
        <f t="shared" si="6"/>
        <v>1.0103639668824909</v>
      </c>
      <c r="Y94" s="13">
        <f t="shared" si="6"/>
        <v>1.01044655371116</v>
      </c>
      <c r="Z94" s="13">
        <f t="shared" si="6"/>
        <v>1.0105104292139278</v>
      </c>
      <c r="AA94" s="13">
        <f t="shared" si="6"/>
        <v>1.0106005773571021</v>
      </c>
      <c r="AB94" s="13">
        <f t="shared" si="6"/>
        <v>1.0106786687930172</v>
      </c>
      <c r="AC94" s="13">
        <f t="shared" si="6"/>
        <v>1.0107586147178087</v>
      </c>
      <c r="AD94" s="13">
        <f t="shared" si="6"/>
        <v>1.0108537962845743</v>
      </c>
      <c r="AE94" s="13">
        <f t="shared" si="6"/>
        <v>1.0109473796915722</v>
      </c>
      <c r="AF94" s="13">
        <f t="shared" si="6"/>
        <v>1.0110376313863165</v>
      </c>
      <c r="AG94" s="13">
        <f t="shared" si="6"/>
        <v>1.0111349481640508</v>
      </c>
      <c r="AH94" s="13">
        <f t="shared" si="6"/>
        <v>1.0112159457804404</v>
      </c>
      <c r="AI94" s="13">
        <f t="shared" si="6"/>
        <v>1.0113179671103967</v>
      </c>
      <c r="AJ94" s="13">
        <f t="shared" si="6"/>
        <v>1.011405774036868</v>
      </c>
      <c r="AK94" s="13">
        <f t="shared" si="6"/>
        <v>1.0114963622265409</v>
      </c>
      <c r="AL94" s="13">
        <f t="shared" si="6"/>
        <v>1.01156895684714</v>
      </c>
      <c r="AM94" s="11"/>
      <c r="AN94" s="11"/>
    </row>
    <row r="95" spans="1:40" ht="15" customHeight="1" x14ac:dyDescent="0.45">
      <c r="B95" s="38" t="s">
        <v>227</v>
      </c>
      <c r="C95" s="11"/>
      <c r="D95" s="11" t="s">
        <v>228</v>
      </c>
      <c r="E95" s="13">
        <f t="shared" ref="E95:AL95" si="7">E92*$N$9</f>
        <v>9.1581665505368587E-2</v>
      </c>
      <c r="F95" s="13">
        <f>F92*$N$9</f>
        <v>9.2429983641062585E-2</v>
      </c>
      <c r="G95" s="13">
        <f t="shared" si="7"/>
        <v>9.3289525973431958E-2</v>
      </c>
      <c r="H95" s="13">
        <f t="shared" si="7"/>
        <v>9.4161690909678838E-2</v>
      </c>
      <c r="I95" s="13">
        <f t="shared" si="7"/>
        <v>9.5046229375011004E-2</v>
      </c>
      <c r="J95" s="13">
        <f t="shared" si="7"/>
        <v>9.594541681541173E-2</v>
      </c>
      <c r="K95" s="13">
        <f t="shared" si="7"/>
        <v>9.6859692277972434E-2</v>
      </c>
      <c r="L95" s="13">
        <f t="shared" si="7"/>
        <v>9.7790137549396611E-2</v>
      </c>
      <c r="M95" s="13">
        <f t="shared" si="7"/>
        <v>9.8738326233562337E-2</v>
      </c>
      <c r="N95" s="13">
        <f t="shared" si="7"/>
        <v>9.9699746488364577E-2</v>
      </c>
      <c r="O95" s="13">
        <f t="shared" si="7"/>
        <v>0.10067779143014662</v>
      </c>
      <c r="P95" s="13">
        <f t="shared" si="7"/>
        <v>0.10167166528605533</v>
      </c>
      <c r="Q95" s="13">
        <f t="shared" si="7"/>
        <v>0.10268297859902695</v>
      </c>
      <c r="R95" s="13">
        <f t="shared" si="7"/>
        <v>0.10371046699787037</v>
      </c>
      <c r="S95" s="13">
        <f t="shared" si="7"/>
        <v>0.10475507612247477</v>
      </c>
      <c r="T95" s="13">
        <f t="shared" si="7"/>
        <v>0.10581580756286786</v>
      </c>
      <c r="U95" s="13">
        <f t="shared" si="7"/>
        <v>0.10689254733567018</v>
      </c>
      <c r="V95" s="13">
        <f t="shared" si="7"/>
        <v>0.10798732919988438</v>
      </c>
      <c r="W95" s="13">
        <f t="shared" si="7"/>
        <v>0.10909888034110611</v>
      </c>
      <c r="X95" s="13">
        <f t="shared" si="7"/>
        <v>0.11022957752387817</v>
      </c>
      <c r="Y95" s="13">
        <f t="shared" si="7"/>
        <v>0.11138109672603984</v>
      </c>
      <c r="Z95" s="13">
        <f t="shared" si="7"/>
        <v>0.11255175985894852</v>
      </c>
      <c r="AA95" s="13">
        <f t="shared" si="7"/>
        <v>0.11374487349601127</v>
      </c>
      <c r="AB95" s="13">
        <f t="shared" si="7"/>
        <v>0.11495951732697882</v>
      </c>
      <c r="AC95" s="13">
        <f t="shared" si="7"/>
        <v>0.11619632248204503</v>
      </c>
      <c r="AD95" s="13">
        <f t="shared" si="7"/>
        <v>0.11745749369528184</v>
      </c>
      <c r="AE95" s="13">
        <f t="shared" si="7"/>
        <v>0.11874334547638454</v>
      </c>
      <c r="AF95" s="13">
        <f t="shared" si="7"/>
        <v>0.12005399075333091</v>
      </c>
      <c r="AG95" s="13">
        <f t="shared" si="7"/>
        <v>0.12139078571725669</v>
      </c>
      <c r="AH95" s="13">
        <f t="shared" si="7"/>
        <v>0.12275229818810648</v>
      </c>
      <c r="AI95" s="13">
        <f t="shared" si="7"/>
        <v>0.12414160466172507</v>
      </c>
      <c r="AJ95" s="13">
        <f t="shared" si="7"/>
        <v>0.12555753575307091</v>
      </c>
      <c r="AK95" s="13">
        <f t="shared" si="7"/>
        <v>0.12700099066436007</v>
      </c>
      <c r="AL95" s="13">
        <f t="shared" si="7"/>
        <v>0.12847025964490008</v>
      </c>
      <c r="AM95" s="11"/>
      <c r="AN95" s="11"/>
    </row>
    <row r="96" spans="1:40" ht="15" customHeight="1" x14ac:dyDescent="0.45">
      <c r="B96" s="38" t="s">
        <v>229</v>
      </c>
      <c r="C96" s="11" t="s">
        <v>230</v>
      </c>
      <c r="D96" s="11"/>
      <c r="E96" s="11"/>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c r="AG96" s="11"/>
      <c r="AH96" s="11"/>
      <c r="AI96" s="11"/>
      <c r="AJ96" s="11"/>
      <c r="AK96" s="11"/>
      <c r="AL96" s="11"/>
      <c r="AM96" s="11"/>
      <c r="AN96" s="11"/>
    </row>
    <row r="97" spans="2:40" ht="15" customHeight="1" x14ac:dyDescent="0.45">
      <c r="B97" s="38" t="s">
        <v>231</v>
      </c>
      <c r="C97" s="11" t="s">
        <v>230</v>
      </c>
      <c r="D97" s="40" t="s">
        <v>119</v>
      </c>
      <c r="E97" s="13">
        <f t="shared" ref="E97:AL97" si="8">C18*E$95</f>
        <v>23.786103331306755</v>
      </c>
      <c r="F97" s="13">
        <f t="shared" si="8"/>
        <v>24.630339308182503</v>
      </c>
      <c r="G97" s="13">
        <f t="shared" si="8"/>
        <v>25.429977987847789</v>
      </c>
      <c r="H97" s="13">
        <f t="shared" si="8"/>
        <v>26.164817327196161</v>
      </c>
      <c r="I97" s="13">
        <f t="shared" si="8"/>
        <v>26.857444940824617</v>
      </c>
      <c r="J97" s="13">
        <f t="shared" si="8"/>
        <v>27.533719316578324</v>
      </c>
      <c r="K97" s="13">
        <f t="shared" si="8"/>
        <v>28.164163564526909</v>
      </c>
      <c r="L97" s="13">
        <f t="shared" si="8"/>
        <v>28.784362115809028</v>
      </c>
      <c r="M97" s="13">
        <f t="shared" si="8"/>
        <v>29.423257829429449</v>
      </c>
      <c r="N97" s="13">
        <f t="shared" si="8"/>
        <v>30.187899809176731</v>
      </c>
      <c r="O97" s="13">
        <f t="shared" si="8"/>
        <v>30.98580606992968</v>
      </c>
      <c r="P97" s="13">
        <f t="shared" si="8"/>
        <v>31.807341385316057</v>
      </c>
      <c r="Q97" s="13">
        <f t="shared" si="8"/>
        <v>32.601411338549752</v>
      </c>
      <c r="R97" s="13">
        <f t="shared" si="8"/>
        <v>33.41846001799513</v>
      </c>
      <c r="S97" s="13">
        <f t="shared" si="8"/>
        <v>34.248686663060937</v>
      </c>
      <c r="T97" s="13">
        <f t="shared" si="8"/>
        <v>35.102548383120208</v>
      </c>
      <c r="U97" s="13">
        <f t="shared" si="8"/>
        <v>35.969100495759925</v>
      </c>
      <c r="V97" s="13">
        <f t="shared" si="8"/>
        <v>36.861253189276198</v>
      </c>
      <c r="W97" s="13">
        <f t="shared" si="8"/>
        <v>37.754938374018444</v>
      </c>
      <c r="X97" s="13">
        <f t="shared" si="8"/>
        <v>38.735984518363423</v>
      </c>
      <c r="Y97" s="13">
        <f t="shared" si="8"/>
        <v>39.78523610622068</v>
      </c>
      <c r="Z97" s="13">
        <f t="shared" si="8"/>
        <v>40.879308934986888</v>
      </c>
      <c r="AA97" s="13">
        <f t="shared" si="8"/>
        <v>42.022287009033477</v>
      </c>
      <c r="AB97" s="13">
        <f t="shared" si="8"/>
        <v>43.202092650025797</v>
      </c>
      <c r="AC97" s="13">
        <f t="shared" si="8"/>
        <v>44.420215828976119</v>
      </c>
      <c r="AD97" s="13">
        <f t="shared" si="8"/>
        <v>45.679426214161623</v>
      </c>
      <c r="AE97" s="13">
        <f t="shared" si="8"/>
        <v>46.981140340286814</v>
      </c>
      <c r="AF97" s="13">
        <f t="shared" si="8"/>
        <v>48.341070173716098</v>
      </c>
      <c r="AG97" s="13">
        <f t="shared" si="8"/>
        <v>49.733064642553643</v>
      </c>
      <c r="AH97" s="13">
        <f t="shared" si="8"/>
        <v>51.186426435438769</v>
      </c>
      <c r="AI97" s="13">
        <f t="shared" si="8"/>
        <v>52.675269711303116</v>
      </c>
      <c r="AJ97" s="13">
        <f t="shared" si="8"/>
        <v>54.183255973926705</v>
      </c>
      <c r="AK97" s="13">
        <f t="shared" si="8"/>
        <v>55.726564380713263</v>
      </c>
      <c r="AL97" s="13">
        <f t="shared" si="8"/>
        <v>57.320502240740993</v>
      </c>
      <c r="AM97" s="11"/>
      <c r="AN97" s="11"/>
    </row>
    <row r="98" spans="2:40" ht="15" customHeight="1" x14ac:dyDescent="0.45">
      <c r="B98" s="38" t="s">
        <v>232</v>
      </c>
      <c r="C98" s="11" t="s">
        <v>230</v>
      </c>
      <c r="D98" s="40" t="s">
        <v>121</v>
      </c>
      <c r="E98" s="13">
        <f t="shared" ref="E98:AL98" si="9">C19*E$95</f>
        <v>0.81355854130351024</v>
      </c>
      <c r="F98" s="13">
        <f t="shared" si="9"/>
        <v>0.84578688571282257</v>
      </c>
      <c r="G98" s="13">
        <f t="shared" si="9"/>
        <v>0.88769943694745879</v>
      </c>
      <c r="H98" s="13">
        <f t="shared" si="9"/>
        <v>0.91324167560189917</v>
      </c>
      <c r="I98" s="13">
        <f t="shared" si="9"/>
        <v>0.94854750043275649</v>
      </c>
      <c r="J98" s="13">
        <f t="shared" si="9"/>
        <v>0.97578543883560775</v>
      </c>
      <c r="K98" s="13">
        <f t="shared" si="9"/>
        <v>1.0038525987356359</v>
      </c>
      <c r="L98" s="13">
        <f t="shared" si="9"/>
        <v>1.0327943882084303</v>
      </c>
      <c r="M98" s="13">
        <f t="shared" si="9"/>
        <v>1.0724182774145923</v>
      </c>
      <c r="N98" s="13">
        <f t="shared" si="9"/>
        <v>1.1033443789327022</v>
      </c>
      <c r="O98" s="13">
        <f t="shared" si="9"/>
        <v>1.1453699986594876</v>
      </c>
      <c r="P98" s="13">
        <f t="shared" si="9"/>
        <v>1.1887696650345618</v>
      </c>
      <c r="Q98" s="13">
        <f t="shared" si="9"/>
        <v>1.2230801149003141</v>
      </c>
      <c r="R98" s="13">
        <f t="shared" si="9"/>
        <v>1.2691915938601306</v>
      </c>
      <c r="S98" s="13">
        <f t="shared" si="9"/>
        <v>1.3058614908376327</v>
      </c>
      <c r="T98" s="13">
        <f t="shared" si="9"/>
        <v>1.3548352007520079</v>
      </c>
      <c r="U98" s="13">
        <f t="shared" si="9"/>
        <v>1.3939740344608358</v>
      </c>
      <c r="V98" s="13">
        <f t="shared" si="9"/>
        <v>1.445996645197801</v>
      </c>
      <c r="W98" s="13">
        <f t="shared" si="9"/>
        <v>1.4997232771520566</v>
      </c>
      <c r="X98" s="13">
        <f t="shared" si="9"/>
        <v>1.5552716494198615</v>
      </c>
      <c r="Y98" s="13">
        <f t="shared" si="9"/>
        <v>1.6003415833185122</v>
      </c>
      <c r="Z98" s="13">
        <f t="shared" si="9"/>
        <v>1.6594947228023804</v>
      </c>
      <c r="AA98" s="13">
        <f t="shared" si="9"/>
        <v>1.7207402008009398</v>
      </c>
      <c r="AB98" s="13">
        <f t="shared" si="9"/>
        <v>1.7841182342470123</v>
      </c>
      <c r="AC98" s="13">
        <f t="shared" si="9"/>
        <v>1.8497171940941424</v>
      </c>
      <c r="AD98" s="13">
        <f t="shared" si="9"/>
        <v>1.9176805326996271</v>
      </c>
      <c r="AE98" s="13">
        <f t="shared" si="9"/>
        <v>1.9880974753842857</v>
      </c>
      <c r="AF98" s="13">
        <f t="shared" si="9"/>
        <v>2.0610533794995232</v>
      </c>
      <c r="AG98" s="13">
        <f t="shared" si="9"/>
        <v>2.1366798142726746</v>
      </c>
      <c r="AH98" s="13">
        <f t="shared" si="9"/>
        <v>2.2150146264378865</v>
      </c>
      <c r="AI98" s="13">
        <f t="shared" si="9"/>
        <v>2.2962595631902181</v>
      </c>
      <c r="AJ98" s="13">
        <f t="shared" si="9"/>
        <v>2.3962336072263195</v>
      </c>
      <c r="AK98" s="13">
        <f t="shared" si="9"/>
        <v>2.483904750978247</v>
      </c>
      <c r="AL98" s="13">
        <f t="shared" si="9"/>
        <v>2.5747187876635746</v>
      </c>
      <c r="AM98" s="11"/>
      <c r="AN98" s="11"/>
    </row>
    <row r="99" spans="2:40" ht="15" customHeight="1" x14ac:dyDescent="0.45">
      <c r="B99" s="38" t="s">
        <v>233</v>
      </c>
      <c r="C99" s="11" t="s">
        <v>230</v>
      </c>
      <c r="D99" s="40" t="s">
        <v>123</v>
      </c>
      <c r="E99" s="13">
        <f t="shared" ref="E99:AL99" si="10">C20*E$95</f>
        <v>2.4322884224537935</v>
      </c>
      <c r="F99" s="13">
        <f t="shared" si="10"/>
        <v>2.5373606571384681</v>
      </c>
      <c r="G99" s="13">
        <f t="shared" si="10"/>
        <v>2.6630983108423765</v>
      </c>
      <c r="H99" s="13">
        <f t="shared" si="10"/>
        <v>2.7485914508406672</v>
      </c>
      <c r="I99" s="13">
        <f t="shared" si="10"/>
        <v>2.8275749298614552</v>
      </c>
      <c r="J99" s="13">
        <f t="shared" si="10"/>
        <v>2.9181507934989401</v>
      </c>
      <c r="K99" s="13">
        <f t="shared" si="10"/>
        <v>3.0115577962069078</v>
      </c>
      <c r="L99" s="13">
        <f t="shared" si="10"/>
        <v>3.1079460756272206</v>
      </c>
      <c r="M99" s="13">
        <f t="shared" si="10"/>
        <v>3.2075055751763712</v>
      </c>
      <c r="N99" s="13">
        <f t="shared" si="10"/>
        <v>3.319973176247951</v>
      </c>
      <c r="O99" s="13">
        <f t="shared" si="10"/>
        <v>3.4259739782912106</v>
      </c>
      <c r="P99" s="13">
        <f t="shared" si="10"/>
        <v>3.5352976125375664</v>
      </c>
      <c r="Q99" s="13">
        <f t="shared" si="10"/>
        <v>3.6481527565130061</v>
      </c>
      <c r="R99" s="13">
        <f t="shared" si="10"/>
        <v>3.764551337720726</v>
      </c>
      <c r="S99" s="13">
        <f t="shared" si="10"/>
        <v>3.8846635945926211</v>
      </c>
      <c r="T99" s="13">
        <f t="shared" si="10"/>
        <v>4.008520676605114</v>
      </c>
      <c r="U99" s="13">
        <f t="shared" si="10"/>
        <v>4.1362180366788737</v>
      </c>
      <c r="V99" s="13">
        <f t="shared" si="10"/>
        <v>4.279683619254782</v>
      </c>
      <c r="W99" s="13">
        <f t="shared" si="10"/>
        <v>4.4277544373060724</v>
      </c>
      <c r="X99" s="13">
        <f t="shared" si="10"/>
        <v>4.5807610299319359</v>
      </c>
      <c r="Y99" s="13">
        <f t="shared" si="10"/>
        <v>4.738996006416059</v>
      </c>
      <c r="Z99" s="13">
        <f t="shared" si="10"/>
        <v>4.9024767765230637</v>
      </c>
      <c r="AA99" s="13">
        <f t="shared" si="10"/>
        <v>5.0716553286764539</v>
      </c>
      <c r="AB99" s="13">
        <f t="shared" si="10"/>
        <v>5.2334134871245688</v>
      </c>
      <c r="AC99" s="13">
        <f t="shared" si="10"/>
        <v>5.4141357286989136</v>
      </c>
      <c r="AD99" s="13">
        <f t="shared" si="10"/>
        <v>5.5874864441967551</v>
      </c>
      <c r="AE99" s="13">
        <f t="shared" si="10"/>
        <v>5.7668926768239217</v>
      </c>
      <c r="AF99" s="13">
        <f t="shared" si="10"/>
        <v>5.9669657280615578</v>
      </c>
      <c r="AG99" s="13">
        <f t="shared" si="10"/>
        <v>6.1742678771051773</v>
      </c>
      <c r="AH99" s="13">
        <f t="shared" si="10"/>
        <v>6.3888857252358076</v>
      </c>
      <c r="AI99" s="13">
        <f t="shared" si="10"/>
        <v>6.6267893434348561</v>
      </c>
      <c r="AJ99" s="13">
        <f t="shared" si="10"/>
        <v>6.857642231206901</v>
      </c>
      <c r="AK99" s="13">
        <f t="shared" si="10"/>
        <v>7.096870717080705</v>
      </c>
      <c r="AL99" s="13">
        <f t="shared" si="10"/>
        <v>7.3445503878864784</v>
      </c>
      <c r="AM99" s="11"/>
      <c r="AN99" s="11"/>
    </row>
    <row r="100" spans="2:40" ht="15" customHeight="1" x14ac:dyDescent="0.45">
      <c r="B100" s="38" t="s">
        <v>234</v>
      </c>
      <c r="C100" s="11" t="s">
        <v>230</v>
      </c>
      <c r="D100" s="11" t="s">
        <v>125</v>
      </c>
      <c r="E100" s="13">
        <f t="shared" ref="E100:AL100" si="11">C21*E$95</f>
        <v>0</v>
      </c>
      <c r="F100" s="13">
        <f t="shared" si="11"/>
        <v>0</v>
      </c>
      <c r="G100" s="13">
        <f t="shared" si="11"/>
        <v>0</v>
      </c>
      <c r="H100" s="13">
        <f t="shared" si="11"/>
        <v>0</v>
      </c>
      <c r="I100" s="13">
        <f t="shared" si="11"/>
        <v>0</v>
      </c>
      <c r="J100" s="13">
        <f t="shared" si="11"/>
        <v>0</v>
      </c>
      <c r="K100" s="13">
        <f t="shared" si="11"/>
        <v>0</v>
      </c>
      <c r="L100" s="13">
        <f t="shared" si="11"/>
        <v>0</v>
      </c>
      <c r="M100" s="13">
        <f t="shared" si="11"/>
        <v>0</v>
      </c>
      <c r="N100" s="13">
        <f t="shared" si="11"/>
        <v>0</v>
      </c>
      <c r="O100" s="13">
        <f t="shared" si="11"/>
        <v>0</v>
      </c>
      <c r="P100" s="13">
        <f t="shared" si="11"/>
        <v>0</v>
      </c>
      <c r="Q100" s="13">
        <f t="shared" si="11"/>
        <v>0</v>
      </c>
      <c r="R100" s="13">
        <f t="shared" si="11"/>
        <v>0</v>
      </c>
      <c r="S100" s="13">
        <f t="shared" si="11"/>
        <v>0</v>
      </c>
      <c r="T100" s="13">
        <f t="shared" si="11"/>
        <v>0</v>
      </c>
      <c r="U100" s="13">
        <f t="shared" si="11"/>
        <v>0</v>
      </c>
      <c r="V100" s="13">
        <f t="shared" si="11"/>
        <v>0</v>
      </c>
      <c r="W100" s="13">
        <f t="shared" si="11"/>
        <v>0</v>
      </c>
      <c r="X100" s="13">
        <f t="shared" si="11"/>
        <v>0</v>
      </c>
      <c r="Y100" s="13">
        <f t="shared" si="11"/>
        <v>0</v>
      </c>
      <c r="Z100" s="13">
        <f t="shared" si="11"/>
        <v>0</v>
      </c>
      <c r="AA100" s="13">
        <f t="shared" si="11"/>
        <v>0</v>
      </c>
      <c r="AB100" s="13">
        <f t="shared" si="11"/>
        <v>0</v>
      </c>
      <c r="AC100" s="13">
        <f t="shared" si="11"/>
        <v>0</v>
      </c>
      <c r="AD100" s="13">
        <f t="shared" si="11"/>
        <v>0</v>
      </c>
      <c r="AE100" s="13">
        <f t="shared" si="11"/>
        <v>0</v>
      </c>
      <c r="AF100" s="13">
        <f t="shared" si="11"/>
        <v>0</v>
      </c>
      <c r="AG100" s="13">
        <f t="shared" si="11"/>
        <v>0</v>
      </c>
      <c r="AH100" s="13">
        <f t="shared" si="11"/>
        <v>0</v>
      </c>
      <c r="AI100" s="13">
        <f t="shared" si="11"/>
        <v>0</v>
      </c>
      <c r="AJ100" s="13">
        <f t="shared" si="11"/>
        <v>0</v>
      </c>
      <c r="AK100" s="13">
        <f t="shared" si="11"/>
        <v>0</v>
      </c>
      <c r="AL100" s="13">
        <f t="shared" si="11"/>
        <v>0</v>
      </c>
      <c r="AM100" s="11"/>
      <c r="AN100" s="11"/>
    </row>
    <row r="101" spans="2:40" ht="15" customHeight="1" x14ac:dyDescent="0.45">
      <c r="B101" s="38" t="s">
        <v>235</v>
      </c>
      <c r="C101" s="11" t="s">
        <v>230</v>
      </c>
      <c r="D101" s="40" t="s">
        <v>127</v>
      </c>
      <c r="E101" s="13">
        <f t="shared" ref="E101:AL101" si="12">C22*E$95</f>
        <v>1.7193762986311298</v>
      </c>
      <c r="F101" s="13">
        <f t="shared" si="12"/>
        <v>1.7599201864327421</v>
      </c>
      <c r="G101" s="13">
        <f t="shared" si="12"/>
        <v>1.8015076808639607</v>
      </c>
      <c r="H101" s="13">
        <f t="shared" si="12"/>
        <v>1.844216199273738</v>
      </c>
      <c r="I101" s="13">
        <f t="shared" si="12"/>
        <v>1.8880612151471057</v>
      </c>
      <c r="J101" s="13">
        <f t="shared" si="12"/>
        <v>1.9331598316554495</v>
      </c>
      <c r="K101" s="13">
        <f t="shared" si="12"/>
        <v>1.9795597975067212</v>
      </c>
      <c r="L101" s="13">
        <f t="shared" si="12"/>
        <v>2.0273371324091407</v>
      </c>
      <c r="M101" s="13">
        <f t="shared" si="12"/>
        <v>2.076591755357347</v>
      </c>
      <c r="N101" s="13">
        <f t="shared" si="12"/>
        <v>2.127168442266651</v>
      </c>
      <c r="O101" s="13">
        <f t="shared" si="12"/>
        <v>2.1792438027592023</v>
      </c>
      <c r="P101" s="13">
        <f t="shared" si="12"/>
        <v>2.2328195447605683</v>
      </c>
      <c r="Q101" s="13">
        <f t="shared" si="12"/>
        <v>2.2880033183911053</v>
      </c>
      <c r="R101" s="13">
        <f t="shared" si="12"/>
        <v>2.3447776903517665</v>
      </c>
      <c r="S101" s="13">
        <f t="shared" si="12"/>
        <v>2.3922504622067553</v>
      </c>
      <c r="T101" s="13">
        <f t="shared" si="12"/>
        <v>2.4521397435098327</v>
      </c>
      <c r="U101" s="13">
        <f t="shared" si="12"/>
        <v>2.5137236686998676</v>
      </c>
      <c r="V101" s="13">
        <f t="shared" si="12"/>
        <v>2.5771391821670484</v>
      </c>
      <c r="W101" s="13">
        <f t="shared" si="12"/>
        <v>2.6304670178619407</v>
      </c>
      <c r="X101" s="13">
        <f t="shared" si="12"/>
        <v>2.6974242669625723</v>
      </c>
      <c r="Y101" s="13">
        <f t="shared" si="12"/>
        <v>2.7664819618606837</v>
      </c>
      <c r="Z101" s="13">
        <f t="shared" si="12"/>
        <v>2.8249413983582508</v>
      </c>
      <c r="AA101" s="13">
        <f t="shared" si="12"/>
        <v>2.8980887592436879</v>
      </c>
      <c r="AB101" s="13">
        <f t="shared" si="12"/>
        <v>2.9603146997876348</v>
      </c>
      <c r="AC101" s="13">
        <f t="shared" si="12"/>
        <v>3.037856705629066</v>
      </c>
      <c r="AD101" s="13">
        <f t="shared" si="12"/>
        <v>3.1041591356648639</v>
      </c>
      <c r="AE101" s="13">
        <f t="shared" si="12"/>
        <v>3.186595953452827</v>
      </c>
      <c r="AF101" s="13">
        <f t="shared" si="12"/>
        <v>3.2573291172509951</v>
      </c>
      <c r="AG101" s="13">
        <f t="shared" si="12"/>
        <v>3.3450090885510151</v>
      </c>
      <c r="AH101" s="13">
        <f t="shared" si="12"/>
        <v>3.4204647632748313</v>
      </c>
      <c r="AI101" s="13">
        <f t="shared" si="12"/>
        <v>3.5137394658212728</v>
      </c>
      <c r="AJ101" s="13">
        <f t="shared" si="12"/>
        <v>3.5943504108394788</v>
      </c>
      <c r="AK101" s="13">
        <f t="shared" si="12"/>
        <v>3.6935986232079121</v>
      </c>
      <c r="AL101" s="13">
        <f t="shared" si="12"/>
        <v>3.7795551434292216</v>
      </c>
      <c r="AM101" s="11"/>
      <c r="AN101" s="11"/>
    </row>
    <row r="102" spans="2:40" ht="15" customHeight="1" x14ac:dyDescent="0.45">
      <c r="B102" s="38" t="s">
        <v>236</v>
      </c>
      <c r="C102" s="41" t="s">
        <v>230</v>
      </c>
      <c r="D102" s="40" t="s">
        <v>128</v>
      </c>
      <c r="E102" s="13">
        <f t="shared" ref="E102:AL102" si="13">C23*E$95</f>
        <v>0.33548805826948874</v>
      </c>
      <c r="F102" s="13">
        <f t="shared" si="13"/>
        <v>0.34173207503548386</v>
      </c>
      <c r="G102" s="13">
        <f t="shared" si="13"/>
        <v>0.34811742625390546</v>
      </c>
      <c r="H102" s="13">
        <f t="shared" si="13"/>
        <v>0.36352338543376567</v>
      </c>
      <c r="I102" s="13">
        <f t="shared" si="13"/>
        <v>0.37038521445469541</v>
      </c>
      <c r="J102" s="13">
        <f t="shared" si="13"/>
        <v>0.38663196633108982</v>
      </c>
      <c r="K102" s="13">
        <f t="shared" si="13"/>
        <v>0.39403559950370748</v>
      </c>
      <c r="L102" s="13">
        <f t="shared" si="13"/>
        <v>0.41120517308298604</v>
      </c>
      <c r="M102" s="13">
        <f t="shared" si="13"/>
        <v>0.41921805389843148</v>
      </c>
      <c r="N102" s="13">
        <f t="shared" si="13"/>
        <v>0.42742169634329907</v>
      </c>
      <c r="O102" s="13">
        <f t="shared" si="13"/>
        <v>0.44598477823909255</v>
      </c>
      <c r="P102" s="13">
        <f t="shared" si="13"/>
        <v>0.45483361096974534</v>
      </c>
      <c r="Q102" s="13">
        <f t="shared" si="13"/>
        <v>0.47447073422857022</v>
      </c>
      <c r="R102" s="13">
        <f t="shared" si="13"/>
        <v>0.48401374342123621</v>
      </c>
      <c r="S102" s="13">
        <f t="shared" si="13"/>
        <v>0.50478679477757227</v>
      </c>
      <c r="T102" s="13">
        <f t="shared" si="13"/>
        <v>0.51506131598836669</v>
      </c>
      <c r="U102" s="13">
        <f t="shared" si="13"/>
        <v>0.52559676709179048</v>
      </c>
      <c r="V102" s="13">
        <f t="shared" si="13"/>
        <v>0.54807937358303749</v>
      </c>
      <c r="W102" s="13">
        <f t="shared" si="13"/>
        <v>0.55942058750910051</v>
      </c>
      <c r="X102" s="13">
        <f t="shared" si="13"/>
        <v>0.5710763087713554</v>
      </c>
      <c r="Y102" s="13">
        <f t="shared" si="13"/>
        <v>0.59547593797898124</v>
      </c>
      <c r="Z102" s="13">
        <f t="shared" si="13"/>
        <v>0.60805913507262799</v>
      </c>
      <c r="AA102" s="13">
        <f t="shared" si="13"/>
        <v>0.63395691608455673</v>
      </c>
      <c r="AB102" s="13">
        <f t="shared" si="13"/>
        <v>0.64756884057854525</v>
      </c>
      <c r="AC102" s="13">
        <f t="shared" si="13"/>
        <v>0.66157768255921878</v>
      </c>
      <c r="AD102" s="13">
        <f t="shared" si="13"/>
        <v>0.68981314125885862</v>
      </c>
      <c r="AE102" s="13">
        <f t="shared" si="13"/>
        <v>0.70499910474620076</v>
      </c>
      <c r="AF102" s="13">
        <f t="shared" si="13"/>
        <v>0.72064803479004325</v>
      </c>
      <c r="AG102" s="13">
        <f t="shared" si="13"/>
        <v>0.75152186570969948</v>
      </c>
      <c r="AH102" s="13">
        <f t="shared" si="13"/>
        <v>0.76847446223355231</v>
      </c>
      <c r="AI102" s="13">
        <f t="shared" si="13"/>
        <v>0.78596803840739005</v>
      </c>
      <c r="AJ102" s="13">
        <f t="shared" si="13"/>
        <v>0.81976412878795135</v>
      </c>
      <c r="AK102" s="13">
        <f t="shared" si="13"/>
        <v>0.83872108474590146</v>
      </c>
      <c r="AL102" s="13">
        <f t="shared" si="13"/>
        <v>0.85823959588785814</v>
      </c>
      <c r="AM102" s="11"/>
      <c r="AN102" s="11"/>
    </row>
    <row r="103" spans="2:40" ht="15" customHeight="1" x14ac:dyDescent="0.45">
      <c r="B103" s="42" t="s">
        <v>237</v>
      </c>
      <c r="C103" s="11" t="s">
        <v>230</v>
      </c>
      <c r="D103" s="11" t="s">
        <v>130</v>
      </c>
      <c r="E103" s="13">
        <f t="shared" ref="E103:AL103" si="14">C24*E$95</f>
        <v>0</v>
      </c>
      <c r="F103" s="13">
        <f t="shared" si="14"/>
        <v>0</v>
      </c>
      <c r="G103" s="13">
        <f t="shared" si="14"/>
        <v>0</v>
      </c>
      <c r="H103" s="13">
        <f t="shared" si="14"/>
        <v>0</v>
      </c>
      <c r="I103" s="13">
        <f t="shared" si="14"/>
        <v>0</v>
      </c>
      <c r="J103" s="13">
        <f t="shared" si="14"/>
        <v>0</v>
      </c>
      <c r="K103" s="13">
        <f t="shared" si="14"/>
        <v>0</v>
      </c>
      <c r="L103" s="13">
        <f t="shared" si="14"/>
        <v>0</v>
      </c>
      <c r="M103" s="13">
        <f t="shared" si="14"/>
        <v>0</v>
      </c>
      <c r="N103" s="13">
        <f t="shared" si="14"/>
        <v>0</v>
      </c>
      <c r="O103" s="13">
        <f t="shared" si="14"/>
        <v>0</v>
      </c>
      <c r="P103" s="13">
        <f t="shared" si="14"/>
        <v>0</v>
      </c>
      <c r="Q103" s="13">
        <f t="shared" si="14"/>
        <v>0</v>
      </c>
      <c r="R103" s="13">
        <f t="shared" si="14"/>
        <v>0</v>
      </c>
      <c r="S103" s="13">
        <f t="shared" si="14"/>
        <v>0</v>
      </c>
      <c r="T103" s="13">
        <f t="shared" si="14"/>
        <v>0</v>
      </c>
      <c r="U103" s="13">
        <f t="shared" si="14"/>
        <v>0</v>
      </c>
      <c r="V103" s="13">
        <f t="shared" si="14"/>
        <v>0</v>
      </c>
      <c r="W103" s="13">
        <f t="shared" si="14"/>
        <v>0</v>
      </c>
      <c r="X103" s="13">
        <f t="shared" si="14"/>
        <v>0</v>
      </c>
      <c r="Y103" s="13">
        <f t="shared" si="14"/>
        <v>0</v>
      </c>
      <c r="Z103" s="13">
        <f t="shared" si="14"/>
        <v>0</v>
      </c>
      <c r="AA103" s="13">
        <f t="shared" si="14"/>
        <v>0</v>
      </c>
      <c r="AB103" s="13">
        <f t="shared" si="14"/>
        <v>0</v>
      </c>
      <c r="AC103" s="13">
        <f t="shared" si="14"/>
        <v>0</v>
      </c>
      <c r="AD103" s="13">
        <f t="shared" si="14"/>
        <v>0</v>
      </c>
      <c r="AE103" s="13">
        <f t="shared" si="14"/>
        <v>0</v>
      </c>
      <c r="AF103" s="13">
        <f t="shared" si="14"/>
        <v>0</v>
      </c>
      <c r="AG103" s="13">
        <f t="shared" si="14"/>
        <v>0</v>
      </c>
      <c r="AH103" s="13">
        <f t="shared" si="14"/>
        <v>0</v>
      </c>
      <c r="AI103" s="13">
        <f t="shared" si="14"/>
        <v>0</v>
      </c>
      <c r="AJ103" s="13">
        <f t="shared" si="14"/>
        <v>0</v>
      </c>
      <c r="AK103" s="13">
        <f t="shared" si="14"/>
        <v>0</v>
      </c>
      <c r="AL103" s="13">
        <f t="shared" si="14"/>
        <v>0</v>
      </c>
      <c r="AM103" s="11"/>
      <c r="AN103" s="11"/>
    </row>
    <row r="104" spans="2:40" ht="15" customHeight="1" x14ac:dyDescent="0.45">
      <c r="B104" s="18" t="s">
        <v>238</v>
      </c>
      <c r="C104" s="11" t="s">
        <v>230</v>
      </c>
      <c r="D104" s="40" t="s">
        <v>131</v>
      </c>
      <c r="E104" s="13">
        <f t="shared" ref="E104:AL104" si="15">C25*E$95</f>
        <v>9.8465745102094946</v>
      </c>
      <c r="F104" s="13">
        <f t="shared" si="15"/>
        <v>10.157985930429758</v>
      </c>
      <c r="G104" s="13">
        <f t="shared" si="15"/>
        <v>10.565363886806029</v>
      </c>
      <c r="H104" s="13">
        <f t="shared" si="15"/>
        <v>10.958900107222791</v>
      </c>
      <c r="I104" s="13">
        <f t="shared" si="15"/>
        <v>11.34643486231945</v>
      </c>
      <c r="J104" s="13">
        <f t="shared" si="15"/>
        <v>11.727836312043058</v>
      </c>
      <c r="K104" s="13">
        <f t="shared" si="15"/>
        <v>12.130667384721281</v>
      </c>
      <c r="L104" s="13">
        <f t="shared" si="15"/>
        <v>12.565665056535899</v>
      </c>
      <c r="M104" s="13">
        <f t="shared" si="15"/>
        <v>13.034756699120999</v>
      </c>
      <c r="N104" s="13">
        <f t="shared" si="15"/>
        <v>13.528393691237907</v>
      </c>
      <c r="O104" s="13">
        <f t="shared" si="15"/>
        <v>14.028248479156913</v>
      </c>
      <c r="P104" s="13">
        <f t="shared" si="15"/>
        <v>14.606361188642051</v>
      </c>
      <c r="Q104" s="13">
        <f t="shared" si="15"/>
        <v>15.172519701220278</v>
      </c>
      <c r="R104" s="13">
        <f t="shared" si="15"/>
        <v>15.757336313602467</v>
      </c>
      <c r="S104" s="13">
        <f t="shared" si="15"/>
        <v>16.361676326377395</v>
      </c>
      <c r="T104" s="13">
        <f t="shared" si="15"/>
        <v>16.997023427616096</v>
      </c>
      <c r="U104" s="13">
        <f t="shared" si="15"/>
        <v>17.653195764278617</v>
      </c>
      <c r="V104" s="13">
        <f t="shared" si="15"/>
        <v>18.343167120130168</v>
      </c>
      <c r="W104" s="13">
        <f t="shared" si="15"/>
        <v>19.056007672384467</v>
      </c>
      <c r="X104" s="13">
        <f t="shared" si="15"/>
        <v>19.793261850819956</v>
      </c>
      <c r="Y104" s="13">
        <f t="shared" si="15"/>
        <v>20.556325608982746</v>
      </c>
      <c r="Z104" s="13">
        <f t="shared" si="15"/>
        <v>21.358077119426056</v>
      </c>
      <c r="AA104" s="13">
        <f t="shared" si="15"/>
        <v>22.188492062959487</v>
      </c>
      <c r="AB104" s="13">
        <f t="shared" si="15"/>
        <v>23.061380138970637</v>
      </c>
      <c r="AC104" s="13">
        <f t="shared" si="15"/>
        <v>23.965314011073744</v>
      </c>
      <c r="AD104" s="13">
        <f t="shared" si="15"/>
        <v>24.902254399444796</v>
      </c>
      <c r="AE104" s="13">
        <f t="shared" si="15"/>
        <v>25.901667108375413</v>
      </c>
      <c r="AF104" s="13">
        <f t="shared" si="15"/>
        <v>26.937823540451813</v>
      </c>
      <c r="AG104" s="13">
        <f t="shared" si="15"/>
        <v>28.027344874114675</v>
      </c>
      <c r="AH104" s="13">
        <f t="shared" si="15"/>
        <v>29.171893311454063</v>
      </c>
      <c r="AI104" s="13">
        <f t="shared" si="15"/>
        <v>30.375353013744423</v>
      </c>
      <c r="AJ104" s="13">
        <f t="shared" si="15"/>
        <v>31.623977737473659</v>
      </c>
      <c r="AK104" s="13">
        <f t="shared" si="15"/>
        <v>32.919802576276631</v>
      </c>
      <c r="AL104" s="13">
        <f t="shared" si="15"/>
        <v>34.263565405061414</v>
      </c>
      <c r="AM104" s="11"/>
      <c r="AN104" s="11"/>
    </row>
    <row r="105" spans="2:40" ht="15" customHeight="1" x14ac:dyDescent="0.45">
      <c r="B105" s="38" t="s">
        <v>239</v>
      </c>
      <c r="C105" s="11" t="s">
        <v>230</v>
      </c>
      <c r="D105" s="11" t="s">
        <v>133</v>
      </c>
      <c r="E105" s="13">
        <f t="shared" ref="E105:AL105" si="16">C26*E$95</f>
        <v>0</v>
      </c>
      <c r="F105" s="13">
        <f t="shared" si="16"/>
        <v>0</v>
      </c>
      <c r="G105" s="13">
        <f t="shared" si="16"/>
        <v>0</v>
      </c>
      <c r="H105" s="13">
        <f t="shared" si="16"/>
        <v>0</v>
      </c>
      <c r="I105" s="13">
        <f t="shared" si="16"/>
        <v>0</v>
      </c>
      <c r="J105" s="13">
        <f t="shared" si="16"/>
        <v>0</v>
      </c>
      <c r="K105" s="13">
        <f t="shared" si="16"/>
        <v>0</v>
      </c>
      <c r="L105" s="13">
        <f t="shared" si="16"/>
        <v>0</v>
      </c>
      <c r="M105" s="13">
        <f t="shared" si="16"/>
        <v>0</v>
      </c>
      <c r="N105" s="13">
        <f t="shared" si="16"/>
        <v>0</v>
      </c>
      <c r="O105" s="13">
        <f t="shared" si="16"/>
        <v>0</v>
      </c>
      <c r="P105" s="13">
        <f t="shared" si="16"/>
        <v>0</v>
      </c>
      <c r="Q105" s="13">
        <f t="shared" si="16"/>
        <v>0</v>
      </c>
      <c r="R105" s="13">
        <f t="shared" si="16"/>
        <v>0</v>
      </c>
      <c r="S105" s="13">
        <f t="shared" si="16"/>
        <v>0</v>
      </c>
      <c r="T105" s="13">
        <f t="shared" si="16"/>
        <v>0</v>
      </c>
      <c r="U105" s="13">
        <f t="shared" si="16"/>
        <v>0</v>
      </c>
      <c r="V105" s="13">
        <f t="shared" si="16"/>
        <v>0</v>
      </c>
      <c r="W105" s="13">
        <f t="shared" si="16"/>
        <v>0</v>
      </c>
      <c r="X105" s="13">
        <f t="shared" si="16"/>
        <v>0</v>
      </c>
      <c r="Y105" s="13">
        <f t="shared" si="16"/>
        <v>0</v>
      </c>
      <c r="Z105" s="13">
        <f t="shared" si="16"/>
        <v>0</v>
      </c>
      <c r="AA105" s="13">
        <f t="shared" si="16"/>
        <v>0</v>
      </c>
      <c r="AB105" s="13">
        <f t="shared" si="16"/>
        <v>0</v>
      </c>
      <c r="AC105" s="13">
        <f t="shared" si="16"/>
        <v>0</v>
      </c>
      <c r="AD105" s="13">
        <f t="shared" si="16"/>
        <v>0</v>
      </c>
      <c r="AE105" s="13">
        <f t="shared" si="16"/>
        <v>0</v>
      </c>
      <c r="AF105" s="13">
        <f t="shared" si="16"/>
        <v>0</v>
      </c>
      <c r="AG105" s="13">
        <f t="shared" si="16"/>
        <v>0</v>
      </c>
      <c r="AH105" s="13">
        <f t="shared" si="16"/>
        <v>0</v>
      </c>
      <c r="AI105" s="13">
        <f t="shared" si="16"/>
        <v>0</v>
      </c>
      <c r="AJ105" s="13">
        <f t="shared" si="16"/>
        <v>0</v>
      </c>
      <c r="AK105" s="13">
        <f t="shared" si="16"/>
        <v>0</v>
      </c>
      <c r="AL105" s="13">
        <f t="shared" si="16"/>
        <v>0</v>
      </c>
      <c r="AM105" s="11"/>
      <c r="AN105" s="11"/>
    </row>
    <row r="106" spans="2:40" ht="15" customHeight="1" x14ac:dyDescent="0.45">
      <c r="B106" s="38" t="s">
        <v>240</v>
      </c>
      <c r="C106" s="11" t="s">
        <v>230</v>
      </c>
      <c r="D106" s="40" t="s">
        <v>135</v>
      </c>
      <c r="E106" s="13">
        <f t="shared" ref="E106:AL106" si="17">C27*E$95</f>
        <v>14.996316204646147</v>
      </c>
      <c r="F106" s="13">
        <f t="shared" si="17"/>
        <v>15.283967055962018</v>
      </c>
      <c r="G106" s="13">
        <f t="shared" si="17"/>
        <v>15.769719409301917</v>
      </c>
      <c r="H106" s="13">
        <f t="shared" si="17"/>
        <v>15.755635510141502</v>
      </c>
      <c r="I106" s="13">
        <f t="shared" si="17"/>
        <v>15.980766935862347</v>
      </c>
      <c r="J106" s="13">
        <f t="shared" si="17"/>
        <v>16.210926016882123</v>
      </c>
      <c r="K106" s="13">
        <f t="shared" si="17"/>
        <v>16.521349779191166</v>
      </c>
      <c r="L106" s="13">
        <f t="shared" si="17"/>
        <v>17.012418672433306</v>
      </c>
      <c r="M106" s="13">
        <f t="shared" si="17"/>
        <v>17.490167178925262</v>
      </c>
      <c r="N106" s="13">
        <f t="shared" si="17"/>
        <v>17.99147140421794</v>
      </c>
      <c r="O106" s="13">
        <f t="shared" si="17"/>
        <v>18.417144137737072</v>
      </c>
      <c r="P106" s="13">
        <f t="shared" si="17"/>
        <v>18.906606237810553</v>
      </c>
      <c r="Q106" s="13">
        <f t="shared" si="17"/>
        <v>19.66417598525074</v>
      </c>
      <c r="R106" s="13">
        <f t="shared" si="17"/>
        <v>20.371600667551583</v>
      </c>
      <c r="S106" s="13">
        <f t="shared" si="17"/>
        <v>20.827942097561568</v>
      </c>
      <c r="T106" s="13">
        <f t="shared" si="17"/>
        <v>21.296665717605944</v>
      </c>
      <c r="U106" s="13">
        <f t="shared" si="17"/>
        <v>21.880821934364757</v>
      </c>
      <c r="V106" s="13">
        <f t="shared" si="17"/>
        <v>22.34298042095957</v>
      </c>
      <c r="W106" s="13">
        <f t="shared" si="17"/>
        <v>22.971951784948171</v>
      </c>
      <c r="X106" s="13">
        <f t="shared" si="17"/>
        <v>23.644989295086333</v>
      </c>
      <c r="Y106" s="13">
        <f t="shared" si="17"/>
        <v>24.290455970059273</v>
      </c>
      <c r="Z106" s="13">
        <f t="shared" si="17"/>
        <v>25.006431929861826</v>
      </c>
      <c r="AA106" s="13">
        <f t="shared" si="17"/>
        <v>25.733475634534354</v>
      </c>
      <c r="AB106" s="13">
        <f t="shared" si="17"/>
        <v>26.471028319976039</v>
      </c>
      <c r="AC106" s="13">
        <f t="shared" si="17"/>
        <v>27.232697667794781</v>
      </c>
      <c r="AD106" s="13">
        <f t="shared" si="17"/>
        <v>27.978821009459306</v>
      </c>
      <c r="AE106" s="13">
        <f t="shared" si="17"/>
        <v>28.73576350945514</v>
      </c>
      <c r="AF106" s="13">
        <f t="shared" si="17"/>
        <v>29.589808308479174</v>
      </c>
      <c r="AG106" s="13">
        <f t="shared" si="17"/>
        <v>30.48821059124251</v>
      </c>
      <c r="AH106" s="13">
        <f t="shared" si="17"/>
        <v>31.356771684471028</v>
      </c>
      <c r="AI106" s="13">
        <f t="shared" si="17"/>
        <v>32.301745264742927</v>
      </c>
      <c r="AJ106" s="13">
        <f t="shared" si="17"/>
        <v>33.326564774187098</v>
      </c>
      <c r="AK106" s="13">
        <f t="shared" si="17"/>
        <v>34.371435222952236</v>
      </c>
      <c r="AL106" s="13">
        <f t="shared" si="17"/>
        <v>35.468401760827064</v>
      </c>
      <c r="AM106" s="11"/>
      <c r="AN106" s="11"/>
    </row>
    <row r="107" spans="2:40" ht="15" customHeight="1" x14ac:dyDescent="0.45">
      <c r="B107" s="38" t="s">
        <v>241</v>
      </c>
      <c r="C107" s="11" t="s">
        <v>230</v>
      </c>
      <c r="D107" s="40" t="s">
        <v>136</v>
      </c>
      <c r="E107" s="13">
        <f t="shared" ref="E107:AL107" si="18">C28*E$95</f>
        <v>3.7574662526182738</v>
      </c>
      <c r="F107" s="13">
        <f t="shared" si="18"/>
        <v>3.8017693347697579</v>
      </c>
      <c r="G107" s="13">
        <f t="shared" si="18"/>
        <v>3.7944799461675696</v>
      </c>
      <c r="H107" s="13">
        <f t="shared" si="18"/>
        <v>3.785963062932145</v>
      </c>
      <c r="I107" s="13">
        <f t="shared" si="18"/>
        <v>3.7580548588573972</v>
      </c>
      <c r="J107" s="13">
        <f t="shared" si="18"/>
        <v>3.7466478642084189</v>
      </c>
      <c r="K107" s="13">
        <f t="shared" si="18"/>
        <v>3.7339563952970383</v>
      </c>
      <c r="L107" s="13">
        <f t="shared" si="18"/>
        <v>3.7104094687488045</v>
      </c>
      <c r="M107" s="13">
        <f t="shared" si="18"/>
        <v>3.6852191714792348</v>
      </c>
      <c r="N107" s="13">
        <f t="shared" si="18"/>
        <v>3.6678745569924969</v>
      </c>
      <c r="O107" s="13">
        <f t="shared" si="18"/>
        <v>3.6388303497235053</v>
      </c>
      <c r="P107" s="13">
        <f t="shared" si="18"/>
        <v>3.607657505191844</v>
      </c>
      <c r="Q107" s="13">
        <f t="shared" si="18"/>
        <v>3.5743461978552289</v>
      </c>
      <c r="R107" s="13">
        <f t="shared" si="18"/>
        <v>3.5386782574574824</v>
      </c>
      <c r="S107" s="13">
        <f t="shared" si="18"/>
        <v>3.5554548153898566</v>
      </c>
      <c r="T107" s="13">
        <f t="shared" si="18"/>
        <v>3.5718382565280207</v>
      </c>
      <c r="U107" s="13">
        <f t="shared" si="18"/>
        <v>3.5877692362352658</v>
      </c>
      <c r="V107" s="13">
        <f t="shared" si="18"/>
        <v>3.6149916129945026</v>
      </c>
      <c r="W107" s="13">
        <f t="shared" si="18"/>
        <v>3.6302825359633117</v>
      </c>
      <c r="X107" s="13">
        <f t="shared" si="18"/>
        <v>3.6573184880888929</v>
      </c>
      <c r="Y107" s="13">
        <f t="shared" si="18"/>
        <v>3.6845073662449463</v>
      </c>
      <c r="Z107" s="13">
        <f t="shared" si="18"/>
        <v>3.7116943036724996</v>
      </c>
      <c r="AA107" s="13">
        <f t="shared" si="18"/>
        <v>3.7390520152742224</v>
      </c>
      <c r="AB107" s="13">
        <f t="shared" si="18"/>
        <v>3.753256137230752</v>
      </c>
      <c r="AC107" s="13">
        <f t="shared" si="18"/>
        <v>3.8209486564134472</v>
      </c>
      <c r="AD107" s="13">
        <f t="shared" si="18"/>
        <v>3.8767498538747858</v>
      </c>
      <c r="AE107" s="13">
        <f t="shared" si="18"/>
        <v>3.9479949865787241</v>
      </c>
      <c r="AF107" s="13">
        <f t="shared" si="18"/>
        <v>4.0068030734326401</v>
      </c>
      <c r="AG107" s="13">
        <f t="shared" si="18"/>
        <v>4.0817952314036621</v>
      </c>
      <c r="AH107" s="13">
        <f t="shared" si="18"/>
        <v>4.15880297208746</v>
      </c>
      <c r="AI107" s="13">
        <f t="shared" si="18"/>
        <v>4.2226518141887226</v>
      </c>
      <c r="AJ107" s="13">
        <f t="shared" si="18"/>
        <v>4.3037616761367445</v>
      </c>
      <c r="AK107" s="13">
        <f t="shared" si="18"/>
        <v>4.387156443286254</v>
      </c>
      <c r="AL107" s="13">
        <f t="shared" si="18"/>
        <v>4.4727486631847988</v>
      </c>
      <c r="AM107" s="11"/>
      <c r="AN107" s="11"/>
    </row>
    <row r="108" spans="2:40" ht="15.75" customHeight="1" x14ac:dyDescent="0.45">
      <c r="B108" s="42" t="s">
        <v>242</v>
      </c>
      <c r="C108" s="11" t="s">
        <v>230</v>
      </c>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c r="AG108" s="11"/>
      <c r="AH108" s="11"/>
      <c r="AI108" s="11"/>
      <c r="AJ108" s="11"/>
      <c r="AK108" s="11"/>
      <c r="AL108" s="11"/>
      <c r="AM108" s="11"/>
      <c r="AN108" s="11"/>
    </row>
    <row r="109" spans="2:40" ht="15.75" customHeight="1" x14ac:dyDescent="0.45">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11"/>
      <c r="AH109" s="11"/>
      <c r="AI109" s="11"/>
      <c r="AJ109" s="11"/>
      <c r="AK109" s="11"/>
      <c r="AL109" s="11"/>
      <c r="AM109" s="11"/>
      <c r="AN109" s="11"/>
    </row>
    <row r="110" spans="2:40" ht="15.75" customHeight="1" x14ac:dyDescent="0.45">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c r="AF110" s="11"/>
      <c r="AG110" s="11"/>
      <c r="AH110" s="11"/>
      <c r="AI110" s="11"/>
      <c r="AJ110" s="11"/>
      <c r="AK110" s="11"/>
      <c r="AL110" s="11"/>
      <c r="AM110" s="11"/>
      <c r="AN110" s="11"/>
    </row>
    <row r="111" spans="2:40" ht="15.75" customHeight="1" x14ac:dyDescent="0.45">
      <c r="B111" s="11"/>
      <c r="C111" s="11"/>
      <c r="D111" s="43" t="s">
        <v>137</v>
      </c>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11"/>
      <c r="AG111" s="11"/>
      <c r="AH111" s="11"/>
      <c r="AI111" s="11"/>
      <c r="AJ111" s="11"/>
      <c r="AK111" s="11"/>
      <c r="AL111" s="11"/>
      <c r="AM111" s="11"/>
      <c r="AN111" s="11"/>
    </row>
    <row r="112" spans="2:40" ht="15.75" customHeight="1" x14ac:dyDescent="0.45">
      <c r="B112" s="11"/>
      <c r="C112" s="11"/>
      <c r="D112" s="43" t="s">
        <v>139</v>
      </c>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c r="AF112" s="11"/>
      <c r="AG112" s="11"/>
      <c r="AH112" s="11"/>
      <c r="AI112" s="11"/>
      <c r="AJ112" s="11"/>
      <c r="AK112" s="11"/>
      <c r="AL112" s="11"/>
      <c r="AM112" s="11"/>
      <c r="AN112" s="11"/>
    </row>
    <row r="113" spans="2:40" ht="15.75" customHeight="1" x14ac:dyDescent="0.45">
      <c r="B113" s="11"/>
      <c r="C113" s="11"/>
      <c r="D113" s="44" t="s">
        <v>141</v>
      </c>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c r="AF113" s="11"/>
      <c r="AG113" s="11"/>
      <c r="AH113" s="11"/>
      <c r="AI113" s="11"/>
      <c r="AJ113" s="11"/>
      <c r="AK113" s="11"/>
      <c r="AL113" s="11"/>
      <c r="AM113" s="11"/>
      <c r="AN113" s="11"/>
    </row>
    <row r="114" spans="2:40" ht="15.75" customHeight="1" x14ac:dyDescent="0.45">
      <c r="B114" s="11"/>
      <c r="C114" s="11"/>
      <c r="D114" s="44" t="s">
        <v>143</v>
      </c>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c r="AF114" s="11"/>
      <c r="AG114" s="11"/>
      <c r="AH114" s="11"/>
      <c r="AI114" s="11"/>
      <c r="AJ114" s="11"/>
      <c r="AK114" s="11"/>
      <c r="AL114" s="11"/>
      <c r="AM114" s="11"/>
      <c r="AN114" s="11"/>
    </row>
    <row r="115" spans="2:40" ht="15.75" customHeight="1" x14ac:dyDescent="0.45">
      <c r="B115" s="11"/>
      <c r="C115" s="11"/>
      <c r="D115" s="44" t="s">
        <v>145</v>
      </c>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c r="AE115" s="11"/>
      <c r="AF115" s="11"/>
      <c r="AG115" s="11"/>
      <c r="AH115" s="11"/>
      <c r="AI115" s="11"/>
      <c r="AJ115" s="11"/>
      <c r="AK115" s="11"/>
      <c r="AL115" s="11"/>
      <c r="AM115" s="11"/>
      <c r="AN115" s="11"/>
    </row>
    <row r="116" spans="2:40" ht="15.75" customHeight="1" x14ac:dyDescent="0.45">
      <c r="B116" s="11"/>
      <c r="C116" s="11"/>
      <c r="D116" s="44" t="s">
        <v>147</v>
      </c>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c r="AF116" s="11"/>
      <c r="AG116" s="11"/>
      <c r="AH116" s="11"/>
      <c r="AI116" s="11"/>
      <c r="AJ116" s="11"/>
      <c r="AK116" s="11"/>
      <c r="AL116" s="11"/>
      <c r="AM116" s="11"/>
      <c r="AN116" s="11"/>
    </row>
    <row r="117" spans="2:40" ht="15.75" customHeight="1" x14ac:dyDescent="0.45">
      <c r="B117" s="11"/>
      <c r="C117" s="11"/>
      <c r="D117" s="44" t="s">
        <v>149</v>
      </c>
      <c r="E117" s="11"/>
      <c r="F117" s="11"/>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c r="AF117" s="11"/>
      <c r="AG117" s="11"/>
      <c r="AH117" s="11"/>
      <c r="AI117" s="11"/>
      <c r="AJ117" s="11"/>
      <c r="AK117" s="11"/>
      <c r="AL117" s="11"/>
      <c r="AM117" s="11"/>
      <c r="AN117" s="11"/>
    </row>
    <row r="118" spans="2:40" ht="15.75" customHeight="1" x14ac:dyDescent="0.45">
      <c r="B118" s="11"/>
      <c r="C118" s="11"/>
      <c r="D118" s="44" t="s">
        <v>151</v>
      </c>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c r="AF118" s="11"/>
      <c r="AG118" s="11"/>
      <c r="AH118" s="11"/>
      <c r="AI118" s="11"/>
      <c r="AJ118" s="11"/>
      <c r="AK118" s="11"/>
      <c r="AL118" s="11"/>
      <c r="AM118" s="11"/>
      <c r="AN118" s="11"/>
    </row>
    <row r="119" spans="2:40" ht="15.75" customHeight="1" x14ac:dyDescent="0.45">
      <c r="B119" s="11"/>
      <c r="C119" s="11"/>
      <c r="D119" s="44" t="s">
        <v>153</v>
      </c>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c r="AF119" s="11"/>
      <c r="AG119" s="11"/>
      <c r="AH119" s="11"/>
      <c r="AI119" s="11"/>
      <c r="AJ119" s="11"/>
      <c r="AK119" s="11"/>
      <c r="AL119" s="11"/>
      <c r="AM119" s="11"/>
      <c r="AN119" s="11"/>
    </row>
    <row r="120" spans="2:40" ht="15.75" customHeight="1" x14ac:dyDescent="0.45">
      <c r="B120" s="11"/>
      <c r="C120" s="11"/>
      <c r="D120" s="44" t="s">
        <v>155</v>
      </c>
      <c r="E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11"/>
      <c r="AF120" s="11"/>
      <c r="AG120" s="11"/>
      <c r="AH120" s="11"/>
      <c r="AI120" s="11"/>
      <c r="AJ120" s="11"/>
      <c r="AK120" s="11"/>
      <c r="AL120" s="11"/>
      <c r="AM120" s="11"/>
      <c r="AN120" s="11"/>
    </row>
    <row r="121" spans="2:40" ht="15.75" customHeight="1" x14ac:dyDescent="0.45">
      <c r="B121" s="11"/>
      <c r="C121" s="11"/>
      <c r="D121" s="44" t="s">
        <v>157</v>
      </c>
      <c r="E121" s="11"/>
      <c r="F121" s="11"/>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c r="AF121" s="11"/>
      <c r="AG121" s="11"/>
      <c r="AH121" s="11"/>
      <c r="AI121" s="11"/>
      <c r="AJ121" s="11"/>
      <c r="AK121" s="11"/>
      <c r="AL121" s="11"/>
      <c r="AM121" s="11"/>
      <c r="AN121" s="11"/>
    </row>
    <row r="122" spans="2:40" ht="15.75" customHeight="1" x14ac:dyDescent="0.45">
      <c r="B122" s="11"/>
      <c r="C122" s="11"/>
      <c r="D122" s="44" t="s">
        <v>159</v>
      </c>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c r="AF122" s="11"/>
      <c r="AG122" s="11"/>
      <c r="AH122" s="11"/>
      <c r="AI122" s="11"/>
      <c r="AJ122" s="11"/>
      <c r="AK122" s="11"/>
      <c r="AL122" s="11"/>
      <c r="AM122" s="11"/>
      <c r="AN122" s="11"/>
    </row>
    <row r="123" spans="2:40" ht="15.75" customHeight="1" x14ac:dyDescent="0.45">
      <c r="B123" s="11"/>
      <c r="C123" s="11"/>
      <c r="D123" s="44" t="s">
        <v>161</v>
      </c>
      <c r="E123" s="11"/>
      <c r="F123" s="11"/>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c r="AD123" s="11"/>
      <c r="AE123" s="11"/>
      <c r="AF123" s="11"/>
      <c r="AG123" s="11"/>
      <c r="AH123" s="11"/>
      <c r="AI123" s="11"/>
      <c r="AJ123" s="11"/>
      <c r="AK123" s="11"/>
      <c r="AL123" s="11"/>
      <c r="AM123" s="11"/>
      <c r="AN123" s="11"/>
    </row>
    <row r="124" spans="2:40" ht="15.75" customHeight="1" x14ac:dyDescent="0.45">
      <c r="B124" s="11"/>
      <c r="C124" s="11"/>
      <c r="D124" s="44" t="s">
        <v>163</v>
      </c>
      <c r="E124" s="11"/>
      <c r="F124" s="11"/>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c r="AD124" s="11"/>
      <c r="AE124" s="11"/>
      <c r="AF124" s="11"/>
      <c r="AG124" s="11"/>
      <c r="AH124" s="11"/>
      <c r="AI124" s="11"/>
      <c r="AJ124" s="11"/>
      <c r="AK124" s="11"/>
      <c r="AL124" s="11"/>
      <c r="AM124" s="11"/>
      <c r="AN124" s="11"/>
    </row>
    <row r="125" spans="2:40" ht="15.75" customHeight="1" x14ac:dyDescent="0.45">
      <c r="B125" s="11"/>
      <c r="C125" s="11"/>
      <c r="D125" s="44" t="s">
        <v>165</v>
      </c>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c r="AF125" s="11"/>
      <c r="AG125" s="11"/>
      <c r="AH125" s="11"/>
      <c r="AI125" s="11"/>
      <c r="AJ125" s="11"/>
      <c r="AK125" s="11"/>
      <c r="AL125" s="11"/>
      <c r="AM125" s="11"/>
      <c r="AN125" s="11"/>
    </row>
    <row r="126" spans="2:40" ht="15.75" customHeight="1" x14ac:dyDescent="0.45">
      <c r="B126" s="11"/>
      <c r="C126" s="11"/>
      <c r="D126" s="44" t="s">
        <v>167</v>
      </c>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c r="AF126" s="11"/>
      <c r="AG126" s="11"/>
      <c r="AH126" s="11"/>
      <c r="AI126" s="11"/>
      <c r="AJ126" s="11"/>
      <c r="AK126" s="11"/>
      <c r="AL126" s="11"/>
      <c r="AM126" s="11"/>
      <c r="AN126" s="11"/>
    </row>
    <row r="127" spans="2:40" ht="15.75" customHeight="1" x14ac:dyDescent="0.45">
      <c r="B127" s="11"/>
      <c r="C127" s="11"/>
      <c r="D127" s="44" t="s">
        <v>169</v>
      </c>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c r="AF127" s="11"/>
      <c r="AG127" s="11"/>
      <c r="AH127" s="11"/>
      <c r="AI127" s="11"/>
      <c r="AJ127" s="11"/>
      <c r="AK127" s="11"/>
      <c r="AL127" s="11"/>
      <c r="AM127" s="11"/>
      <c r="AN127" s="11"/>
    </row>
    <row r="128" spans="2:40" ht="15.75" customHeight="1" x14ac:dyDescent="0.45">
      <c r="B128" s="11"/>
      <c r="C128" s="11"/>
      <c r="D128" s="44" t="s">
        <v>170</v>
      </c>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c r="AE128" s="11"/>
      <c r="AF128" s="11"/>
      <c r="AG128" s="11"/>
      <c r="AH128" s="11"/>
      <c r="AI128" s="11"/>
      <c r="AJ128" s="11"/>
      <c r="AK128" s="11"/>
      <c r="AL128" s="11"/>
      <c r="AM128" s="11"/>
      <c r="AN128" s="11"/>
    </row>
    <row r="129" spans="2:40" ht="15.75" customHeight="1" x14ac:dyDescent="0.45">
      <c r="B129" s="11"/>
      <c r="C129" s="11"/>
      <c r="D129" s="43" t="s">
        <v>172</v>
      </c>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c r="AF129" s="11"/>
      <c r="AG129" s="11"/>
      <c r="AH129" s="11"/>
      <c r="AI129" s="11"/>
      <c r="AJ129" s="11"/>
      <c r="AK129" s="11"/>
      <c r="AL129" s="11"/>
      <c r="AM129" s="11"/>
      <c r="AN129" s="11"/>
    </row>
    <row r="130" spans="2:40" ht="15.75" customHeight="1" x14ac:dyDescent="0.45">
      <c r="B130" s="11"/>
      <c r="C130" s="11"/>
      <c r="D130" s="40" t="s">
        <v>173</v>
      </c>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11"/>
      <c r="AH130" s="11"/>
      <c r="AI130" s="11"/>
      <c r="AJ130" s="11"/>
      <c r="AK130" s="11"/>
      <c r="AL130" s="11"/>
      <c r="AM130" s="11"/>
      <c r="AN130" s="11"/>
    </row>
    <row r="131" spans="2:40" ht="15.75" customHeight="1" x14ac:dyDescent="0.45">
      <c r="B131" s="11"/>
      <c r="C131" s="11"/>
      <c r="D131" s="43" t="s">
        <v>175</v>
      </c>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11"/>
      <c r="AG131" s="11"/>
      <c r="AH131" s="11"/>
      <c r="AI131" s="11"/>
      <c r="AJ131" s="11"/>
      <c r="AK131" s="11"/>
      <c r="AL131" s="11"/>
      <c r="AM131" s="11"/>
      <c r="AN131" s="11"/>
    </row>
    <row r="132" spans="2:40" ht="15.75" customHeight="1" x14ac:dyDescent="0.45">
      <c r="B132" s="11"/>
      <c r="C132" s="11"/>
      <c r="D132" s="40" t="s">
        <v>135</v>
      </c>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c r="AE132" s="11"/>
      <c r="AF132" s="11"/>
      <c r="AG132" s="11"/>
      <c r="AH132" s="11"/>
      <c r="AI132" s="11"/>
      <c r="AJ132" s="11"/>
      <c r="AK132" s="11"/>
      <c r="AL132" s="11"/>
      <c r="AM132" s="11"/>
      <c r="AN132" s="11"/>
    </row>
    <row r="133" spans="2:40" ht="15.75" customHeight="1" x14ac:dyDescent="0.45">
      <c r="B133" s="11"/>
      <c r="C133" s="11"/>
      <c r="D133" s="44" t="s">
        <v>136</v>
      </c>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c r="AE133" s="11"/>
      <c r="AF133" s="11"/>
      <c r="AG133" s="11"/>
      <c r="AH133" s="11"/>
      <c r="AI133" s="11"/>
      <c r="AJ133" s="11"/>
      <c r="AK133" s="11"/>
      <c r="AL133" s="11"/>
      <c r="AM133" s="11"/>
      <c r="AN133" s="11"/>
    </row>
    <row r="134" spans="2:40" ht="15.75" customHeight="1" x14ac:dyDescent="0.45">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c r="AE134" s="11"/>
      <c r="AF134" s="11"/>
      <c r="AG134" s="11"/>
      <c r="AH134" s="11"/>
      <c r="AI134" s="11"/>
      <c r="AJ134" s="11"/>
      <c r="AK134" s="11"/>
      <c r="AL134" s="11"/>
      <c r="AM134" s="11"/>
      <c r="AN134" s="11"/>
    </row>
    <row r="135" spans="2:40" ht="15.75" customHeight="1" x14ac:dyDescent="0.45">
      <c r="B135" s="11"/>
      <c r="C135" s="11"/>
      <c r="D135" s="43" t="s">
        <v>177</v>
      </c>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11"/>
      <c r="AF135" s="11"/>
      <c r="AG135" s="11"/>
      <c r="AH135" s="11"/>
      <c r="AI135" s="11"/>
      <c r="AJ135" s="11"/>
      <c r="AK135" s="11"/>
      <c r="AL135" s="11"/>
      <c r="AM135" s="11"/>
      <c r="AN135" s="11"/>
    </row>
    <row r="136" spans="2:40" ht="15.75" customHeight="1" x14ac:dyDescent="0.45">
      <c r="B136" s="11"/>
      <c r="C136" s="11"/>
      <c r="D136" s="43" t="s">
        <v>179</v>
      </c>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c r="AF136" s="11"/>
      <c r="AG136" s="11"/>
      <c r="AH136" s="11"/>
      <c r="AI136" s="11"/>
      <c r="AJ136" s="11"/>
      <c r="AK136" s="11"/>
      <c r="AL136" s="11"/>
      <c r="AM136" s="11"/>
      <c r="AN136" s="11"/>
    </row>
    <row r="137" spans="2:40" ht="15.75" customHeight="1" x14ac:dyDescent="0.45">
      <c r="B137" s="11"/>
      <c r="C137" s="11"/>
      <c r="D137" s="44" t="s">
        <v>181</v>
      </c>
      <c r="E137" s="11"/>
      <c r="F137" s="13">
        <f t="shared" ref="F137:AM137" si="19">C56*E$95</f>
        <v>0.12941451847745528</v>
      </c>
      <c r="G137" s="13">
        <f t="shared" si="19"/>
        <v>0.13165228190742015</v>
      </c>
      <c r="H137" s="13">
        <f t="shared" si="19"/>
        <v>0.13332897425524579</v>
      </c>
      <c r="I137" s="13">
        <f t="shared" si="19"/>
        <v>0.1344149883701436</v>
      </c>
      <c r="J137" s="13">
        <f t="shared" si="19"/>
        <v>0.1347840829186355</v>
      </c>
      <c r="K137" s="13">
        <f t="shared" si="19"/>
        <v>0.13467680160532963</v>
      </c>
      <c r="L137" s="13">
        <f t="shared" si="19"/>
        <v>0.13406592183114238</v>
      </c>
      <c r="M137" s="13">
        <f t="shared" si="19"/>
        <v>0.13330697936690292</v>
      </c>
      <c r="N137" s="13">
        <f t="shared" si="19"/>
        <v>0.13229741840469109</v>
      </c>
      <c r="O137" s="13">
        <f t="shared" si="19"/>
        <v>0.1320037238939305</v>
      </c>
      <c r="P137" s="13">
        <f t="shared" si="19"/>
        <v>0.13197095028802239</v>
      </c>
      <c r="Q137" s="13">
        <f t="shared" si="19"/>
        <v>0.13210848973166694</v>
      </c>
      <c r="R137" s="13">
        <f t="shared" si="19"/>
        <v>0.13232461587930125</v>
      </c>
      <c r="S137" s="13">
        <f t="shared" si="19"/>
        <v>0.13272732430706785</v>
      </c>
      <c r="T137" s="13">
        <f t="shared" si="19"/>
        <v>0.13311008305765112</v>
      </c>
      <c r="U137" s="13">
        <f t="shared" si="19"/>
        <v>0.13380397230567348</v>
      </c>
      <c r="V137" s="13">
        <f t="shared" si="19"/>
        <v>0.13459847644220199</v>
      </c>
      <c r="W137" s="13">
        <f t="shared" si="19"/>
        <v>0.13550387917095522</v>
      </c>
      <c r="X137" s="13">
        <f t="shared" si="19"/>
        <v>0.13664145414052073</v>
      </c>
      <c r="Y137" s="13">
        <f t="shared" si="19"/>
        <v>0.13815186448362363</v>
      </c>
      <c r="Z137" s="13">
        <f t="shared" si="19"/>
        <v>0.14006090291213955</v>
      </c>
      <c r="AA137" s="13">
        <f t="shared" si="19"/>
        <v>0.14213382282322681</v>
      </c>
      <c r="AB137" s="13">
        <f t="shared" si="19"/>
        <v>0.14464568003725192</v>
      </c>
      <c r="AC137" s="13">
        <f t="shared" si="19"/>
        <v>0.14722279355193865</v>
      </c>
      <c r="AD137" s="13">
        <f t="shared" si="19"/>
        <v>0.15013762918486762</v>
      </c>
      <c r="AE137" s="13">
        <f t="shared" si="19"/>
        <v>0.1532764799877184</v>
      </c>
      <c r="AF137" s="13">
        <f t="shared" si="19"/>
        <v>0.15665080107460577</v>
      </c>
      <c r="AG137" s="13">
        <f t="shared" si="19"/>
        <v>0.16041625254426364</v>
      </c>
      <c r="AH137" s="13">
        <f t="shared" si="19"/>
        <v>0.16415595262756963</v>
      </c>
      <c r="AI137" s="13">
        <f t="shared" si="19"/>
        <v>0.16816029408875383</v>
      </c>
      <c r="AJ137" s="13">
        <f t="shared" si="19"/>
        <v>0.17245063430938615</v>
      </c>
      <c r="AK137" s="13">
        <f t="shared" si="19"/>
        <v>0.17687987548078488</v>
      </c>
      <c r="AL137" s="13">
        <f t="shared" si="19"/>
        <v>0.18129278831815257</v>
      </c>
      <c r="AM137" s="13">
        <f t="shared" si="19"/>
        <v>0.18600692780108002</v>
      </c>
      <c r="AN137" s="11"/>
    </row>
    <row r="138" spans="2:40" ht="15.75" customHeight="1" x14ac:dyDescent="0.45">
      <c r="B138" s="11"/>
      <c r="C138" s="11"/>
      <c r="D138" s="44" t="s">
        <v>121</v>
      </c>
      <c r="E138" s="11"/>
      <c r="F138" s="13">
        <f t="shared" ref="F138:AM138" si="20">C57*E$95</f>
        <v>7.464609296496125E-3</v>
      </c>
      <c r="G138" s="13">
        <f t="shared" si="20"/>
        <v>7.6889716882983872E-3</v>
      </c>
      <c r="H138" s="13">
        <f t="shared" si="20"/>
        <v>7.9196714472763493E-3</v>
      </c>
      <c r="I138" s="13">
        <f t="shared" si="20"/>
        <v>8.1571101121723031E-3</v>
      </c>
      <c r="J138" s="13">
        <f t="shared" si="20"/>
        <v>8.3110828609346283E-3</v>
      </c>
      <c r="K138" s="13">
        <f t="shared" si="20"/>
        <v>8.4690811672524444E-3</v>
      </c>
      <c r="L138" s="13">
        <f t="shared" si="20"/>
        <v>8.537437989246997E-3</v>
      </c>
      <c r="M138" s="13">
        <f t="shared" si="20"/>
        <v>8.7022490117562162E-3</v>
      </c>
      <c r="N138" s="13">
        <f t="shared" si="20"/>
        <v>8.871823931338901E-3</v>
      </c>
      <c r="O138" s="13">
        <f t="shared" si="20"/>
        <v>9.0454358993581913E-3</v>
      </c>
      <c r="P138" s="13">
        <f t="shared" si="20"/>
        <v>9.2237760953994153E-3</v>
      </c>
      <c r="Q138" s="13">
        <f t="shared" si="20"/>
        <v>9.4067860450560981E-3</v>
      </c>
      <c r="R138" s="13">
        <f t="shared" si="20"/>
        <v>9.5948526255110866E-3</v>
      </c>
      <c r="S138" s="13">
        <f t="shared" si="20"/>
        <v>9.787833478073887E-3</v>
      </c>
      <c r="T138" s="13">
        <f t="shared" si="20"/>
        <v>1.0095735895551445E-2</v>
      </c>
      <c r="U138" s="13">
        <f t="shared" si="20"/>
        <v>1.0301226319767333E-2</v>
      </c>
      <c r="V138" s="13">
        <f t="shared" si="20"/>
        <v>1.0511935341835811E-2</v>
      </c>
      <c r="W138" s="13">
        <f t="shared" si="20"/>
        <v>1.0844974838983508E-2</v>
      </c>
      <c r="X138" s="13">
        <f t="shared" si="20"/>
        <v>1.1188411750182011E-2</v>
      </c>
      <c r="Y138" s="13">
        <f t="shared" si="20"/>
        <v>1.1543031773038035E-2</v>
      </c>
      <c r="Z138" s="13">
        <f t="shared" si="20"/>
        <v>1.1909518759579624E-2</v>
      </c>
      <c r="AA138" s="13">
        <f t="shared" si="20"/>
        <v>1.2287861687926024E-2</v>
      </c>
      <c r="AB138" s="13">
        <f t="shared" si="20"/>
        <v>1.2679138321691135E-2</v>
      </c>
      <c r="AC138" s="13">
        <f t="shared" si="20"/>
        <v>1.3083533717811423E-2</v>
      </c>
      <c r="AD138" s="13">
        <f t="shared" si="20"/>
        <v>1.3501585358351404E-2</v>
      </c>
      <c r="AE138" s="13">
        <f t="shared" si="20"/>
        <v>1.3934225453428945E-2</v>
      </c>
      <c r="AF138" s="13">
        <f t="shared" si="20"/>
        <v>1.4381981736822494E-2</v>
      </c>
      <c r="AG138" s="13">
        <f t="shared" si="20"/>
        <v>1.4845349516674889E-2</v>
      </c>
      <c r="AH138" s="13">
        <f t="shared" si="20"/>
        <v>1.5472508999905576E-2</v>
      </c>
      <c r="AI138" s="13">
        <f t="shared" si="20"/>
        <v>1.5972214313089522E-2</v>
      </c>
      <c r="AJ138" s="13">
        <f t="shared" si="20"/>
        <v>1.64899176685472E-2</v>
      </c>
      <c r="AK138" s="13">
        <f t="shared" si="20"/>
        <v>1.7183517314978212E-2</v>
      </c>
      <c r="AL138" s="13">
        <f t="shared" si="20"/>
        <v>1.7742176792701764E-2</v>
      </c>
      <c r="AM138" s="13">
        <f t="shared" si="20"/>
        <v>1.8485160526815411E-2</v>
      </c>
      <c r="AN138" s="11"/>
    </row>
    <row r="139" spans="2:40" ht="15.75" customHeight="1" x14ac:dyDescent="0.45">
      <c r="B139" s="11"/>
      <c r="C139" s="11"/>
      <c r="D139" s="44" t="s">
        <v>127</v>
      </c>
      <c r="E139" s="11"/>
      <c r="F139" s="13">
        <f t="shared" ref="F139:AM139" si="21">C58*E$95</f>
        <v>2.0129283496169324E-3</v>
      </c>
      <c r="G139" s="13">
        <f t="shared" si="21"/>
        <v>2.0503924502129033E-3</v>
      </c>
      <c r="H139" s="13">
        <f t="shared" si="21"/>
        <v>2.0887045575234326E-3</v>
      </c>
      <c r="I139" s="13">
        <f t="shared" si="21"/>
        <v>2.1279417683927747E-3</v>
      </c>
      <c r="J139" s="13">
        <f t="shared" si="21"/>
        <v>2.1681085724177293E-3</v>
      </c>
      <c r="K139" s="13">
        <f t="shared" si="21"/>
        <v>2.2093255218919418E-3</v>
      </c>
      <c r="L139" s="13">
        <f t="shared" si="21"/>
        <v>2.2516319971640428E-3</v>
      </c>
      <c r="M139" s="13">
        <f t="shared" si="21"/>
        <v>2.2950986404631783E-3</v>
      </c>
      <c r="N139" s="13">
        <f t="shared" si="21"/>
        <v>2.3398216961772922E-3</v>
      </c>
      <c r="O139" s="13">
        <f t="shared" si="21"/>
        <v>2.3856094679625996E-3</v>
      </c>
      <c r="P139" s="13">
        <f t="shared" si="21"/>
        <v>2.4326442449405044E-3</v>
      </c>
      <c r="Q139" s="13">
        <f t="shared" si="21"/>
        <v>2.5842818805099171E-3</v>
      </c>
      <c r="R139" s="13">
        <f t="shared" si="21"/>
        <v>2.6359485234920565E-3</v>
      </c>
      <c r="S139" s="13">
        <f t="shared" si="21"/>
        <v>2.6889652412290898E-3</v>
      </c>
      <c r="T139" s="13">
        <f t="shared" si="21"/>
        <v>2.7434064933563708E-3</v>
      </c>
      <c r="U139" s="13">
        <f t="shared" si="21"/>
        <v>2.799246282545471E-3</v>
      </c>
      <c r="V139" s="13">
        <f t="shared" si="21"/>
        <v>2.8565041689771224E-3</v>
      </c>
      <c r="W139" s="13">
        <f t="shared" si="21"/>
        <v>2.9153158169310505E-3</v>
      </c>
      <c r="X139" s="13">
        <f t="shared" si="21"/>
        <v>2.9756414229207473E-3</v>
      </c>
      <c r="Y139" s="13">
        <f t="shared" si="21"/>
        <v>3.037639940273167E-3</v>
      </c>
      <c r="Z139" s="13">
        <f t="shared" si="21"/>
        <v>3.1014371769738608E-3</v>
      </c>
      <c r="AA139" s="13">
        <f t="shared" si="21"/>
        <v>3.1669746618366041E-3</v>
      </c>
      <c r="AB139" s="13">
        <f t="shared" si="21"/>
        <v>3.2344740616559019E-3</v>
      </c>
      <c r="AC139" s="13">
        <f t="shared" si="21"/>
        <v>3.3039226560129856E-3</v>
      </c>
      <c r="AD139" s="13">
        <f t="shared" si="21"/>
        <v>3.375396339587851E-3</v>
      </c>
      <c r="AE139" s="13">
        <f t="shared" si="21"/>
        <v>3.4490657062942933E-3</v>
      </c>
      <c r="AF139" s="13">
        <f t="shared" si="21"/>
        <v>3.5249955237310034E-3</v>
      </c>
      <c r="AG139" s="13">
        <f t="shared" si="21"/>
        <v>3.603240173950216E-3</v>
      </c>
      <c r="AH139" s="13">
        <f t="shared" si="21"/>
        <v>3.6839307142632325E-3</v>
      </c>
      <c r="AI139" s="13">
        <f t="shared" si="21"/>
        <v>3.7670316776154526E-3</v>
      </c>
      <c r="AJ139" s="13">
        <f t="shared" si="21"/>
        <v>3.8527845019970097E-3</v>
      </c>
      <c r="AK139" s="13">
        <f t="shared" si="21"/>
        <v>3.9411736960959197E-3</v>
      </c>
      <c r="AL139" s="13">
        <f t="shared" si="21"/>
        <v>4.0323129074322185E-3</v>
      </c>
      <c r="AM139" s="13">
        <f t="shared" si="21"/>
        <v>4.1261519033070106E-3</v>
      </c>
      <c r="AN139" s="11"/>
    </row>
    <row r="140" spans="2:40" ht="15.75" customHeight="1" x14ac:dyDescent="0.45">
      <c r="B140" s="11"/>
      <c r="C140" s="11"/>
      <c r="D140" s="45" t="s">
        <v>185</v>
      </c>
      <c r="E140" s="11"/>
      <c r="F140" s="13">
        <f>C59*$Y$9</f>
        <v>0.29518367354318364</v>
      </c>
      <c r="G140" s="13">
        <f t="shared" ref="G140:AM140" si="22">D59*$Y$9*F$94</f>
        <v>0.30440276420229823</v>
      </c>
      <c r="H140" s="13">
        <f t="shared" si="22"/>
        <v>0.30921463313554437</v>
      </c>
      <c r="I140" s="13">
        <f t="shared" si="22"/>
        <v>0.31030956678390215</v>
      </c>
      <c r="J140" s="13">
        <f t="shared" si="22"/>
        <v>0.30927250012541352</v>
      </c>
      <c r="K140" s="13">
        <f t="shared" si="22"/>
        <v>0.30931337571048589</v>
      </c>
      <c r="L140" s="13">
        <f t="shared" si="22"/>
        <v>0.30882295986895303</v>
      </c>
      <c r="M140" s="13">
        <f t="shared" si="22"/>
        <v>0.30833753291538424</v>
      </c>
      <c r="N140" s="13">
        <f t="shared" si="22"/>
        <v>0.30785990554365272</v>
      </c>
      <c r="O140" s="13">
        <f t="shared" si="22"/>
        <v>0.30681949788035862</v>
      </c>
      <c r="P140" s="13">
        <f t="shared" si="22"/>
        <v>0.30473277455285386</v>
      </c>
      <c r="Q140" s="13">
        <f t="shared" si="22"/>
        <v>0.30317170486131051</v>
      </c>
      <c r="R140" s="13">
        <f t="shared" si="22"/>
        <v>0.30055228327691558</v>
      </c>
      <c r="S140" s="13">
        <f t="shared" si="22"/>
        <v>0.2984559050340499</v>
      </c>
      <c r="T140" s="13">
        <f t="shared" si="22"/>
        <v>0.29636277375461301</v>
      </c>
      <c r="U140" s="13">
        <f t="shared" si="22"/>
        <v>0.29479489912292911</v>
      </c>
      <c r="V140" s="13">
        <f t="shared" si="22"/>
        <v>0.29322454900748002</v>
      </c>
      <c r="W140" s="13">
        <f t="shared" si="22"/>
        <v>0.29272982727474628</v>
      </c>
      <c r="X140" s="13">
        <f t="shared" si="22"/>
        <v>0.29329290810205988</v>
      </c>
      <c r="Y140" s="13">
        <f t="shared" si="22"/>
        <v>0.29386724600277275</v>
      </c>
      <c r="Z140" s="13">
        <f t="shared" si="22"/>
        <v>0.29498213235126436</v>
      </c>
      <c r="AA140" s="13">
        <f t="shared" si="22"/>
        <v>0.2966198952541006</v>
      </c>
      <c r="AB140" s="13">
        <f t="shared" si="22"/>
        <v>0.29773998925483819</v>
      </c>
      <c r="AC140" s="13">
        <f t="shared" si="22"/>
        <v>0.29885333849485685</v>
      </c>
      <c r="AD140" s="13">
        <f t="shared" si="22"/>
        <v>0.3005018730173028</v>
      </c>
      <c r="AE140" s="13">
        <f t="shared" si="22"/>
        <v>0.30269387781555107</v>
      </c>
      <c r="AF140" s="13">
        <f t="shared" si="22"/>
        <v>0.3048857282969567</v>
      </c>
      <c r="AG140" s="13">
        <f t="shared" si="22"/>
        <v>0.30761039683126662</v>
      </c>
      <c r="AH140" s="13">
        <f t="shared" si="22"/>
        <v>0.31034036056981296</v>
      </c>
      <c r="AI140" s="13">
        <f t="shared" si="22"/>
        <v>0.31359548791820041</v>
      </c>
      <c r="AJ140" s="13">
        <f t="shared" si="22"/>
        <v>0.31739916242466581</v>
      </c>
      <c r="AK140" s="13">
        <f t="shared" si="22"/>
        <v>0.32119532441940729</v>
      </c>
      <c r="AL140" s="13">
        <f t="shared" si="22"/>
        <v>0.32392551652744039</v>
      </c>
      <c r="AM140" s="13">
        <f t="shared" si="22"/>
        <v>0.32771426515008861</v>
      </c>
      <c r="AN140" s="11"/>
    </row>
    <row r="141" spans="2:40" ht="15.75" customHeight="1" x14ac:dyDescent="0.45">
      <c r="B141" s="11"/>
      <c r="C141" s="11"/>
      <c r="D141" s="44" t="s">
        <v>187</v>
      </c>
      <c r="E141" s="11"/>
      <c r="F141" s="13">
        <f t="shared" ref="F141:AM141" si="23">C60*E$95</f>
        <v>4.1936007283686097E-4</v>
      </c>
      <c r="G141" s="13">
        <f t="shared" si="23"/>
        <v>4.271650937943549E-4</v>
      </c>
      <c r="H141" s="13">
        <f t="shared" si="23"/>
        <v>4.351467828173818E-4</v>
      </c>
      <c r="I141" s="13">
        <f t="shared" si="23"/>
        <v>4.4332120174849475E-4</v>
      </c>
      <c r="J141" s="13">
        <f t="shared" si="23"/>
        <v>4.5168928592036032E-4</v>
      </c>
      <c r="K141" s="13">
        <f t="shared" si="23"/>
        <v>4.6027615039415467E-4</v>
      </c>
      <c r="L141" s="13">
        <f t="shared" si="23"/>
        <v>4.6908999940917565E-4</v>
      </c>
      <c r="M141" s="13">
        <f t="shared" si="23"/>
        <v>4.7814555009649551E-4</v>
      </c>
      <c r="N141" s="13">
        <f t="shared" si="23"/>
        <v>4.8746285337026923E-4</v>
      </c>
      <c r="O141" s="13">
        <f t="shared" si="23"/>
        <v>4.9700197249220824E-4</v>
      </c>
      <c r="P141" s="13">
        <f t="shared" si="23"/>
        <v>5.0680088436260513E-4</v>
      </c>
      <c r="Q141" s="13">
        <f t="shared" si="23"/>
        <v>5.1685637610198343E-4</v>
      </c>
      <c r="R141" s="13">
        <f t="shared" si="23"/>
        <v>5.2718970469841134E-4</v>
      </c>
      <c r="S141" s="13">
        <f t="shared" si="23"/>
        <v>5.3779304824581799E-4</v>
      </c>
      <c r="T141" s="13">
        <f t="shared" si="23"/>
        <v>5.4868129867127421E-4</v>
      </c>
      <c r="U141" s="13">
        <f t="shared" si="23"/>
        <v>6.7181910781091291E-4</v>
      </c>
      <c r="V141" s="13">
        <f t="shared" si="23"/>
        <v>6.8556100055450935E-4</v>
      </c>
      <c r="W141" s="13">
        <f t="shared" si="23"/>
        <v>6.9967579606345211E-4</v>
      </c>
      <c r="X141" s="13">
        <f t="shared" si="23"/>
        <v>7.1415394150097932E-4</v>
      </c>
      <c r="Y141" s="13">
        <f t="shared" si="23"/>
        <v>7.2903358566556002E-4</v>
      </c>
      <c r="Z141" s="13">
        <f t="shared" si="23"/>
        <v>7.443449224737265E-4</v>
      </c>
      <c r="AA141" s="13">
        <f t="shared" si="23"/>
        <v>7.6007391884078492E-4</v>
      </c>
      <c r="AB141" s="13">
        <f t="shared" si="23"/>
        <v>7.762737747974164E-4</v>
      </c>
      <c r="AC141" s="13">
        <f t="shared" si="23"/>
        <v>7.9294143744311648E-4</v>
      </c>
      <c r="AD141" s="13">
        <f t="shared" si="23"/>
        <v>8.1009512150108419E-4</v>
      </c>
      <c r="AE141" s="13">
        <f t="shared" si="23"/>
        <v>8.2777576951063045E-4</v>
      </c>
      <c r="AF141" s="13">
        <f t="shared" si="23"/>
        <v>8.4599892569544081E-4</v>
      </c>
      <c r="AG141" s="13">
        <f t="shared" si="23"/>
        <v>8.6477764174805179E-4</v>
      </c>
      <c r="AH141" s="13">
        <f t="shared" si="23"/>
        <v>8.8414337142317574E-4</v>
      </c>
      <c r="AI141" s="13">
        <f t="shared" si="23"/>
        <v>9.0408760262770862E-4</v>
      </c>
      <c r="AJ141" s="13">
        <f t="shared" si="23"/>
        <v>9.2466828047928229E-4</v>
      </c>
      <c r="AK141" s="13">
        <f t="shared" si="23"/>
        <v>9.4588168706302071E-4</v>
      </c>
      <c r="AL141" s="13">
        <f t="shared" si="23"/>
        <v>9.6775509778373244E-4</v>
      </c>
      <c r="AM141" s="13">
        <f t="shared" si="23"/>
        <v>9.9027645679368253E-4</v>
      </c>
      <c r="AN141" s="11"/>
    </row>
    <row r="142" spans="2:40" ht="15.75" customHeight="1" x14ac:dyDescent="0.45">
      <c r="B142" s="11"/>
      <c r="C142" s="11"/>
      <c r="D142" s="45" t="s">
        <v>189</v>
      </c>
      <c r="E142" s="11"/>
      <c r="F142" s="13">
        <f t="shared" ref="F142:F144" si="24">C61*$Y$9</f>
        <v>2.7167346945567345E-2</v>
      </c>
      <c r="G142" s="13">
        <f t="shared" ref="G142:AM142" si="25">D61*$Y$9*F$94</f>
        <v>2.7672978563845301E-2</v>
      </c>
      <c r="H142" s="13">
        <f t="shared" si="25"/>
        <v>2.7674975771167482E-2</v>
      </c>
      <c r="I142" s="13">
        <f t="shared" si="25"/>
        <v>2.7145433800993157E-2</v>
      </c>
      <c r="J142" s="13">
        <f t="shared" si="25"/>
        <v>2.6615533573615624E-2</v>
      </c>
      <c r="K142" s="13">
        <f t="shared" si="25"/>
        <v>2.6619051265962642E-2</v>
      </c>
      <c r="L142" s="13">
        <f t="shared" si="25"/>
        <v>2.6090215575135686E-2</v>
      </c>
      <c r="M142" s="13">
        <f t="shared" si="25"/>
        <v>2.6626729958150627E-2</v>
      </c>
      <c r="N142" s="13">
        <f t="shared" si="25"/>
        <v>2.6631479718309058E-2</v>
      </c>
      <c r="O142" s="13">
        <f t="shared" si="25"/>
        <v>2.6633636968781127E-2</v>
      </c>
      <c r="P142" s="13">
        <f t="shared" si="25"/>
        <v>2.6637480293081633E-2</v>
      </c>
      <c r="Q142" s="13">
        <f t="shared" si="25"/>
        <v>2.6640747351609012E-2</v>
      </c>
      <c r="R142" s="13">
        <f t="shared" si="25"/>
        <v>2.6644705964265568E-2</v>
      </c>
      <c r="S142" s="13">
        <f t="shared" si="25"/>
        <v>2.7180805637029543E-2</v>
      </c>
      <c r="T142" s="13">
        <f t="shared" si="25"/>
        <v>2.7184355146556233E-2</v>
      </c>
      <c r="U142" s="13">
        <f t="shared" si="25"/>
        <v>2.6654150011114743E-2</v>
      </c>
      <c r="V142" s="13">
        <f t="shared" si="25"/>
        <v>2.6656777182498183E-2</v>
      </c>
      <c r="W142" s="13">
        <f t="shared" si="25"/>
        <v>2.6660275708082534E-2</v>
      </c>
      <c r="X142" s="13">
        <f t="shared" si="25"/>
        <v>2.6662991645641804E-2</v>
      </c>
      <c r="Y142" s="13">
        <f t="shared" si="25"/>
        <v>2.6666719238001159E-2</v>
      </c>
      <c r="Z142" s="13">
        <f t="shared" si="25"/>
        <v>2.6671078874436194E-2</v>
      </c>
      <c r="AA142" s="13">
        <f t="shared" si="25"/>
        <v>2.6674451012059407E-2</v>
      </c>
      <c r="AB142" s="13">
        <f t="shared" si="25"/>
        <v>2.6679210506705929E-2</v>
      </c>
      <c r="AC142" s="13">
        <f t="shared" si="25"/>
        <v>2.6683333794183653E-2</v>
      </c>
      <c r="AD142" s="13">
        <f t="shared" si="25"/>
        <v>2.6687555330133467E-2</v>
      </c>
      <c r="AE142" s="13">
        <f t="shared" si="25"/>
        <v>2.6692581817949826E-2</v>
      </c>
      <c r="AF142" s="13">
        <f t="shared" si="25"/>
        <v>2.6697524369260657E-2</v>
      </c>
      <c r="AG142" s="13">
        <f t="shared" si="25"/>
        <v>2.6702291391603003E-2</v>
      </c>
      <c r="AH142" s="13">
        <f t="shared" si="25"/>
        <v>2.6707432062806624E-2</v>
      </c>
      <c r="AI142" s="13">
        <f t="shared" si="25"/>
        <v>2.6711711066286233E-2</v>
      </c>
      <c r="AJ142" s="13">
        <f t="shared" si="25"/>
        <v>2.6717101214197455E-2</v>
      </c>
      <c r="AK142" s="13">
        <f t="shared" si="25"/>
        <v>2.7256175616289135E-2</v>
      </c>
      <c r="AL142" s="13">
        <f t="shared" si="25"/>
        <v>2.7261058321616273E-2</v>
      </c>
      <c r="AM142" s="13">
        <f t="shared" si="25"/>
        <v>2.7264971488832817E-2</v>
      </c>
      <c r="AN142" s="11"/>
    </row>
    <row r="143" spans="2:40" ht="15.75" customHeight="1" x14ac:dyDescent="0.45">
      <c r="B143" s="11"/>
      <c r="C143" s="11"/>
      <c r="D143" s="45" t="s">
        <v>191</v>
      </c>
      <c r="E143" s="11"/>
      <c r="F143" s="13">
        <f t="shared" si="24"/>
        <v>4.7020408175020402E-3</v>
      </c>
      <c r="G143" s="13">
        <f t="shared" ref="G143:AM143" si="26">D62*$Y$9*F$94</f>
        <v>4.7895539822039946E-3</v>
      </c>
      <c r="H143" s="13">
        <f t="shared" si="26"/>
        <v>4.7898996527020645E-3</v>
      </c>
      <c r="I143" s="13">
        <f t="shared" si="26"/>
        <v>4.7903706707634981E-3</v>
      </c>
      <c r="J143" s="13">
        <f t="shared" si="26"/>
        <v>4.7907960432508126E-3</v>
      </c>
      <c r="K143" s="13">
        <f t="shared" si="26"/>
        <v>4.2590482025540227E-3</v>
      </c>
      <c r="L143" s="13">
        <f t="shared" si="26"/>
        <v>4.2596270326752134E-3</v>
      </c>
      <c r="M143" s="13">
        <f t="shared" si="26"/>
        <v>4.2602767933041007E-3</v>
      </c>
      <c r="N143" s="13">
        <f t="shared" si="26"/>
        <v>4.2610367549294498E-3</v>
      </c>
      <c r="O143" s="13">
        <f t="shared" si="26"/>
        <v>3.7287091756293585E-3</v>
      </c>
      <c r="P143" s="13">
        <f t="shared" si="26"/>
        <v>3.7292472410314298E-3</v>
      </c>
      <c r="Q143" s="13">
        <f t="shared" si="26"/>
        <v>3.7297046292252617E-3</v>
      </c>
      <c r="R143" s="13">
        <f t="shared" si="26"/>
        <v>3.7302588349971801E-3</v>
      </c>
      <c r="S143" s="13">
        <f t="shared" si="26"/>
        <v>3.1977418396505349E-3</v>
      </c>
      <c r="T143" s="13">
        <f t="shared" si="26"/>
        <v>3.1981594290066153E-3</v>
      </c>
      <c r="U143" s="13">
        <f t="shared" si="26"/>
        <v>3.1984980013337692E-3</v>
      </c>
      <c r="V143" s="13">
        <f t="shared" si="26"/>
        <v>3.1988132618997818E-3</v>
      </c>
      <c r="W143" s="13">
        <f t="shared" si="26"/>
        <v>3.1992330849699041E-3</v>
      </c>
      <c r="X143" s="13">
        <f t="shared" si="26"/>
        <v>3.1995589974770163E-3</v>
      </c>
      <c r="Y143" s="13">
        <f t="shared" si="26"/>
        <v>3.2000063085601388E-3</v>
      </c>
      <c r="Z143" s="13">
        <f t="shared" si="26"/>
        <v>3.2005294649323432E-3</v>
      </c>
      <c r="AA143" s="13">
        <f t="shared" si="26"/>
        <v>2.6674451012059408E-3</v>
      </c>
      <c r="AB143" s="13">
        <f t="shared" si="26"/>
        <v>2.6679210506705925E-3</v>
      </c>
      <c r="AC143" s="13">
        <f t="shared" si="26"/>
        <v>2.6683333794183654E-3</v>
      </c>
      <c r="AD143" s="13">
        <f t="shared" si="26"/>
        <v>2.6687555330133471E-3</v>
      </c>
      <c r="AE143" s="13">
        <f t="shared" si="26"/>
        <v>2.669258181794983E-3</v>
      </c>
      <c r="AF143" s="13">
        <f t="shared" si="26"/>
        <v>2.6697524369260657E-3</v>
      </c>
      <c r="AG143" s="13">
        <f t="shared" si="26"/>
        <v>2.6702291391603001E-3</v>
      </c>
      <c r="AH143" s="13">
        <f t="shared" si="26"/>
        <v>2.6707432062806629E-3</v>
      </c>
      <c r="AI143" s="13">
        <f t="shared" si="26"/>
        <v>2.671171106628623E-3</v>
      </c>
      <c r="AJ143" s="13">
        <f t="shared" si="26"/>
        <v>2.6717101214197457E-3</v>
      </c>
      <c r="AK143" s="13">
        <f t="shared" si="26"/>
        <v>2.6721740800283466E-3</v>
      </c>
      <c r="AL143" s="13">
        <f t="shared" si="26"/>
        <v>2.672652776629046E-3</v>
      </c>
      <c r="AM143" s="13">
        <f t="shared" si="26"/>
        <v>2.6730364204738057E-3</v>
      </c>
      <c r="AN143" s="11"/>
    </row>
    <row r="144" spans="2:40" ht="15.75" customHeight="1" x14ac:dyDescent="0.45">
      <c r="B144" s="11"/>
      <c r="C144" s="11"/>
      <c r="D144" s="45" t="s">
        <v>193</v>
      </c>
      <c r="E144" s="11"/>
      <c r="F144" s="13">
        <f t="shared" si="24"/>
        <v>5.0155102053355091E-2</v>
      </c>
      <c r="G144" s="13">
        <f t="shared" ref="G144:AM144" si="27">D63*$Y$9*F$94</f>
        <v>4.8959885151418608E-2</v>
      </c>
      <c r="H144" s="13">
        <f t="shared" si="27"/>
        <v>5.5349951542334963E-2</v>
      </c>
      <c r="I144" s="13">
        <f t="shared" si="27"/>
        <v>4.5774653076184536E-2</v>
      </c>
      <c r="J144" s="13">
        <f t="shared" si="27"/>
        <v>4.5778717746618867E-2</v>
      </c>
      <c r="K144" s="13">
        <f t="shared" si="27"/>
        <v>4.897905432937126E-2</v>
      </c>
      <c r="L144" s="13">
        <f t="shared" si="27"/>
        <v>4.951816425484936E-2</v>
      </c>
      <c r="M144" s="13">
        <f t="shared" si="27"/>
        <v>5.0058252321323181E-2</v>
      </c>
      <c r="N144" s="13">
        <f t="shared" si="27"/>
        <v>5.0067181870421029E-2</v>
      </c>
      <c r="O144" s="13">
        <f t="shared" si="27"/>
        <v>5.007123750130852E-2</v>
      </c>
      <c r="P144" s="13">
        <f t="shared" si="27"/>
        <v>5.0078462950993476E-2</v>
      </c>
      <c r="Q144" s="13">
        <f t="shared" si="27"/>
        <v>5.0084605021024943E-2</v>
      </c>
      <c r="R144" s="13">
        <f t="shared" si="27"/>
        <v>5.009204721281927E-2</v>
      </c>
      <c r="S144" s="13">
        <f t="shared" si="27"/>
        <v>4.9564998514583292E-2</v>
      </c>
      <c r="T144" s="13">
        <f t="shared" si="27"/>
        <v>4.9571471149602545E-2</v>
      </c>
      <c r="U144" s="13">
        <f t="shared" si="27"/>
        <v>4.9576719020673427E-2</v>
      </c>
      <c r="V144" s="13">
        <f t="shared" si="27"/>
        <v>4.9581605559446622E-2</v>
      </c>
      <c r="W144" s="13">
        <f t="shared" si="27"/>
        <v>4.9588112817033514E-2</v>
      </c>
      <c r="X144" s="13">
        <f t="shared" si="27"/>
        <v>4.8526644795068082E-2</v>
      </c>
      <c r="Y144" s="13">
        <f t="shared" si="27"/>
        <v>4.8533429013162106E-2</v>
      </c>
      <c r="Z144" s="13">
        <f t="shared" si="27"/>
        <v>4.8541363551473878E-2</v>
      </c>
      <c r="AA144" s="13">
        <f t="shared" si="27"/>
        <v>4.8547500841948123E-2</v>
      </c>
      <c r="AB144" s="13">
        <f t="shared" si="27"/>
        <v>4.8556163122204794E-2</v>
      </c>
      <c r="AC144" s="13">
        <f t="shared" si="27"/>
        <v>4.8563667505414257E-2</v>
      </c>
      <c r="AD144" s="13">
        <f t="shared" si="27"/>
        <v>4.8571350700842911E-2</v>
      </c>
      <c r="AE144" s="13">
        <f t="shared" si="27"/>
        <v>4.8580498908668689E-2</v>
      </c>
      <c r="AF144" s="13">
        <f t="shared" si="27"/>
        <v>4.8589494352054396E-2</v>
      </c>
      <c r="AG144" s="13">
        <f t="shared" si="27"/>
        <v>4.8598170332717468E-2</v>
      </c>
      <c r="AH144" s="13">
        <f t="shared" si="27"/>
        <v>4.8607526354308053E-2</v>
      </c>
      <c r="AI144" s="13">
        <f t="shared" si="27"/>
        <v>4.8615314140640943E-2</v>
      </c>
      <c r="AJ144" s="13">
        <f t="shared" si="27"/>
        <v>4.8625124209839367E-2</v>
      </c>
      <c r="AK144" s="13">
        <f t="shared" si="27"/>
        <v>4.8633568256515915E-2</v>
      </c>
      <c r="AL144" s="13">
        <f t="shared" si="27"/>
        <v>4.8642280534648648E-2</v>
      </c>
      <c r="AM144" s="13">
        <f t="shared" si="27"/>
        <v>4.8649262852623269E-2</v>
      </c>
      <c r="AN144" s="11"/>
    </row>
    <row r="145" spans="2:40" ht="15.75" customHeight="1" x14ac:dyDescent="0.45">
      <c r="B145" s="11"/>
      <c r="C145" s="11"/>
      <c r="D145" s="44" t="s">
        <v>195</v>
      </c>
      <c r="E145" s="11"/>
      <c r="F145" s="13">
        <f t="shared" ref="F145:AM145" si="28">C64*E$95</f>
        <v>2.0129283496169324E-3</v>
      </c>
      <c r="G145" s="13">
        <f t="shared" si="28"/>
        <v>2.0503924502129033E-3</v>
      </c>
      <c r="H145" s="13">
        <f t="shared" si="28"/>
        <v>2.0887045575234326E-3</v>
      </c>
      <c r="I145" s="13">
        <f t="shared" si="28"/>
        <v>2.1279417683927747E-3</v>
      </c>
      <c r="J145" s="13">
        <f t="shared" si="28"/>
        <v>2.1681085724177293E-3</v>
      </c>
      <c r="K145" s="13">
        <f t="shared" si="28"/>
        <v>2.2093255218919418E-3</v>
      </c>
      <c r="L145" s="13">
        <f t="shared" si="28"/>
        <v>2.2516319971640428E-3</v>
      </c>
      <c r="M145" s="13">
        <f t="shared" si="28"/>
        <v>2.2950986404631783E-3</v>
      </c>
      <c r="N145" s="13">
        <f t="shared" si="28"/>
        <v>2.3398216961772922E-3</v>
      </c>
      <c r="O145" s="13">
        <f t="shared" si="28"/>
        <v>2.4850098624610412E-3</v>
      </c>
      <c r="P145" s="13">
        <f t="shared" si="28"/>
        <v>2.5340044218130258E-3</v>
      </c>
      <c r="Q145" s="13">
        <f t="shared" si="28"/>
        <v>2.5842818805099171E-3</v>
      </c>
      <c r="R145" s="13">
        <f t="shared" si="28"/>
        <v>2.6359485234920565E-3</v>
      </c>
      <c r="S145" s="13">
        <f t="shared" si="28"/>
        <v>2.6889652412290898E-3</v>
      </c>
      <c r="T145" s="13">
        <f t="shared" si="28"/>
        <v>2.7434064933563708E-3</v>
      </c>
      <c r="U145" s="13">
        <f t="shared" si="28"/>
        <v>2.799246282545471E-3</v>
      </c>
      <c r="V145" s="13">
        <f t="shared" si="28"/>
        <v>2.7422440022180374E-3</v>
      </c>
      <c r="W145" s="13">
        <f t="shared" si="28"/>
        <v>2.7987031842538084E-3</v>
      </c>
      <c r="X145" s="13">
        <f t="shared" si="28"/>
        <v>2.8566157660039173E-3</v>
      </c>
      <c r="Y145" s="13">
        <f t="shared" si="28"/>
        <v>2.9161343426622401E-3</v>
      </c>
      <c r="Z145" s="13">
        <f t="shared" si="28"/>
        <v>2.977379689894906E-3</v>
      </c>
      <c r="AA145" s="13">
        <f t="shared" si="28"/>
        <v>3.0402956753631397E-3</v>
      </c>
      <c r="AB145" s="13">
        <f t="shared" si="28"/>
        <v>3.1050950991896656E-3</v>
      </c>
      <c r="AC145" s="13">
        <f t="shared" si="28"/>
        <v>3.1717657497724659E-3</v>
      </c>
      <c r="AD145" s="13">
        <f t="shared" si="28"/>
        <v>3.2403804860043368E-3</v>
      </c>
      <c r="AE145" s="13">
        <f t="shared" si="28"/>
        <v>3.3111030780425218E-3</v>
      </c>
      <c r="AF145" s="13">
        <f t="shared" si="28"/>
        <v>3.3839957027817632E-3</v>
      </c>
      <c r="AG145" s="13">
        <f t="shared" si="28"/>
        <v>3.4591105669922071E-3</v>
      </c>
      <c r="AH145" s="13">
        <f t="shared" si="28"/>
        <v>3.536573485692703E-3</v>
      </c>
      <c r="AI145" s="13">
        <f t="shared" si="28"/>
        <v>3.6163504105108345E-3</v>
      </c>
      <c r="AJ145" s="13">
        <f t="shared" si="28"/>
        <v>3.6986731219171291E-3</v>
      </c>
      <c r="AK145" s="13">
        <f t="shared" si="28"/>
        <v>3.7835267482520829E-3</v>
      </c>
      <c r="AL145" s="13">
        <f t="shared" si="28"/>
        <v>3.8710203911349298E-3</v>
      </c>
      <c r="AM145" s="13">
        <f t="shared" si="28"/>
        <v>3.9611058271747301E-3</v>
      </c>
      <c r="AN145" s="11"/>
    </row>
    <row r="146" spans="2:40" ht="15.75" customHeight="1" x14ac:dyDescent="0.45">
      <c r="B146" s="11"/>
      <c r="C146" s="11"/>
      <c r="D146" s="40" t="s">
        <v>131</v>
      </c>
      <c r="E146" s="11"/>
      <c r="F146" s="13">
        <f t="shared" ref="F146:AM146" si="29">C65*E$95</f>
        <v>2.1135747670977791E-2</v>
      </c>
      <c r="G146" s="13">
        <f t="shared" si="29"/>
        <v>2.1699986764753227E-2</v>
      </c>
      <c r="H146" s="13">
        <f t="shared" si="29"/>
        <v>2.2453573993376899E-2</v>
      </c>
      <c r="I146" s="13">
        <f t="shared" si="29"/>
        <v>2.3141366731271422E-2</v>
      </c>
      <c r="J146" s="13">
        <f t="shared" si="29"/>
        <v>2.384919429659502E-2</v>
      </c>
      <c r="K146" s="13">
        <f t="shared" si="29"/>
        <v>2.4486691200969024E-2</v>
      </c>
      <c r="L146" s="13">
        <f t="shared" si="29"/>
        <v>2.523704196821365E-2</v>
      </c>
      <c r="M146" s="13">
        <f t="shared" si="29"/>
        <v>2.6011117925249353E-2</v>
      </c>
      <c r="N146" s="13">
        <f t="shared" si="29"/>
        <v>2.6810456935364806E-2</v>
      </c>
      <c r="O146" s="13">
        <f t="shared" si="29"/>
        <v>2.7633309670566774E-2</v>
      </c>
      <c r="P146" s="13">
        <f t="shared" si="29"/>
        <v>2.8482209701178408E-2</v>
      </c>
      <c r="Q146" s="13">
        <f t="shared" si="29"/>
        <v>2.9460813437813056E-2</v>
      </c>
      <c r="R146" s="13">
        <f t="shared" si="29"/>
        <v>3.0366126990628493E-2</v>
      </c>
      <c r="S146" s="13">
        <f t="shared" si="29"/>
        <v>3.1299555407906604E-2</v>
      </c>
      <c r="T146" s="13">
        <f t="shared" si="29"/>
        <v>3.2262460361870922E-2</v>
      </c>
      <c r="U146" s="13">
        <f t="shared" si="29"/>
        <v>3.3255045836640192E-2</v>
      </c>
      <c r="V146" s="13">
        <f t="shared" si="29"/>
        <v>3.4278050027725472E-2</v>
      </c>
      <c r="W146" s="13">
        <f t="shared" si="29"/>
        <v>3.533362770120433E-2</v>
      </c>
      <c r="X146" s="13">
        <f t="shared" si="29"/>
        <v>3.6540876673466775E-2</v>
      </c>
      <c r="Y146" s="13">
        <f t="shared" si="29"/>
        <v>3.7666735259387268E-2</v>
      </c>
      <c r="Z146" s="13">
        <f t="shared" si="29"/>
        <v>3.8829993455712732E-2</v>
      </c>
      <c r="AA146" s="13">
        <f t="shared" si="29"/>
        <v>4.0030559725614673E-2</v>
      </c>
      <c r="AB146" s="13">
        <f t="shared" si="29"/>
        <v>4.1271889026729305E-2</v>
      </c>
      <c r="AC146" s="13">
        <f t="shared" si="29"/>
        <v>4.2554523809447256E-2</v>
      </c>
      <c r="AD146" s="13">
        <f t="shared" si="29"/>
        <v>4.3880152414642062E-2</v>
      </c>
      <c r="AE146" s="13">
        <f t="shared" si="29"/>
        <v>4.5389704694832902E-2</v>
      </c>
      <c r="AF146" s="13">
        <f t="shared" si="29"/>
        <v>4.6811940555147723E-2</v>
      </c>
      <c r="AG146" s="13">
        <f t="shared" si="29"/>
        <v>4.8427547937890898E-2</v>
      </c>
      <c r="AH146" s="13">
        <f t="shared" si="29"/>
        <v>4.9954100485409436E-2</v>
      </c>
      <c r="AI146" s="13">
        <f t="shared" si="29"/>
        <v>5.1683674616884015E-2</v>
      </c>
      <c r="AJ146" s="13">
        <f t="shared" si="29"/>
        <v>5.3476648887718498E-2</v>
      </c>
      <c r="AK146" s="13">
        <f t="shared" si="29"/>
        <v>5.5334078693186711E-2</v>
      </c>
      <c r="AL146" s="13">
        <f t="shared" si="29"/>
        <v>5.72588432855375E-2</v>
      </c>
      <c r="AM146" s="13">
        <f t="shared" si="29"/>
        <v>5.9251541331488675E-2</v>
      </c>
      <c r="AN146" s="11"/>
    </row>
    <row r="147" spans="2:40" ht="15.75" customHeight="1" x14ac:dyDescent="0.45">
      <c r="B147" s="11"/>
      <c r="C147" s="11"/>
      <c r="D147" s="44" t="s">
        <v>198</v>
      </c>
      <c r="E147" s="11"/>
      <c r="F147" s="13">
        <f t="shared" ref="F147:AM147" si="30">C66*E$95</f>
        <v>4.5290887866380981E-3</v>
      </c>
      <c r="G147" s="13">
        <f t="shared" si="30"/>
        <v>4.7842490504967751E-3</v>
      </c>
      <c r="H147" s="13">
        <f t="shared" si="30"/>
        <v>5.1347320372451049E-3</v>
      </c>
      <c r="I147" s="13">
        <f t="shared" si="30"/>
        <v>5.2311901806322376E-3</v>
      </c>
      <c r="J147" s="13">
        <f t="shared" si="30"/>
        <v>5.2395957166761781E-3</v>
      </c>
      <c r="K147" s="13">
        <f t="shared" si="30"/>
        <v>5.3392033445721927E-3</v>
      </c>
      <c r="L147" s="13">
        <f t="shared" si="30"/>
        <v>5.2538079933827676E-3</v>
      </c>
      <c r="M147" s="13">
        <f t="shared" si="30"/>
        <v>5.2596010510614502E-3</v>
      </c>
      <c r="N147" s="13">
        <f t="shared" si="30"/>
        <v>5.3620913870729616E-3</v>
      </c>
      <c r="O147" s="13">
        <f t="shared" si="30"/>
        <v>5.4670216974142911E-3</v>
      </c>
      <c r="P147" s="13">
        <f t="shared" si="30"/>
        <v>5.5748097279886572E-3</v>
      </c>
      <c r="Q147" s="13">
        <f t="shared" si="30"/>
        <v>5.6854201371218174E-3</v>
      </c>
      <c r="R147" s="13">
        <f t="shared" si="30"/>
        <v>5.7990867516825246E-3</v>
      </c>
      <c r="S147" s="13">
        <f t="shared" si="30"/>
        <v>5.9157235307039976E-3</v>
      </c>
      <c r="T147" s="13">
        <f t="shared" si="30"/>
        <v>6.0354942853840165E-3</v>
      </c>
      <c r="U147" s="13">
        <f t="shared" si="30"/>
        <v>6.1583418216000357E-3</v>
      </c>
      <c r="V147" s="13">
        <f t="shared" si="30"/>
        <v>6.2843091717496692E-3</v>
      </c>
      <c r="W147" s="13">
        <f t="shared" si="30"/>
        <v>6.4136947972483118E-3</v>
      </c>
      <c r="X147" s="13">
        <f t="shared" si="30"/>
        <v>6.5464111304256445E-3</v>
      </c>
      <c r="Y147" s="13">
        <f t="shared" si="30"/>
        <v>6.6828078686009679E-3</v>
      </c>
      <c r="Z147" s="13">
        <f t="shared" si="30"/>
        <v>6.9472192764214484E-3</v>
      </c>
      <c r="AA147" s="13">
        <f t="shared" si="30"/>
        <v>7.0940232425139929E-3</v>
      </c>
      <c r="AB147" s="13">
        <f t="shared" si="30"/>
        <v>7.2452218981092211E-3</v>
      </c>
      <c r="AC147" s="13">
        <f t="shared" si="30"/>
        <v>7.4007867494690878E-3</v>
      </c>
      <c r="AD147" s="13">
        <f t="shared" si="30"/>
        <v>7.5608878006767867E-3</v>
      </c>
      <c r="AE147" s="13">
        <f t="shared" si="30"/>
        <v>7.7259071820992183E-3</v>
      </c>
      <c r="AF147" s="13">
        <f t="shared" si="30"/>
        <v>7.8959899731574478E-3</v>
      </c>
      <c r="AG147" s="13">
        <f t="shared" si="30"/>
        <v>8.0712579896484848E-3</v>
      </c>
      <c r="AH147" s="13">
        <f t="shared" si="30"/>
        <v>8.2520047999496415E-3</v>
      </c>
      <c r="AI147" s="13">
        <f t="shared" si="30"/>
        <v>8.4381509578586155E-3</v>
      </c>
      <c r="AJ147" s="13">
        <f t="shared" si="30"/>
        <v>8.6302372844733032E-3</v>
      </c>
      <c r="AK147" s="13">
        <f t="shared" si="30"/>
        <v>8.8282290792548613E-3</v>
      </c>
      <c r="AL147" s="13">
        <f t="shared" si="30"/>
        <v>9.0323809126481719E-3</v>
      </c>
      <c r="AM147" s="13">
        <f t="shared" si="30"/>
        <v>9.2425802634077056E-3</v>
      </c>
      <c r="AN147" s="11"/>
    </row>
    <row r="148" spans="2:40" ht="15.75" customHeight="1" x14ac:dyDescent="0.45">
      <c r="B148" s="11"/>
      <c r="C148" s="11"/>
      <c r="D148" s="45" t="s">
        <v>200</v>
      </c>
      <c r="E148" s="11"/>
      <c r="F148" s="13">
        <f t="shared" ref="F148:F149" si="31">C67*E$95</f>
        <v>1.1742082039432108E-3</v>
      </c>
      <c r="G148" s="13">
        <f t="shared" ref="G148:AM148" si="32">D67*F$95*F$94</f>
        <v>1.1312999874240372E-3</v>
      </c>
      <c r="H148" s="13">
        <f t="shared" si="32"/>
        <v>1.1525217905268177E-3</v>
      </c>
      <c r="I148" s="13">
        <f t="shared" si="32"/>
        <v>1.1742878696767093E-3</v>
      </c>
      <c r="J148" s="13">
        <f t="shared" si="32"/>
        <v>1.1965598454291343E-3</v>
      </c>
      <c r="K148" s="13">
        <f t="shared" si="32"/>
        <v>1.2194682654337755E-3</v>
      </c>
      <c r="L148" s="13">
        <f t="shared" si="32"/>
        <v>1.242988825575453E-3</v>
      </c>
      <c r="M148" s="13">
        <f t="shared" si="32"/>
        <v>1.2671773756615743E-3</v>
      </c>
      <c r="N148" s="13">
        <f t="shared" si="32"/>
        <v>1.2921004634605889E-3</v>
      </c>
      <c r="O148" s="13">
        <f t="shared" si="32"/>
        <v>1.3174921807450051E-3</v>
      </c>
      <c r="P148" s="13">
        <f t="shared" si="32"/>
        <v>1.3436617791820502E-3</v>
      </c>
      <c r="Q148" s="13">
        <f t="shared" si="32"/>
        <v>1.3704895878752419E-3</v>
      </c>
      <c r="R148" s="13">
        <f t="shared" si="32"/>
        <v>1.3980970221820622E-3</v>
      </c>
      <c r="S148" s="13">
        <f t="shared" si="32"/>
        <v>1.4263851065873074E-3</v>
      </c>
      <c r="T148" s="13">
        <f t="shared" si="32"/>
        <v>1.4554539856609912E-3</v>
      </c>
      <c r="U148" s="13">
        <f t="shared" si="32"/>
        <v>1.4852357753204158E-3</v>
      </c>
      <c r="V148" s="13">
        <f t="shared" si="32"/>
        <v>1.5157652906414429E-3</v>
      </c>
      <c r="W148" s="13">
        <f t="shared" si="32"/>
        <v>1.5471759258995652E-3</v>
      </c>
      <c r="X148" s="13">
        <f t="shared" si="32"/>
        <v>1.5793519692504161E-3</v>
      </c>
      <c r="Y148" s="13">
        <f t="shared" si="32"/>
        <v>1.6124837134430608E-3</v>
      </c>
      <c r="Z148" s="13">
        <f t="shared" si="32"/>
        <v>1.6466186351771189E-3</v>
      </c>
      <c r="AA148" s="13">
        <f t="shared" si="32"/>
        <v>1.6816264611945722E-3</v>
      </c>
      <c r="AB148" s="13">
        <f t="shared" si="32"/>
        <v>1.7177742981113841E-3</v>
      </c>
      <c r="AC148" s="13">
        <f t="shared" si="32"/>
        <v>1.7549284516105469E-3</v>
      </c>
      <c r="AD148" s="13">
        <f t="shared" si="32"/>
        <v>1.7931764301005199E-3</v>
      </c>
      <c r="AE148" s="13">
        <f t="shared" si="32"/>
        <v>1.8326583268291727E-3</v>
      </c>
      <c r="AF148" s="13">
        <f t="shared" si="32"/>
        <v>1.8733503911557441E-3</v>
      </c>
      <c r="AG148" s="13">
        <f t="shared" si="32"/>
        <v>1.9152752464950279E-3</v>
      </c>
      <c r="AH148" s="13">
        <f t="shared" si="32"/>
        <v>1.9585426791462468E-3</v>
      </c>
      <c r="AI148" s="13">
        <f t="shared" si="32"/>
        <v>2.0030437474604051E-3</v>
      </c>
      <c r="AJ148" s="13">
        <f t="shared" si="32"/>
        <v>2.0490544912743626E-3</v>
      </c>
      <c r="AK148" s="13">
        <f t="shared" si="32"/>
        <v>2.0964271552869279E-3</v>
      </c>
      <c r="AL148" s="13">
        <f t="shared" si="32"/>
        <v>2.145291045600582E-3</v>
      </c>
      <c r="AM148" s="13">
        <f t="shared" si="32"/>
        <v>2.1955308425711823E-3</v>
      </c>
      <c r="AN148" s="11"/>
    </row>
    <row r="149" spans="2:40" ht="15.75" customHeight="1" x14ac:dyDescent="0.45">
      <c r="B149" s="11"/>
      <c r="C149" s="11"/>
      <c r="D149" s="45" t="s">
        <v>202</v>
      </c>
      <c r="E149" s="11"/>
      <c r="F149" s="13">
        <f t="shared" si="31"/>
        <v>5.7032969905813089E-3</v>
      </c>
      <c r="G149" s="13">
        <f t="shared" ref="G149:AM149" si="33">D68*F$95*F$94</f>
        <v>6.0916153168986608E-3</v>
      </c>
      <c r="H149" s="13">
        <f t="shared" si="33"/>
        <v>6.1172310420269565E-3</v>
      </c>
      <c r="I149" s="13">
        <f t="shared" si="33"/>
        <v>6.0520990206415024E-3</v>
      </c>
      <c r="J149" s="13">
        <f t="shared" si="33"/>
        <v>6.0748422921786819E-3</v>
      </c>
      <c r="K149" s="13">
        <f t="shared" si="33"/>
        <v>6.0973413271688771E-3</v>
      </c>
      <c r="L149" s="13">
        <f t="shared" si="33"/>
        <v>6.1193296028330003E-3</v>
      </c>
      <c r="M149" s="13">
        <f t="shared" si="33"/>
        <v>6.2384116955646737E-3</v>
      </c>
      <c r="N149" s="13">
        <f t="shared" si="33"/>
        <v>6.4605023173029451E-3</v>
      </c>
      <c r="O149" s="13">
        <f t="shared" si="33"/>
        <v>6.6888064560900254E-3</v>
      </c>
      <c r="P149" s="13">
        <f t="shared" si="33"/>
        <v>6.8216674943088699E-3</v>
      </c>
      <c r="Q149" s="13">
        <f t="shared" si="33"/>
        <v>7.0632924913570155E-3</v>
      </c>
      <c r="R149" s="13">
        <f t="shared" si="33"/>
        <v>7.3131228852600181E-3</v>
      </c>
      <c r="S149" s="13">
        <f t="shared" si="33"/>
        <v>7.4610913267643764E-3</v>
      </c>
      <c r="T149" s="13">
        <f t="shared" si="33"/>
        <v>7.7251019238929524E-3</v>
      </c>
      <c r="U149" s="13">
        <f t="shared" si="33"/>
        <v>7.8831744997775906E-3</v>
      </c>
      <c r="V149" s="13">
        <f t="shared" si="33"/>
        <v>8.0452157734045814E-3</v>
      </c>
      <c r="W149" s="13">
        <f t="shared" si="33"/>
        <v>8.3309472933053488E-3</v>
      </c>
      <c r="X149" s="13">
        <f t="shared" si="33"/>
        <v>8.504202911348395E-3</v>
      </c>
      <c r="Y149" s="13">
        <f t="shared" si="33"/>
        <v>8.6826046108472495E-3</v>
      </c>
      <c r="Z149" s="13">
        <f t="shared" si="33"/>
        <v>8.8664080355691007E-3</v>
      </c>
      <c r="AA149" s="13">
        <f t="shared" si="33"/>
        <v>9.0549117141246194E-3</v>
      </c>
      <c r="AB149" s="13">
        <f t="shared" si="33"/>
        <v>9.3816903973775595E-3</v>
      </c>
      <c r="AC149" s="13">
        <f t="shared" si="33"/>
        <v>9.5846092357191395E-3</v>
      </c>
      <c r="AD149" s="13">
        <f t="shared" si="33"/>
        <v>9.9314386897874935E-3</v>
      </c>
      <c r="AE149" s="13">
        <f t="shared" si="33"/>
        <v>1.0150107656284647E-2</v>
      </c>
      <c r="AF149" s="13">
        <f t="shared" si="33"/>
        <v>1.0519582965720716E-2</v>
      </c>
      <c r="AG149" s="13">
        <f t="shared" si="33"/>
        <v>1.0755007153395155E-2</v>
      </c>
      <c r="AH149" s="13">
        <f t="shared" si="33"/>
        <v>1.1148627558217097E-2</v>
      </c>
      <c r="AI149" s="13">
        <f t="shared" si="33"/>
        <v>1.1401941331697692E-2</v>
      </c>
      <c r="AJ149" s="13">
        <f t="shared" si="33"/>
        <v>1.1821468218890557E-2</v>
      </c>
      <c r="AK149" s="13">
        <f t="shared" si="33"/>
        <v>1.2094772049732276E-2</v>
      </c>
      <c r="AL149" s="13">
        <f t="shared" si="33"/>
        <v>1.2541701497357248E-2</v>
      </c>
      <c r="AM149" s="13">
        <f t="shared" si="33"/>
        <v>1.2835411079646915E-2</v>
      </c>
      <c r="AN149" s="11"/>
    </row>
    <row r="150" spans="2:40" ht="15.75" customHeight="1" x14ac:dyDescent="0.45">
      <c r="B150" s="11"/>
      <c r="C150" s="11"/>
      <c r="D150" s="11" t="s">
        <v>203</v>
      </c>
      <c r="E150" s="11"/>
      <c r="F150" s="13">
        <f t="shared" ref="F150:AM150" si="34">SUM(F137:F149)</f>
        <v>0.55107484955777075</v>
      </c>
      <c r="G150" s="13">
        <f t="shared" si="34"/>
        <v>0.5634015366092775</v>
      </c>
      <c r="H150" s="13">
        <f t="shared" si="34"/>
        <v>0.57774872056531112</v>
      </c>
      <c r="I150" s="13">
        <f t="shared" si="34"/>
        <v>0.5708902713549151</v>
      </c>
      <c r="J150" s="13">
        <f t="shared" si="34"/>
        <v>0.57070081185010391</v>
      </c>
      <c r="K150" s="13">
        <f t="shared" si="34"/>
        <v>0.57433804361327767</v>
      </c>
      <c r="L150" s="13">
        <f t="shared" si="34"/>
        <v>0.57411984893574497</v>
      </c>
      <c r="M150" s="13">
        <f t="shared" si="34"/>
        <v>0.57513667124538137</v>
      </c>
      <c r="N150" s="13">
        <f t="shared" si="34"/>
        <v>0.57508110357226849</v>
      </c>
      <c r="O150" s="13">
        <f t="shared" si="34"/>
        <v>0.57477649262709818</v>
      </c>
      <c r="P150" s="13">
        <f t="shared" si="34"/>
        <v>0.57406848967515645</v>
      </c>
      <c r="Q150" s="13">
        <f t="shared" si="34"/>
        <v>0.57440747343118181</v>
      </c>
      <c r="R150" s="13">
        <f t="shared" si="34"/>
        <v>0.57361428419524541</v>
      </c>
      <c r="S150" s="13">
        <f t="shared" si="34"/>
        <v>0.57293308771312146</v>
      </c>
      <c r="T150" s="13">
        <f t="shared" si="34"/>
        <v>0.57303658327517382</v>
      </c>
      <c r="U150" s="13">
        <f t="shared" si="34"/>
        <v>0.57338157438773196</v>
      </c>
      <c r="V150" s="13">
        <f t="shared" si="34"/>
        <v>0.57417980623063325</v>
      </c>
      <c r="W150" s="13">
        <f t="shared" si="34"/>
        <v>0.57656544340967675</v>
      </c>
      <c r="X150" s="13">
        <f t="shared" si="34"/>
        <v>0.57922922324586634</v>
      </c>
      <c r="Y150" s="13">
        <f t="shared" si="34"/>
        <v>0.58328973614003732</v>
      </c>
      <c r="Z150" s="13">
        <f t="shared" si="34"/>
        <v>0.58847892710604888</v>
      </c>
      <c r="AA150" s="13">
        <f t="shared" si="34"/>
        <v>0.59375944211995524</v>
      </c>
      <c r="AB150" s="13">
        <f t="shared" si="34"/>
        <v>0.5997005208493329</v>
      </c>
      <c r="AC150" s="13">
        <f t="shared" si="34"/>
        <v>0.60563847853309782</v>
      </c>
      <c r="AD150" s="13">
        <f t="shared" si="34"/>
        <v>0.61266027640681175</v>
      </c>
      <c r="AE150" s="13">
        <f t="shared" si="34"/>
        <v>0.62053324457900538</v>
      </c>
      <c r="AF150" s="13">
        <f t="shared" si="34"/>
        <v>0.628731136304016</v>
      </c>
      <c r="AG150" s="13">
        <f t="shared" si="34"/>
        <v>0.63793890646580598</v>
      </c>
      <c r="AH150" s="13">
        <f t="shared" si="34"/>
        <v>0.64737244691478524</v>
      </c>
      <c r="AI150" s="13">
        <f t="shared" si="34"/>
        <v>0.65754047297825424</v>
      </c>
      <c r="AJ150" s="13">
        <f t="shared" si="34"/>
        <v>0.66880718473480594</v>
      </c>
      <c r="AK150" s="13">
        <f t="shared" si="34"/>
        <v>0.68084472427687559</v>
      </c>
      <c r="AL150" s="13">
        <f t="shared" si="34"/>
        <v>0.69138577840868309</v>
      </c>
      <c r="AM150" s="13">
        <f t="shared" si="34"/>
        <v>0.70339622194430385</v>
      </c>
      <c r="AN150" s="11"/>
    </row>
    <row r="151" spans="2:40" ht="15.75" customHeight="1" x14ac:dyDescent="0.45">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c r="AB151" s="11"/>
      <c r="AC151" s="11"/>
      <c r="AD151" s="11"/>
      <c r="AE151" s="11"/>
      <c r="AF151" s="11"/>
      <c r="AG151" s="11"/>
      <c r="AH151" s="11"/>
      <c r="AI151" s="11"/>
      <c r="AJ151" s="11"/>
      <c r="AK151" s="11"/>
      <c r="AL151" s="11"/>
      <c r="AM151" s="11"/>
      <c r="AN151" s="11"/>
    </row>
    <row r="152" spans="2:40" ht="15.75" customHeight="1" x14ac:dyDescent="0.45">
      <c r="B152" s="11"/>
      <c r="C152" s="11"/>
      <c r="D152" s="43" t="s">
        <v>205</v>
      </c>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c r="AF152" s="11"/>
      <c r="AG152" s="11"/>
      <c r="AH152" s="11"/>
      <c r="AI152" s="11"/>
      <c r="AJ152" s="11"/>
      <c r="AK152" s="11"/>
      <c r="AL152" s="11"/>
      <c r="AM152" s="11"/>
      <c r="AN152" s="11"/>
    </row>
    <row r="153" spans="2:40" ht="15.75" customHeight="1" x14ac:dyDescent="0.45">
      <c r="B153" s="11"/>
      <c r="C153" s="11"/>
      <c r="D153" s="44" t="s">
        <v>181</v>
      </c>
      <c r="E153" s="11"/>
      <c r="F153" s="13">
        <f t="shared" ref="F153:AM153" si="35">C72*E$95</f>
        <v>7.0117004178323145E-2</v>
      </c>
      <c r="G153" s="13">
        <f t="shared" si="35"/>
        <v>7.1336570663657256E-2</v>
      </c>
      <c r="H153" s="13">
        <f t="shared" si="35"/>
        <v>7.2321395304248859E-2</v>
      </c>
      <c r="I153" s="13">
        <f t="shared" si="35"/>
        <v>7.2882005567452543E-2</v>
      </c>
      <c r="J153" s="13">
        <f t="shared" si="35"/>
        <v>7.3083326461914289E-2</v>
      </c>
      <c r="K153" s="13">
        <f t="shared" si="35"/>
        <v>7.309185268259176E-2</v>
      </c>
      <c r="L153" s="13">
        <f t="shared" si="35"/>
        <v>7.2802767908304061E-2</v>
      </c>
      <c r="M153" s="13">
        <f t="shared" si="35"/>
        <v>7.2391236284609417E-2</v>
      </c>
      <c r="N153" s="13">
        <f t="shared" si="35"/>
        <v>7.1949517157451737E-2</v>
      </c>
      <c r="O153" s="13">
        <f t="shared" si="35"/>
        <v>7.1767084827874861E-2</v>
      </c>
      <c r="P153" s="13">
        <f t="shared" si="35"/>
        <v>7.1763005225744886E-2</v>
      </c>
      <c r="Q153" s="13">
        <f t="shared" si="35"/>
        <v>7.1946407553396097E-2</v>
      </c>
      <c r="R153" s="13">
        <f t="shared" si="35"/>
        <v>7.2014113661802978E-2</v>
      </c>
      <c r="S153" s="13">
        <f t="shared" si="35"/>
        <v>7.2279385684237932E-2</v>
      </c>
      <c r="T153" s="13">
        <f t="shared" si="35"/>
        <v>7.2535667684342442E-2</v>
      </c>
      <c r="U153" s="13">
        <f t="shared" si="35"/>
        <v>7.2892373197484053E-2</v>
      </c>
      <c r="V153" s="13">
        <f t="shared" si="35"/>
        <v>7.3240766892573417E-2</v>
      </c>
      <c r="W153" s="13">
        <f t="shared" si="35"/>
        <v>7.3815796484694191E-2</v>
      </c>
      <c r="X153" s="13">
        <f t="shared" si="35"/>
        <v>7.4391035573018682E-2</v>
      </c>
      <c r="Y153" s="13">
        <f t="shared" si="35"/>
        <v>7.5333470518774537E-2</v>
      </c>
      <c r="Z153" s="13">
        <f t="shared" si="35"/>
        <v>7.6295354553556974E-2</v>
      </c>
      <c r="AA153" s="13">
        <f t="shared" si="35"/>
        <v>7.7527539721760075E-2</v>
      </c>
      <c r="AB153" s="13">
        <f t="shared" si="35"/>
        <v>7.8791788141937769E-2</v>
      </c>
      <c r="AC153" s="13">
        <f t="shared" si="35"/>
        <v>8.0219242087995288E-2</v>
      </c>
      <c r="AD153" s="13">
        <f t="shared" si="35"/>
        <v>8.1819607271609501E-2</v>
      </c>
      <c r="AE153" s="13">
        <f t="shared" si="35"/>
        <v>8.3467390092321889E-2</v>
      </c>
      <c r="AF153" s="13">
        <f t="shared" si="35"/>
        <v>8.5304891674290284E-2</v>
      </c>
      <c r="AG153" s="13">
        <f t="shared" si="35"/>
        <v>8.7198412209595233E-2</v>
      </c>
      <c r="AH153" s="13">
        <f t="shared" si="35"/>
        <v>8.9298480513740758E-2</v>
      </c>
      <c r="AI153" s="13">
        <f t="shared" si="35"/>
        <v>9.1463529132503191E-2</v>
      </c>
      <c r="AJ153" s="13">
        <f t="shared" si="35"/>
        <v>9.3545607708487397E-2</v>
      </c>
      <c r="AK153" s="13">
        <f t="shared" si="35"/>
        <v>9.6006991236896599E-2</v>
      </c>
      <c r="AL153" s="13">
        <f t="shared" si="35"/>
        <v>9.8388434941346123E-2</v>
      </c>
      <c r="AM153" s="13">
        <f t="shared" si="35"/>
        <v>0.10100819859295562</v>
      </c>
      <c r="AN153" s="11"/>
    </row>
    <row r="154" spans="2:40" ht="15.75" customHeight="1" x14ac:dyDescent="0.45">
      <c r="B154" s="11"/>
      <c r="C154" s="11"/>
      <c r="D154" s="44" t="s">
        <v>121</v>
      </c>
      <c r="E154" s="11"/>
      <c r="F154" s="13">
        <f t="shared" ref="F154:AM154" si="36">C73*E$95</f>
        <v>3.8581126700991211E-3</v>
      </c>
      <c r="G154" s="13">
        <f t="shared" si="36"/>
        <v>4.0153518816669351E-3</v>
      </c>
      <c r="H154" s="13">
        <f t="shared" si="36"/>
        <v>4.1774091150468652E-3</v>
      </c>
      <c r="I154" s="13">
        <f t="shared" si="36"/>
        <v>4.2558835367855494E-3</v>
      </c>
      <c r="J154" s="13">
        <f t="shared" si="36"/>
        <v>4.3362171448354586E-3</v>
      </c>
      <c r="K154" s="13">
        <f t="shared" si="36"/>
        <v>4.4186510437838836E-3</v>
      </c>
      <c r="L154" s="13">
        <f t="shared" si="36"/>
        <v>4.5032639943280856E-3</v>
      </c>
      <c r="M154" s="13">
        <f t="shared" si="36"/>
        <v>4.5901972809263567E-3</v>
      </c>
      <c r="N154" s="13">
        <f t="shared" si="36"/>
        <v>4.6796433923545844E-3</v>
      </c>
      <c r="O154" s="13">
        <f t="shared" si="36"/>
        <v>4.7712189359251991E-3</v>
      </c>
      <c r="P154" s="13">
        <f t="shared" si="36"/>
        <v>4.8652884898810088E-3</v>
      </c>
      <c r="Q154" s="13">
        <f t="shared" si="36"/>
        <v>4.9618212105790403E-3</v>
      </c>
      <c r="R154" s="13">
        <f t="shared" si="36"/>
        <v>5.0610211651047482E-3</v>
      </c>
      <c r="S154" s="13">
        <f t="shared" si="36"/>
        <v>5.162813263159852E-3</v>
      </c>
      <c r="T154" s="13">
        <f t="shared" si="36"/>
        <v>5.3770767269784867E-3</v>
      </c>
      <c r="U154" s="13">
        <f t="shared" si="36"/>
        <v>5.4865227137891222E-3</v>
      </c>
      <c r="V154" s="13">
        <f t="shared" si="36"/>
        <v>5.5987481711951602E-3</v>
      </c>
      <c r="W154" s="13">
        <f t="shared" si="36"/>
        <v>5.830631633862101E-3</v>
      </c>
      <c r="X154" s="13">
        <f t="shared" si="36"/>
        <v>5.9512828458414945E-3</v>
      </c>
      <c r="Y154" s="13">
        <f t="shared" si="36"/>
        <v>6.196785478157261E-3</v>
      </c>
      <c r="Z154" s="13">
        <f t="shared" si="36"/>
        <v>6.3269318410266754E-3</v>
      </c>
      <c r="AA154" s="13">
        <f t="shared" si="36"/>
        <v>6.587307296620137E-3</v>
      </c>
      <c r="AB154" s="13">
        <f t="shared" si="36"/>
        <v>6.8570850107105121E-3</v>
      </c>
      <c r="AC154" s="13">
        <f t="shared" si="36"/>
        <v>7.0043160307475295E-3</v>
      </c>
      <c r="AD154" s="13">
        <f t="shared" si="36"/>
        <v>7.290856093509759E-3</v>
      </c>
      <c r="AE154" s="13">
        <f t="shared" si="36"/>
        <v>7.4499819255956744E-3</v>
      </c>
      <c r="AF154" s="13">
        <f t="shared" si="36"/>
        <v>7.7549901522082085E-3</v>
      </c>
      <c r="AG154" s="13">
        <f t="shared" si="36"/>
        <v>8.0712579896484848E-3</v>
      </c>
      <c r="AH154" s="13">
        <f t="shared" si="36"/>
        <v>8.2520047999496415E-3</v>
      </c>
      <c r="AI154" s="13">
        <f t="shared" si="36"/>
        <v>8.5888322249632314E-3</v>
      </c>
      <c r="AJ154" s="13">
        <f t="shared" si="36"/>
        <v>8.9384600446330616E-3</v>
      </c>
      <c r="AK154" s="13">
        <f t="shared" si="36"/>
        <v>9.1435229749425341E-3</v>
      </c>
      <c r="AL154" s="13">
        <f t="shared" si="36"/>
        <v>9.5162584615400368E-3</v>
      </c>
      <c r="AM154" s="13">
        <f t="shared" si="36"/>
        <v>9.902764567936824E-3</v>
      </c>
      <c r="AN154" s="11"/>
    </row>
    <row r="155" spans="2:40" ht="15.75" customHeight="1" x14ac:dyDescent="0.45">
      <c r="B155" s="11"/>
      <c r="C155" s="11"/>
      <c r="D155" s="44" t="s">
        <v>127</v>
      </c>
      <c r="E155" s="11"/>
      <c r="F155" s="13">
        <f t="shared" ref="F155:AM155" si="37">C74*E$95</f>
        <v>9.2259216024109401E-4</v>
      </c>
      <c r="G155" s="13">
        <f t="shared" si="37"/>
        <v>9.3976320634758066E-4</v>
      </c>
      <c r="H155" s="13">
        <f t="shared" si="37"/>
        <v>1.0443522787617163E-3</v>
      </c>
      <c r="I155" s="13">
        <f t="shared" si="37"/>
        <v>1.0639708841963874E-3</v>
      </c>
      <c r="J155" s="13">
        <f t="shared" si="37"/>
        <v>1.0840542862088646E-3</v>
      </c>
      <c r="K155" s="13">
        <f t="shared" si="37"/>
        <v>1.1046627609459709E-3</v>
      </c>
      <c r="L155" s="13">
        <f t="shared" si="37"/>
        <v>1.1258159985820214E-3</v>
      </c>
      <c r="M155" s="13">
        <f t="shared" si="37"/>
        <v>1.1475493202315892E-3</v>
      </c>
      <c r="N155" s="13">
        <f t="shared" si="37"/>
        <v>1.1699108480886461E-3</v>
      </c>
      <c r="O155" s="13">
        <f t="shared" si="37"/>
        <v>1.1928047339812998E-3</v>
      </c>
      <c r="P155" s="13">
        <f t="shared" si="37"/>
        <v>1.2163221224702522E-3</v>
      </c>
      <c r="Q155" s="13">
        <f t="shared" si="37"/>
        <v>1.2404553026447601E-3</v>
      </c>
      <c r="R155" s="13">
        <f t="shared" si="37"/>
        <v>1.265255291276187E-3</v>
      </c>
      <c r="S155" s="13">
        <f t="shared" si="37"/>
        <v>1.290703315789963E-3</v>
      </c>
      <c r="T155" s="13">
        <f t="shared" si="37"/>
        <v>1.3168351168110579E-3</v>
      </c>
      <c r="U155" s="13">
        <f t="shared" si="37"/>
        <v>1.3436382156218258E-3</v>
      </c>
      <c r="V155" s="13">
        <f t="shared" si="37"/>
        <v>1.3711220011090187E-3</v>
      </c>
      <c r="W155" s="13">
        <f t="shared" si="37"/>
        <v>1.3993515921269042E-3</v>
      </c>
      <c r="X155" s="13">
        <f t="shared" si="37"/>
        <v>1.4283078830019586E-3</v>
      </c>
      <c r="Y155" s="13">
        <f t="shared" si="37"/>
        <v>1.45806717133112E-3</v>
      </c>
      <c r="Z155" s="13">
        <f t="shared" si="37"/>
        <v>1.488689844947453E-3</v>
      </c>
      <c r="AA155" s="13">
        <f t="shared" si="37"/>
        <v>1.5201478376815698E-3</v>
      </c>
      <c r="AB155" s="13">
        <f t="shared" si="37"/>
        <v>1.5525475495948328E-3</v>
      </c>
      <c r="AC155" s="13">
        <f t="shared" si="37"/>
        <v>1.585882874886233E-3</v>
      </c>
      <c r="AD155" s="13">
        <f t="shared" si="37"/>
        <v>1.6201902430021684E-3</v>
      </c>
      <c r="AE155" s="13">
        <f t="shared" si="37"/>
        <v>1.6555515390212609E-3</v>
      </c>
      <c r="AF155" s="13">
        <f t="shared" si="37"/>
        <v>1.6919978513908816E-3</v>
      </c>
      <c r="AG155" s="13">
        <f t="shared" si="37"/>
        <v>1.7295552834961036E-3</v>
      </c>
      <c r="AH155" s="13">
        <f t="shared" si="37"/>
        <v>1.7682867428463515E-3</v>
      </c>
      <c r="AI155" s="13">
        <f t="shared" si="37"/>
        <v>1.8081752052554172E-3</v>
      </c>
      <c r="AJ155" s="13">
        <f t="shared" si="37"/>
        <v>1.8493365609585646E-3</v>
      </c>
      <c r="AK155" s="13">
        <f t="shared" si="37"/>
        <v>1.8917633741260414E-3</v>
      </c>
      <c r="AL155" s="13">
        <f t="shared" si="37"/>
        <v>1.9355101955674649E-3</v>
      </c>
      <c r="AM155" s="13">
        <f t="shared" si="37"/>
        <v>1.9805529135873651E-3</v>
      </c>
      <c r="AN155" s="11"/>
    </row>
    <row r="156" spans="2:40" ht="15.75" customHeight="1" x14ac:dyDescent="0.45">
      <c r="B156" s="11"/>
      <c r="C156" s="11"/>
      <c r="D156" s="45" t="s">
        <v>185</v>
      </c>
      <c r="E156" s="11"/>
      <c r="F156" s="13">
        <f>C75*$Y$9</f>
        <v>0.14210612248450613</v>
      </c>
      <c r="G156" s="13">
        <f t="shared" ref="G156:AM156" si="38">D75*$Y$9*F$94</f>
        <v>0.1463474827895665</v>
      </c>
      <c r="H156" s="13">
        <f t="shared" si="38"/>
        <v>0.14901910030628643</v>
      </c>
      <c r="I156" s="13">
        <f t="shared" si="38"/>
        <v>0.14903375420153103</v>
      </c>
      <c r="J156" s="13">
        <f t="shared" si="38"/>
        <v>0.1485146773407752</v>
      </c>
      <c r="K156" s="13">
        <f t="shared" si="38"/>
        <v>0.14853430606407156</v>
      </c>
      <c r="L156" s="13">
        <f t="shared" si="38"/>
        <v>0.1485544927645481</v>
      </c>
      <c r="M156" s="13">
        <f t="shared" si="38"/>
        <v>0.14857715316648051</v>
      </c>
      <c r="N156" s="13">
        <f t="shared" si="38"/>
        <v>0.14807102723379834</v>
      </c>
      <c r="O156" s="13">
        <f t="shared" si="38"/>
        <v>0.14755034880704743</v>
      </c>
      <c r="P156" s="13">
        <f t="shared" si="38"/>
        <v>0.146506141611949</v>
      </c>
      <c r="Q156" s="13">
        <f t="shared" si="38"/>
        <v>0.14599129548681741</v>
      </c>
      <c r="R156" s="13">
        <f t="shared" si="38"/>
        <v>0.14494720044560472</v>
      </c>
      <c r="S156" s="13">
        <f t="shared" si="38"/>
        <v>0.14389838278427405</v>
      </c>
      <c r="T156" s="13">
        <f t="shared" si="38"/>
        <v>0.14285112116229551</v>
      </c>
      <c r="U156" s="13">
        <f t="shared" si="38"/>
        <v>0.1423331610593527</v>
      </c>
      <c r="V156" s="13">
        <f t="shared" si="38"/>
        <v>0.14128091906724036</v>
      </c>
      <c r="W156" s="13">
        <f t="shared" si="38"/>
        <v>0.14129946125283743</v>
      </c>
      <c r="X156" s="13">
        <f t="shared" si="38"/>
        <v>0.14131385572190155</v>
      </c>
      <c r="Y156" s="13">
        <f t="shared" si="38"/>
        <v>0.14186694634616617</v>
      </c>
      <c r="Z156" s="13">
        <f t="shared" si="38"/>
        <v>0.14242356118948929</v>
      </c>
      <c r="AA156" s="13">
        <f t="shared" si="38"/>
        <v>0.14297505742463842</v>
      </c>
      <c r="AB156" s="13">
        <f t="shared" si="38"/>
        <v>0.14406773673621201</v>
      </c>
      <c r="AC156" s="13">
        <f t="shared" si="38"/>
        <v>0.14462366916447542</v>
      </c>
      <c r="AD156" s="13">
        <f t="shared" si="38"/>
        <v>0.14518030099592608</v>
      </c>
      <c r="AE156" s="13">
        <f t="shared" si="38"/>
        <v>0.14627534836236505</v>
      </c>
      <c r="AF156" s="13">
        <f t="shared" si="38"/>
        <v>0.1473703345183188</v>
      </c>
      <c r="AG156" s="13">
        <f t="shared" si="38"/>
        <v>0.14899878596514476</v>
      </c>
      <c r="AH156" s="13">
        <f t="shared" si="38"/>
        <v>0.15009576819297327</v>
      </c>
      <c r="AI156" s="13">
        <f t="shared" si="38"/>
        <v>0.15172251885650578</v>
      </c>
      <c r="AJ156" s="13">
        <f t="shared" si="38"/>
        <v>0.15389050299377735</v>
      </c>
      <c r="AK156" s="13">
        <f t="shared" si="38"/>
        <v>0.1555205314576498</v>
      </c>
      <c r="AL156" s="13">
        <f t="shared" si="38"/>
        <v>0.15715198326578794</v>
      </c>
      <c r="AM156" s="13">
        <f t="shared" si="38"/>
        <v>0.15877836337614409</v>
      </c>
      <c r="AN156" s="11"/>
    </row>
    <row r="157" spans="2:40" ht="15.75" customHeight="1" x14ac:dyDescent="0.45">
      <c r="B157" s="11"/>
      <c r="C157" s="11"/>
      <c r="D157" s="44" t="s">
        <v>187</v>
      </c>
      <c r="E157" s="11"/>
      <c r="F157" s="13">
        <f t="shared" ref="F157:AM157" si="39">C76*E$95</f>
        <v>1.6774402913474437E-4</v>
      </c>
      <c r="G157" s="13">
        <f t="shared" si="39"/>
        <v>1.7086603751774194E-4</v>
      </c>
      <c r="H157" s="13">
        <f t="shared" si="39"/>
        <v>1.7405871312695272E-4</v>
      </c>
      <c r="I157" s="13">
        <f t="shared" si="39"/>
        <v>1.7732848069939791E-4</v>
      </c>
      <c r="J157" s="13">
        <f t="shared" si="39"/>
        <v>1.8067571436814411E-4</v>
      </c>
      <c r="K157" s="13">
        <f t="shared" si="39"/>
        <v>1.8411046015766186E-4</v>
      </c>
      <c r="L157" s="13">
        <f t="shared" si="39"/>
        <v>1.8763599976367025E-4</v>
      </c>
      <c r="M157" s="13">
        <f t="shared" si="39"/>
        <v>1.9125822003859819E-4</v>
      </c>
      <c r="N157" s="13">
        <f t="shared" si="39"/>
        <v>1.949851413481077E-4</v>
      </c>
      <c r="O157" s="13">
        <f t="shared" si="39"/>
        <v>1.988007889968833E-4</v>
      </c>
      <c r="P157" s="13">
        <f t="shared" si="39"/>
        <v>2.0272035374504206E-4</v>
      </c>
      <c r="Q157" s="13">
        <f t="shared" si="39"/>
        <v>3.1011382566119002E-4</v>
      </c>
      <c r="R157" s="13">
        <f t="shared" si="39"/>
        <v>3.1631382281904676E-4</v>
      </c>
      <c r="S157" s="13">
        <f t="shared" si="39"/>
        <v>3.2267582894749075E-4</v>
      </c>
      <c r="T157" s="13">
        <f t="shared" si="39"/>
        <v>3.2920877920276448E-4</v>
      </c>
      <c r="U157" s="13">
        <f t="shared" si="39"/>
        <v>3.3590955390545645E-4</v>
      </c>
      <c r="V157" s="13">
        <f t="shared" si="39"/>
        <v>3.4278050027725468E-4</v>
      </c>
      <c r="W157" s="13">
        <f t="shared" si="39"/>
        <v>3.4983789803172605E-4</v>
      </c>
      <c r="X157" s="13">
        <f t="shared" si="39"/>
        <v>3.5707697075048966E-4</v>
      </c>
      <c r="Y157" s="13">
        <f t="shared" si="39"/>
        <v>3.6451679283278001E-4</v>
      </c>
      <c r="Z157" s="13">
        <f t="shared" si="39"/>
        <v>3.7217246123686325E-4</v>
      </c>
      <c r="AA157" s="13">
        <f t="shared" si="39"/>
        <v>3.8003695942039246E-4</v>
      </c>
      <c r="AB157" s="13">
        <f t="shared" si="39"/>
        <v>3.881368873987082E-4</v>
      </c>
      <c r="AC157" s="13">
        <f t="shared" si="39"/>
        <v>3.9647071872155824E-4</v>
      </c>
      <c r="AD157" s="13">
        <f t="shared" si="39"/>
        <v>4.050475607505421E-4</v>
      </c>
      <c r="AE157" s="13">
        <f t="shared" si="39"/>
        <v>4.1388788475531523E-4</v>
      </c>
      <c r="AF157" s="13">
        <f t="shared" si="39"/>
        <v>4.229994628477204E-4</v>
      </c>
      <c r="AG157" s="13">
        <f t="shared" si="39"/>
        <v>4.3238882087402589E-4</v>
      </c>
      <c r="AH157" s="13">
        <f t="shared" si="39"/>
        <v>4.4207168571158787E-4</v>
      </c>
      <c r="AI157" s="13">
        <f t="shared" si="39"/>
        <v>4.5204380131385431E-4</v>
      </c>
      <c r="AJ157" s="13">
        <f t="shared" si="39"/>
        <v>4.6233414023964114E-4</v>
      </c>
      <c r="AK157" s="13">
        <f t="shared" si="39"/>
        <v>4.7294084353151036E-4</v>
      </c>
      <c r="AL157" s="13">
        <f t="shared" si="39"/>
        <v>4.8387754889186622E-4</v>
      </c>
      <c r="AM157" s="13">
        <f t="shared" si="39"/>
        <v>4.9513822839684126E-4</v>
      </c>
      <c r="AN157" s="11"/>
    </row>
    <row r="158" spans="2:40" ht="15.75" customHeight="1" x14ac:dyDescent="0.45">
      <c r="B158" s="11"/>
      <c r="C158" s="11"/>
      <c r="D158" s="45" t="s">
        <v>189</v>
      </c>
      <c r="E158" s="11"/>
      <c r="F158" s="13">
        <f t="shared" ref="F158:F160" si="40">C77*$Y$9</f>
        <v>1.3061224493061224E-2</v>
      </c>
      <c r="G158" s="13">
        <f t="shared" ref="G158:AM158" si="41">D77*$Y$9*F$94</f>
        <v>1.3304316617233318E-2</v>
      </c>
      <c r="H158" s="13">
        <f t="shared" si="41"/>
        <v>1.330527681306129E-2</v>
      </c>
      <c r="I158" s="13">
        <f t="shared" si="41"/>
        <v>1.2774321788702659E-2</v>
      </c>
      <c r="J158" s="13">
        <f t="shared" si="41"/>
        <v>1.2775456115335499E-2</v>
      </c>
      <c r="K158" s="13">
        <f t="shared" si="41"/>
        <v>1.2777144607662067E-2</v>
      </c>
      <c r="L158" s="13">
        <f t="shared" si="41"/>
        <v>1.2246427718941239E-2</v>
      </c>
      <c r="M158" s="13">
        <f t="shared" si="41"/>
        <v>1.2780830379912301E-2</v>
      </c>
      <c r="N158" s="13">
        <f t="shared" si="41"/>
        <v>1.2783110264788348E-2</v>
      </c>
      <c r="O158" s="13">
        <f t="shared" si="41"/>
        <v>1.2784145745014941E-2</v>
      </c>
      <c r="P158" s="13">
        <f t="shared" si="41"/>
        <v>1.2785990540679184E-2</v>
      </c>
      <c r="Q158" s="13">
        <f t="shared" si="41"/>
        <v>1.2787558728772325E-2</v>
      </c>
      <c r="R158" s="13">
        <f t="shared" si="41"/>
        <v>1.2789458862847472E-2</v>
      </c>
      <c r="S158" s="13">
        <f t="shared" si="41"/>
        <v>1.279096735860214E-2</v>
      </c>
      <c r="T158" s="13">
        <f t="shared" si="41"/>
        <v>1.2792637716026461E-2</v>
      </c>
      <c r="U158" s="13">
        <f t="shared" si="41"/>
        <v>1.2793992005335077E-2</v>
      </c>
      <c r="V158" s="13">
        <f t="shared" si="41"/>
        <v>1.2795253047599127E-2</v>
      </c>
      <c r="W158" s="13">
        <f t="shared" si="41"/>
        <v>1.2796932339879616E-2</v>
      </c>
      <c r="X158" s="13">
        <f t="shared" si="41"/>
        <v>1.2798235989908065E-2</v>
      </c>
      <c r="Y158" s="13">
        <f t="shared" si="41"/>
        <v>1.2800025234240555E-2</v>
      </c>
      <c r="Z158" s="13">
        <f t="shared" si="41"/>
        <v>1.2802117859729373E-2</v>
      </c>
      <c r="AA158" s="13">
        <f t="shared" si="41"/>
        <v>1.2803736485788513E-2</v>
      </c>
      <c r="AB158" s="13">
        <f t="shared" si="41"/>
        <v>1.2806021043218844E-2</v>
      </c>
      <c r="AC158" s="13">
        <f t="shared" si="41"/>
        <v>1.2808000221208154E-2</v>
      </c>
      <c r="AD158" s="13">
        <f t="shared" si="41"/>
        <v>1.2810026558464064E-2</v>
      </c>
      <c r="AE158" s="13">
        <f t="shared" si="41"/>
        <v>1.2812439272615916E-2</v>
      </c>
      <c r="AF158" s="13">
        <f t="shared" si="41"/>
        <v>1.2814811697245113E-2</v>
      </c>
      <c r="AG158" s="13">
        <f t="shared" si="41"/>
        <v>1.281709986796944E-2</v>
      </c>
      <c r="AH158" s="13">
        <f t="shared" si="41"/>
        <v>1.2819567390147177E-2</v>
      </c>
      <c r="AI158" s="13">
        <f t="shared" si="41"/>
        <v>1.282162131181739E-2</v>
      </c>
      <c r="AJ158" s="13">
        <f t="shared" si="41"/>
        <v>1.2824208582814777E-2</v>
      </c>
      <c r="AK158" s="13">
        <f t="shared" si="41"/>
        <v>1.2826435584136063E-2</v>
      </c>
      <c r="AL158" s="13">
        <f t="shared" si="41"/>
        <v>1.2828733327819421E-2</v>
      </c>
      <c r="AM158" s="13">
        <f t="shared" si="41"/>
        <v>1.2830574818274269E-2</v>
      </c>
      <c r="AN158" s="11"/>
    </row>
    <row r="159" spans="2:40" ht="15.75" customHeight="1" x14ac:dyDescent="0.45">
      <c r="B159" s="11"/>
      <c r="C159" s="11"/>
      <c r="D159" s="45" t="s">
        <v>191</v>
      </c>
      <c r="E159" s="11"/>
      <c r="F159" s="13">
        <f t="shared" si="40"/>
        <v>2.089795918889796E-3</v>
      </c>
      <c r="G159" s="13">
        <f t="shared" ref="G159:AM159" si="42">D78*$Y$9*F$94</f>
        <v>2.1286906587573307E-3</v>
      </c>
      <c r="H159" s="13">
        <f t="shared" si="42"/>
        <v>2.1288442900898067E-3</v>
      </c>
      <c r="I159" s="13">
        <f t="shared" si="42"/>
        <v>2.1290536314504437E-3</v>
      </c>
      <c r="J159" s="13">
        <f t="shared" si="42"/>
        <v>2.1292426858892503E-3</v>
      </c>
      <c r="K159" s="13">
        <f t="shared" si="42"/>
        <v>2.1295241012770113E-3</v>
      </c>
      <c r="L159" s="13">
        <f t="shared" si="42"/>
        <v>2.1298135163376067E-3</v>
      </c>
      <c r="M159" s="13">
        <f t="shared" si="42"/>
        <v>2.1301383966520504E-3</v>
      </c>
      <c r="N159" s="13">
        <f t="shared" si="42"/>
        <v>2.1305183774647249E-3</v>
      </c>
      <c r="O159" s="13">
        <f t="shared" si="42"/>
        <v>1.5980182181268676E-3</v>
      </c>
      <c r="P159" s="13">
        <f t="shared" si="42"/>
        <v>1.598248817584898E-3</v>
      </c>
      <c r="Q159" s="13">
        <f t="shared" si="42"/>
        <v>1.5984448410965406E-3</v>
      </c>
      <c r="R159" s="13">
        <f t="shared" si="42"/>
        <v>1.598682357855934E-3</v>
      </c>
      <c r="S159" s="13">
        <f t="shared" si="42"/>
        <v>1.5988709198252675E-3</v>
      </c>
      <c r="T159" s="13">
        <f t="shared" si="42"/>
        <v>1.5990797145033076E-3</v>
      </c>
      <c r="U159" s="13">
        <f t="shared" si="42"/>
        <v>1.5992490006668846E-3</v>
      </c>
      <c r="V159" s="13">
        <f t="shared" si="42"/>
        <v>1.5994066309498909E-3</v>
      </c>
      <c r="W159" s="13">
        <f t="shared" si="42"/>
        <v>1.599616542484952E-3</v>
      </c>
      <c r="X159" s="13">
        <f t="shared" si="42"/>
        <v>1.5997794987385081E-3</v>
      </c>
      <c r="Y159" s="13">
        <f t="shared" si="42"/>
        <v>1.6000031542800694E-3</v>
      </c>
      <c r="Z159" s="13">
        <f t="shared" si="42"/>
        <v>1.6002647324661716E-3</v>
      </c>
      <c r="AA159" s="13">
        <f t="shared" si="42"/>
        <v>1.6004670607235641E-3</v>
      </c>
      <c r="AB159" s="13">
        <f t="shared" si="42"/>
        <v>1.6007526304023555E-3</v>
      </c>
      <c r="AC159" s="13">
        <f t="shared" si="42"/>
        <v>1.0673333517673463E-3</v>
      </c>
      <c r="AD159" s="13">
        <f t="shared" si="42"/>
        <v>1.0675022132053387E-3</v>
      </c>
      <c r="AE159" s="13">
        <f t="shared" si="42"/>
        <v>1.0677032727179933E-3</v>
      </c>
      <c r="AF159" s="13">
        <f t="shared" si="42"/>
        <v>1.0679009747704264E-3</v>
      </c>
      <c r="AG159" s="13">
        <f t="shared" si="42"/>
        <v>1.0680916556641202E-3</v>
      </c>
      <c r="AH159" s="13">
        <f t="shared" si="42"/>
        <v>1.0682972825122651E-3</v>
      </c>
      <c r="AI159" s="13">
        <f t="shared" si="42"/>
        <v>1.0684684426514495E-3</v>
      </c>
      <c r="AJ159" s="13">
        <f t="shared" si="42"/>
        <v>1.0686840485678983E-3</v>
      </c>
      <c r="AK159" s="13">
        <f t="shared" si="42"/>
        <v>1.0688696320113387E-3</v>
      </c>
      <c r="AL159" s="13">
        <f t="shared" si="42"/>
        <v>1.0690611106516186E-3</v>
      </c>
      <c r="AM159" s="13">
        <f t="shared" si="42"/>
        <v>1.0692145681895223E-3</v>
      </c>
      <c r="AN159" s="11"/>
    </row>
    <row r="160" spans="2:40" ht="15.75" customHeight="1" x14ac:dyDescent="0.45">
      <c r="B160" s="11"/>
      <c r="C160" s="11"/>
      <c r="D160" s="45" t="s">
        <v>193</v>
      </c>
      <c r="E160" s="11"/>
      <c r="F160" s="13">
        <f t="shared" si="40"/>
        <v>2.2465306128065302E-2</v>
      </c>
      <c r="G160" s="13">
        <f t="shared" ref="G160:AM160" si="43">D79*$Y$9*F$94</f>
        <v>2.181907925226264E-2</v>
      </c>
      <c r="H160" s="13">
        <f t="shared" si="43"/>
        <v>2.5013920408555223E-2</v>
      </c>
      <c r="I160" s="13">
        <f t="shared" si="43"/>
        <v>2.1290536314504432E-2</v>
      </c>
      <c r="J160" s="13">
        <f t="shared" si="43"/>
        <v>2.0760116187420186E-2</v>
      </c>
      <c r="K160" s="13">
        <f t="shared" si="43"/>
        <v>2.2360003063408618E-2</v>
      </c>
      <c r="L160" s="13">
        <f t="shared" si="43"/>
        <v>2.2363041921544872E-2</v>
      </c>
      <c r="M160" s="13">
        <f t="shared" si="43"/>
        <v>2.236645316484653E-2</v>
      </c>
      <c r="N160" s="13">
        <f t="shared" si="43"/>
        <v>2.237044296337961E-2</v>
      </c>
      <c r="O160" s="13">
        <f t="shared" si="43"/>
        <v>2.2372255053776147E-2</v>
      </c>
      <c r="P160" s="13">
        <f t="shared" si="43"/>
        <v>2.237548344618857E-2</v>
      </c>
      <c r="Q160" s="13">
        <f t="shared" si="43"/>
        <v>2.2378227775351568E-2</v>
      </c>
      <c r="R160" s="13">
        <f t="shared" si="43"/>
        <v>2.2381553009983075E-2</v>
      </c>
      <c r="S160" s="13">
        <f t="shared" si="43"/>
        <v>2.2384192877553742E-2</v>
      </c>
      <c r="T160" s="13">
        <f t="shared" si="43"/>
        <v>2.2387116003046308E-2</v>
      </c>
      <c r="U160" s="13">
        <f t="shared" si="43"/>
        <v>2.2389486009336382E-2</v>
      </c>
      <c r="V160" s="13">
        <f t="shared" si="43"/>
        <v>2.2391692833298473E-2</v>
      </c>
      <c r="W160" s="13">
        <f t="shared" si="43"/>
        <v>2.2394631594789331E-2</v>
      </c>
      <c r="X160" s="13">
        <f t="shared" si="43"/>
        <v>2.1863653149426281E-2</v>
      </c>
      <c r="Y160" s="13">
        <f t="shared" si="43"/>
        <v>2.1866709775160951E-2</v>
      </c>
      <c r="Z160" s="13">
        <f t="shared" si="43"/>
        <v>2.1870284677037676E-2</v>
      </c>
      <c r="AA160" s="13">
        <f t="shared" si="43"/>
        <v>2.1873049829888712E-2</v>
      </c>
      <c r="AB160" s="13">
        <f t="shared" si="43"/>
        <v>2.1876952615498858E-2</v>
      </c>
      <c r="AC160" s="13">
        <f t="shared" si="43"/>
        <v>2.1880333711230597E-2</v>
      </c>
      <c r="AD160" s="13">
        <f t="shared" si="43"/>
        <v>2.188379537070944E-2</v>
      </c>
      <c r="AE160" s="13">
        <f t="shared" si="43"/>
        <v>2.1887917090718859E-2</v>
      </c>
      <c r="AF160" s="13">
        <f t="shared" si="43"/>
        <v>2.1891969982793739E-2</v>
      </c>
      <c r="AG160" s="13">
        <f t="shared" si="43"/>
        <v>2.1895878941114458E-2</v>
      </c>
      <c r="AH160" s="13">
        <f t="shared" si="43"/>
        <v>2.1900094291501433E-2</v>
      </c>
      <c r="AI160" s="13">
        <f t="shared" si="43"/>
        <v>2.1903603074354707E-2</v>
      </c>
      <c r="AJ160" s="13">
        <f t="shared" si="43"/>
        <v>2.1908022995641912E-2</v>
      </c>
      <c r="AK160" s="13">
        <f t="shared" si="43"/>
        <v>2.1911827456232442E-2</v>
      </c>
      <c r="AL160" s="13">
        <f t="shared" si="43"/>
        <v>2.1915752768358179E-2</v>
      </c>
      <c r="AM160" s="13">
        <f t="shared" si="43"/>
        <v>2.1918898647885206E-2</v>
      </c>
      <c r="AN160" s="11"/>
    </row>
    <row r="161" spans="2:40" ht="15.75" customHeight="1" x14ac:dyDescent="0.45">
      <c r="B161" s="11"/>
      <c r="C161" s="11"/>
      <c r="D161" s="44" t="s">
        <v>195</v>
      </c>
      <c r="E161" s="11"/>
      <c r="F161" s="13">
        <f t="shared" ref="F161:AM161" si="44">C80*E$95</f>
        <v>1.0903361893758385E-3</v>
      </c>
      <c r="G161" s="13">
        <f t="shared" si="44"/>
        <v>1.1106292438653228E-3</v>
      </c>
      <c r="H161" s="13">
        <f t="shared" si="44"/>
        <v>1.1313816353251927E-3</v>
      </c>
      <c r="I161" s="13">
        <f t="shared" si="44"/>
        <v>1.1526351245460863E-3</v>
      </c>
      <c r="J161" s="13">
        <f t="shared" si="44"/>
        <v>1.1743921433929366E-3</v>
      </c>
      <c r="K161" s="13">
        <f t="shared" si="44"/>
        <v>1.1967179910248021E-3</v>
      </c>
      <c r="L161" s="13">
        <f t="shared" si="44"/>
        <v>1.2196339984638566E-3</v>
      </c>
      <c r="M161" s="13">
        <f t="shared" si="44"/>
        <v>1.243178430250888E-3</v>
      </c>
      <c r="N161" s="13">
        <f t="shared" si="44"/>
        <v>1.2674034187626999E-3</v>
      </c>
      <c r="O161" s="13">
        <f t="shared" si="44"/>
        <v>1.2922051284797414E-3</v>
      </c>
      <c r="P161" s="13">
        <f t="shared" si="44"/>
        <v>1.3176822993427736E-3</v>
      </c>
      <c r="Q161" s="13">
        <f t="shared" si="44"/>
        <v>1.3438265778651568E-3</v>
      </c>
      <c r="R161" s="13">
        <f t="shared" si="44"/>
        <v>1.3706932322158694E-3</v>
      </c>
      <c r="S161" s="13">
        <f t="shared" si="44"/>
        <v>1.3982619254391268E-3</v>
      </c>
      <c r="T161" s="13">
        <f t="shared" si="44"/>
        <v>1.4265713765453129E-3</v>
      </c>
      <c r="U161" s="13">
        <f t="shared" si="44"/>
        <v>1.455608066923645E-3</v>
      </c>
      <c r="V161" s="13">
        <f t="shared" si="44"/>
        <v>1.4853821678681037E-3</v>
      </c>
      <c r="W161" s="13">
        <f t="shared" si="44"/>
        <v>1.5159642248041463E-3</v>
      </c>
      <c r="X161" s="13">
        <f t="shared" si="44"/>
        <v>1.5473335399187886E-3</v>
      </c>
      <c r="Y161" s="13">
        <f t="shared" si="44"/>
        <v>1.579572768942047E-3</v>
      </c>
      <c r="Z161" s="13">
        <f t="shared" si="44"/>
        <v>1.6127473320264075E-3</v>
      </c>
      <c r="AA161" s="13">
        <f t="shared" si="44"/>
        <v>1.6468268241550343E-3</v>
      </c>
      <c r="AB161" s="13">
        <f t="shared" si="44"/>
        <v>1.6819265120610689E-3</v>
      </c>
      <c r="AC161" s="13">
        <f t="shared" si="44"/>
        <v>1.7180397811267527E-3</v>
      </c>
      <c r="AD161" s="13">
        <f t="shared" si="44"/>
        <v>1.7552060965856826E-3</v>
      </c>
      <c r="AE161" s="13">
        <f t="shared" si="44"/>
        <v>1.7935141672730326E-3</v>
      </c>
      <c r="AF161" s="13">
        <f t="shared" si="44"/>
        <v>1.8329976723401218E-3</v>
      </c>
      <c r="AG161" s="13">
        <f t="shared" si="44"/>
        <v>1.8736848904541124E-3</v>
      </c>
      <c r="AH161" s="13">
        <f t="shared" si="44"/>
        <v>1.9156439714168808E-3</v>
      </c>
      <c r="AI161" s="13">
        <f t="shared" si="44"/>
        <v>1.9588564723600353E-3</v>
      </c>
      <c r="AJ161" s="13">
        <f t="shared" si="44"/>
        <v>2.0034479410384449E-3</v>
      </c>
      <c r="AK161" s="13">
        <f t="shared" si="44"/>
        <v>2.0494103219698785E-3</v>
      </c>
      <c r="AL161" s="13">
        <f t="shared" si="44"/>
        <v>2.0968027118647538E-3</v>
      </c>
      <c r="AM161" s="13">
        <f t="shared" si="44"/>
        <v>2.1455989897196455E-3</v>
      </c>
      <c r="AN161" s="11"/>
    </row>
    <row r="162" spans="2:40" ht="15.75" customHeight="1" x14ac:dyDescent="0.45">
      <c r="B162" s="11"/>
      <c r="C162" s="11"/>
      <c r="D162" s="40" t="s">
        <v>131</v>
      </c>
      <c r="E162" s="11"/>
      <c r="F162" s="13">
        <f t="shared" ref="F162:AM162" si="45">C81*E$95</f>
        <v>1.0232385777219407E-2</v>
      </c>
      <c r="G162" s="13">
        <f t="shared" si="45"/>
        <v>1.050826130734113E-2</v>
      </c>
      <c r="H162" s="13">
        <f t="shared" si="45"/>
        <v>1.0878669570434546E-2</v>
      </c>
      <c r="I162" s="13">
        <f t="shared" si="45"/>
        <v>1.1171694284062067E-2</v>
      </c>
      <c r="J162" s="13">
        <f t="shared" si="45"/>
        <v>1.1563245719561223E-2</v>
      </c>
      <c r="K162" s="13">
        <f t="shared" si="45"/>
        <v>1.1875124680169189E-2</v>
      </c>
      <c r="L162" s="13">
        <f t="shared" si="45"/>
        <v>1.2196339984638567E-2</v>
      </c>
      <c r="M162" s="13">
        <f t="shared" si="45"/>
        <v>1.2527413412528181E-2</v>
      </c>
      <c r="N162" s="13">
        <f t="shared" si="45"/>
        <v>1.2966511899649161E-2</v>
      </c>
      <c r="O162" s="13">
        <f t="shared" si="45"/>
        <v>1.331965286279118E-2</v>
      </c>
      <c r="P162" s="13">
        <f t="shared" si="45"/>
        <v>1.3784984054662861E-2</v>
      </c>
      <c r="Q162" s="13">
        <f t="shared" si="45"/>
        <v>1.4265235980414738E-2</v>
      </c>
      <c r="R162" s="13">
        <f t="shared" si="45"/>
        <v>1.4655873790615833E-2</v>
      </c>
      <c r="S162" s="13">
        <f t="shared" si="45"/>
        <v>1.5165763960532066E-2</v>
      </c>
      <c r="T162" s="13">
        <f t="shared" si="45"/>
        <v>1.5582548882264185E-2</v>
      </c>
      <c r="U162" s="13">
        <f t="shared" si="45"/>
        <v>1.6123658587461911E-2</v>
      </c>
      <c r="V162" s="13">
        <f t="shared" si="45"/>
        <v>1.6567724180067311E-2</v>
      </c>
      <c r="W162" s="13">
        <f t="shared" si="45"/>
        <v>1.7142057003554576E-2</v>
      </c>
      <c r="X162" s="13">
        <f t="shared" si="45"/>
        <v>1.7615797223690825E-2</v>
      </c>
      <c r="Y162" s="13">
        <f t="shared" si="45"/>
        <v>1.8225839641638999E-2</v>
      </c>
      <c r="Z162" s="13">
        <f t="shared" si="45"/>
        <v>1.8732680548922118E-2</v>
      </c>
      <c r="AA162" s="13">
        <f t="shared" si="45"/>
        <v>1.9381884930440019E-2</v>
      </c>
      <c r="AB162" s="13">
        <f t="shared" si="45"/>
        <v>1.9924360219800357E-2</v>
      </c>
      <c r="AC162" s="13">
        <f t="shared" si="45"/>
        <v>2.0616477373521031E-2</v>
      </c>
      <c r="AD162" s="13">
        <f t="shared" si="45"/>
        <v>2.1197489012611707E-2</v>
      </c>
      <c r="AE162" s="13">
        <f t="shared" si="45"/>
        <v>2.1936057892031707E-2</v>
      </c>
      <c r="AF162" s="13">
        <f t="shared" si="45"/>
        <v>2.2700971172827662E-2</v>
      </c>
      <c r="AG162" s="13">
        <f t="shared" si="45"/>
        <v>2.3348996327197401E-2</v>
      </c>
      <c r="AH162" s="13">
        <f t="shared" si="45"/>
        <v>2.4166585485566803E-2</v>
      </c>
      <c r="AI162" s="13">
        <f t="shared" si="45"/>
        <v>2.5013090339366603E-2</v>
      </c>
      <c r="AJ162" s="13">
        <f t="shared" si="45"/>
        <v>2.5890711853419901E-2</v>
      </c>
      <c r="AK162" s="13">
        <f t="shared" si="45"/>
        <v>2.6799981133452257E-2</v>
      </c>
      <c r="AL162" s="13">
        <f t="shared" si="45"/>
        <v>2.7742312803133665E-2</v>
      </c>
      <c r="AM162" s="13">
        <f t="shared" si="45"/>
        <v>2.8552971170884511E-2</v>
      </c>
      <c r="AN162" s="11"/>
    </row>
    <row r="163" spans="2:40" ht="15.75" customHeight="1" x14ac:dyDescent="0.45">
      <c r="B163" s="11"/>
      <c r="C163" s="11"/>
      <c r="D163" s="44" t="s">
        <v>198</v>
      </c>
      <c r="E163" s="11"/>
      <c r="F163" s="13">
        <f t="shared" ref="F163:AM163" si="46">C82*E$95</f>
        <v>2.180672378751677E-3</v>
      </c>
      <c r="G163" s="13">
        <f t="shared" si="46"/>
        <v>2.3066915064895162E-3</v>
      </c>
      <c r="H163" s="13">
        <f t="shared" si="46"/>
        <v>2.4368219837773383E-3</v>
      </c>
      <c r="I163" s="13">
        <f t="shared" si="46"/>
        <v>2.4825987297915704E-3</v>
      </c>
      <c r="J163" s="13">
        <f t="shared" si="46"/>
        <v>2.5294600011540177E-3</v>
      </c>
      <c r="K163" s="13">
        <f t="shared" si="46"/>
        <v>2.577546442207266E-3</v>
      </c>
      <c r="L163" s="13">
        <f t="shared" si="46"/>
        <v>2.5330859968095486E-3</v>
      </c>
      <c r="M163" s="13">
        <f t="shared" si="46"/>
        <v>2.4863568605017761E-3</v>
      </c>
      <c r="N163" s="13">
        <f t="shared" si="46"/>
        <v>2.5348068375253999E-3</v>
      </c>
      <c r="O163" s="13">
        <f t="shared" si="46"/>
        <v>2.5844102569594829E-3</v>
      </c>
      <c r="P163" s="13">
        <f t="shared" si="46"/>
        <v>2.6353645986855472E-3</v>
      </c>
      <c r="Q163" s="13">
        <f t="shared" si="46"/>
        <v>2.6876531557303135E-3</v>
      </c>
      <c r="R163" s="13">
        <f t="shared" si="46"/>
        <v>2.7413864644317389E-3</v>
      </c>
      <c r="S163" s="13">
        <f t="shared" si="46"/>
        <v>2.7965238508782537E-3</v>
      </c>
      <c r="T163" s="13">
        <f t="shared" si="46"/>
        <v>2.9628790128248808E-3</v>
      </c>
      <c r="U163" s="13">
        <f t="shared" si="46"/>
        <v>3.0231859851491088E-3</v>
      </c>
      <c r="V163" s="13">
        <f t="shared" si="46"/>
        <v>3.0850245024952924E-3</v>
      </c>
      <c r="W163" s="13">
        <f t="shared" si="46"/>
        <v>3.1485410822855346E-3</v>
      </c>
      <c r="X163" s="13">
        <f t="shared" si="46"/>
        <v>3.2136927367544077E-3</v>
      </c>
      <c r="Y163" s="13">
        <f t="shared" si="46"/>
        <v>3.2806511354950205E-3</v>
      </c>
      <c r="Z163" s="13">
        <f t="shared" si="46"/>
        <v>3.3495521511317699E-3</v>
      </c>
      <c r="AA163" s="13">
        <f t="shared" si="46"/>
        <v>3.4203326347835329E-3</v>
      </c>
      <c r="AB163" s="13">
        <f t="shared" si="46"/>
        <v>3.4932319865883742E-3</v>
      </c>
      <c r="AC163" s="13">
        <f t="shared" si="46"/>
        <v>3.5682364684940246E-3</v>
      </c>
      <c r="AD163" s="13">
        <f t="shared" si="46"/>
        <v>3.6454280467548795E-3</v>
      </c>
      <c r="AE163" s="13">
        <f t="shared" si="46"/>
        <v>3.7249909627978372E-3</v>
      </c>
      <c r="AF163" s="13">
        <f t="shared" si="46"/>
        <v>3.8069951656294837E-3</v>
      </c>
      <c r="AG163" s="13">
        <f t="shared" si="46"/>
        <v>3.8914993878662336E-3</v>
      </c>
      <c r="AH163" s="13">
        <f t="shared" si="46"/>
        <v>3.9786451714042912E-3</v>
      </c>
      <c r="AI163" s="13">
        <f t="shared" si="46"/>
        <v>4.0683942118246883E-3</v>
      </c>
      <c r="AJ163" s="13">
        <f t="shared" si="46"/>
        <v>4.1610072621567707E-3</v>
      </c>
      <c r="AK163" s="13">
        <f t="shared" si="46"/>
        <v>4.2564675917835942E-3</v>
      </c>
      <c r="AL163" s="13">
        <f t="shared" si="46"/>
        <v>4.3548979400267968E-3</v>
      </c>
      <c r="AM163" s="13">
        <f t="shared" si="46"/>
        <v>4.4562440555715723E-3</v>
      </c>
      <c r="AN163" s="11"/>
    </row>
    <row r="164" spans="2:40" ht="15.75" customHeight="1" x14ac:dyDescent="0.45">
      <c r="B164" s="11"/>
      <c r="C164" s="11"/>
      <c r="D164" s="45" t="s">
        <v>200</v>
      </c>
      <c r="E164" s="11"/>
      <c r="F164" s="13">
        <f t="shared" ref="F164:F165" si="47">C83*$Y$9</f>
        <v>3.1346938783346932E-3</v>
      </c>
      <c r="G164" s="13">
        <f t="shared" ref="G164:AM164" si="48">D83*$Y$9*F$94</f>
        <v>3.1930359881359957E-3</v>
      </c>
      <c r="H164" s="13">
        <f t="shared" si="48"/>
        <v>3.1932664351347088E-3</v>
      </c>
      <c r="I164" s="13">
        <f t="shared" si="48"/>
        <v>3.1935804471756647E-3</v>
      </c>
      <c r="J164" s="13">
        <f t="shared" si="48"/>
        <v>3.1938640288338748E-3</v>
      </c>
      <c r="K164" s="13">
        <f t="shared" si="48"/>
        <v>3.1942861519155168E-3</v>
      </c>
      <c r="L164" s="13">
        <f t="shared" si="48"/>
        <v>3.1947202745064105E-3</v>
      </c>
      <c r="M164" s="13">
        <f t="shared" si="48"/>
        <v>3.1952075949780753E-3</v>
      </c>
      <c r="N164" s="13">
        <f t="shared" si="48"/>
        <v>3.195777566197087E-3</v>
      </c>
      <c r="O164" s="13">
        <f t="shared" si="48"/>
        <v>3.1960364362537351E-3</v>
      </c>
      <c r="P164" s="13">
        <f t="shared" si="48"/>
        <v>3.1964976351697961E-3</v>
      </c>
      <c r="Q164" s="13">
        <f t="shared" si="48"/>
        <v>3.1968896821930812E-3</v>
      </c>
      <c r="R164" s="13">
        <f t="shared" si="48"/>
        <v>3.1973647157118681E-3</v>
      </c>
      <c r="S164" s="13">
        <f t="shared" si="48"/>
        <v>3.1977418396505349E-3</v>
      </c>
      <c r="T164" s="13">
        <f t="shared" si="48"/>
        <v>3.1981594290066153E-3</v>
      </c>
      <c r="U164" s="13">
        <f t="shared" si="48"/>
        <v>3.1984980013337692E-3</v>
      </c>
      <c r="V164" s="13">
        <f t="shared" si="48"/>
        <v>3.1988132618997818E-3</v>
      </c>
      <c r="W164" s="13">
        <f t="shared" si="48"/>
        <v>3.1992330849699041E-3</v>
      </c>
      <c r="X164" s="13">
        <f t="shared" si="48"/>
        <v>3.1995589974770163E-3</v>
      </c>
      <c r="Y164" s="13">
        <f t="shared" si="48"/>
        <v>3.2000063085601388E-3</v>
      </c>
      <c r="Z164" s="13">
        <f t="shared" si="48"/>
        <v>3.2005294649323432E-3</v>
      </c>
      <c r="AA164" s="13">
        <f t="shared" si="48"/>
        <v>3.2009341214471283E-3</v>
      </c>
      <c r="AB164" s="13">
        <f t="shared" si="48"/>
        <v>3.201505260804711E-3</v>
      </c>
      <c r="AC164" s="13">
        <f t="shared" si="48"/>
        <v>3.2020000553020385E-3</v>
      </c>
      <c r="AD164" s="13">
        <f t="shared" si="48"/>
        <v>3.2025066396160159E-3</v>
      </c>
      <c r="AE164" s="13">
        <f t="shared" si="48"/>
        <v>3.203109818153979E-3</v>
      </c>
      <c r="AF164" s="13">
        <f t="shared" si="48"/>
        <v>3.2037029243112782E-3</v>
      </c>
      <c r="AG164" s="13">
        <f t="shared" si="48"/>
        <v>3.2042749669923599E-3</v>
      </c>
      <c r="AH164" s="13">
        <f t="shared" si="48"/>
        <v>3.2048918475367943E-3</v>
      </c>
      <c r="AI164" s="13">
        <f t="shared" si="48"/>
        <v>3.2054053279543474E-3</v>
      </c>
      <c r="AJ164" s="13">
        <f t="shared" si="48"/>
        <v>3.2060521457036944E-3</v>
      </c>
      <c r="AK164" s="13">
        <f t="shared" si="48"/>
        <v>3.2066088960340158E-3</v>
      </c>
      <c r="AL164" s="13">
        <f t="shared" si="48"/>
        <v>3.2071833319548553E-3</v>
      </c>
      <c r="AM164" s="13">
        <f t="shared" si="48"/>
        <v>3.2076437045685672E-3</v>
      </c>
      <c r="AN164" s="11"/>
    </row>
    <row r="165" spans="2:40" ht="15.75" customHeight="1" x14ac:dyDescent="0.45">
      <c r="B165" s="11"/>
      <c r="C165" s="11"/>
      <c r="D165" s="45" t="s">
        <v>202</v>
      </c>
      <c r="E165" s="11"/>
      <c r="F165" s="13">
        <f t="shared" si="47"/>
        <v>1.6718367351118368E-2</v>
      </c>
      <c r="G165" s="13">
        <f t="shared" ref="G165:AM165" si="49">D84*$Y$9*F$94</f>
        <v>1.7561697934747975E-2</v>
      </c>
      <c r="H165" s="13">
        <f t="shared" si="49"/>
        <v>1.7562965393240901E-2</v>
      </c>
      <c r="I165" s="13">
        <f t="shared" si="49"/>
        <v>1.703242905160355E-2</v>
      </c>
      <c r="J165" s="13">
        <f t="shared" si="49"/>
        <v>1.6501630815641686E-2</v>
      </c>
      <c r="K165" s="13">
        <f t="shared" si="49"/>
        <v>1.6503811784896839E-2</v>
      </c>
      <c r="L165" s="13">
        <f t="shared" si="49"/>
        <v>1.5973601372532051E-2</v>
      </c>
      <c r="M165" s="13">
        <f t="shared" si="49"/>
        <v>1.5976037974890379E-2</v>
      </c>
      <c r="N165" s="13">
        <f t="shared" si="49"/>
        <v>1.6511517425351611E-2</v>
      </c>
      <c r="O165" s="13">
        <f t="shared" si="49"/>
        <v>1.6512854920644301E-2</v>
      </c>
      <c r="P165" s="13">
        <f t="shared" si="49"/>
        <v>1.6515237781710611E-2</v>
      </c>
      <c r="Q165" s="13">
        <f t="shared" si="49"/>
        <v>1.7050078305029769E-2</v>
      </c>
      <c r="R165" s="13">
        <f t="shared" si="49"/>
        <v>1.7052611817129963E-2</v>
      </c>
      <c r="S165" s="13">
        <f t="shared" si="49"/>
        <v>1.7054623144802852E-2</v>
      </c>
      <c r="T165" s="13">
        <f t="shared" si="49"/>
        <v>1.7056850288035285E-2</v>
      </c>
      <c r="U165" s="13">
        <f t="shared" si="49"/>
        <v>1.7591739007335731E-2</v>
      </c>
      <c r="V165" s="13">
        <f t="shared" si="49"/>
        <v>1.7593472940448801E-2</v>
      </c>
      <c r="W165" s="13">
        <f t="shared" si="49"/>
        <v>1.7595781967334474E-2</v>
      </c>
      <c r="X165" s="13">
        <f t="shared" si="49"/>
        <v>1.7597574486123594E-2</v>
      </c>
      <c r="Y165" s="13">
        <f t="shared" si="49"/>
        <v>1.7600034697080765E-2</v>
      </c>
      <c r="Z165" s="13">
        <f t="shared" si="49"/>
        <v>1.7602912057127888E-2</v>
      </c>
      <c r="AA165" s="13">
        <f t="shared" si="49"/>
        <v>1.7605137667959209E-2</v>
      </c>
      <c r="AB165" s="13">
        <f t="shared" si="49"/>
        <v>1.760827893442591E-2</v>
      </c>
      <c r="AC165" s="13">
        <f t="shared" si="49"/>
        <v>1.8144666980044886E-2</v>
      </c>
      <c r="AD165" s="13">
        <f t="shared" si="49"/>
        <v>1.8147537624490759E-2</v>
      </c>
      <c r="AE165" s="13">
        <f t="shared" si="49"/>
        <v>1.8150955636205883E-2</v>
      </c>
      <c r="AF165" s="13">
        <f t="shared" si="49"/>
        <v>1.8154316571097246E-2</v>
      </c>
      <c r="AG165" s="13">
        <f t="shared" si="49"/>
        <v>1.86916039741221E-2</v>
      </c>
      <c r="AH165" s="13">
        <f t="shared" si="49"/>
        <v>1.8695202443964637E-2</v>
      </c>
      <c r="AI165" s="13">
        <f t="shared" si="49"/>
        <v>1.8698197746400365E-2</v>
      </c>
      <c r="AJ165" s="13">
        <f t="shared" si="49"/>
        <v>1.8701970849938215E-2</v>
      </c>
      <c r="AK165" s="13">
        <f t="shared" si="49"/>
        <v>1.8705218560198428E-2</v>
      </c>
      <c r="AL165" s="13">
        <f t="shared" si="49"/>
        <v>1.9243099991729136E-2</v>
      </c>
      <c r="AM165" s="13">
        <f t="shared" si="49"/>
        <v>1.9245862227411401E-2</v>
      </c>
      <c r="AN165" s="11"/>
    </row>
    <row r="166" spans="2:40" ht="15.75" customHeight="1" x14ac:dyDescent="0.45">
      <c r="B166" s="11"/>
      <c r="C166" s="11"/>
      <c r="D166" s="11" t="s">
        <v>203</v>
      </c>
      <c r="E166" s="11"/>
      <c r="F166" s="13">
        <f t="shared" ref="F166:AM166" si="50">SUM(F153:F165)</f>
        <v>0.28814435763712054</v>
      </c>
      <c r="G166" s="13">
        <f t="shared" si="50"/>
        <v>0.29474243708758924</v>
      </c>
      <c r="H166" s="13">
        <f t="shared" si="50"/>
        <v>0.30238746224708984</v>
      </c>
      <c r="I166" s="13">
        <f t="shared" si="50"/>
        <v>0.29863979204250141</v>
      </c>
      <c r="J166" s="13">
        <f t="shared" si="50"/>
        <v>0.29782635864533064</v>
      </c>
      <c r="K166" s="13">
        <f t="shared" si="50"/>
        <v>0.29994774183411216</v>
      </c>
      <c r="L166" s="13">
        <f t="shared" si="50"/>
        <v>0.29903064144930019</v>
      </c>
      <c r="M166" s="13">
        <f t="shared" si="50"/>
        <v>0.29960301048684668</v>
      </c>
      <c r="N166" s="13">
        <f t="shared" si="50"/>
        <v>0.29982517252616003</v>
      </c>
      <c r="O166" s="13">
        <f t="shared" si="50"/>
        <v>0.29913983671587202</v>
      </c>
      <c r="P166" s="13">
        <f t="shared" si="50"/>
        <v>0.2987629669778144</v>
      </c>
      <c r="Q166" s="13">
        <f t="shared" si="50"/>
        <v>0.29975800842555195</v>
      </c>
      <c r="R166" s="13">
        <f t="shared" si="50"/>
        <v>0.29939152863739943</v>
      </c>
      <c r="S166" s="13">
        <f t="shared" si="50"/>
        <v>0.29934090675369324</v>
      </c>
      <c r="T166" s="13">
        <f t="shared" si="50"/>
        <v>0.29941575189188269</v>
      </c>
      <c r="U166" s="13">
        <f t="shared" si="50"/>
        <v>0.30056702140369562</v>
      </c>
      <c r="V166" s="13">
        <f t="shared" si="50"/>
        <v>0.30055110619702197</v>
      </c>
      <c r="W166" s="13">
        <f t="shared" si="50"/>
        <v>0.3020878367016549</v>
      </c>
      <c r="X166" s="13">
        <f t="shared" si="50"/>
        <v>0.30287718461655172</v>
      </c>
      <c r="Y166" s="13">
        <f t="shared" si="50"/>
        <v>0.30537262902266044</v>
      </c>
      <c r="Z166" s="13">
        <f t="shared" si="50"/>
        <v>0.30767779871363099</v>
      </c>
      <c r="AA166" s="13">
        <f t="shared" si="50"/>
        <v>0.31052245879530627</v>
      </c>
      <c r="AB166" s="13">
        <f t="shared" si="50"/>
        <v>0.31385032352865427</v>
      </c>
      <c r="AC166" s="13">
        <f t="shared" si="50"/>
        <v>0.31683466881952088</v>
      </c>
      <c r="AD166" s="13">
        <f t="shared" si="50"/>
        <v>0.32002549372723593</v>
      </c>
      <c r="AE166" s="13">
        <f t="shared" si="50"/>
        <v>0.32383884791657436</v>
      </c>
      <c r="AF166" s="13">
        <f t="shared" si="50"/>
        <v>0.32801887982007094</v>
      </c>
      <c r="AG166" s="13">
        <f t="shared" si="50"/>
        <v>0.33322153028013884</v>
      </c>
      <c r="AH166" s="13">
        <f t="shared" si="50"/>
        <v>0.33760553981927188</v>
      </c>
      <c r="AI166" s="13">
        <f t="shared" si="50"/>
        <v>0.34277273614727111</v>
      </c>
      <c r="AJ166" s="13">
        <f t="shared" si="50"/>
        <v>0.34845034712737777</v>
      </c>
      <c r="AK166" s="13">
        <f t="shared" si="50"/>
        <v>0.35386056906296448</v>
      </c>
      <c r="AL166" s="13">
        <f t="shared" si="50"/>
        <v>0.35993390839867184</v>
      </c>
      <c r="AM166" s="13">
        <f t="shared" si="50"/>
        <v>0.3655920258615255</v>
      </c>
      <c r="AN166" s="11"/>
    </row>
    <row r="167" spans="2:40" ht="15.75" customHeight="1" x14ac:dyDescent="0.45">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c r="AB167" s="11"/>
      <c r="AC167" s="11"/>
      <c r="AD167" s="11"/>
      <c r="AE167" s="11"/>
      <c r="AF167" s="11"/>
      <c r="AG167" s="11"/>
      <c r="AH167" s="11"/>
      <c r="AI167" s="11"/>
      <c r="AJ167" s="11"/>
      <c r="AK167" s="11"/>
      <c r="AL167" s="11"/>
      <c r="AM167" s="11"/>
      <c r="AN167" s="11"/>
    </row>
    <row r="168" spans="2:40" ht="15.75" customHeight="1" x14ac:dyDescent="0.45">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c r="AE168" s="11"/>
      <c r="AF168" s="11"/>
      <c r="AG168" s="11"/>
      <c r="AH168" s="11"/>
      <c r="AI168" s="11"/>
      <c r="AJ168" s="11"/>
      <c r="AK168" s="11"/>
      <c r="AL168" s="11"/>
      <c r="AM168" s="11"/>
      <c r="AN168" s="11"/>
    </row>
    <row r="169" spans="2:40" ht="15.75" customHeight="1" x14ac:dyDescent="0.45">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c r="AE169" s="11"/>
      <c r="AF169" s="11"/>
      <c r="AG169" s="11"/>
      <c r="AH169" s="11"/>
      <c r="AI169" s="11"/>
      <c r="AJ169" s="11"/>
      <c r="AK169" s="11"/>
      <c r="AL169" s="11"/>
      <c r="AM169" s="11"/>
      <c r="AN169" s="11"/>
    </row>
    <row r="170" spans="2:40" ht="15.75" customHeight="1" x14ac:dyDescent="0.45">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c r="AE170" s="11"/>
      <c r="AF170" s="11"/>
      <c r="AG170" s="11"/>
      <c r="AH170" s="11"/>
      <c r="AI170" s="11"/>
      <c r="AJ170" s="11"/>
      <c r="AK170" s="11"/>
      <c r="AL170" s="11"/>
      <c r="AM170" s="11"/>
      <c r="AN170" s="11"/>
    </row>
    <row r="171" spans="2:40" ht="15.75" customHeight="1" x14ac:dyDescent="0.45">
      <c r="B171" s="11"/>
      <c r="C171" s="13">
        <v>1980</v>
      </c>
      <c r="D171" s="13">
        <v>1981</v>
      </c>
      <c r="E171" s="13">
        <v>1982</v>
      </c>
      <c r="F171" s="13">
        <v>1983</v>
      </c>
      <c r="G171" s="13">
        <v>1984</v>
      </c>
      <c r="H171" s="13">
        <v>1985</v>
      </c>
      <c r="I171" s="13">
        <v>1986</v>
      </c>
      <c r="J171" s="13">
        <v>1987</v>
      </c>
      <c r="K171" s="13">
        <v>1988</v>
      </c>
      <c r="L171" s="13">
        <v>1989</v>
      </c>
      <c r="M171" s="13">
        <v>1990</v>
      </c>
      <c r="N171" s="13">
        <v>1991</v>
      </c>
      <c r="O171" s="13">
        <v>1992</v>
      </c>
      <c r="P171" s="13">
        <v>1993</v>
      </c>
      <c r="Q171" s="13">
        <v>1994</v>
      </c>
      <c r="R171" s="13">
        <v>1995</v>
      </c>
      <c r="S171" s="13">
        <v>1996</v>
      </c>
      <c r="T171" s="13">
        <v>1997</v>
      </c>
      <c r="U171" s="13">
        <v>1998</v>
      </c>
      <c r="V171" s="13">
        <v>1999</v>
      </c>
      <c r="W171" s="13">
        <v>2000</v>
      </c>
      <c r="X171" s="13">
        <v>2001</v>
      </c>
      <c r="Y171" s="13">
        <v>2002</v>
      </c>
      <c r="Z171" s="13">
        <v>2003</v>
      </c>
      <c r="AA171" s="13">
        <v>2004</v>
      </c>
      <c r="AB171" s="13">
        <v>2005</v>
      </c>
      <c r="AC171" s="13">
        <v>2006</v>
      </c>
      <c r="AD171" s="13">
        <v>2007</v>
      </c>
      <c r="AE171" s="13">
        <v>2008</v>
      </c>
      <c r="AF171" s="13">
        <v>2009</v>
      </c>
      <c r="AG171" s="13">
        <v>2010</v>
      </c>
      <c r="AH171" s="13">
        <v>2011</v>
      </c>
      <c r="AI171" s="13">
        <v>2012</v>
      </c>
      <c r="AJ171" s="13">
        <v>2013</v>
      </c>
      <c r="AK171" s="13">
        <v>2014</v>
      </c>
      <c r="AL171" s="13">
        <v>2015</v>
      </c>
      <c r="AM171" s="13">
        <v>2016</v>
      </c>
      <c r="AN171" s="13">
        <v>2017</v>
      </c>
    </row>
    <row r="172" spans="2:40" ht="15.75" customHeight="1" x14ac:dyDescent="0.45">
      <c r="B172" s="11"/>
      <c r="C172" s="46">
        <v>4172989</v>
      </c>
      <c r="D172" s="46">
        <v>4132385</v>
      </c>
      <c r="E172" s="46">
        <v>4010592</v>
      </c>
      <c r="F172" s="46">
        <v>4112419</v>
      </c>
      <c r="G172" s="46">
        <v>4227617</v>
      </c>
      <c r="H172" s="46">
        <v>4221461</v>
      </c>
      <c r="I172" s="46">
        <v>4280091</v>
      </c>
      <c r="J172" s="46">
        <v>4459963</v>
      </c>
      <c r="K172" s="46">
        <v>4606023</v>
      </c>
      <c r="L172" s="46">
        <v>4577594</v>
      </c>
      <c r="M172" s="46">
        <v>4655432</v>
      </c>
      <c r="N172" s="46">
        <v>4676163</v>
      </c>
      <c r="O172" s="46">
        <v>4805060</v>
      </c>
      <c r="P172" s="46">
        <v>4858768</v>
      </c>
      <c r="Q172" s="46">
        <v>5089119</v>
      </c>
      <c r="R172" s="46">
        <v>5288639</v>
      </c>
      <c r="S172" s="46">
        <v>5394429</v>
      </c>
      <c r="T172" s="46">
        <v>5444841</v>
      </c>
      <c r="U172" s="46">
        <v>5463709</v>
      </c>
      <c r="V172" s="46">
        <v>5482577</v>
      </c>
      <c r="W172" s="46">
        <v>5501444</v>
      </c>
      <c r="X172" s="46">
        <v>5520312</v>
      </c>
      <c r="Y172" s="46">
        <v>5539180</v>
      </c>
      <c r="Z172" s="46">
        <v>5579251</v>
      </c>
      <c r="AA172" s="46">
        <v>5619322</v>
      </c>
      <c r="AB172" s="46">
        <v>5621751</v>
      </c>
      <c r="AC172" s="46">
        <v>5614804</v>
      </c>
      <c r="AD172" s="46">
        <v>5689924</v>
      </c>
      <c r="AE172" s="46">
        <v>6044871</v>
      </c>
      <c r="AF172" s="46">
        <v>5417599</v>
      </c>
      <c r="AG172" s="46">
        <v>5673656</v>
      </c>
      <c r="AH172" s="46">
        <v>5902243</v>
      </c>
      <c r="AI172" s="47">
        <v>4942380</v>
      </c>
      <c r="AJ172" s="47">
        <v>5009010</v>
      </c>
      <c r="AK172" s="47">
        <v>5229383</v>
      </c>
      <c r="AL172" s="47">
        <v>5117429</v>
      </c>
      <c r="AM172" s="47">
        <v>4983659</v>
      </c>
      <c r="AN172" s="46">
        <v>5084101</v>
      </c>
    </row>
    <row r="173" spans="2:40" ht="15.75" customHeight="1" x14ac:dyDescent="0.45">
      <c r="B173" s="11"/>
      <c r="C173" s="11"/>
      <c r="D173" s="13">
        <f t="shared" ref="D173:AN173" si="51">(D172-C172)/C172</f>
        <v>-9.730195790115909E-3</v>
      </c>
      <c r="E173" s="13">
        <f t="shared" si="51"/>
        <v>-2.9472810495633876E-2</v>
      </c>
      <c r="F173" s="13">
        <f t="shared" si="51"/>
        <v>2.5389518554866711E-2</v>
      </c>
      <c r="G173" s="13">
        <f t="shared" si="51"/>
        <v>2.8012223462638413E-2</v>
      </c>
      <c r="H173" s="13">
        <f t="shared" si="51"/>
        <v>-1.4561394752646705E-3</v>
      </c>
      <c r="I173" s="13">
        <f t="shared" si="51"/>
        <v>1.3888556592137178E-2</v>
      </c>
      <c r="J173" s="13">
        <f t="shared" si="51"/>
        <v>4.2025274696262299E-2</v>
      </c>
      <c r="K173" s="13">
        <f t="shared" si="51"/>
        <v>3.2749150609545419E-2</v>
      </c>
      <c r="L173" s="13">
        <f t="shared" si="51"/>
        <v>-6.172135918557072E-3</v>
      </c>
      <c r="M173" s="13">
        <f t="shared" si="51"/>
        <v>1.7004129243440986E-2</v>
      </c>
      <c r="N173" s="13">
        <f t="shared" si="51"/>
        <v>4.4530776091241371E-3</v>
      </c>
      <c r="O173" s="13">
        <f t="shared" si="51"/>
        <v>2.7564693531855072E-2</v>
      </c>
      <c r="P173" s="13">
        <f t="shared" si="51"/>
        <v>1.1177383841200735E-2</v>
      </c>
      <c r="Q173" s="13">
        <f t="shared" si="51"/>
        <v>4.7409343273850491E-2</v>
      </c>
      <c r="R173" s="13">
        <f t="shared" si="51"/>
        <v>3.9205214104838182E-2</v>
      </c>
      <c r="S173" s="13">
        <f t="shared" si="51"/>
        <v>2.0003256036193812E-2</v>
      </c>
      <c r="T173" s="13">
        <f t="shared" si="51"/>
        <v>9.3451966834673331E-3</v>
      </c>
      <c r="U173" s="13">
        <f t="shared" si="51"/>
        <v>3.4652986193719889E-3</v>
      </c>
      <c r="V173" s="13">
        <f t="shared" si="51"/>
        <v>3.4533317934758237E-3</v>
      </c>
      <c r="W173" s="13">
        <f t="shared" si="51"/>
        <v>3.4412649380026949E-3</v>
      </c>
      <c r="X173" s="13">
        <f t="shared" si="51"/>
        <v>3.4296450168355801E-3</v>
      </c>
      <c r="Y173" s="13">
        <f t="shared" si="51"/>
        <v>3.4179227550906544E-3</v>
      </c>
      <c r="Z173" s="13">
        <f t="shared" si="51"/>
        <v>7.2341032427182365E-3</v>
      </c>
      <c r="AA173" s="13">
        <f t="shared" si="51"/>
        <v>7.1821468508945019E-3</v>
      </c>
      <c r="AB173" s="13">
        <f t="shared" si="51"/>
        <v>4.3225855361198382E-4</v>
      </c>
      <c r="AC173" s="13">
        <f t="shared" si="51"/>
        <v>-1.2357359833261915E-3</v>
      </c>
      <c r="AD173" s="13">
        <f t="shared" si="51"/>
        <v>1.3378917589999579E-2</v>
      </c>
      <c r="AE173" s="13">
        <f t="shared" si="51"/>
        <v>6.2381676802713004E-2</v>
      </c>
      <c r="AF173" s="13">
        <f t="shared" si="51"/>
        <v>-0.10376929466319464</v>
      </c>
      <c r="AG173" s="13">
        <f t="shared" si="51"/>
        <v>4.7263926326034836E-2</v>
      </c>
      <c r="AH173" s="13">
        <f t="shared" si="51"/>
        <v>4.028918919300007E-2</v>
      </c>
      <c r="AI173" s="13">
        <f t="shared" si="51"/>
        <v>-0.16262681831297018</v>
      </c>
      <c r="AJ173" s="13">
        <f t="shared" si="51"/>
        <v>1.3481359183227513E-2</v>
      </c>
      <c r="AK173" s="13">
        <f t="shared" si="51"/>
        <v>4.399532043258049E-2</v>
      </c>
      <c r="AL173" s="13">
        <f t="shared" si="51"/>
        <v>-2.140864419377965E-2</v>
      </c>
      <c r="AM173" s="13">
        <f t="shared" si="51"/>
        <v>-2.6140079324989171E-2</v>
      </c>
      <c r="AN173" s="13">
        <f t="shared" si="51"/>
        <v>2.0154268179263468E-2</v>
      </c>
    </row>
    <row r="174" spans="2:40" ht="15.75" customHeight="1" x14ac:dyDescent="0.45">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c r="AE174" s="11"/>
      <c r="AF174" s="11"/>
      <c r="AG174" s="11"/>
      <c r="AH174" s="11"/>
      <c r="AI174" s="11"/>
      <c r="AJ174" s="11"/>
      <c r="AK174" s="11"/>
      <c r="AL174" s="11"/>
      <c r="AM174" s="11"/>
      <c r="AN174" s="11"/>
    </row>
    <row r="175" spans="2:40" ht="15.75" customHeight="1" x14ac:dyDescent="0.45">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c r="AF175" s="11"/>
      <c r="AG175" s="11"/>
      <c r="AH175" s="11"/>
      <c r="AI175" s="11"/>
      <c r="AJ175" s="11"/>
      <c r="AK175" s="11"/>
      <c r="AL175" s="11"/>
      <c r="AM175" s="11"/>
      <c r="AN175" s="11"/>
    </row>
    <row r="176" spans="2:40" ht="15.75" customHeight="1" x14ac:dyDescent="0.45">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c r="AF176" s="11"/>
      <c r="AG176" s="11"/>
      <c r="AH176" s="11"/>
      <c r="AI176" s="11"/>
      <c r="AJ176" s="11"/>
      <c r="AK176" s="11"/>
      <c r="AL176" s="11"/>
      <c r="AM176" s="11"/>
      <c r="AN176" s="11"/>
    </row>
    <row r="177" spans="2:40" ht="15.75" customHeight="1" x14ac:dyDescent="0.45">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c r="AF177" s="11"/>
      <c r="AG177" s="11"/>
      <c r="AH177" s="11"/>
      <c r="AI177" s="11"/>
      <c r="AJ177" s="11"/>
      <c r="AK177" s="11"/>
      <c r="AL177" s="11"/>
      <c r="AM177" s="11"/>
      <c r="AN177" s="11"/>
    </row>
    <row r="178" spans="2:40" ht="15.75" customHeight="1" x14ac:dyDescent="0.45">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c r="AF178" s="11"/>
      <c r="AG178" s="11"/>
      <c r="AH178" s="11"/>
      <c r="AI178" s="11"/>
      <c r="AJ178" s="11"/>
      <c r="AK178" s="11"/>
      <c r="AL178" s="11"/>
      <c r="AM178" s="11"/>
      <c r="AN178" s="11"/>
    </row>
    <row r="179" spans="2:40" ht="15.75" customHeight="1" x14ac:dyDescent="0.45">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c r="AE179" s="11"/>
      <c r="AF179" s="11"/>
      <c r="AG179" s="11"/>
      <c r="AH179" s="11"/>
      <c r="AI179" s="11"/>
      <c r="AJ179" s="11"/>
      <c r="AK179" s="11"/>
      <c r="AL179" s="11"/>
      <c r="AM179" s="11"/>
      <c r="AN179" s="11"/>
    </row>
    <row r="180" spans="2:40" ht="15.75" customHeight="1" x14ac:dyDescent="0.45">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1"/>
      <c r="AF180" s="11"/>
      <c r="AG180" s="11"/>
      <c r="AH180" s="11"/>
      <c r="AI180" s="11"/>
      <c r="AJ180" s="11"/>
      <c r="AK180" s="11"/>
      <c r="AL180" s="11"/>
      <c r="AM180" s="11"/>
      <c r="AN180" s="11"/>
    </row>
    <row r="181" spans="2:40" ht="15.75" customHeight="1" x14ac:dyDescent="0.45">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c r="AE181" s="11"/>
      <c r="AF181" s="11"/>
      <c r="AG181" s="11"/>
      <c r="AH181" s="11"/>
      <c r="AI181" s="11"/>
      <c r="AJ181" s="11"/>
      <c r="AK181" s="11"/>
      <c r="AL181" s="11"/>
      <c r="AM181" s="11"/>
      <c r="AN181" s="11"/>
    </row>
    <row r="182" spans="2:40" ht="15.75" customHeight="1" x14ac:dyDescent="0.45">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c r="AE182" s="11"/>
      <c r="AF182" s="11"/>
      <c r="AG182" s="11"/>
      <c r="AH182" s="11"/>
      <c r="AI182" s="11"/>
      <c r="AJ182" s="11"/>
      <c r="AK182" s="11"/>
      <c r="AL182" s="11"/>
      <c r="AM182" s="11"/>
      <c r="AN182" s="11"/>
    </row>
    <row r="183" spans="2:40" ht="15.75" customHeight="1" x14ac:dyDescent="0.45">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c r="AE183" s="11"/>
      <c r="AF183" s="11"/>
      <c r="AG183" s="11"/>
      <c r="AH183" s="11"/>
      <c r="AI183" s="11"/>
      <c r="AJ183" s="11"/>
      <c r="AK183" s="11"/>
      <c r="AL183" s="11"/>
      <c r="AM183" s="11"/>
      <c r="AN183" s="11"/>
    </row>
    <row r="184" spans="2:40" ht="15.75" customHeight="1" x14ac:dyDescent="0.45">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c r="AF184" s="11"/>
      <c r="AG184" s="11"/>
      <c r="AH184" s="11"/>
      <c r="AI184" s="11"/>
      <c r="AJ184" s="11"/>
      <c r="AK184" s="11"/>
      <c r="AL184" s="11"/>
      <c r="AM184" s="11"/>
      <c r="AN184" s="11"/>
    </row>
    <row r="185" spans="2:40" ht="15.75" customHeight="1" x14ac:dyDescent="0.45">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c r="AF185" s="11"/>
      <c r="AG185" s="11"/>
      <c r="AH185" s="11"/>
      <c r="AI185" s="11"/>
      <c r="AJ185" s="11"/>
      <c r="AK185" s="11"/>
      <c r="AL185" s="11"/>
      <c r="AM185" s="11"/>
      <c r="AN185" s="11"/>
    </row>
    <row r="186" spans="2:40" ht="15.75" customHeight="1" x14ac:dyDescent="0.45">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c r="AF186" s="11"/>
      <c r="AG186" s="11"/>
      <c r="AH186" s="11"/>
      <c r="AI186" s="11"/>
      <c r="AJ186" s="11"/>
      <c r="AK186" s="11"/>
      <c r="AL186" s="11"/>
      <c r="AM186" s="11"/>
      <c r="AN186" s="11"/>
    </row>
    <row r="187" spans="2:40" ht="15.75" customHeight="1" x14ac:dyDescent="0.45">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c r="AF187" s="11"/>
      <c r="AG187" s="11"/>
      <c r="AH187" s="11"/>
      <c r="AI187" s="11"/>
      <c r="AJ187" s="11"/>
      <c r="AK187" s="11"/>
      <c r="AL187" s="11"/>
      <c r="AM187" s="11"/>
      <c r="AN187" s="11"/>
    </row>
    <row r="188" spans="2:40" ht="15.75" customHeight="1" x14ac:dyDescent="0.45">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c r="AF188" s="11"/>
      <c r="AG188" s="11"/>
      <c r="AH188" s="11"/>
      <c r="AI188" s="11"/>
      <c r="AJ188" s="11"/>
      <c r="AK188" s="11"/>
      <c r="AL188" s="11"/>
      <c r="AM188" s="11"/>
      <c r="AN188" s="11"/>
    </row>
    <row r="189" spans="2:40" ht="15.75" customHeight="1" x14ac:dyDescent="0.45">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c r="AE189" s="11"/>
      <c r="AF189" s="11"/>
      <c r="AG189" s="11"/>
      <c r="AH189" s="11"/>
      <c r="AI189" s="11"/>
      <c r="AJ189" s="11"/>
      <c r="AK189" s="11"/>
      <c r="AL189" s="11"/>
      <c r="AM189" s="11"/>
      <c r="AN189" s="11"/>
    </row>
    <row r="190" spans="2:40" ht="15.75" customHeight="1" x14ac:dyDescent="0.45">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c r="AF190" s="11"/>
      <c r="AG190" s="11"/>
      <c r="AH190" s="11"/>
      <c r="AI190" s="11"/>
      <c r="AJ190" s="11"/>
      <c r="AK190" s="11"/>
      <c r="AL190" s="11"/>
      <c r="AM190" s="11"/>
      <c r="AN190" s="11"/>
    </row>
    <row r="191" spans="2:40" ht="15.75" customHeight="1" x14ac:dyDescent="0.45">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c r="AB191" s="11"/>
      <c r="AC191" s="11"/>
      <c r="AD191" s="11"/>
      <c r="AE191" s="11"/>
      <c r="AF191" s="11"/>
      <c r="AG191" s="11"/>
      <c r="AH191" s="11"/>
      <c r="AI191" s="11"/>
      <c r="AJ191" s="11"/>
      <c r="AK191" s="11"/>
      <c r="AL191" s="11"/>
      <c r="AM191" s="11"/>
      <c r="AN191" s="11"/>
    </row>
    <row r="192" spans="2:40" ht="15.75" customHeight="1" x14ac:dyDescent="0.45">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c r="AE192" s="11"/>
      <c r="AF192" s="11"/>
      <c r="AG192" s="11"/>
      <c r="AH192" s="11"/>
      <c r="AI192" s="11"/>
      <c r="AJ192" s="11"/>
      <c r="AK192" s="11"/>
      <c r="AL192" s="11"/>
      <c r="AM192" s="11"/>
      <c r="AN192" s="11"/>
    </row>
    <row r="193" spans="2:40" ht="15.75" customHeight="1" x14ac:dyDescent="0.45">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c r="AF193" s="11"/>
      <c r="AG193" s="11"/>
      <c r="AH193" s="11"/>
      <c r="AI193" s="11"/>
      <c r="AJ193" s="11"/>
      <c r="AK193" s="11"/>
      <c r="AL193" s="11"/>
      <c r="AM193" s="11"/>
      <c r="AN193" s="11"/>
    </row>
    <row r="194" spans="2:40" ht="15.75" customHeight="1" x14ac:dyDescent="0.45">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c r="AE194" s="11"/>
      <c r="AF194" s="11"/>
      <c r="AG194" s="11"/>
      <c r="AH194" s="11"/>
      <c r="AI194" s="11"/>
      <c r="AJ194" s="11"/>
      <c r="AK194" s="11"/>
      <c r="AL194" s="11"/>
      <c r="AM194" s="11"/>
      <c r="AN194" s="11"/>
    </row>
    <row r="195" spans="2:40" ht="15.75" customHeight="1" x14ac:dyDescent="0.45">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c r="AB195" s="11"/>
      <c r="AC195" s="11"/>
      <c r="AD195" s="11"/>
      <c r="AE195" s="11"/>
      <c r="AF195" s="11"/>
      <c r="AG195" s="11"/>
      <c r="AH195" s="11"/>
      <c r="AI195" s="11"/>
      <c r="AJ195" s="11"/>
      <c r="AK195" s="11"/>
      <c r="AL195" s="11"/>
      <c r="AM195" s="11"/>
      <c r="AN195" s="11"/>
    </row>
    <row r="196" spans="2:40" ht="15.75" customHeight="1" x14ac:dyDescent="0.45">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c r="AB196" s="11"/>
      <c r="AC196" s="11"/>
      <c r="AD196" s="11"/>
      <c r="AE196" s="11"/>
      <c r="AF196" s="11"/>
      <c r="AG196" s="11"/>
      <c r="AH196" s="11"/>
      <c r="AI196" s="11"/>
      <c r="AJ196" s="11"/>
      <c r="AK196" s="11"/>
      <c r="AL196" s="11"/>
      <c r="AM196" s="11"/>
      <c r="AN196" s="11"/>
    </row>
    <row r="197" spans="2:40" ht="15.75" customHeight="1" x14ac:dyDescent="0.45">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c r="AF197" s="11"/>
      <c r="AG197" s="11"/>
      <c r="AH197" s="11"/>
      <c r="AI197" s="11"/>
      <c r="AJ197" s="11"/>
      <c r="AK197" s="11"/>
      <c r="AL197" s="11"/>
      <c r="AM197" s="11"/>
      <c r="AN197" s="11"/>
    </row>
    <row r="198" spans="2:40" ht="15.75" customHeight="1" x14ac:dyDescent="0.45">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c r="AF198" s="11"/>
      <c r="AG198" s="11"/>
      <c r="AH198" s="11"/>
      <c r="AI198" s="11"/>
      <c r="AJ198" s="11"/>
      <c r="AK198" s="11"/>
      <c r="AL198" s="11"/>
      <c r="AM198" s="11"/>
      <c r="AN198" s="11"/>
    </row>
    <row r="199" spans="2:40" ht="15.75" customHeight="1" x14ac:dyDescent="0.45">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c r="AB199" s="11"/>
      <c r="AC199" s="11"/>
      <c r="AD199" s="11"/>
      <c r="AE199" s="11"/>
      <c r="AF199" s="11"/>
      <c r="AG199" s="11"/>
      <c r="AH199" s="11"/>
      <c r="AI199" s="11"/>
      <c r="AJ199" s="11"/>
      <c r="AK199" s="11"/>
      <c r="AL199" s="11"/>
      <c r="AM199" s="11"/>
      <c r="AN199" s="11"/>
    </row>
    <row r="200" spans="2:40" ht="15.75" customHeight="1" x14ac:dyDescent="0.45">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c r="AB200" s="11"/>
      <c r="AC200" s="11"/>
      <c r="AD200" s="11"/>
      <c r="AE200" s="11"/>
      <c r="AF200" s="11"/>
      <c r="AG200" s="11"/>
      <c r="AH200" s="11"/>
      <c r="AI200" s="11"/>
      <c r="AJ200" s="11"/>
      <c r="AK200" s="11"/>
      <c r="AL200" s="11"/>
      <c r="AM200" s="11"/>
      <c r="AN200" s="11"/>
    </row>
    <row r="201" spans="2:40" ht="15.75" customHeight="1" x14ac:dyDescent="0.45">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c r="AB201" s="11"/>
      <c r="AC201" s="11"/>
      <c r="AD201" s="11"/>
      <c r="AE201" s="11"/>
      <c r="AF201" s="11"/>
      <c r="AG201" s="11"/>
      <c r="AH201" s="11"/>
      <c r="AI201" s="11"/>
      <c r="AJ201" s="11"/>
      <c r="AK201" s="11"/>
      <c r="AL201" s="11"/>
      <c r="AM201" s="11"/>
      <c r="AN201" s="11"/>
    </row>
    <row r="202" spans="2:40" ht="15.75" customHeight="1" x14ac:dyDescent="0.45">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c r="AB202" s="11"/>
      <c r="AC202" s="11"/>
      <c r="AD202" s="11"/>
      <c r="AE202" s="11"/>
      <c r="AF202" s="11"/>
      <c r="AG202" s="11"/>
      <c r="AH202" s="11"/>
      <c r="AI202" s="11"/>
      <c r="AJ202" s="11"/>
      <c r="AK202" s="11"/>
      <c r="AL202" s="11"/>
      <c r="AM202" s="11"/>
      <c r="AN202" s="11"/>
    </row>
    <row r="203" spans="2:40" ht="15.75" customHeight="1" x14ac:dyDescent="0.45">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c r="AB203" s="11"/>
      <c r="AC203" s="11"/>
      <c r="AD203" s="11"/>
      <c r="AE203" s="11"/>
      <c r="AF203" s="11"/>
      <c r="AG203" s="11"/>
      <c r="AH203" s="11"/>
      <c r="AI203" s="11"/>
      <c r="AJ203" s="11"/>
      <c r="AK203" s="11"/>
      <c r="AL203" s="11"/>
      <c r="AM203" s="11"/>
      <c r="AN203" s="11"/>
    </row>
    <row r="204" spans="2:40" ht="15.75" customHeight="1" x14ac:dyDescent="0.45">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c r="AB204" s="11"/>
      <c r="AC204" s="11"/>
      <c r="AD204" s="11"/>
      <c r="AE204" s="11"/>
      <c r="AF204" s="11"/>
      <c r="AG204" s="11"/>
      <c r="AH204" s="11"/>
      <c r="AI204" s="11"/>
      <c r="AJ204" s="11"/>
      <c r="AK204" s="11"/>
      <c r="AL204" s="11"/>
      <c r="AM204" s="11"/>
      <c r="AN204" s="11"/>
    </row>
    <row r="205" spans="2:40" ht="15.75" customHeight="1" x14ac:dyDescent="0.45">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c r="AB205" s="11"/>
      <c r="AC205" s="11"/>
      <c r="AD205" s="11"/>
      <c r="AE205" s="11"/>
      <c r="AF205" s="11"/>
      <c r="AG205" s="11"/>
      <c r="AH205" s="11"/>
      <c r="AI205" s="11"/>
      <c r="AJ205" s="11"/>
      <c r="AK205" s="11"/>
      <c r="AL205" s="11"/>
      <c r="AM205" s="11"/>
      <c r="AN205" s="11"/>
    </row>
    <row r="206" spans="2:40" ht="15.75" customHeight="1" x14ac:dyDescent="0.45">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c r="AB206" s="11"/>
      <c r="AC206" s="11"/>
      <c r="AD206" s="11"/>
      <c r="AE206" s="11"/>
      <c r="AF206" s="11"/>
      <c r="AG206" s="11"/>
      <c r="AH206" s="11"/>
      <c r="AI206" s="11"/>
      <c r="AJ206" s="11"/>
      <c r="AK206" s="11"/>
      <c r="AL206" s="11"/>
      <c r="AM206" s="11"/>
      <c r="AN206" s="11"/>
    </row>
    <row r="207" spans="2:40" ht="15.75" customHeight="1" x14ac:dyDescent="0.45">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c r="AB207" s="11"/>
      <c r="AC207" s="11"/>
      <c r="AD207" s="11"/>
      <c r="AE207" s="11"/>
      <c r="AF207" s="11"/>
      <c r="AG207" s="11"/>
      <c r="AH207" s="11"/>
      <c r="AI207" s="11"/>
      <c r="AJ207" s="11"/>
      <c r="AK207" s="11"/>
      <c r="AL207" s="11"/>
      <c r="AM207" s="11"/>
      <c r="AN207" s="11"/>
    </row>
    <row r="208" spans="2:40" ht="15.75" customHeight="1" x14ac:dyDescent="0.45">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c r="AB208" s="11"/>
      <c r="AC208" s="11"/>
      <c r="AD208" s="11"/>
      <c r="AE208" s="11"/>
      <c r="AF208" s="11"/>
      <c r="AG208" s="11"/>
      <c r="AH208" s="11"/>
      <c r="AI208" s="11"/>
      <c r="AJ208" s="11"/>
      <c r="AK208" s="11"/>
      <c r="AL208" s="11"/>
      <c r="AM208" s="11"/>
      <c r="AN208" s="11"/>
    </row>
    <row r="209" spans="2:40" ht="15.75" customHeight="1" x14ac:dyDescent="0.45">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c r="AB209" s="11"/>
      <c r="AC209" s="11"/>
      <c r="AD209" s="11"/>
      <c r="AE209" s="11"/>
      <c r="AF209" s="11"/>
      <c r="AG209" s="11"/>
      <c r="AH209" s="11"/>
      <c r="AI209" s="11"/>
      <c r="AJ209" s="11"/>
      <c r="AK209" s="11"/>
      <c r="AL209" s="11"/>
      <c r="AM209" s="11"/>
      <c r="AN209" s="11"/>
    </row>
    <row r="210" spans="2:40" ht="15.75" customHeight="1" x14ac:dyDescent="0.45">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c r="AB210" s="11"/>
      <c r="AC210" s="11"/>
      <c r="AD210" s="11"/>
      <c r="AE210" s="11"/>
      <c r="AF210" s="11"/>
      <c r="AG210" s="11"/>
      <c r="AH210" s="11"/>
      <c r="AI210" s="11"/>
      <c r="AJ210" s="11"/>
      <c r="AK210" s="11"/>
      <c r="AL210" s="11"/>
      <c r="AM210" s="11"/>
      <c r="AN210" s="11"/>
    </row>
    <row r="211" spans="2:40" ht="15.75" customHeight="1" x14ac:dyDescent="0.45">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c r="AB211" s="11"/>
      <c r="AC211" s="11"/>
      <c r="AD211" s="11"/>
      <c r="AE211" s="11"/>
      <c r="AF211" s="11"/>
      <c r="AG211" s="11"/>
      <c r="AH211" s="11"/>
      <c r="AI211" s="11"/>
      <c r="AJ211" s="11"/>
      <c r="AK211" s="11"/>
      <c r="AL211" s="11"/>
      <c r="AM211" s="11"/>
      <c r="AN211" s="11"/>
    </row>
    <row r="212" spans="2:40" ht="15.75" customHeight="1" x14ac:dyDescent="0.45">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c r="AB212" s="11"/>
      <c r="AC212" s="11"/>
      <c r="AD212" s="11"/>
      <c r="AE212" s="11"/>
      <c r="AF212" s="11"/>
      <c r="AG212" s="11"/>
      <c r="AH212" s="11"/>
      <c r="AI212" s="11"/>
      <c r="AJ212" s="11"/>
      <c r="AK212" s="11"/>
      <c r="AL212" s="11"/>
      <c r="AM212" s="11"/>
      <c r="AN212" s="11"/>
    </row>
    <row r="213" spans="2:40" ht="15.75" customHeight="1" x14ac:dyDescent="0.45">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c r="AE213" s="11"/>
      <c r="AF213" s="11"/>
      <c r="AG213" s="11"/>
      <c r="AH213" s="11"/>
      <c r="AI213" s="11"/>
      <c r="AJ213" s="11"/>
      <c r="AK213" s="11"/>
      <c r="AL213" s="11"/>
      <c r="AM213" s="11"/>
      <c r="AN213" s="11"/>
    </row>
    <row r="214" spans="2:40" ht="15.75" customHeight="1" x14ac:dyDescent="0.45">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c r="AB214" s="11"/>
      <c r="AC214" s="11"/>
      <c r="AD214" s="11"/>
      <c r="AE214" s="11"/>
      <c r="AF214" s="11"/>
      <c r="AG214" s="11"/>
      <c r="AH214" s="11"/>
      <c r="AI214" s="11"/>
      <c r="AJ214" s="11"/>
      <c r="AK214" s="11"/>
      <c r="AL214" s="11"/>
      <c r="AM214" s="11"/>
      <c r="AN214" s="11"/>
    </row>
    <row r="215" spans="2:40" ht="15.75" customHeight="1" x14ac:dyDescent="0.45">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c r="AB215" s="11"/>
      <c r="AC215" s="11"/>
      <c r="AD215" s="11"/>
      <c r="AE215" s="11"/>
      <c r="AF215" s="11"/>
      <c r="AG215" s="11"/>
      <c r="AH215" s="11"/>
      <c r="AI215" s="11"/>
      <c r="AJ215" s="11"/>
      <c r="AK215" s="11"/>
      <c r="AL215" s="11"/>
      <c r="AM215" s="11"/>
      <c r="AN215" s="11"/>
    </row>
    <row r="216" spans="2:40" ht="15.75" customHeight="1" x14ac:dyDescent="0.45">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c r="AB216" s="11"/>
      <c r="AC216" s="11"/>
      <c r="AD216" s="11"/>
      <c r="AE216" s="11"/>
      <c r="AF216" s="11"/>
      <c r="AG216" s="11"/>
      <c r="AH216" s="11"/>
      <c r="AI216" s="11"/>
      <c r="AJ216" s="11"/>
      <c r="AK216" s="11"/>
      <c r="AL216" s="11"/>
      <c r="AM216" s="11"/>
      <c r="AN216" s="11"/>
    </row>
    <row r="217" spans="2:40" ht="15.75" customHeight="1" x14ac:dyDescent="0.45">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c r="AB217" s="11"/>
      <c r="AC217" s="11"/>
      <c r="AD217" s="11"/>
      <c r="AE217" s="11"/>
      <c r="AF217" s="11"/>
      <c r="AG217" s="11"/>
      <c r="AH217" s="11"/>
      <c r="AI217" s="11"/>
      <c r="AJ217" s="11"/>
      <c r="AK217" s="11"/>
      <c r="AL217" s="11"/>
      <c r="AM217" s="11"/>
      <c r="AN217" s="11"/>
    </row>
    <row r="218" spans="2:40" ht="15.75" customHeight="1" x14ac:dyDescent="0.45">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c r="AB218" s="11"/>
      <c r="AC218" s="11"/>
      <c r="AD218" s="11"/>
      <c r="AE218" s="11"/>
      <c r="AF218" s="11"/>
      <c r="AG218" s="11"/>
      <c r="AH218" s="11"/>
      <c r="AI218" s="11"/>
      <c r="AJ218" s="11"/>
      <c r="AK218" s="11"/>
      <c r="AL218" s="11"/>
      <c r="AM218" s="11"/>
      <c r="AN218" s="11"/>
    </row>
    <row r="219" spans="2:40" ht="15.75" customHeight="1" x14ac:dyDescent="0.45">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c r="AB219" s="11"/>
      <c r="AC219" s="11"/>
      <c r="AD219" s="11"/>
      <c r="AE219" s="11"/>
      <c r="AF219" s="11"/>
      <c r="AG219" s="11"/>
      <c r="AH219" s="11"/>
      <c r="AI219" s="11"/>
      <c r="AJ219" s="11"/>
      <c r="AK219" s="11"/>
      <c r="AL219" s="11"/>
      <c r="AM219" s="11"/>
      <c r="AN219" s="11"/>
    </row>
    <row r="220" spans="2:40" ht="15.75" customHeight="1" x14ac:dyDescent="0.45">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c r="AB220" s="11"/>
      <c r="AC220" s="11"/>
      <c r="AD220" s="11"/>
      <c r="AE220" s="11"/>
      <c r="AF220" s="11"/>
      <c r="AG220" s="11"/>
      <c r="AH220" s="11"/>
      <c r="AI220" s="11"/>
      <c r="AJ220" s="11"/>
      <c r="AK220" s="11"/>
      <c r="AL220" s="11"/>
      <c r="AM220" s="11"/>
      <c r="AN220" s="11"/>
    </row>
    <row r="221" spans="2:40" ht="15.75" customHeight="1" x14ac:dyDescent="0.45">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c r="AB221" s="11"/>
      <c r="AC221" s="11"/>
      <c r="AD221" s="11"/>
      <c r="AE221" s="11"/>
      <c r="AF221" s="11"/>
      <c r="AG221" s="11"/>
      <c r="AH221" s="11"/>
      <c r="AI221" s="11"/>
      <c r="AJ221" s="11"/>
      <c r="AK221" s="11"/>
      <c r="AL221" s="11"/>
      <c r="AM221" s="11"/>
      <c r="AN221" s="11"/>
    </row>
    <row r="222" spans="2:40" ht="15.75" customHeight="1" x14ac:dyDescent="0.45">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c r="AB222" s="11"/>
      <c r="AC222" s="11"/>
      <c r="AD222" s="11"/>
      <c r="AE222" s="11"/>
      <c r="AF222" s="11"/>
      <c r="AG222" s="11"/>
      <c r="AH222" s="11"/>
      <c r="AI222" s="11"/>
      <c r="AJ222" s="11"/>
      <c r="AK222" s="11"/>
      <c r="AL222" s="11"/>
      <c r="AM222" s="11"/>
      <c r="AN222" s="11"/>
    </row>
    <row r="223" spans="2:40" ht="15.75" customHeight="1" x14ac:dyDescent="0.45">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c r="AB223" s="11"/>
      <c r="AC223" s="11"/>
      <c r="AD223" s="11"/>
      <c r="AE223" s="11"/>
      <c r="AF223" s="11"/>
      <c r="AG223" s="11"/>
      <c r="AH223" s="11"/>
      <c r="AI223" s="11"/>
      <c r="AJ223" s="11"/>
      <c r="AK223" s="11"/>
      <c r="AL223" s="11"/>
      <c r="AM223" s="11"/>
      <c r="AN223" s="11"/>
    </row>
    <row r="224" spans="2:40" ht="15.75" customHeight="1" x14ac:dyDescent="0.45">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c r="AB224" s="11"/>
      <c r="AC224" s="11"/>
      <c r="AD224" s="11"/>
      <c r="AE224" s="11"/>
      <c r="AF224" s="11"/>
      <c r="AG224" s="11"/>
      <c r="AH224" s="11"/>
      <c r="AI224" s="11"/>
      <c r="AJ224" s="11"/>
      <c r="AK224" s="11"/>
      <c r="AL224" s="11"/>
      <c r="AM224" s="11"/>
      <c r="AN224" s="11"/>
    </row>
    <row r="225" spans="2:40" ht="15.75" customHeight="1" x14ac:dyDescent="0.45">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c r="AB225" s="11"/>
      <c r="AC225" s="11"/>
      <c r="AD225" s="11"/>
      <c r="AE225" s="11"/>
      <c r="AF225" s="11"/>
      <c r="AG225" s="11"/>
      <c r="AH225" s="11"/>
      <c r="AI225" s="11"/>
      <c r="AJ225" s="11"/>
      <c r="AK225" s="11"/>
      <c r="AL225" s="11"/>
      <c r="AM225" s="11"/>
      <c r="AN225" s="11"/>
    </row>
    <row r="226" spans="2:40" ht="15.75" customHeight="1" x14ac:dyDescent="0.45">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c r="AB226" s="11"/>
      <c r="AC226" s="11"/>
      <c r="AD226" s="11"/>
      <c r="AE226" s="11"/>
      <c r="AF226" s="11"/>
      <c r="AG226" s="11"/>
      <c r="AH226" s="11"/>
      <c r="AI226" s="11"/>
      <c r="AJ226" s="11"/>
      <c r="AK226" s="11"/>
      <c r="AL226" s="11"/>
      <c r="AM226" s="11"/>
      <c r="AN226" s="11"/>
    </row>
    <row r="227" spans="2:40" ht="15.75" customHeight="1" x14ac:dyDescent="0.45">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c r="AB227" s="11"/>
      <c r="AC227" s="11"/>
      <c r="AD227" s="11"/>
      <c r="AE227" s="11"/>
      <c r="AF227" s="11"/>
      <c r="AG227" s="11"/>
      <c r="AH227" s="11"/>
      <c r="AI227" s="11"/>
      <c r="AJ227" s="11"/>
      <c r="AK227" s="11"/>
      <c r="AL227" s="11"/>
      <c r="AM227" s="11"/>
      <c r="AN227" s="11"/>
    </row>
    <row r="228" spans="2:40" ht="15.75" customHeight="1" x14ac:dyDescent="0.45">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c r="AE228" s="11"/>
      <c r="AF228" s="11"/>
      <c r="AG228" s="11"/>
      <c r="AH228" s="11"/>
      <c r="AI228" s="11"/>
      <c r="AJ228" s="11"/>
      <c r="AK228" s="11"/>
      <c r="AL228" s="11"/>
      <c r="AM228" s="11"/>
      <c r="AN228" s="11"/>
    </row>
    <row r="229" spans="2:40" ht="15.75" customHeight="1" x14ac:dyDescent="0.45">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c r="AE229" s="11"/>
      <c r="AF229" s="11"/>
      <c r="AG229" s="11"/>
      <c r="AH229" s="11"/>
      <c r="AI229" s="11"/>
      <c r="AJ229" s="11"/>
      <c r="AK229" s="11"/>
      <c r="AL229" s="11"/>
      <c r="AM229" s="11"/>
      <c r="AN229" s="11"/>
    </row>
    <row r="230" spans="2:40" ht="15.75" customHeight="1" x14ac:dyDescent="0.45">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c r="AB230" s="11"/>
      <c r="AC230" s="11"/>
      <c r="AD230" s="11"/>
      <c r="AE230" s="11"/>
      <c r="AF230" s="11"/>
      <c r="AG230" s="11"/>
      <c r="AH230" s="11"/>
      <c r="AI230" s="11"/>
      <c r="AJ230" s="11"/>
      <c r="AK230" s="11"/>
      <c r="AL230" s="11"/>
      <c r="AM230" s="11"/>
      <c r="AN230" s="11"/>
    </row>
    <row r="231" spans="2:40" ht="15.75" customHeight="1" x14ac:dyDescent="0.45">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c r="AB231" s="11"/>
      <c r="AC231" s="11"/>
      <c r="AD231" s="11"/>
      <c r="AE231" s="11"/>
      <c r="AF231" s="11"/>
      <c r="AG231" s="11"/>
      <c r="AH231" s="11"/>
      <c r="AI231" s="11"/>
      <c r="AJ231" s="11"/>
      <c r="AK231" s="11"/>
      <c r="AL231" s="11"/>
      <c r="AM231" s="11"/>
      <c r="AN231" s="11"/>
    </row>
    <row r="232" spans="2:40" ht="15.75" customHeight="1" x14ac:dyDescent="0.45">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c r="AB232" s="11"/>
      <c r="AC232" s="11"/>
      <c r="AD232" s="11"/>
      <c r="AE232" s="11"/>
      <c r="AF232" s="11"/>
      <c r="AG232" s="11"/>
      <c r="AH232" s="11"/>
      <c r="AI232" s="11"/>
      <c r="AJ232" s="11"/>
      <c r="AK232" s="11"/>
      <c r="AL232" s="11"/>
      <c r="AM232" s="11"/>
      <c r="AN232" s="11"/>
    </row>
    <row r="233" spans="2:40" ht="15.75" customHeight="1" x14ac:dyDescent="0.45">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c r="AE233" s="11"/>
      <c r="AF233" s="11"/>
      <c r="AG233" s="11"/>
      <c r="AH233" s="11"/>
      <c r="AI233" s="11"/>
      <c r="AJ233" s="11"/>
      <c r="AK233" s="11"/>
      <c r="AL233" s="11"/>
      <c r="AM233" s="11"/>
      <c r="AN233" s="11"/>
    </row>
    <row r="234" spans="2:40" ht="15.75" customHeight="1" x14ac:dyDescent="0.45">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c r="AE234" s="11"/>
      <c r="AF234" s="11"/>
      <c r="AG234" s="11"/>
      <c r="AH234" s="11"/>
      <c r="AI234" s="11"/>
      <c r="AJ234" s="11"/>
      <c r="AK234" s="11"/>
      <c r="AL234" s="11"/>
      <c r="AM234" s="11"/>
      <c r="AN234" s="11"/>
    </row>
    <row r="235" spans="2:40" ht="15.75" customHeight="1" x14ac:dyDescent="0.45">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c r="AE235" s="11"/>
      <c r="AF235" s="11"/>
      <c r="AG235" s="11"/>
      <c r="AH235" s="11"/>
      <c r="AI235" s="11"/>
      <c r="AJ235" s="11"/>
      <c r="AK235" s="11"/>
      <c r="AL235" s="11"/>
      <c r="AM235" s="11"/>
      <c r="AN235" s="11"/>
    </row>
    <row r="236" spans="2:40" ht="15.75" customHeight="1" x14ac:dyDescent="0.45">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c r="AB236" s="11"/>
      <c r="AC236" s="11"/>
      <c r="AD236" s="11"/>
      <c r="AE236" s="11"/>
      <c r="AF236" s="11"/>
      <c r="AG236" s="11"/>
      <c r="AH236" s="11"/>
      <c r="AI236" s="11"/>
      <c r="AJ236" s="11"/>
      <c r="AK236" s="11"/>
      <c r="AL236" s="11"/>
      <c r="AM236" s="11"/>
      <c r="AN236" s="11"/>
    </row>
    <row r="237" spans="2:40" ht="15.75" customHeight="1" x14ac:dyDescent="0.45">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c r="AE237" s="11"/>
      <c r="AF237" s="11"/>
      <c r="AG237" s="11"/>
      <c r="AH237" s="11"/>
      <c r="AI237" s="11"/>
      <c r="AJ237" s="11"/>
      <c r="AK237" s="11"/>
      <c r="AL237" s="11"/>
      <c r="AM237" s="11"/>
      <c r="AN237" s="11"/>
    </row>
    <row r="238" spans="2:40" ht="15.75" customHeight="1" x14ac:dyDescent="0.45">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c r="AB238" s="11"/>
      <c r="AC238" s="11"/>
      <c r="AD238" s="11"/>
      <c r="AE238" s="11"/>
      <c r="AF238" s="11"/>
      <c r="AG238" s="11"/>
      <c r="AH238" s="11"/>
      <c r="AI238" s="11"/>
      <c r="AJ238" s="11"/>
      <c r="AK238" s="11"/>
      <c r="AL238" s="11"/>
      <c r="AM238" s="11"/>
      <c r="AN238" s="11"/>
    </row>
    <row r="239" spans="2:40" ht="15.75" customHeight="1" x14ac:dyDescent="0.45">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c r="AB239" s="11"/>
      <c r="AC239" s="11"/>
      <c r="AD239" s="11"/>
      <c r="AE239" s="11"/>
      <c r="AF239" s="11"/>
      <c r="AG239" s="11"/>
      <c r="AH239" s="11"/>
      <c r="AI239" s="11"/>
      <c r="AJ239" s="11"/>
      <c r="AK239" s="11"/>
      <c r="AL239" s="11"/>
      <c r="AM239" s="11"/>
      <c r="AN239" s="11"/>
    </row>
    <row r="240" spans="2:40" ht="15.75" customHeight="1" x14ac:dyDescent="0.45">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c r="AB240" s="11"/>
      <c r="AC240" s="11"/>
      <c r="AD240" s="11"/>
      <c r="AE240" s="11"/>
      <c r="AF240" s="11"/>
      <c r="AG240" s="11"/>
      <c r="AH240" s="11"/>
      <c r="AI240" s="11"/>
      <c r="AJ240" s="11"/>
      <c r="AK240" s="11"/>
      <c r="AL240" s="11"/>
      <c r="AM240" s="11"/>
      <c r="AN240" s="11"/>
    </row>
    <row r="241" spans="2:40" ht="15.75" customHeight="1" x14ac:dyDescent="0.45">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c r="AB241" s="11"/>
      <c r="AC241" s="11"/>
      <c r="AD241" s="11"/>
      <c r="AE241" s="11"/>
      <c r="AF241" s="11"/>
      <c r="AG241" s="11"/>
      <c r="AH241" s="11"/>
      <c r="AI241" s="11"/>
      <c r="AJ241" s="11"/>
      <c r="AK241" s="11"/>
      <c r="AL241" s="11"/>
      <c r="AM241" s="11"/>
      <c r="AN241" s="11"/>
    </row>
    <row r="242" spans="2:40" ht="15.75" customHeight="1" x14ac:dyDescent="0.45">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c r="AB242" s="11"/>
      <c r="AC242" s="11"/>
      <c r="AD242" s="11"/>
      <c r="AE242" s="11"/>
      <c r="AF242" s="11"/>
      <c r="AG242" s="11"/>
      <c r="AH242" s="11"/>
      <c r="AI242" s="11"/>
      <c r="AJ242" s="11"/>
      <c r="AK242" s="11"/>
      <c r="AL242" s="11"/>
      <c r="AM242" s="11"/>
      <c r="AN242" s="11"/>
    </row>
    <row r="243" spans="2:40" ht="15.75" customHeight="1" x14ac:dyDescent="0.45">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c r="AB243" s="11"/>
      <c r="AC243" s="11"/>
      <c r="AD243" s="11"/>
      <c r="AE243" s="11"/>
      <c r="AF243" s="11"/>
      <c r="AG243" s="11"/>
      <c r="AH243" s="11"/>
      <c r="AI243" s="11"/>
      <c r="AJ243" s="11"/>
      <c r="AK243" s="11"/>
      <c r="AL243" s="11"/>
      <c r="AM243" s="11"/>
      <c r="AN243" s="11"/>
    </row>
    <row r="244" spans="2:40" ht="15.75" customHeight="1" x14ac:dyDescent="0.45">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c r="AB244" s="11"/>
      <c r="AC244" s="11"/>
      <c r="AD244" s="11"/>
      <c r="AE244" s="11"/>
      <c r="AF244" s="11"/>
      <c r="AG244" s="11"/>
      <c r="AH244" s="11"/>
      <c r="AI244" s="11"/>
      <c r="AJ244" s="11"/>
      <c r="AK244" s="11"/>
      <c r="AL244" s="11"/>
      <c r="AM244" s="11"/>
      <c r="AN244" s="11"/>
    </row>
    <row r="245" spans="2:40" ht="15.75" customHeight="1" x14ac:dyDescent="0.45">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c r="AB245" s="11"/>
      <c r="AC245" s="11"/>
      <c r="AD245" s="11"/>
      <c r="AE245" s="11"/>
      <c r="AF245" s="11"/>
      <c r="AG245" s="11"/>
      <c r="AH245" s="11"/>
      <c r="AI245" s="11"/>
      <c r="AJ245" s="11"/>
      <c r="AK245" s="11"/>
      <c r="AL245" s="11"/>
      <c r="AM245" s="11"/>
      <c r="AN245" s="11"/>
    </row>
    <row r="246" spans="2:40" ht="15.75" customHeight="1" x14ac:dyDescent="0.45">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c r="AB246" s="11"/>
      <c r="AC246" s="11"/>
      <c r="AD246" s="11"/>
      <c r="AE246" s="11"/>
      <c r="AF246" s="11"/>
      <c r="AG246" s="11"/>
      <c r="AH246" s="11"/>
      <c r="AI246" s="11"/>
      <c r="AJ246" s="11"/>
      <c r="AK246" s="11"/>
      <c r="AL246" s="11"/>
      <c r="AM246" s="11"/>
      <c r="AN246" s="11"/>
    </row>
    <row r="247" spans="2:40" ht="15.75" customHeight="1" x14ac:dyDescent="0.45">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c r="AB247" s="11"/>
      <c r="AC247" s="11"/>
      <c r="AD247" s="11"/>
      <c r="AE247" s="11"/>
      <c r="AF247" s="11"/>
      <c r="AG247" s="11"/>
      <c r="AH247" s="11"/>
      <c r="AI247" s="11"/>
      <c r="AJ247" s="11"/>
      <c r="AK247" s="11"/>
      <c r="AL247" s="11"/>
      <c r="AM247" s="11"/>
      <c r="AN247" s="11"/>
    </row>
    <row r="248" spans="2:40" ht="15.75" customHeight="1" x14ac:dyDescent="0.45">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c r="AB248" s="11"/>
      <c r="AC248" s="11"/>
      <c r="AD248" s="11"/>
      <c r="AE248" s="11"/>
      <c r="AF248" s="11"/>
      <c r="AG248" s="11"/>
      <c r="AH248" s="11"/>
      <c r="AI248" s="11"/>
      <c r="AJ248" s="11"/>
      <c r="AK248" s="11"/>
      <c r="AL248" s="11"/>
      <c r="AM248" s="11"/>
      <c r="AN248" s="11"/>
    </row>
    <row r="249" spans="2:40" ht="15.75" customHeight="1" x14ac:dyDescent="0.45">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c r="AB249" s="11"/>
      <c r="AC249" s="11"/>
      <c r="AD249" s="11"/>
      <c r="AE249" s="11"/>
      <c r="AF249" s="11"/>
      <c r="AG249" s="11"/>
      <c r="AH249" s="11"/>
      <c r="AI249" s="11"/>
      <c r="AJ249" s="11"/>
      <c r="AK249" s="11"/>
      <c r="AL249" s="11"/>
      <c r="AM249" s="11"/>
      <c r="AN249" s="11"/>
    </row>
    <row r="250" spans="2:40" ht="15.75" customHeight="1" x14ac:dyDescent="0.45">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c r="AB250" s="11"/>
      <c r="AC250" s="11"/>
      <c r="AD250" s="11"/>
      <c r="AE250" s="11"/>
      <c r="AF250" s="11"/>
      <c r="AG250" s="11"/>
      <c r="AH250" s="11"/>
      <c r="AI250" s="11"/>
      <c r="AJ250" s="11"/>
      <c r="AK250" s="11"/>
      <c r="AL250" s="11"/>
      <c r="AM250" s="11"/>
      <c r="AN250" s="11"/>
    </row>
    <row r="251" spans="2:40" ht="15.75" customHeight="1" x14ac:dyDescent="0.45">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c r="AB251" s="11"/>
      <c r="AC251" s="11"/>
      <c r="AD251" s="11"/>
      <c r="AE251" s="11"/>
      <c r="AF251" s="11"/>
      <c r="AG251" s="11"/>
      <c r="AH251" s="11"/>
      <c r="AI251" s="11"/>
      <c r="AJ251" s="11"/>
      <c r="AK251" s="11"/>
      <c r="AL251" s="11"/>
      <c r="AM251" s="11"/>
      <c r="AN251" s="11"/>
    </row>
    <row r="252" spans="2:40" ht="15.75" customHeight="1" x14ac:dyDescent="0.45">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c r="AE252" s="11"/>
      <c r="AF252" s="11"/>
      <c r="AG252" s="11"/>
      <c r="AH252" s="11"/>
      <c r="AI252" s="11"/>
      <c r="AJ252" s="11"/>
      <c r="AK252" s="11"/>
      <c r="AL252" s="11"/>
      <c r="AM252" s="11"/>
      <c r="AN252" s="11"/>
    </row>
    <row r="253" spans="2:40" ht="15.75" customHeight="1" x14ac:dyDescent="0.45">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c r="AB253" s="11"/>
      <c r="AC253" s="11"/>
      <c r="AD253" s="11"/>
      <c r="AE253" s="11"/>
      <c r="AF253" s="11"/>
      <c r="AG253" s="11"/>
      <c r="AH253" s="11"/>
      <c r="AI253" s="11"/>
      <c r="AJ253" s="11"/>
      <c r="AK253" s="11"/>
      <c r="AL253" s="11"/>
      <c r="AM253" s="11"/>
      <c r="AN253" s="11"/>
    </row>
    <row r="254" spans="2:40" ht="15.75" customHeight="1" x14ac:dyDescent="0.45">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c r="AB254" s="11"/>
      <c r="AC254" s="11"/>
      <c r="AD254" s="11"/>
      <c r="AE254" s="11"/>
      <c r="AF254" s="11"/>
      <c r="AG254" s="11"/>
      <c r="AH254" s="11"/>
      <c r="AI254" s="11"/>
      <c r="AJ254" s="11"/>
      <c r="AK254" s="11"/>
      <c r="AL254" s="11"/>
      <c r="AM254" s="11"/>
      <c r="AN254" s="11"/>
    </row>
    <row r="255" spans="2:40" ht="15.75" customHeight="1" x14ac:dyDescent="0.45">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c r="AB255" s="11"/>
      <c r="AC255" s="11"/>
      <c r="AD255" s="11"/>
      <c r="AE255" s="11"/>
      <c r="AF255" s="11"/>
      <c r="AG255" s="11"/>
      <c r="AH255" s="11"/>
      <c r="AI255" s="11"/>
      <c r="AJ255" s="11"/>
      <c r="AK255" s="11"/>
      <c r="AL255" s="11"/>
      <c r="AM255" s="11"/>
      <c r="AN255" s="11"/>
    </row>
    <row r="256" spans="2:40" ht="15.75" customHeight="1" x14ac:dyDescent="0.45">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c r="AB256" s="11"/>
      <c r="AC256" s="11"/>
      <c r="AD256" s="11"/>
      <c r="AE256" s="11"/>
      <c r="AF256" s="11"/>
      <c r="AG256" s="11"/>
      <c r="AH256" s="11"/>
      <c r="AI256" s="11"/>
      <c r="AJ256" s="11"/>
      <c r="AK256" s="11"/>
      <c r="AL256" s="11"/>
      <c r="AM256" s="11"/>
      <c r="AN256" s="11"/>
    </row>
    <row r="257" spans="2:40" ht="15.75" customHeight="1" x14ac:dyDescent="0.45">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c r="AB257" s="11"/>
      <c r="AC257" s="11"/>
      <c r="AD257" s="11"/>
      <c r="AE257" s="11"/>
      <c r="AF257" s="11"/>
      <c r="AG257" s="11"/>
      <c r="AH257" s="11"/>
      <c r="AI257" s="11"/>
      <c r="AJ257" s="11"/>
      <c r="AK257" s="11"/>
      <c r="AL257" s="11"/>
      <c r="AM257" s="11"/>
      <c r="AN257" s="11"/>
    </row>
    <row r="258" spans="2:40" ht="15.75" customHeight="1" x14ac:dyDescent="0.45">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c r="AB258" s="11"/>
      <c r="AC258" s="11"/>
      <c r="AD258" s="11"/>
      <c r="AE258" s="11"/>
      <c r="AF258" s="11"/>
      <c r="AG258" s="11"/>
      <c r="AH258" s="11"/>
      <c r="AI258" s="11"/>
      <c r="AJ258" s="11"/>
      <c r="AK258" s="11"/>
      <c r="AL258" s="11"/>
      <c r="AM258" s="11"/>
      <c r="AN258" s="11"/>
    </row>
    <row r="259" spans="2:40" ht="15.75" customHeight="1" x14ac:dyDescent="0.45">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c r="AB259" s="11"/>
      <c r="AC259" s="11"/>
      <c r="AD259" s="11"/>
      <c r="AE259" s="11"/>
      <c r="AF259" s="11"/>
      <c r="AG259" s="11"/>
      <c r="AH259" s="11"/>
      <c r="AI259" s="11"/>
      <c r="AJ259" s="11"/>
      <c r="AK259" s="11"/>
      <c r="AL259" s="11"/>
      <c r="AM259" s="11"/>
      <c r="AN259" s="11"/>
    </row>
    <row r="260" spans="2:40" ht="15.75" customHeight="1" x14ac:dyDescent="0.45">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c r="AB260" s="11"/>
      <c r="AC260" s="11"/>
      <c r="AD260" s="11"/>
      <c r="AE260" s="11"/>
      <c r="AF260" s="11"/>
      <c r="AG260" s="11"/>
      <c r="AH260" s="11"/>
      <c r="AI260" s="11"/>
      <c r="AJ260" s="11"/>
      <c r="AK260" s="11"/>
      <c r="AL260" s="11"/>
      <c r="AM260" s="11"/>
      <c r="AN260" s="11"/>
    </row>
    <row r="261" spans="2:40" ht="15.75" customHeight="1" x14ac:dyDescent="0.45">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c r="AB261" s="11"/>
      <c r="AC261" s="11"/>
      <c r="AD261" s="11"/>
      <c r="AE261" s="11"/>
      <c r="AF261" s="11"/>
      <c r="AG261" s="11"/>
      <c r="AH261" s="11"/>
      <c r="AI261" s="11"/>
      <c r="AJ261" s="11"/>
      <c r="AK261" s="11"/>
      <c r="AL261" s="11"/>
      <c r="AM261" s="11"/>
      <c r="AN261" s="11"/>
    </row>
    <row r="262" spans="2:40" ht="15.75" customHeight="1" x14ac:dyDescent="0.45">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c r="AB262" s="11"/>
      <c r="AC262" s="11"/>
      <c r="AD262" s="11"/>
      <c r="AE262" s="11"/>
      <c r="AF262" s="11"/>
      <c r="AG262" s="11"/>
      <c r="AH262" s="11"/>
      <c r="AI262" s="11"/>
      <c r="AJ262" s="11"/>
      <c r="AK262" s="11"/>
      <c r="AL262" s="11"/>
      <c r="AM262" s="11"/>
      <c r="AN262" s="11"/>
    </row>
    <row r="263" spans="2:40" ht="15.75" customHeight="1" x14ac:dyDescent="0.45">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c r="AB263" s="11"/>
      <c r="AC263" s="11"/>
      <c r="AD263" s="11"/>
      <c r="AE263" s="11"/>
      <c r="AF263" s="11"/>
      <c r="AG263" s="11"/>
      <c r="AH263" s="11"/>
      <c r="AI263" s="11"/>
      <c r="AJ263" s="11"/>
      <c r="AK263" s="11"/>
      <c r="AL263" s="11"/>
      <c r="AM263" s="11"/>
      <c r="AN263" s="11"/>
    </row>
    <row r="264" spans="2:40" ht="15.75" customHeight="1" x14ac:dyDescent="0.45">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c r="AB264" s="11"/>
      <c r="AC264" s="11"/>
      <c r="AD264" s="11"/>
      <c r="AE264" s="11"/>
      <c r="AF264" s="11"/>
      <c r="AG264" s="11"/>
      <c r="AH264" s="11"/>
      <c r="AI264" s="11"/>
      <c r="AJ264" s="11"/>
      <c r="AK264" s="11"/>
      <c r="AL264" s="11"/>
      <c r="AM264" s="11"/>
      <c r="AN264" s="11"/>
    </row>
    <row r="265" spans="2:40" ht="15.75" customHeight="1" x14ac:dyDescent="0.45">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c r="AB265" s="11"/>
      <c r="AC265" s="11"/>
      <c r="AD265" s="11"/>
      <c r="AE265" s="11"/>
      <c r="AF265" s="11"/>
      <c r="AG265" s="11"/>
      <c r="AH265" s="11"/>
      <c r="AI265" s="11"/>
      <c r="AJ265" s="11"/>
      <c r="AK265" s="11"/>
      <c r="AL265" s="11"/>
      <c r="AM265" s="11"/>
      <c r="AN265" s="11"/>
    </row>
    <row r="266" spans="2:40" ht="15.75" customHeight="1" x14ac:dyDescent="0.45">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c r="AB266" s="11"/>
      <c r="AC266" s="11"/>
      <c r="AD266" s="11"/>
      <c r="AE266" s="11"/>
      <c r="AF266" s="11"/>
      <c r="AG266" s="11"/>
      <c r="AH266" s="11"/>
      <c r="AI266" s="11"/>
      <c r="AJ266" s="11"/>
      <c r="AK266" s="11"/>
      <c r="AL266" s="11"/>
      <c r="AM266" s="11"/>
      <c r="AN266" s="11"/>
    </row>
    <row r="267" spans="2:40" ht="15.75" customHeight="1" x14ac:dyDescent="0.45">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c r="AB267" s="11"/>
      <c r="AC267" s="11"/>
      <c r="AD267" s="11"/>
      <c r="AE267" s="11"/>
      <c r="AF267" s="11"/>
      <c r="AG267" s="11"/>
      <c r="AH267" s="11"/>
      <c r="AI267" s="11"/>
      <c r="AJ267" s="11"/>
      <c r="AK267" s="11"/>
      <c r="AL267" s="11"/>
      <c r="AM267" s="11"/>
      <c r="AN267" s="11"/>
    </row>
    <row r="268" spans="2:40" ht="15.75" customHeight="1" x14ac:dyDescent="0.45">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c r="AB268" s="11"/>
      <c r="AC268" s="11"/>
      <c r="AD268" s="11"/>
      <c r="AE268" s="11"/>
      <c r="AF268" s="11"/>
      <c r="AG268" s="11"/>
      <c r="AH268" s="11"/>
      <c r="AI268" s="11"/>
      <c r="AJ268" s="11"/>
      <c r="AK268" s="11"/>
      <c r="AL268" s="11"/>
      <c r="AM268" s="11"/>
      <c r="AN268" s="11"/>
    </row>
    <row r="269" spans="2:40" ht="15.75" customHeight="1" x14ac:dyDescent="0.45">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c r="AB269" s="11"/>
      <c r="AC269" s="11"/>
      <c r="AD269" s="11"/>
      <c r="AE269" s="11"/>
      <c r="AF269" s="11"/>
      <c r="AG269" s="11"/>
      <c r="AH269" s="11"/>
      <c r="AI269" s="11"/>
      <c r="AJ269" s="11"/>
      <c r="AK269" s="11"/>
      <c r="AL269" s="11"/>
      <c r="AM269" s="11"/>
      <c r="AN269" s="11"/>
    </row>
    <row r="270" spans="2:40" ht="15.75" customHeight="1" x14ac:dyDescent="0.45">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c r="AB270" s="11"/>
      <c r="AC270" s="11"/>
      <c r="AD270" s="11"/>
      <c r="AE270" s="11"/>
      <c r="AF270" s="11"/>
      <c r="AG270" s="11"/>
      <c r="AH270" s="11"/>
      <c r="AI270" s="11"/>
      <c r="AJ270" s="11"/>
      <c r="AK270" s="11"/>
      <c r="AL270" s="11"/>
      <c r="AM270" s="11"/>
      <c r="AN270" s="11"/>
    </row>
    <row r="271" spans="2:40" ht="15.75" customHeight="1" x14ac:dyDescent="0.45">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c r="AB271" s="11"/>
      <c r="AC271" s="11"/>
      <c r="AD271" s="11"/>
      <c r="AE271" s="11"/>
      <c r="AF271" s="11"/>
      <c r="AG271" s="11"/>
      <c r="AH271" s="11"/>
      <c r="AI271" s="11"/>
      <c r="AJ271" s="11"/>
      <c r="AK271" s="11"/>
      <c r="AL271" s="11"/>
      <c r="AM271" s="11"/>
      <c r="AN271" s="11"/>
    </row>
    <row r="272" spans="2:40" ht="15.75" customHeight="1" x14ac:dyDescent="0.45">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c r="AB272" s="11"/>
      <c r="AC272" s="11"/>
      <c r="AD272" s="11"/>
      <c r="AE272" s="11"/>
      <c r="AF272" s="11"/>
      <c r="AG272" s="11"/>
      <c r="AH272" s="11"/>
      <c r="AI272" s="11"/>
      <c r="AJ272" s="11"/>
      <c r="AK272" s="11"/>
      <c r="AL272" s="11"/>
      <c r="AM272" s="11"/>
      <c r="AN272" s="11"/>
    </row>
    <row r="273" spans="2:40" ht="15.75" customHeight="1" x14ac:dyDescent="0.45">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c r="AB273" s="11"/>
      <c r="AC273" s="11"/>
      <c r="AD273" s="11"/>
      <c r="AE273" s="11"/>
      <c r="AF273" s="11"/>
      <c r="AG273" s="11"/>
      <c r="AH273" s="11"/>
      <c r="AI273" s="11"/>
      <c r="AJ273" s="11"/>
      <c r="AK273" s="11"/>
      <c r="AL273" s="11"/>
      <c r="AM273" s="11"/>
      <c r="AN273" s="11"/>
    </row>
    <row r="274" spans="2:40" ht="15.75" customHeight="1" x14ac:dyDescent="0.45">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c r="AB274" s="11"/>
      <c r="AC274" s="11"/>
      <c r="AD274" s="11"/>
      <c r="AE274" s="11"/>
      <c r="AF274" s="11"/>
      <c r="AG274" s="11"/>
      <c r="AH274" s="11"/>
      <c r="AI274" s="11"/>
      <c r="AJ274" s="11"/>
      <c r="AK274" s="11"/>
      <c r="AL274" s="11"/>
      <c r="AM274" s="11"/>
      <c r="AN274" s="11"/>
    </row>
    <row r="275" spans="2:40" ht="15.75" customHeight="1" x14ac:dyDescent="0.45">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c r="AB275" s="11"/>
      <c r="AC275" s="11"/>
      <c r="AD275" s="11"/>
      <c r="AE275" s="11"/>
      <c r="AF275" s="11"/>
      <c r="AG275" s="11"/>
      <c r="AH275" s="11"/>
      <c r="AI275" s="11"/>
      <c r="AJ275" s="11"/>
      <c r="AK275" s="11"/>
      <c r="AL275" s="11"/>
      <c r="AM275" s="11"/>
      <c r="AN275" s="11"/>
    </row>
    <row r="276" spans="2:40" ht="15.75" customHeight="1" x14ac:dyDescent="0.45">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c r="AB276" s="11"/>
      <c r="AC276" s="11"/>
      <c r="AD276" s="11"/>
      <c r="AE276" s="11"/>
      <c r="AF276" s="11"/>
      <c r="AG276" s="11"/>
      <c r="AH276" s="11"/>
      <c r="AI276" s="11"/>
      <c r="AJ276" s="11"/>
      <c r="AK276" s="11"/>
      <c r="AL276" s="11"/>
      <c r="AM276" s="11"/>
      <c r="AN276" s="11"/>
    </row>
    <row r="277" spans="2:40" ht="15.75" customHeight="1" x14ac:dyDescent="0.45">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c r="AB277" s="11"/>
      <c r="AC277" s="11"/>
      <c r="AD277" s="11"/>
      <c r="AE277" s="11"/>
      <c r="AF277" s="11"/>
      <c r="AG277" s="11"/>
      <c r="AH277" s="11"/>
      <c r="AI277" s="11"/>
      <c r="AJ277" s="11"/>
      <c r="AK277" s="11"/>
      <c r="AL277" s="11"/>
      <c r="AM277" s="11"/>
      <c r="AN277" s="11"/>
    </row>
    <row r="278" spans="2:40" ht="15.75" customHeight="1" x14ac:dyDescent="0.45">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c r="AB278" s="11"/>
      <c r="AC278" s="11"/>
      <c r="AD278" s="11"/>
      <c r="AE278" s="11"/>
      <c r="AF278" s="11"/>
      <c r="AG278" s="11"/>
      <c r="AH278" s="11"/>
      <c r="AI278" s="11"/>
      <c r="AJ278" s="11"/>
      <c r="AK278" s="11"/>
      <c r="AL278" s="11"/>
      <c r="AM278" s="11"/>
      <c r="AN278" s="11"/>
    </row>
    <row r="279" spans="2:40" ht="15.75" customHeight="1" x14ac:dyDescent="0.45">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c r="AB279" s="11"/>
      <c r="AC279" s="11"/>
      <c r="AD279" s="11"/>
      <c r="AE279" s="11"/>
      <c r="AF279" s="11"/>
      <c r="AG279" s="11"/>
      <c r="AH279" s="11"/>
      <c r="AI279" s="11"/>
      <c r="AJ279" s="11"/>
      <c r="AK279" s="11"/>
      <c r="AL279" s="11"/>
      <c r="AM279" s="11"/>
      <c r="AN279" s="11"/>
    </row>
    <row r="280" spans="2:40" ht="15.75" customHeight="1" x14ac:dyDescent="0.45">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c r="AB280" s="11"/>
      <c r="AC280" s="11"/>
      <c r="AD280" s="11"/>
      <c r="AE280" s="11"/>
      <c r="AF280" s="11"/>
      <c r="AG280" s="11"/>
      <c r="AH280" s="11"/>
      <c r="AI280" s="11"/>
      <c r="AJ280" s="11"/>
      <c r="AK280" s="11"/>
      <c r="AL280" s="11"/>
      <c r="AM280" s="11"/>
      <c r="AN280" s="11"/>
    </row>
    <row r="281" spans="2:40" ht="15.75" customHeight="1" x14ac:dyDescent="0.45">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c r="AB281" s="11"/>
      <c r="AC281" s="11"/>
      <c r="AD281" s="11"/>
      <c r="AE281" s="11"/>
      <c r="AF281" s="11"/>
      <c r="AG281" s="11"/>
      <c r="AH281" s="11"/>
      <c r="AI281" s="11"/>
      <c r="AJ281" s="11"/>
      <c r="AK281" s="11"/>
      <c r="AL281" s="11"/>
      <c r="AM281" s="11"/>
      <c r="AN281" s="11"/>
    </row>
    <row r="282" spans="2:40" ht="15.75" customHeight="1" x14ac:dyDescent="0.45">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c r="AB282" s="11"/>
      <c r="AC282" s="11"/>
      <c r="AD282" s="11"/>
      <c r="AE282" s="11"/>
      <c r="AF282" s="11"/>
      <c r="AG282" s="11"/>
      <c r="AH282" s="11"/>
      <c r="AI282" s="11"/>
      <c r="AJ282" s="11"/>
      <c r="AK282" s="11"/>
      <c r="AL282" s="11"/>
      <c r="AM282" s="11"/>
      <c r="AN282" s="11"/>
    </row>
    <row r="283" spans="2:40" ht="15.75" customHeight="1" x14ac:dyDescent="0.45">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c r="AB283" s="11"/>
      <c r="AC283" s="11"/>
      <c r="AD283" s="11"/>
      <c r="AE283" s="11"/>
      <c r="AF283" s="11"/>
      <c r="AG283" s="11"/>
      <c r="AH283" s="11"/>
      <c r="AI283" s="11"/>
      <c r="AJ283" s="11"/>
      <c r="AK283" s="11"/>
      <c r="AL283" s="11"/>
      <c r="AM283" s="11"/>
      <c r="AN283" s="11"/>
    </row>
    <row r="284" spans="2:40" ht="15.75" customHeight="1" x14ac:dyDescent="0.45">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c r="AB284" s="11"/>
      <c r="AC284" s="11"/>
      <c r="AD284" s="11"/>
      <c r="AE284" s="11"/>
      <c r="AF284" s="11"/>
      <c r="AG284" s="11"/>
      <c r="AH284" s="11"/>
      <c r="AI284" s="11"/>
      <c r="AJ284" s="11"/>
      <c r="AK284" s="11"/>
      <c r="AL284" s="11"/>
      <c r="AM284" s="11"/>
      <c r="AN284" s="11"/>
    </row>
    <row r="285" spans="2:40" ht="15.75" customHeight="1" x14ac:dyDescent="0.45">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c r="AB285" s="11"/>
      <c r="AC285" s="11"/>
      <c r="AD285" s="11"/>
      <c r="AE285" s="11"/>
      <c r="AF285" s="11"/>
      <c r="AG285" s="11"/>
      <c r="AH285" s="11"/>
      <c r="AI285" s="11"/>
      <c r="AJ285" s="11"/>
      <c r="AK285" s="11"/>
      <c r="AL285" s="11"/>
      <c r="AM285" s="11"/>
      <c r="AN285" s="11"/>
    </row>
    <row r="286" spans="2:40" ht="15.75" customHeight="1" x14ac:dyDescent="0.45">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c r="AB286" s="11"/>
      <c r="AC286" s="11"/>
      <c r="AD286" s="11"/>
      <c r="AE286" s="11"/>
      <c r="AF286" s="11"/>
      <c r="AG286" s="11"/>
      <c r="AH286" s="11"/>
      <c r="AI286" s="11"/>
      <c r="AJ286" s="11"/>
      <c r="AK286" s="11"/>
      <c r="AL286" s="11"/>
      <c r="AM286" s="11"/>
      <c r="AN286" s="11"/>
    </row>
    <row r="287" spans="2:40" ht="15.75" customHeight="1" x14ac:dyDescent="0.45">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c r="AB287" s="11"/>
      <c r="AC287" s="11"/>
      <c r="AD287" s="11"/>
      <c r="AE287" s="11"/>
      <c r="AF287" s="11"/>
      <c r="AG287" s="11"/>
      <c r="AH287" s="11"/>
      <c r="AI287" s="11"/>
      <c r="AJ287" s="11"/>
      <c r="AK287" s="11"/>
      <c r="AL287" s="11"/>
      <c r="AM287" s="11"/>
      <c r="AN287" s="11"/>
    </row>
    <row r="288" spans="2:40" ht="15.75" customHeight="1" x14ac:dyDescent="0.45">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c r="AB288" s="11"/>
      <c r="AC288" s="11"/>
      <c r="AD288" s="11"/>
      <c r="AE288" s="11"/>
      <c r="AF288" s="11"/>
      <c r="AG288" s="11"/>
      <c r="AH288" s="11"/>
      <c r="AI288" s="11"/>
      <c r="AJ288" s="11"/>
      <c r="AK288" s="11"/>
      <c r="AL288" s="11"/>
      <c r="AM288" s="11"/>
      <c r="AN288" s="11"/>
    </row>
    <row r="289" spans="2:40" ht="15.75" customHeight="1" x14ac:dyDescent="0.45">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c r="AB289" s="11"/>
      <c r="AC289" s="11"/>
      <c r="AD289" s="11"/>
      <c r="AE289" s="11"/>
      <c r="AF289" s="11"/>
      <c r="AG289" s="11"/>
      <c r="AH289" s="11"/>
      <c r="AI289" s="11"/>
      <c r="AJ289" s="11"/>
      <c r="AK289" s="11"/>
      <c r="AL289" s="11"/>
      <c r="AM289" s="11"/>
      <c r="AN289" s="11"/>
    </row>
    <row r="290" spans="2:40" ht="15.75" customHeight="1" x14ac:dyDescent="0.45">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c r="AB290" s="11"/>
      <c r="AC290" s="11"/>
      <c r="AD290" s="11"/>
      <c r="AE290" s="11"/>
      <c r="AF290" s="11"/>
      <c r="AG290" s="11"/>
      <c r="AH290" s="11"/>
      <c r="AI290" s="11"/>
      <c r="AJ290" s="11"/>
      <c r="AK290" s="11"/>
      <c r="AL290" s="11"/>
      <c r="AM290" s="11"/>
      <c r="AN290" s="11"/>
    </row>
    <row r="291" spans="2:40" ht="15.75" customHeight="1" x14ac:dyDescent="0.45">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c r="AB291" s="11"/>
      <c r="AC291" s="11"/>
      <c r="AD291" s="11"/>
      <c r="AE291" s="11"/>
      <c r="AF291" s="11"/>
      <c r="AG291" s="11"/>
      <c r="AH291" s="11"/>
      <c r="AI291" s="11"/>
      <c r="AJ291" s="11"/>
      <c r="AK291" s="11"/>
      <c r="AL291" s="11"/>
      <c r="AM291" s="11"/>
      <c r="AN291" s="11"/>
    </row>
    <row r="292" spans="2:40" ht="15.75" customHeight="1" x14ac:dyDescent="0.45">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c r="AB292" s="11"/>
      <c r="AC292" s="11"/>
      <c r="AD292" s="11"/>
      <c r="AE292" s="11"/>
      <c r="AF292" s="11"/>
      <c r="AG292" s="11"/>
      <c r="AH292" s="11"/>
      <c r="AI292" s="11"/>
      <c r="AJ292" s="11"/>
      <c r="AK292" s="11"/>
      <c r="AL292" s="11"/>
      <c r="AM292" s="11"/>
      <c r="AN292" s="11"/>
    </row>
    <row r="293" spans="2:40" ht="15.75" customHeight="1" x14ac:dyDescent="0.45">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c r="AB293" s="11"/>
      <c r="AC293" s="11"/>
      <c r="AD293" s="11"/>
      <c r="AE293" s="11"/>
      <c r="AF293" s="11"/>
      <c r="AG293" s="11"/>
      <c r="AH293" s="11"/>
      <c r="AI293" s="11"/>
      <c r="AJ293" s="11"/>
      <c r="AK293" s="11"/>
      <c r="AL293" s="11"/>
      <c r="AM293" s="11"/>
      <c r="AN293" s="11"/>
    </row>
    <row r="294" spans="2:40" ht="15.75" customHeight="1" x14ac:dyDescent="0.45">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c r="AB294" s="11"/>
      <c r="AC294" s="11"/>
      <c r="AD294" s="11"/>
      <c r="AE294" s="11"/>
      <c r="AF294" s="11"/>
      <c r="AG294" s="11"/>
      <c r="AH294" s="11"/>
      <c r="AI294" s="11"/>
      <c r="AJ294" s="11"/>
      <c r="AK294" s="11"/>
      <c r="AL294" s="11"/>
      <c r="AM294" s="11"/>
      <c r="AN294" s="11"/>
    </row>
    <row r="295" spans="2:40" ht="15.75" customHeight="1" x14ac:dyDescent="0.45">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c r="AB295" s="11"/>
      <c r="AC295" s="11"/>
      <c r="AD295" s="11"/>
      <c r="AE295" s="11"/>
      <c r="AF295" s="11"/>
      <c r="AG295" s="11"/>
      <c r="AH295" s="11"/>
      <c r="AI295" s="11"/>
      <c r="AJ295" s="11"/>
      <c r="AK295" s="11"/>
      <c r="AL295" s="11"/>
      <c r="AM295" s="11"/>
      <c r="AN295" s="11"/>
    </row>
    <row r="296" spans="2:40" ht="15.75" customHeight="1" x14ac:dyDescent="0.45">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c r="AB296" s="11"/>
      <c r="AC296" s="11"/>
      <c r="AD296" s="11"/>
      <c r="AE296" s="11"/>
      <c r="AF296" s="11"/>
      <c r="AG296" s="11"/>
      <c r="AH296" s="11"/>
      <c r="AI296" s="11"/>
      <c r="AJ296" s="11"/>
      <c r="AK296" s="11"/>
      <c r="AL296" s="11"/>
      <c r="AM296" s="11"/>
      <c r="AN296" s="11"/>
    </row>
    <row r="297" spans="2:40" ht="15.75" customHeight="1" x14ac:dyDescent="0.45">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c r="AB297" s="11"/>
      <c r="AC297" s="11"/>
      <c r="AD297" s="11"/>
      <c r="AE297" s="11"/>
      <c r="AF297" s="11"/>
      <c r="AG297" s="11"/>
      <c r="AH297" s="11"/>
      <c r="AI297" s="11"/>
      <c r="AJ297" s="11"/>
      <c r="AK297" s="11"/>
      <c r="AL297" s="11"/>
      <c r="AM297" s="11"/>
      <c r="AN297" s="11"/>
    </row>
    <row r="298" spans="2:40" ht="15.75" customHeight="1" x14ac:dyDescent="0.45">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c r="AB298" s="11"/>
      <c r="AC298" s="11"/>
      <c r="AD298" s="11"/>
      <c r="AE298" s="11"/>
      <c r="AF298" s="11"/>
      <c r="AG298" s="11"/>
      <c r="AH298" s="11"/>
      <c r="AI298" s="11"/>
      <c r="AJ298" s="11"/>
      <c r="AK298" s="11"/>
      <c r="AL298" s="11"/>
      <c r="AM298" s="11"/>
      <c r="AN298" s="11"/>
    </row>
    <row r="299" spans="2:40" ht="15.75" customHeight="1" x14ac:dyDescent="0.45">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c r="AB299" s="11"/>
      <c r="AC299" s="11"/>
      <c r="AD299" s="11"/>
      <c r="AE299" s="11"/>
      <c r="AF299" s="11"/>
      <c r="AG299" s="11"/>
      <c r="AH299" s="11"/>
      <c r="AI299" s="11"/>
      <c r="AJ299" s="11"/>
      <c r="AK299" s="11"/>
      <c r="AL299" s="11"/>
      <c r="AM299" s="11"/>
      <c r="AN299" s="11"/>
    </row>
    <row r="300" spans="2:40" ht="15.75" customHeight="1" x14ac:dyDescent="0.45">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c r="AB300" s="11"/>
      <c r="AC300" s="11"/>
      <c r="AD300" s="11"/>
      <c r="AE300" s="11"/>
      <c r="AF300" s="11"/>
      <c r="AG300" s="11"/>
      <c r="AH300" s="11"/>
      <c r="AI300" s="11"/>
      <c r="AJ300" s="11"/>
      <c r="AK300" s="11"/>
      <c r="AL300" s="11"/>
      <c r="AM300" s="11"/>
      <c r="AN300" s="11"/>
    </row>
    <row r="301" spans="2:40" ht="15.75" customHeight="1" x14ac:dyDescent="0.45">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c r="AB301" s="11"/>
      <c r="AC301" s="11"/>
      <c r="AD301" s="11"/>
      <c r="AE301" s="11"/>
      <c r="AF301" s="11"/>
      <c r="AG301" s="11"/>
      <c r="AH301" s="11"/>
      <c r="AI301" s="11"/>
      <c r="AJ301" s="11"/>
      <c r="AK301" s="11"/>
      <c r="AL301" s="11"/>
      <c r="AM301" s="11"/>
      <c r="AN301" s="11"/>
    </row>
    <row r="302" spans="2:40" ht="15.75" customHeight="1" x14ac:dyDescent="0.45">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c r="AB302" s="11"/>
      <c r="AC302" s="11"/>
      <c r="AD302" s="11"/>
      <c r="AE302" s="11"/>
      <c r="AF302" s="11"/>
      <c r="AG302" s="11"/>
      <c r="AH302" s="11"/>
      <c r="AI302" s="11"/>
      <c r="AJ302" s="11"/>
      <c r="AK302" s="11"/>
      <c r="AL302" s="11"/>
      <c r="AM302" s="11"/>
      <c r="AN302" s="11"/>
    </row>
    <row r="303" spans="2:40" ht="15.75" customHeight="1" x14ac:dyDescent="0.45">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c r="AB303" s="11"/>
      <c r="AC303" s="11"/>
      <c r="AD303" s="11"/>
      <c r="AE303" s="11"/>
      <c r="AF303" s="11"/>
      <c r="AG303" s="11"/>
      <c r="AH303" s="11"/>
      <c r="AI303" s="11"/>
      <c r="AJ303" s="11"/>
      <c r="AK303" s="11"/>
      <c r="AL303" s="11"/>
      <c r="AM303" s="11"/>
      <c r="AN303" s="11"/>
    </row>
    <row r="304" spans="2:40" ht="15.75" customHeight="1" x14ac:dyDescent="0.45">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c r="AB304" s="11"/>
      <c r="AC304" s="11"/>
      <c r="AD304" s="11"/>
      <c r="AE304" s="11"/>
      <c r="AF304" s="11"/>
      <c r="AG304" s="11"/>
      <c r="AH304" s="11"/>
      <c r="AI304" s="11"/>
      <c r="AJ304" s="11"/>
      <c r="AK304" s="11"/>
      <c r="AL304" s="11"/>
      <c r="AM304" s="11"/>
      <c r="AN304" s="11"/>
    </row>
    <row r="305" spans="2:40" ht="15.75" customHeight="1" x14ac:dyDescent="0.45">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c r="AB305" s="11"/>
      <c r="AC305" s="11"/>
      <c r="AD305" s="11"/>
      <c r="AE305" s="11"/>
      <c r="AF305" s="11"/>
      <c r="AG305" s="11"/>
      <c r="AH305" s="11"/>
      <c r="AI305" s="11"/>
      <c r="AJ305" s="11"/>
      <c r="AK305" s="11"/>
      <c r="AL305" s="11"/>
      <c r="AM305" s="11"/>
      <c r="AN305" s="11"/>
    </row>
    <row r="306" spans="2:40" ht="15.75" customHeight="1" x14ac:dyDescent="0.45">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c r="AB306" s="11"/>
      <c r="AC306" s="11"/>
      <c r="AD306" s="11"/>
      <c r="AE306" s="11"/>
      <c r="AF306" s="11"/>
      <c r="AG306" s="11"/>
      <c r="AH306" s="11"/>
      <c r="AI306" s="11"/>
      <c r="AJ306" s="11"/>
      <c r="AK306" s="11"/>
      <c r="AL306" s="11"/>
      <c r="AM306" s="11"/>
      <c r="AN306" s="11"/>
    </row>
    <row r="307" spans="2:40" ht="15.75" customHeight="1" x14ac:dyDescent="0.45">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c r="AB307" s="11"/>
      <c r="AC307" s="11"/>
      <c r="AD307" s="11"/>
      <c r="AE307" s="11"/>
      <c r="AF307" s="11"/>
      <c r="AG307" s="11"/>
      <c r="AH307" s="11"/>
      <c r="AI307" s="11"/>
      <c r="AJ307" s="11"/>
      <c r="AK307" s="11"/>
      <c r="AL307" s="11"/>
      <c r="AM307" s="11"/>
      <c r="AN307" s="11"/>
    </row>
    <row r="308" spans="2:40" ht="15.75" customHeight="1" x14ac:dyDescent="0.45">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c r="AB308" s="11"/>
      <c r="AC308" s="11"/>
      <c r="AD308" s="11"/>
      <c r="AE308" s="11"/>
      <c r="AF308" s="11"/>
      <c r="AG308" s="11"/>
      <c r="AH308" s="11"/>
      <c r="AI308" s="11"/>
      <c r="AJ308" s="11"/>
      <c r="AK308" s="11"/>
      <c r="AL308" s="11"/>
      <c r="AM308" s="11"/>
      <c r="AN308" s="11"/>
    </row>
    <row r="309" spans="2:40" ht="15.75" customHeight="1" x14ac:dyDescent="0.45">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c r="AB309" s="11"/>
      <c r="AC309" s="11"/>
      <c r="AD309" s="11"/>
      <c r="AE309" s="11"/>
      <c r="AF309" s="11"/>
      <c r="AG309" s="11"/>
      <c r="AH309" s="11"/>
      <c r="AI309" s="11"/>
      <c r="AJ309" s="11"/>
      <c r="AK309" s="11"/>
      <c r="AL309" s="11"/>
      <c r="AM309" s="11"/>
      <c r="AN309" s="11"/>
    </row>
    <row r="310" spans="2:40" ht="15.75" customHeight="1" x14ac:dyDescent="0.45">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c r="AB310" s="11"/>
      <c r="AC310" s="11"/>
      <c r="AD310" s="11"/>
      <c r="AE310" s="11"/>
      <c r="AF310" s="11"/>
      <c r="AG310" s="11"/>
      <c r="AH310" s="11"/>
      <c r="AI310" s="11"/>
      <c r="AJ310" s="11"/>
      <c r="AK310" s="11"/>
      <c r="AL310" s="11"/>
      <c r="AM310" s="11"/>
      <c r="AN310" s="11"/>
    </row>
    <row r="311" spans="2:40" ht="15.75" customHeight="1" x14ac:dyDescent="0.45">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c r="AB311" s="11"/>
      <c r="AC311" s="11"/>
      <c r="AD311" s="11"/>
      <c r="AE311" s="11"/>
      <c r="AF311" s="11"/>
      <c r="AG311" s="11"/>
      <c r="AH311" s="11"/>
      <c r="AI311" s="11"/>
      <c r="AJ311" s="11"/>
      <c r="AK311" s="11"/>
      <c r="AL311" s="11"/>
      <c r="AM311" s="11"/>
      <c r="AN311" s="11"/>
    </row>
    <row r="312" spans="2:40" ht="15.75" customHeight="1" x14ac:dyDescent="0.45">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c r="AB312" s="11"/>
      <c r="AC312" s="11"/>
      <c r="AD312" s="11"/>
      <c r="AE312" s="11"/>
      <c r="AF312" s="11"/>
      <c r="AG312" s="11"/>
      <c r="AH312" s="11"/>
      <c r="AI312" s="11"/>
      <c r="AJ312" s="11"/>
      <c r="AK312" s="11"/>
      <c r="AL312" s="11"/>
      <c r="AM312" s="11"/>
      <c r="AN312" s="11"/>
    </row>
    <row r="313" spans="2:40" ht="15.75" customHeight="1" x14ac:dyDescent="0.45">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c r="AB313" s="11"/>
      <c r="AC313" s="11"/>
      <c r="AD313" s="11"/>
      <c r="AE313" s="11"/>
      <c r="AF313" s="11"/>
      <c r="AG313" s="11"/>
      <c r="AH313" s="11"/>
      <c r="AI313" s="11"/>
      <c r="AJ313" s="11"/>
      <c r="AK313" s="11"/>
      <c r="AL313" s="11"/>
      <c r="AM313" s="11"/>
      <c r="AN313" s="11"/>
    </row>
    <row r="314" spans="2:40" ht="15.75" customHeight="1" x14ac:dyDescent="0.45">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c r="AB314" s="11"/>
      <c r="AC314" s="11"/>
      <c r="AD314" s="11"/>
      <c r="AE314" s="11"/>
      <c r="AF314" s="11"/>
      <c r="AG314" s="11"/>
      <c r="AH314" s="11"/>
      <c r="AI314" s="11"/>
      <c r="AJ314" s="11"/>
      <c r="AK314" s="11"/>
      <c r="AL314" s="11"/>
      <c r="AM314" s="11"/>
      <c r="AN314" s="11"/>
    </row>
    <row r="315" spans="2:40" ht="15.75" customHeight="1" x14ac:dyDescent="0.45">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c r="AB315" s="11"/>
      <c r="AC315" s="11"/>
      <c r="AD315" s="11"/>
      <c r="AE315" s="11"/>
      <c r="AF315" s="11"/>
      <c r="AG315" s="11"/>
      <c r="AH315" s="11"/>
      <c r="AI315" s="11"/>
      <c r="AJ315" s="11"/>
      <c r="AK315" s="11"/>
      <c r="AL315" s="11"/>
      <c r="AM315" s="11"/>
      <c r="AN315" s="11"/>
    </row>
    <row r="316" spans="2:40" ht="15.75" customHeight="1" x14ac:dyDescent="0.45">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c r="AB316" s="11"/>
      <c r="AC316" s="11"/>
      <c r="AD316" s="11"/>
      <c r="AE316" s="11"/>
      <c r="AF316" s="11"/>
      <c r="AG316" s="11"/>
      <c r="AH316" s="11"/>
      <c r="AI316" s="11"/>
      <c r="AJ316" s="11"/>
      <c r="AK316" s="11"/>
      <c r="AL316" s="11"/>
      <c r="AM316" s="11"/>
      <c r="AN316" s="11"/>
    </row>
    <row r="317" spans="2:40" ht="15.75" customHeight="1" x14ac:dyDescent="0.45">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c r="AB317" s="11"/>
      <c r="AC317" s="11"/>
      <c r="AD317" s="11"/>
      <c r="AE317" s="11"/>
      <c r="AF317" s="11"/>
      <c r="AG317" s="11"/>
      <c r="AH317" s="11"/>
      <c r="AI317" s="11"/>
      <c r="AJ317" s="11"/>
      <c r="AK317" s="11"/>
      <c r="AL317" s="11"/>
      <c r="AM317" s="11"/>
      <c r="AN317" s="11"/>
    </row>
    <row r="318" spans="2:40" ht="15.75" customHeight="1" x14ac:dyDescent="0.45">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c r="AB318" s="11"/>
      <c r="AC318" s="11"/>
      <c r="AD318" s="11"/>
      <c r="AE318" s="11"/>
      <c r="AF318" s="11"/>
      <c r="AG318" s="11"/>
      <c r="AH318" s="11"/>
      <c r="AI318" s="11"/>
      <c r="AJ318" s="11"/>
      <c r="AK318" s="11"/>
      <c r="AL318" s="11"/>
      <c r="AM318" s="11"/>
      <c r="AN318" s="11"/>
    </row>
    <row r="319" spans="2:40" ht="15.75" customHeight="1" x14ac:dyDescent="0.45">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c r="AB319" s="11"/>
      <c r="AC319" s="11"/>
      <c r="AD319" s="11"/>
      <c r="AE319" s="11"/>
      <c r="AF319" s="11"/>
      <c r="AG319" s="11"/>
      <c r="AH319" s="11"/>
      <c r="AI319" s="11"/>
      <c r="AJ319" s="11"/>
      <c r="AK319" s="11"/>
      <c r="AL319" s="11"/>
      <c r="AM319" s="11"/>
      <c r="AN319" s="11"/>
    </row>
    <row r="320" spans="2:40" ht="15.75" customHeight="1" x14ac:dyDescent="0.45">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c r="AB320" s="11"/>
      <c r="AC320" s="11"/>
      <c r="AD320" s="11"/>
      <c r="AE320" s="11"/>
      <c r="AF320" s="11"/>
      <c r="AG320" s="11"/>
      <c r="AH320" s="11"/>
      <c r="AI320" s="11"/>
      <c r="AJ320" s="11"/>
      <c r="AK320" s="11"/>
      <c r="AL320" s="11"/>
      <c r="AM320" s="11"/>
      <c r="AN320" s="11"/>
    </row>
    <row r="321" spans="2:40" ht="15.75" customHeight="1" x14ac:dyDescent="0.45">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c r="AB321" s="11"/>
      <c r="AC321" s="11"/>
      <c r="AD321" s="11"/>
      <c r="AE321" s="11"/>
      <c r="AF321" s="11"/>
      <c r="AG321" s="11"/>
      <c r="AH321" s="11"/>
      <c r="AI321" s="11"/>
      <c r="AJ321" s="11"/>
      <c r="AK321" s="11"/>
      <c r="AL321" s="11"/>
      <c r="AM321" s="11"/>
      <c r="AN321" s="11"/>
    </row>
    <row r="322" spans="2:40" ht="15.75" customHeight="1" x14ac:dyDescent="0.45">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c r="AB322" s="11"/>
      <c r="AC322" s="11"/>
      <c r="AD322" s="11"/>
      <c r="AE322" s="11"/>
      <c r="AF322" s="11"/>
      <c r="AG322" s="11"/>
      <c r="AH322" s="11"/>
      <c r="AI322" s="11"/>
      <c r="AJ322" s="11"/>
      <c r="AK322" s="11"/>
      <c r="AL322" s="11"/>
      <c r="AM322" s="11"/>
      <c r="AN322" s="11"/>
    </row>
    <row r="323" spans="2:40" ht="15.75" customHeight="1" x14ac:dyDescent="0.45">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c r="AB323" s="11"/>
      <c r="AC323" s="11"/>
      <c r="AD323" s="11"/>
      <c r="AE323" s="11"/>
      <c r="AF323" s="11"/>
      <c r="AG323" s="11"/>
      <c r="AH323" s="11"/>
      <c r="AI323" s="11"/>
      <c r="AJ323" s="11"/>
      <c r="AK323" s="11"/>
      <c r="AL323" s="11"/>
      <c r="AM323" s="11"/>
      <c r="AN323" s="11"/>
    </row>
    <row r="324" spans="2:40" ht="15.75" customHeight="1" x14ac:dyDescent="0.45">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c r="AB324" s="11"/>
      <c r="AC324" s="11"/>
      <c r="AD324" s="11"/>
      <c r="AE324" s="11"/>
      <c r="AF324" s="11"/>
      <c r="AG324" s="11"/>
      <c r="AH324" s="11"/>
      <c r="AI324" s="11"/>
      <c r="AJ324" s="11"/>
      <c r="AK324" s="11"/>
      <c r="AL324" s="11"/>
      <c r="AM324" s="11"/>
      <c r="AN324" s="11"/>
    </row>
    <row r="325" spans="2:40" ht="15.75" customHeight="1" x14ac:dyDescent="0.45">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c r="AB325" s="11"/>
      <c r="AC325" s="11"/>
      <c r="AD325" s="11"/>
      <c r="AE325" s="11"/>
      <c r="AF325" s="11"/>
      <c r="AG325" s="11"/>
      <c r="AH325" s="11"/>
      <c r="AI325" s="11"/>
      <c r="AJ325" s="11"/>
      <c r="AK325" s="11"/>
      <c r="AL325" s="11"/>
      <c r="AM325" s="11"/>
      <c r="AN325" s="11"/>
    </row>
    <row r="326" spans="2:40" ht="15.75" customHeight="1" x14ac:dyDescent="0.45">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c r="AB326" s="11"/>
      <c r="AC326" s="11"/>
      <c r="AD326" s="11"/>
      <c r="AE326" s="11"/>
      <c r="AF326" s="11"/>
      <c r="AG326" s="11"/>
      <c r="AH326" s="11"/>
      <c r="AI326" s="11"/>
      <c r="AJ326" s="11"/>
      <c r="AK326" s="11"/>
      <c r="AL326" s="11"/>
      <c r="AM326" s="11"/>
      <c r="AN326" s="11"/>
    </row>
    <row r="327" spans="2:40" ht="15.75" customHeight="1" x14ac:dyDescent="0.45">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c r="AB327" s="11"/>
      <c r="AC327" s="11"/>
      <c r="AD327" s="11"/>
      <c r="AE327" s="11"/>
      <c r="AF327" s="11"/>
      <c r="AG327" s="11"/>
      <c r="AH327" s="11"/>
      <c r="AI327" s="11"/>
      <c r="AJ327" s="11"/>
      <c r="AK327" s="11"/>
      <c r="AL327" s="11"/>
      <c r="AM327" s="11"/>
      <c r="AN327" s="11"/>
    </row>
    <row r="328" spans="2:40" ht="15.75" customHeight="1" x14ac:dyDescent="0.45">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c r="AB328" s="11"/>
      <c r="AC328" s="11"/>
      <c r="AD328" s="11"/>
      <c r="AE328" s="11"/>
      <c r="AF328" s="11"/>
      <c r="AG328" s="11"/>
      <c r="AH328" s="11"/>
      <c r="AI328" s="11"/>
      <c r="AJ328" s="11"/>
      <c r="AK328" s="11"/>
      <c r="AL328" s="11"/>
      <c r="AM328" s="11"/>
      <c r="AN328" s="11"/>
    </row>
    <row r="329" spans="2:40" ht="15.75" customHeight="1" x14ac:dyDescent="0.45">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c r="AB329" s="11"/>
      <c r="AC329" s="11"/>
      <c r="AD329" s="11"/>
      <c r="AE329" s="11"/>
      <c r="AF329" s="11"/>
      <c r="AG329" s="11"/>
      <c r="AH329" s="11"/>
      <c r="AI329" s="11"/>
      <c r="AJ329" s="11"/>
      <c r="AK329" s="11"/>
      <c r="AL329" s="11"/>
      <c r="AM329" s="11"/>
      <c r="AN329" s="11"/>
    </row>
    <row r="330" spans="2:40" ht="15.75" customHeight="1" x14ac:dyDescent="0.45">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c r="AB330" s="11"/>
      <c r="AC330" s="11"/>
      <c r="AD330" s="11"/>
      <c r="AE330" s="11"/>
      <c r="AF330" s="11"/>
      <c r="AG330" s="11"/>
      <c r="AH330" s="11"/>
      <c r="AI330" s="11"/>
      <c r="AJ330" s="11"/>
      <c r="AK330" s="11"/>
      <c r="AL330" s="11"/>
      <c r="AM330" s="11"/>
      <c r="AN330" s="11"/>
    </row>
    <row r="331" spans="2:40" ht="15.75" customHeight="1" x14ac:dyDescent="0.45">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c r="AB331" s="11"/>
      <c r="AC331" s="11"/>
      <c r="AD331" s="11"/>
      <c r="AE331" s="11"/>
      <c r="AF331" s="11"/>
      <c r="AG331" s="11"/>
      <c r="AH331" s="11"/>
      <c r="AI331" s="11"/>
      <c r="AJ331" s="11"/>
      <c r="AK331" s="11"/>
      <c r="AL331" s="11"/>
      <c r="AM331" s="11"/>
      <c r="AN331" s="11"/>
    </row>
    <row r="332" spans="2:40" ht="15.75" customHeight="1" x14ac:dyDescent="0.45">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c r="AB332" s="11"/>
      <c r="AC332" s="11"/>
      <c r="AD332" s="11"/>
      <c r="AE332" s="11"/>
      <c r="AF332" s="11"/>
      <c r="AG332" s="11"/>
      <c r="AH332" s="11"/>
      <c r="AI332" s="11"/>
      <c r="AJ332" s="11"/>
      <c r="AK332" s="11"/>
      <c r="AL332" s="11"/>
      <c r="AM332" s="11"/>
      <c r="AN332" s="11"/>
    </row>
    <row r="333" spans="2:40" ht="15.75" customHeight="1" x14ac:dyDescent="0.45">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c r="AB333" s="11"/>
      <c r="AC333" s="11"/>
      <c r="AD333" s="11"/>
      <c r="AE333" s="11"/>
      <c r="AF333" s="11"/>
      <c r="AG333" s="11"/>
      <c r="AH333" s="11"/>
      <c r="AI333" s="11"/>
      <c r="AJ333" s="11"/>
      <c r="AK333" s="11"/>
      <c r="AL333" s="11"/>
      <c r="AM333" s="11"/>
      <c r="AN333" s="11"/>
    </row>
    <row r="334" spans="2:40" ht="15.75" customHeight="1" x14ac:dyDescent="0.45">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c r="AB334" s="11"/>
      <c r="AC334" s="11"/>
      <c r="AD334" s="11"/>
      <c r="AE334" s="11"/>
      <c r="AF334" s="11"/>
      <c r="AG334" s="11"/>
      <c r="AH334" s="11"/>
      <c r="AI334" s="11"/>
      <c r="AJ334" s="11"/>
      <c r="AK334" s="11"/>
      <c r="AL334" s="11"/>
      <c r="AM334" s="11"/>
      <c r="AN334" s="11"/>
    </row>
    <row r="335" spans="2:40" ht="15.75" customHeight="1" x14ac:dyDescent="0.45">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c r="AB335" s="11"/>
      <c r="AC335" s="11"/>
      <c r="AD335" s="11"/>
      <c r="AE335" s="11"/>
      <c r="AF335" s="11"/>
      <c r="AG335" s="11"/>
      <c r="AH335" s="11"/>
      <c r="AI335" s="11"/>
      <c r="AJ335" s="11"/>
      <c r="AK335" s="11"/>
      <c r="AL335" s="11"/>
      <c r="AM335" s="11"/>
      <c r="AN335" s="11"/>
    </row>
    <row r="336" spans="2:40" ht="15.75" customHeight="1" x14ac:dyDescent="0.45">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c r="AB336" s="11"/>
      <c r="AC336" s="11"/>
      <c r="AD336" s="11"/>
      <c r="AE336" s="11"/>
      <c r="AF336" s="11"/>
      <c r="AG336" s="11"/>
      <c r="AH336" s="11"/>
      <c r="AI336" s="11"/>
      <c r="AJ336" s="11"/>
      <c r="AK336" s="11"/>
      <c r="AL336" s="11"/>
      <c r="AM336" s="11"/>
      <c r="AN336" s="11"/>
    </row>
    <row r="337" spans="2:40" ht="15.75" customHeight="1" x14ac:dyDescent="0.45">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c r="AB337" s="11"/>
      <c r="AC337" s="11"/>
      <c r="AD337" s="11"/>
      <c r="AE337" s="11"/>
      <c r="AF337" s="11"/>
      <c r="AG337" s="11"/>
      <c r="AH337" s="11"/>
      <c r="AI337" s="11"/>
      <c r="AJ337" s="11"/>
      <c r="AK337" s="11"/>
      <c r="AL337" s="11"/>
      <c r="AM337" s="11"/>
      <c r="AN337" s="11"/>
    </row>
    <row r="338" spans="2:40" ht="15.75" customHeight="1" x14ac:dyDescent="0.45">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c r="AB338" s="11"/>
      <c r="AC338" s="11"/>
      <c r="AD338" s="11"/>
      <c r="AE338" s="11"/>
      <c r="AF338" s="11"/>
      <c r="AG338" s="11"/>
      <c r="AH338" s="11"/>
      <c r="AI338" s="11"/>
      <c r="AJ338" s="11"/>
      <c r="AK338" s="11"/>
      <c r="AL338" s="11"/>
      <c r="AM338" s="11"/>
      <c r="AN338" s="11"/>
    </row>
    <row r="339" spans="2:40" ht="15.75" customHeight="1" x14ac:dyDescent="0.45">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c r="AB339" s="11"/>
      <c r="AC339" s="11"/>
      <c r="AD339" s="11"/>
      <c r="AE339" s="11"/>
      <c r="AF339" s="11"/>
      <c r="AG339" s="11"/>
      <c r="AH339" s="11"/>
      <c r="AI339" s="11"/>
      <c r="AJ339" s="11"/>
      <c r="AK339" s="11"/>
      <c r="AL339" s="11"/>
      <c r="AM339" s="11"/>
      <c r="AN339" s="11"/>
    </row>
    <row r="340" spans="2:40" ht="15.75" customHeight="1" x14ac:dyDescent="0.45">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c r="AB340" s="11"/>
      <c r="AC340" s="11"/>
      <c r="AD340" s="11"/>
      <c r="AE340" s="11"/>
      <c r="AF340" s="11"/>
      <c r="AG340" s="11"/>
      <c r="AH340" s="11"/>
      <c r="AI340" s="11"/>
      <c r="AJ340" s="11"/>
      <c r="AK340" s="11"/>
      <c r="AL340" s="11"/>
      <c r="AM340" s="11"/>
      <c r="AN340" s="11"/>
    </row>
    <row r="341" spans="2:40" ht="15.75" customHeight="1" x14ac:dyDescent="0.45">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c r="AB341" s="11"/>
      <c r="AC341" s="11"/>
      <c r="AD341" s="11"/>
      <c r="AE341" s="11"/>
      <c r="AF341" s="11"/>
      <c r="AG341" s="11"/>
      <c r="AH341" s="11"/>
      <c r="AI341" s="11"/>
      <c r="AJ341" s="11"/>
      <c r="AK341" s="11"/>
      <c r="AL341" s="11"/>
      <c r="AM341" s="11"/>
      <c r="AN341" s="11"/>
    </row>
    <row r="342" spans="2:40" ht="15.75" customHeight="1" x14ac:dyDescent="0.45">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c r="AB342" s="11"/>
      <c r="AC342" s="11"/>
      <c r="AD342" s="11"/>
      <c r="AE342" s="11"/>
      <c r="AF342" s="11"/>
      <c r="AG342" s="11"/>
      <c r="AH342" s="11"/>
      <c r="AI342" s="11"/>
      <c r="AJ342" s="11"/>
      <c r="AK342" s="11"/>
      <c r="AL342" s="11"/>
      <c r="AM342" s="11"/>
      <c r="AN342" s="11"/>
    </row>
    <row r="343" spans="2:40" ht="15.75" customHeight="1" x14ac:dyDescent="0.45">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c r="AB343" s="11"/>
      <c r="AC343" s="11"/>
      <c r="AD343" s="11"/>
      <c r="AE343" s="11"/>
      <c r="AF343" s="11"/>
      <c r="AG343" s="11"/>
      <c r="AH343" s="11"/>
      <c r="AI343" s="11"/>
      <c r="AJ343" s="11"/>
      <c r="AK343" s="11"/>
      <c r="AL343" s="11"/>
      <c r="AM343" s="11"/>
      <c r="AN343" s="11"/>
    </row>
    <row r="344" spans="2:40" ht="15.75" customHeight="1" x14ac:dyDescent="0.45">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c r="AB344" s="11"/>
      <c r="AC344" s="11"/>
      <c r="AD344" s="11"/>
      <c r="AE344" s="11"/>
      <c r="AF344" s="11"/>
      <c r="AG344" s="11"/>
      <c r="AH344" s="11"/>
      <c r="AI344" s="11"/>
      <c r="AJ344" s="11"/>
      <c r="AK344" s="11"/>
      <c r="AL344" s="11"/>
      <c r="AM344" s="11"/>
      <c r="AN344" s="11"/>
    </row>
    <row r="345" spans="2:40" ht="15.75" customHeight="1" x14ac:dyDescent="0.45">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c r="AB345" s="11"/>
      <c r="AC345" s="11"/>
      <c r="AD345" s="11"/>
      <c r="AE345" s="11"/>
      <c r="AF345" s="11"/>
      <c r="AG345" s="11"/>
      <c r="AH345" s="11"/>
      <c r="AI345" s="11"/>
      <c r="AJ345" s="11"/>
      <c r="AK345" s="11"/>
      <c r="AL345" s="11"/>
      <c r="AM345" s="11"/>
      <c r="AN345" s="11"/>
    </row>
    <row r="346" spans="2:40" ht="15.75" customHeight="1" x14ac:dyDescent="0.45">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c r="AB346" s="11"/>
      <c r="AC346" s="11"/>
      <c r="AD346" s="11"/>
      <c r="AE346" s="11"/>
      <c r="AF346" s="11"/>
      <c r="AG346" s="11"/>
      <c r="AH346" s="11"/>
      <c r="AI346" s="11"/>
      <c r="AJ346" s="11"/>
      <c r="AK346" s="11"/>
      <c r="AL346" s="11"/>
      <c r="AM346" s="11"/>
      <c r="AN346" s="11"/>
    </row>
    <row r="347" spans="2:40" ht="15.75" customHeight="1" x14ac:dyDescent="0.45">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c r="AB347" s="11"/>
      <c r="AC347" s="11"/>
      <c r="AD347" s="11"/>
      <c r="AE347" s="11"/>
      <c r="AF347" s="11"/>
      <c r="AG347" s="11"/>
      <c r="AH347" s="11"/>
      <c r="AI347" s="11"/>
      <c r="AJ347" s="11"/>
      <c r="AK347" s="11"/>
      <c r="AL347" s="11"/>
      <c r="AM347" s="11"/>
      <c r="AN347" s="11"/>
    </row>
    <row r="348" spans="2:40" ht="15.75" customHeight="1" x14ac:dyDescent="0.45">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c r="AB348" s="11"/>
      <c r="AC348" s="11"/>
      <c r="AD348" s="11"/>
      <c r="AE348" s="11"/>
      <c r="AF348" s="11"/>
      <c r="AG348" s="11"/>
      <c r="AH348" s="11"/>
      <c r="AI348" s="11"/>
      <c r="AJ348" s="11"/>
      <c r="AK348" s="11"/>
      <c r="AL348" s="11"/>
      <c r="AM348" s="11"/>
      <c r="AN348" s="11"/>
    </row>
    <row r="349" spans="2:40" ht="15.75" customHeight="1" x14ac:dyDescent="0.45">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c r="AB349" s="11"/>
      <c r="AC349" s="11"/>
      <c r="AD349" s="11"/>
      <c r="AE349" s="11"/>
      <c r="AF349" s="11"/>
      <c r="AG349" s="11"/>
      <c r="AH349" s="11"/>
      <c r="AI349" s="11"/>
      <c r="AJ349" s="11"/>
      <c r="AK349" s="11"/>
      <c r="AL349" s="11"/>
      <c r="AM349" s="11"/>
      <c r="AN349" s="11"/>
    </row>
    <row r="350" spans="2:40" ht="15.75" customHeight="1" x14ac:dyDescent="0.45">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c r="AB350" s="11"/>
      <c r="AC350" s="11"/>
      <c r="AD350" s="11"/>
      <c r="AE350" s="11"/>
      <c r="AF350" s="11"/>
      <c r="AG350" s="11"/>
      <c r="AH350" s="11"/>
      <c r="AI350" s="11"/>
      <c r="AJ350" s="11"/>
      <c r="AK350" s="11"/>
      <c r="AL350" s="11"/>
      <c r="AM350" s="11"/>
      <c r="AN350" s="11"/>
    </row>
    <row r="351" spans="2:40" ht="15.75" customHeight="1" x14ac:dyDescent="0.45">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c r="AB351" s="11"/>
      <c r="AC351" s="11"/>
      <c r="AD351" s="11"/>
      <c r="AE351" s="11"/>
      <c r="AF351" s="11"/>
      <c r="AG351" s="11"/>
      <c r="AH351" s="11"/>
      <c r="AI351" s="11"/>
      <c r="AJ351" s="11"/>
      <c r="AK351" s="11"/>
      <c r="AL351" s="11"/>
      <c r="AM351" s="11"/>
      <c r="AN351" s="11"/>
    </row>
    <row r="352" spans="2:40" ht="15.75" customHeight="1" x14ac:dyDescent="0.45">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c r="AB352" s="11"/>
      <c r="AC352" s="11"/>
      <c r="AD352" s="11"/>
      <c r="AE352" s="11"/>
      <c r="AF352" s="11"/>
      <c r="AG352" s="11"/>
      <c r="AH352" s="11"/>
      <c r="AI352" s="11"/>
      <c r="AJ352" s="11"/>
      <c r="AK352" s="11"/>
      <c r="AL352" s="11"/>
      <c r="AM352" s="11"/>
      <c r="AN352" s="11"/>
    </row>
    <row r="353" spans="2:40" ht="15.75" customHeight="1" x14ac:dyDescent="0.45">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c r="AB353" s="11"/>
      <c r="AC353" s="11"/>
      <c r="AD353" s="11"/>
      <c r="AE353" s="11"/>
      <c r="AF353" s="11"/>
      <c r="AG353" s="11"/>
      <c r="AH353" s="11"/>
      <c r="AI353" s="11"/>
      <c r="AJ353" s="11"/>
      <c r="AK353" s="11"/>
      <c r="AL353" s="11"/>
      <c r="AM353" s="11"/>
      <c r="AN353" s="11"/>
    </row>
    <row r="354" spans="2:40" ht="15.75" customHeight="1" x14ac:dyDescent="0.45">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c r="AB354" s="11"/>
      <c r="AC354" s="11"/>
      <c r="AD354" s="11"/>
      <c r="AE354" s="11"/>
      <c r="AF354" s="11"/>
      <c r="AG354" s="11"/>
      <c r="AH354" s="11"/>
      <c r="AI354" s="11"/>
      <c r="AJ354" s="11"/>
      <c r="AK354" s="11"/>
      <c r="AL354" s="11"/>
      <c r="AM354" s="11"/>
      <c r="AN354" s="11"/>
    </row>
    <row r="355" spans="2:40" ht="15.75" customHeight="1" x14ac:dyDescent="0.45">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c r="AB355" s="11"/>
      <c r="AC355" s="11"/>
      <c r="AD355" s="11"/>
      <c r="AE355" s="11"/>
      <c r="AF355" s="11"/>
      <c r="AG355" s="11"/>
      <c r="AH355" s="11"/>
      <c r="AI355" s="11"/>
      <c r="AJ355" s="11"/>
      <c r="AK355" s="11"/>
      <c r="AL355" s="11"/>
      <c r="AM355" s="11"/>
      <c r="AN355" s="11"/>
    </row>
    <row r="356" spans="2:40" ht="15.75" customHeight="1" x14ac:dyDescent="0.45">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c r="AB356" s="11"/>
      <c r="AC356" s="11"/>
      <c r="AD356" s="11"/>
      <c r="AE356" s="11"/>
      <c r="AF356" s="11"/>
      <c r="AG356" s="11"/>
      <c r="AH356" s="11"/>
      <c r="AI356" s="11"/>
      <c r="AJ356" s="11"/>
      <c r="AK356" s="11"/>
      <c r="AL356" s="11"/>
      <c r="AM356" s="11"/>
      <c r="AN356" s="11"/>
    </row>
    <row r="357" spans="2:40" ht="15.75" customHeight="1" x14ac:dyDescent="0.45">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c r="AB357" s="11"/>
      <c r="AC357" s="11"/>
      <c r="AD357" s="11"/>
      <c r="AE357" s="11"/>
      <c r="AF357" s="11"/>
      <c r="AG357" s="11"/>
      <c r="AH357" s="11"/>
      <c r="AI357" s="11"/>
      <c r="AJ357" s="11"/>
      <c r="AK357" s="11"/>
      <c r="AL357" s="11"/>
      <c r="AM357" s="11"/>
      <c r="AN357" s="11"/>
    </row>
    <row r="358" spans="2:40" ht="15.75" customHeight="1" x14ac:dyDescent="0.45">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c r="AB358" s="11"/>
      <c r="AC358" s="11"/>
      <c r="AD358" s="11"/>
      <c r="AE358" s="11"/>
      <c r="AF358" s="11"/>
      <c r="AG358" s="11"/>
      <c r="AH358" s="11"/>
      <c r="AI358" s="11"/>
      <c r="AJ358" s="11"/>
      <c r="AK358" s="11"/>
      <c r="AL358" s="11"/>
      <c r="AM358" s="11"/>
      <c r="AN358" s="11"/>
    </row>
    <row r="359" spans="2:40" ht="15.75" customHeight="1" x14ac:dyDescent="0.45">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c r="AB359" s="11"/>
      <c r="AC359" s="11"/>
      <c r="AD359" s="11"/>
      <c r="AE359" s="11"/>
      <c r="AF359" s="11"/>
      <c r="AG359" s="11"/>
      <c r="AH359" s="11"/>
      <c r="AI359" s="11"/>
      <c r="AJ359" s="11"/>
      <c r="AK359" s="11"/>
      <c r="AL359" s="11"/>
      <c r="AM359" s="11"/>
      <c r="AN359" s="11"/>
    </row>
    <row r="360" spans="2:40" ht="15.75" customHeight="1" x14ac:dyDescent="0.45">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c r="AB360" s="11"/>
      <c r="AC360" s="11"/>
      <c r="AD360" s="11"/>
      <c r="AE360" s="11"/>
      <c r="AF360" s="11"/>
      <c r="AG360" s="11"/>
      <c r="AH360" s="11"/>
      <c r="AI360" s="11"/>
      <c r="AJ360" s="11"/>
      <c r="AK360" s="11"/>
      <c r="AL360" s="11"/>
      <c r="AM360" s="11"/>
      <c r="AN360" s="11"/>
    </row>
    <row r="361" spans="2:40" ht="15.75" customHeight="1" x14ac:dyDescent="0.45">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c r="AB361" s="11"/>
      <c r="AC361" s="11"/>
      <c r="AD361" s="11"/>
      <c r="AE361" s="11"/>
      <c r="AF361" s="11"/>
      <c r="AG361" s="11"/>
      <c r="AH361" s="11"/>
      <c r="AI361" s="11"/>
      <c r="AJ361" s="11"/>
      <c r="AK361" s="11"/>
      <c r="AL361" s="11"/>
      <c r="AM361" s="11"/>
      <c r="AN361" s="11"/>
    </row>
    <row r="362" spans="2:40" ht="15.75" customHeight="1" x14ac:dyDescent="0.45">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c r="AB362" s="11"/>
      <c r="AC362" s="11"/>
      <c r="AD362" s="11"/>
      <c r="AE362" s="11"/>
      <c r="AF362" s="11"/>
      <c r="AG362" s="11"/>
      <c r="AH362" s="11"/>
      <c r="AI362" s="11"/>
      <c r="AJ362" s="11"/>
      <c r="AK362" s="11"/>
      <c r="AL362" s="11"/>
      <c r="AM362" s="11"/>
      <c r="AN362" s="11"/>
    </row>
    <row r="363" spans="2:40" ht="15.75" customHeight="1" x14ac:dyDescent="0.45">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c r="AB363" s="11"/>
      <c r="AC363" s="11"/>
      <c r="AD363" s="11"/>
      <c r="AE363" s="11"/>
      <c r="AF363" s="11"/>
      <c r="AG363" s="11"/>
      <c r="AH363" s="11"/>
      <c r="AI363" s="11"/>
      <c r="AJ363" s="11"/>
      <c r="AK363" s="11"/>
      <c r="AL363" s="11"/>
      <c r="AM363" s="11"/>
      <c r="AN363" s="11"/>
    </row>
    <row r="364" spans="2:40" ht="15.75" customHeight="1" x14ac:dyDescent="0.45">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c r="AB364" s="11"/>
      <c r="AC364" s="11"/>
      <c r="AD364" s="11"/>
      <c r="AE364" s="11"/>
      <c r="AF364" s="11"/>
      <c r="AG364" s="11"/>
      <c r="AH364" s="11"/>
      <c r="AI364" s="11"/>
      <c r="AJ364" s="11"/>
      <c r="AK364" s="11"/>
      <c r="AL364" s="11"/>
      <c r="AM364" s="11"/>
      <c r="AN364" s="11"/>
    </row>
    <row r="365" spans="2:40" ht="15.75" customHeight="1" x14ac:dyDescent="0.45">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c r="AB365" s="11"/>
      <c r="AC365" s="11"/>
      <c r="AD365" s="11"/>
      <c r="AE365" s="11"/>
      <c r="AF365" s="11"/>
      <c r="AG365" s="11"/>
      <c r="AH365" s="11"/>
      <c r="AI365" s="11"/>
      <c r="AJ365" s="11"/>
      <c r="AK365" s="11"/>
      <c r="AL365" s="11"/>
      <c r="AM365" s="11"/>
      <c r="AN365" s="11"/>
    </row>
    <row r="366" spans="2:40" ht="15.75" customHeight="1" x14ac:dyDescent="0.45">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c r="AB366" s="11"/>
      <c r="AC366" s="11"/>
      <c r="AD366" s="11"/>
      <c r="AE366" s="11"/>
      <c r="AF366" s="11"/>
      <c r="AG366" s="11"/>
      <c r="AH366" s="11"/>
      <c r="AI366" s="11"/>
      <c r="AJ366" s="11"/>
      <c r="AK366" s="11"/>
      <c r="AL366" s="11"/>
      <c r="AM366" s="11"/>
      <c r="AN366" s="11"/>
    </row>
    <row r="367" spans="2:40" ht="15.75" customHeight="1" x14ac:dyDescent="0.45">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c r="AB367" s="11"/>
      <c r="AC367" s="11"/>
      <c r="AD367" s="11"/>
      <c r="AE367" s="11"/>
      <c r="AF367" s="11"/>
      <c r="AG367" s="11"/>
      <c r="AH367" s="11"/>
      <c r="AI367" s="11"/>
      <c r="AJ367" s="11"/>
      <c r="AK367" s="11"/>
      <c r="AL367" s="11"/>
      <c r="AM367" s="11"/>
      <c r="AN367" s="11"/>
    </row>
    <row r="368" spans="2:40" ht="15.75" customHeight="1" x14ac:dyDescent="0.45">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c r="AB368" s="11"/>
      <c r="AC368" s="11"/>
      <c r="AD368" s="11"/>
      <c r="AE368" s="11"/>
      <c r="AF368" s="11"/>
      <c r="AG368" s="11"/>
      <c r="AH368" s="11"/>
      <c r="AI368" s="11"/>
      <c r="AJ368" s="11"/>
      <c r="AK368" s="11"/>
      <c r="AL368" s="11"/>
      <c r="AM368" s="11"/>
      <c r="AN368" s="11"/>
    </row>
    <row r="369" spans="2:40" ht="15.75" customHeight="1" x14ac:dyDescent="0.45">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c r="AB369" s="11"/>
      <c r="AC369" s="11"/>
      <c r="AD369" s="11"/>
      <c r="AE369" s="11"/>
      <c r="AF369" s="11"/>
      <c r="AG369" s="11"/>
      <c r="AH369" s="11"/>
      <c r="AI369" s="11"/>
      <c r="AJ369" s="11"/>
      <c r="AK369" s="11"/>
      <c r="AL369" s="11"/>
      <c r="AM369" s="11"/>
      <c r="AN369" s="11"/>
    </row>
    <row r="370" spans="2:40" ht="15.75" customHeight="1" x14ac:dyDescent="0.45">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c r="AB370" s="11"/>
      <c r="AC370" s="11"/>
      <c r="AD370" s="11"/>
      <c r="AE370" s="11"/>
      <c r="AF370" s="11"/>
      <c r="AG370" s="11"/>
      <c r="AH370" s="11"/>
      <c r="AI370" s="11"/>
      <c r="AJ370" s="11"/>
      <c r="AK370" s="11"/>
      <c r="AL370" s="11"/>
      <c r="AM370" s="11"/>
      <c r="AN370" s="11"/>
    </row>
    <row r="371" spans="2:40" ht="15.75" customHeight="1" x14ac:dyDescent="0.45">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c r="AB371" s="11"/>
      <c r="AC371" s="11"/>
      <c r="AD371" s="11"/>
      <c r="AE371" s="11"/>
      <c r="AF371" s="11"/>
      <c r="AG371" s="11"/>
      <c r="AH371" s="11"/>
      <c r="AI371" s="11"/>
      <c r="AJ371" s="11"/>
      <c r="AK371" s="11"/>
      <c r="AL371" s="11"/>
      <c r="AM371" s="11"/>
      <c r="AN371" s="11"/>
    </row>
    <row r="372" spans="2:40" ht="15.75" customHeight="1" x14ac:dyDescent="0.45">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c r="AB372" s="11"/>
      <c r="AC372" s="11"/>
      <c r="AD372" s="11"/>
      <c r="AE372" s="11"/>
      <c r="AF372" s="11"/>
      <c r="AG372" s="11"/>
      <c r="AH372" s="11"/>
      <c r="AI372" s="11"/>
      <c r="AJ372" s="11"/>
      <c r="AK372" s="11"/>
      <c r="AL372" s="11"/>
      <c r="AM372" s="11"/>
      <c r="AN372" s="11"/>
    </row>
    <row r="373" spans="2:40" ht="15.75" customHeight="1" x14ac:dyDescent="0.45">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c r="AB373" s="11"/>
      <c r="AC373" s="11"/>
      <c r="AD373" s="11"/>
      <c r="AE373" s="11"/>
      <c r="AF373" s="11"/>
      <c r="AG373" s="11"/>
      <c r="AH373" s="11"/>
      <c r="AI373" s="11"/>
      <c r="AJ373" s="11"/>
      <c r="AK373" s="11"/>
      <c r="AL373" s="11"/>
      <c r="AM373" s="11"/>
      <c r="AN373" s="11"/>
    </row>
    <row r="374" spans="2:40" ht="15.75" customHeight="1" x14ac:dyDescent="0.45">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c r="AB374" s="11"/>
      <c r="AC374" s="11"/>
      <c r="AD374" s="11"/>
      <c r="AE374" s="11"/>
      <c r="AF374" s="11"/>
      <c r="AG374" s="11"/>
      <c r="AH374" s="11"/>
      <c r="AI374" s="11"/>
      <c r="AJ374" s="11"/>
      <c r="AK374" s="11"/>
      <c r="AL374" s="11"/>
      <c r="AM374" s="11"/>
      <c r="AN374" s="11"/>
    </row>
    <row r="375" spans="2:40" ht="15.75" customHeight="1" x14ac:dyDescent="0.45">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c r="AB375" s="11"/>
      <c r="AC375" s="11"/>
      <c r="AD375" s="11"/>
      <c r="AE375" s="11"/>
      <c r="AF375" s="11"/>
      <c r="AG375" s="11"/>
      <c r="AH375" s="11"/>
      <c r="AI375" s="11"/>
      <c r="AJ375" s="11"/>
      <c r="AK375" s="11"/>
      <c r="AL375" s="11"/>
      <c r="AM375" s="11"/>
      <c r="AN375" s="11"/>
    </row>
    <row r="376" spans="2:40" ht="15.75" customHeight="1" x14ac:dyDescent="0.45">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c r="AB376" s="11"/>
      <c r="AC376" s="11"/>
      <c r="AD376" s="11"/>
      <c r="AE376" s="11"/>
      <c r="AF376" s="11"/>
      <c r="AG376" s="11"/>
      <c r="AH376" s="11"/>
      <c r="AI376" s="11"/>
      <c r="AJ376" s="11"/>
      <c r="AK376" s="11"/>
      <c r="AL376" s="11"/>
      <c r="AM376" s="11"/>
      <c r="AN376" s="11"/>
    </row>
    <row r="377" spans="2:40" ht="15.75" customHeight="1" x14ac:dyDescent="0.45">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c r="AB377" s="11"/>
      <c r="AC377" s="11"/>
      <c r="AD377" s="11"/>
      <c r="AE377" s="11"/>
      <c r="AF377" s="11"/>
      <c r="AG377" s="11"/>
      <c r="AH377" s="11"/>
      <c r="AI377" s="11"/>
      <c r="AJ377" s="11"/>
      <c r="AK377" s="11"/>
      <c r="AL377" s="11"/>
      <c r="AM377" s="11"/>
      <c r="AN377" s="11"/>
    </row>
    <row r="378" spans="2:40" ht="15.75" customHeight="1" x14ac:dyDescent="0.45">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c r="AB378" s="11"/>
      <c r="AC378" s="11"/>
      <c r="AD378" s="11"/>
      <c r="AE378" s="11"/>
      <c r="AF378" s="11"/>
      <c r="AG378" s="11"/>
      <c r="AH378" s="11"/>
      <c r="AI378" s="11"/>
      <c r="AJ378" s="11"/>
      <c r="AK378" s="11"/>
      <c r="AL378" s="11"/>
      <c r="AM378" s="11"/>
      <c r="AN378" s="11"/>
    </row>
    <row r="379" spans="2:40" ht="15.75" customHeight="1" x14ac:dyDescent="0.45">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c r="AB379" s="11"/>
      <c r="AC379" s="11"/>
      <c r="AD379" s="11"/>
      <c r="AE379" s="11"/>
      <c r="AF379" s="11"/>
      <c r="AG379" s="11"/>
      <c r="AH379" s="11"/>
      <c r="AI379" s="11"/>
      <c r="AJ379" s="11"/>
      <c r="AK379" s="11"/>
      <c r="AL379" s="11"/>
      <c r="AM379" s="11"/>
      <c r="AN379" s="11"/>
    </row>
    <row r="380" spans="2:40" ht="15.75" customHeight="1" x14ac:dyDescent="0.45">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c r="AB380" s="11"/>
      <c r="AC380" s="11"/>
      <c r="AD380" s="11"/>
      <c r="AE380" s="11"/>
      <c r="AF380" s="11"/>
      <c r="AG380" s="11"/>
      <c r="AH380" s="11"/>
      <c r="AI380" s="11"/>
      <c r="AJ380" s="11"/>
      <c r="AK380" s="11"/>
      <c r="AL380" s="11"/>
      <c r="AM380" s="11"/>
      <c r="AN380" s="11"/>
    </row>
    <row r="381" spans="2:40" ht="15.75" customHeight="1" x14ac:dyDescent="0.45">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c r="AB381" s="11"/>
      <c r="AC381" s="11"/>
      <c r="AD381" s="11"/>
      <c r="AE381" s="11"/>
      <c r="AF381" s="11"/>
      <c r="AG381" s="11"/>
      <c r="AH381" s="11"/>
      <c r="AI381" s="11"/>
      <c r="AJ381" s="11"/>
      <c r="AK381" s="11"/>
      <c r="AL381" s="11"/>
      <c r="AM381" s="11"/>
      <c r="AN381" s="11"/>
    </row>
    <row r="382" spans="2:40" ht="15.75" customHeight="1" x14ac:dyDescent="0.45">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c r="AB382" s="11"/>
      <c r="AC382" s="11"/>
      <c r="AD382" s="11"/>
      <c r="AE382" s="11"/>
      <c r="AF382" s="11"/>
      <c r="AG382" s="11"/>
      <c r="AH382" s="11"/>
      <c r="AI382" s="11"/>
      <c r="AJ382" s="11"/>
      <c r="AK382" s="11"/>
      <c r="AL382" s="11"/>
      <c r="AM382" s="11"/>
      <c r="AN382" s="11"/>
    </row>
    <row r="383" spans="2:40" ht="15.75" customHeight="1" x14ac:dyDescent="0.45">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c r="AB383" s="11"/>
      <c r="AC383" s="11"/>
      <c r="AD383" s="11"/>
      <c r="AE383" s="11"/>
      <c r="AF383" s="11"/>
      <c r="AG383" s="11"/>
      <c r="AH383" s="11"/>
      <c r="AI383" s="11"/>
      <c r="AJ383" s="11"/>
      <c r="AK383" s="11"/>
      <c r="AL383" s="11"/>
      <c r="AM383" s="11"/>
      <c r="AN383" s="11"/>
    </row>
    <row r="384" spans="2:40" ht="15.75" customHeight="1" x14ac:dyDescent="0.45">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c r="AB384" s="11"/>
      <c r="AC384" s="11"/>
      <c r="AD384" s="11"/>
      <c r="AE384" s="11"/>
      <c r="AF384" s="11"/>
      <c r="AG384" s="11"/>
      <c r="AH384" s="11"/>
      <c r="AI384" s="11"/>
      <c r="AJ384" s="11"/>
      <c r="AK384" s="11"/>
      <c r="AL384" s="11"/>
      <c r="AM384" s="11"/>
      <c r="AN384" s="11"/>
    </row>
    <row r="385" spans="2:40" ht="15.75" customHeight="1" x14ac:dyDescent="0.45">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c r="AB385" s="11"/>
      <c r="AC385" s="11"/>
      <c r="AD385" s="11"/>
      <c r="AE385" s="11"/>
      <c r="AF385" s="11"/>
      <c r="AG385" s="11"/>
      <c r="AH385" s="11"/>
      <c r="AI385" s="11"/>
      <c r="AJ385" s="11"/>
      <c r="AK385" s="11"/>
      <c r="AL385" s="11"/>
      <c r="AM385" s="11"/>
      <c r="AN385" s="11"/>
    </row>
    <row r="386" spans="2:40" ht="15.75" customHeight="1" x14ac:dyDescent="0.45">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c r="AB386" s="11"/>
      <c r="AC386" s="11"/>
      <c r="AD386" s="11"/>
      <c r="AE386" s="11"/>
      <c r="AF386" s="11"/>
      <c r="AG386" s="11"/>
      <c r="AH386" s="11"/>
      <c r="AI386" s="11"/>
      <c r="AJ386" s="11"/>
      <c r="AK386" s="11"/>
      <c r="AL386" s="11"/>
      <c r="AM386" s="11"/>
      <c r="AN386" s="11"/>
    </row>
    <row r="387" spans="2:40" ht="15.75" customHeight="1" x14ac:dyDescent="0.45">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c r="AB387" s="11"/>
      <c r="AC387" s="11"/>
      <c r="AD387" s="11"/>
      <c r="AE387" s="11"/>
      <c r="AF387" s="11"/>
      <c r="AG387" s="11"/>
      <c r="AH387" s="11"/>
      <c r="AI387" s="11"/>
      <c r="AJ387" s="11"/>
      <c r="AK387" s="11"/>
      <c r="AL387" s="11"/>
      <c r="AM387" s="11"/>
      <c r="AN387" s="11"/>
    </row>
    <row r="388" spans="2:40" ht="15.75" customHeight="1" x14ac:dyDescent="0.45">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c r="AB388" s="11"/>
      <c r="AC388" s="11"/>
      <c r="AD388" s="11"/>
      <c r="AE388" s="11"/>
      <c r="AF388" s="11"/>
      <c r="AG388" s="11"/>
      <c r="AH388" s="11"/>
      <c r="AI388" s="11"/>
      <c r="AJ388" s="11"/>
      <c r="AK388" s="11"/>
      <c r="AL388" s="11"/>
      <c r="AM388" s="11"/>
      <c r="AN388" s="11"/>
    </row>
    <row r="389" spans="2:40" ht="15.75" customHeight="1" x14ac:dyDescent="0.45">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c r="AB389" s="11"/>
      <c r="AC389" s="11"/>
      <c r="AD389" s="11"/>
      <c r="AE389" s="11"/>
      <c r="AF389" s="11"/>
      <c r="AG389" s="11"/>
      <c r="AH389" s="11"/>
      <c r="AI389" s="11"/>
      <c r="AJ389" s="11"/>
      <c r="AK389" s="11"/>
      <c r="AL389" s="11"/>
      <c r="AM389" s="11"/>
      <c r="AN389" s="11"/>
    </row>
    <row r="390" spans="2:40" ht="15.75" customHeight="1" x14ac:dyDescent="0.45">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c r="AB390" s="11"/>
      <c r="AC390" s="11"/>
      <c r="AD390" s="11"/>
      <c r="AE390" s="11"/>
      <c r="AF390" s="11"/>
      <c r="AG390" s="11"/>
      <c r="AH390" s="11"/>
      <c r="AI390" s="11"/>
      <c r="AJ390" s="11"/>
      <c r="AK390" s="11"/>
      <c r="AL390" s="11"/>
      <c r="AM390" s="11"/>
      <c r="AN390" s="11"/>
    </row>
    <row r="391" spans="2:40" ht="15.75" customHeight="1" x14ac:dyDescent="0.45">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c r="AB391" s="11"/>
      <c r="AC391" s="11"/>
      <c r="AD391" s="11"/>
      <c r="AE391" s="11"/>
      <c r="AF391" s="11"/>
      <c r="AG391" s="11"/>
      <c r="AH391" s="11"/>
      <c r="AI391" s="11"/>
      <c r="AJ391" s="11"/>
      <c r="AK391" s="11"/>
      <c r="AL391" s="11"/>
      <c r="AM391" s="11"/>
      <c r="AN391" s="11"/>
    </row>
    <row r="392" spans="2:40" ht="15.75" customHeight="1" x14ac:dyDescent="0.45">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c r="AB392" s="11"/>
      <c r="AC392" s="11"/>
      <c r="AD392" s="11"/>
      <c r="AE392" s="11"/>
      <c r="AF392" s="11"/>
      <c r="AG392" s="11"/>
      <c r="AH392" s="11"/>
      <c r="AI392" s="11"/>
      <c r="AJ392" s="11"/>
      <c r="AK392" s="11"/>
      <c r="AL392" s="11"/>
      <c r="AM392" s="11"/>
      <c r="AN392" s="11"/>
    </row>
    <row r="393" spans="2:40" ht="15.75" customHeight="1" x14ac:dyDescent="0.45">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c r="AB393" s="11"/>
      <c r="AC393" s="11"/>
      <c r="AD393" s="11"/>
      <c r="AE393" s="11"/>
      <c r="AF393" s="11"/>
      <c r="AG393" s="11"/>
      <c r="AH393" s="11"/>
      <c r="AI393" s="11"/>
      <c r="AJ393" s="11"/>
      <c r="AK393" s="11"/>
      <c r="AL393" s="11"/>
      <c r="AM393" s="11"/>
      <c r="AN393" s="11"/>
    </row>
    <row r="394" spans="2:40" ht="15.75" customHeight="1" x14ac:dyDescent="0.45">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c r="AB394" s="11"/>
      <c r="AC394" s="11"/>
      <c r="AD394" s="11"/>
      <c r="AE394" s="11"/>
      <c r="AF394" s="11"/>
      <c r="AG394" s="11"/>
      <c r="AH394" s="11"/>
      <c r="AI394" s="11"/>
      <c r="AJ394" s="11"/>
      <c r="AK394" s="11"/>
      <c r="AL394" s="11"/>
      <c r="AM394" s="11"/>
      <c r="AN394" s="11"/>
    </row>
    <row r="395" spans="2:40" ht="15.75" customHeight="1" x14ac:dyDescent="0.45">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c r="AB395" s="11"/>
      <c r="AC395" s="11"/>
      <c r="AD395" s="11"/>
      <c r="AE395" s="11"/>
      <c r="AF395" s="11"/>
      <c r="AG395" s="11"/>
      <c r="AH395" s="11"/>
      <c r="AI395" s="11"/>
      <c r="AJ395" s="11"/>
      <c r="AK395" s="11"/>
      <c r="AL395" s="11"/>
      <c r="AM395" s="11"/>
      <c r="AN395" s="11"/>
    </row>
    <row r="396" spans="2:40" ht="15.75" customHeight="1" x14ac:dyDescent="0.45">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c r="AB396" s="11"/>
      <c r="AC396" s="11"/>
      <c r="AD396" s="11"/>
      <c r="AE396" s="11"/>
      <c r="AF396" s="11"/>
      <c r="AG396" s="11"/>
      <c r="AH396" s="11"/>
      <c r="AI396" s="11"/>
      <c r="AJ396" s="11"/>
      <c r="AK396" s="11"/>
      <c r="AL396" s="11"/>
      <c r="AM396" s="11"/>
      <c r="AN396" s="11"/>
    </row>
    <row r="397" spans="2:40" ht="15.75" customHeight="1" x14ac:dyDescent="0.45">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c r="AB397" s="11"/>
      <c r="AC397" s="11"/>
      <c r="AD397" s="11"/>
      <c r="AE397" s="11"/>
      <c r="AF397" s="11"/>
      <c r="AG397" s="11"/>
      <c r="AH397" s="11"/>
      <c r="AI397" s="11"/>
      <c r="AJ397" s="11"/>
      <c r="AK397" s="11"/>
      <c r="AL397" s="11"/>
      <c r="AM397" s="11"/>
      <c r="AN397" s="11"/>
    </row>
    <row r="398" spans="2:40" ht="15.75" customHeight="1" x14ac:dyDescent="0.45">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c r="AB398" s="11"/>
      <c r="AC398" s="11"/>
      <c r="AD398" s="11"/>
      <c r="AE398" s="11"/>
      <c r="AF398" s="11"/>
      <c r="AG398" s="11"/>
      <c r="AH398" s="11"/>
      <c r="AI398" s="11"/>
      <c r="AJ398" s="11"/>
      <c r="AK398" s="11"/>
      <c r="AL398" s="11"/>
      <c r="AM398" s="11"/>
      <c r="AN398" s="11"/>
    </row>
    <row r="399" spans="2:40" ht="15.75" customHeight="1" x14ac:dyDescent="0.45">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c r="AB399" s="11"/>
      <c r="AC399" s="11"/>
      <c r="AD399" s="11"/>
      <c r="AE399" s="11"/>
      <c r="AF399" s="11"/>
      <c r="AG399" s="11"/>
      <c r="AH399" s="11"/>
      <c r="AI399" s="11"/>
      <c r="AJ399" s="11"/>
      <c r="AK399" s="11"/>
      <c r="AL399" s="11"/>
      <c r="AM399" s="11"/>
      <c r="AN399" s="11"/>
    </row>
    <row r="400" spans="2:40" ht="15.75" customHeight="1" x14ac:dyDescent="0.45">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c r="AB400" s="11"/>
      <c r="AC400" s="11"/>
      <c r="AD400" s="11"/>
      <c r="AE400" s="11"/>
      <c r="AF400" s="11"/>
      <c r="AG400" s="11"/>
      <c r="AH400" s="11"/>
      <c r="AI400" s="11"/>
      <c r="AJ400" s="11"/>
      <c r="AK400" s="11"/>
      <c r="AL400" s="11"/>
      <c r="AM400" s="11"/>
      <c r="AN400" s="11"/>
    </row>
    <row r="401" spans="2:40" ht="15.75" customHeight="1" x14ac:dyDescent="0.45">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c r="AB401" s="11"/>
      <c r="AC401" s="11"/>
      <c r="AD401" s="11"/>
      <c r="AE401" s="11"/>
      <c r="AF401" s="11"/>
      <c r="AG401" s="11"/>
      <c r="AH401" s="11"/>
      <c r="AI401" s="11"/>
      <c r="AJ401" s="11"/>
      <c r="AK401" s="11"/>
      <c r="AL401" s="11"/>
      <c r="AM401" s="11"/>
      <c r="AN401" s="11"/>
    </row>
    <row r="402" spans="2:40" ht="15.75" customHeight="1" x14ac:dyDescent="0.45">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c r="AB402" s="11"/>
      <c r="AC402" s="11"/>
      <c r="AD402" s="11"/>
      <c r="AE402" s="11"/>
      <c r="AF402" s="11"/>
      <c r="AG402" s="11"/>
      <c r="AH402" s="11"/>
      <c r="AI402" s="11"/>
      <c r="AJ402" s="11"/>
      <c r="AK402" s="11"/>
      <c r="AL402" s="11"/>
      <c r="AM402" s="11"/>
      <c r="AN402" s="11"/>
    </row>
    <row r="403" spans="2:40" ht="15.75" customHeight="1" x14ac:dyDescent="0.45">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c r="AB403" s="11"/>
      <c r="AC403" s="11"/>
      <c r="AD403" s="11"/>
      <c r="AE403" s="11"/>
      <c r="AF403" s="11"/>
      <c r="AG403" s="11"/>
      <c r="AH403" s="11"/>
      <c r="AI403" s="11"/>
      <c r="AJ403" s="11"/>
      <c r="AK403" s="11"/>
      <c r="AL403" s="11"/>
      <c r="AM403" s="11"/>
      <c r="AN403" s="11"/>
    </row>
    <row r="404" spans="2:40" ht="15.75" customHeight="1" x14ac:dyDescent="0.45">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c r="AB404" s="11"/>
      <c r="AC404" s="11"/>
      <c r="AD404" s="11"/>
      <c r="AE404" s="11"/>
      <c r="AF404" s="11"/>
      <c r="AG404" s="11"/>
      <c r="AH404" s="11"/>
      <c r="AI404" s="11"/>
      <c r="AJ404" s="11"/>
      <c r="AK404" s="11"/>
      <c r="AL404" s="11"/>
      <c r="AM404" s="11"/>
      <c r="AN404" s="11"/>
    </row>
    <row r="405" spans="2:40" ht="15.75" customHeight="1" x14ac:dyDescent="0.45">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c r="AB405" s="11"/>
      <c r="AC405" s="11"/>
      <c r="AD405" s="11"/>
      <c r="AE405" s="11"/>
      <c r="AF405" s="11"/>
      <c r="AG405" s="11"/>
      <c r="AH405" s="11"/>
      <c r="AI405" s="11"/>
      <c r="AJ405" s="11"/>
      <c r="AK405" s="11"/>
      <c r="AL405" s="11"/>
      <c r="AM405" s="11"/>
      <c r="AN405" s="11"/>
    </row>
    <row r="406" spans="2:40" ht="15.75" customHeight="1" x14ac:dyDescent="0.45">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c r="AB406" s="11"/>
      <c r="AC406" s="11"/>
      <c r="AD406" s="11"/>
      <c r="AE406" s="11"/>
      <c r="AF406" s="11"/>
      <c r="AG406" s="11"/>
      <c r="AH406" s="11"/>
      <c r="AI406" s="11"/>
      <c r="AJ406" s="11"/>
      <c r="AK406" s="11"/>
      <c r="AL406" s="11"/>
      <c r="AM406" s="11"/>
      <c r="AN406" s="11"/>
    </row>
    <row r="407" spans="2:40" ht="15.75" customHeight="1" x14ac:dyDescent="0.45">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c r="AB407" s="11"/>
      <c r="AC407" s="11"/>
      <c r="AD407" s="11"/>
      <c r="AE407" s="11"/>
      <c r="AF407" s="11"/>
      <c r="AG407" s="11"/>
      <c r="AH407" s="11"/>
      <c r="AI407" s="11"/>
      <c r="AJ407" s="11"/>
      <c r="AK407" s="11"/>
      <c r="AL407" s="11"/>
      <c r="AM407" s="11"/>
      <c r="AN407" s="11"/>
    </row>
    <row r="408" spans="2:40" ht="15.75" customHeight="1" x14ac:dyDescent="0.45">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c r="AB408" s="11"/>
      <c r="AC408" s="11"/>
      <c r="AD408" s="11"/>
      <c r="AE408" s="11"/>
      <c r="AF408" s="11"/>
      <c r="AG408" s="11"/>
      <c r="AH408" s="11"/>
      <c r="AI408" s="11"/>
      <c r="AJ408" s="11"/>
      <c r="AK408" s="11"/>
      <c r="AL408" s="11"/>
      <c r="AM408" s="11"/>
      <c r="AN408" s="11"/>
    </row>
    <row r="409" spans="2:40" ht="15.75" customHeight="1" x14ac:dyDescent="0.45">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c r="AB409" s="11"/>
      <c r="AC409" s="11"/>
      <c r="AD409" s="11"/>
      <c r="AE409" s="11"/>
      <c r="AF409" s="11"/>
      <c r="AG409" s="11"/>
      <c r="AH409" s="11"/>
      <c r="AI409" s="11"/>
      <c r="AJ409" s="11"/>
      <c r="AK409" s="11"/>
      <c r="AL409" s="11"/>
      <c r="AM409" s="11"/>
      <c r="AN409" s="11"/>
    </row>
    <row r="410" spans="2:40" ht="15.75" customHeight="1" x14ac:dyDescent="0.45">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c r="AB410" s="11"/>
      <c r="AC410" s="11"/>
      <c r="AD410" s="11"/>
      <c r="AE410" s="11"/>
      <c r="AF410" s="11"/>
      <c r="AG410" s="11"/>
      <c r="AH410" s="11"/>
      <c r="AI410" s="11"/>
      <c r="AJ410" s="11"/>
      <c r="AK410" s="11"/>
      <c r="AL410" s="11"/>
      <c r="AM410" s="11"/>
      <c r="AN410" s="11"/>
    </row>
    <row r="411" spans="2:40" ht="15.75" customHeight="1" x14ac:dyDescent="0.45">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c r="AB411" s="11"/>
      <c r="AC411" s="11"/>
      <c r="AD411" s="11"/>
      <c r="AE411" s="11"/>
      <c r="AF411" s="11"/>
      <c r="AG411" s="11"/>
      <c r="AH411" s="11"/>
      <c r="AI411" s="11"/>
      <c r="AJ411" s="11"/>
      <c r="AK411" s="11"/>
      <c r="AL411" s="11"/>
      <c r="AM411" s="11"/>
      <c r="AN411" s="11"/>
    </row>
    <row r="412" spans="2:40" ht="15.75" customHeight="1" x14ac:dyDescent="0.45">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c r="AB412" s="11"/>
      <c r="AC412" s="11"/>
      <c r="AD412" s="11"/>
      <c r="AE412" s="11"/>
      <c r="AF412" s="11"/>
      <c r="AG412" s="11"/>
      <c r="AH412" s="11"/>
      <c r="AI412" s="11"/>
      <c r="AJ412" s="11"/>
      <c r="AK412" s="11"/>
      <c r="AL412" s="11"/>
      <c r="AM412" s="11"/>
      <c r="AN412" s="11"/>
    </row>
    <row r="413" spans="2:40" ht="15.75" customHeight="1" x14ac:dyDescent="0.45">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c r="AB413" s="11"/>
      <c r="AC413" s="11"/>
      <c r="AD413" s="11"/>
      <c r="AE413" s="11"/>
      <c r="AF413" s="11"/>
      <c r="AG413" s="11"/>
      <c r="AH413" s="11"/>
      <c r="AI413" s="11"/>
      <c r="AJ413" s="11"/>
      <c r="AK413" s="11"/>
      <c r="AL413" s="11"/>
      <c r="AM413" s="11"/>
      <c r="AN413" s="11"/>
    </row>
    <row r="414" spans="2:40" ht="15.75" customHeight="1" x14ac:dyDescent="0.45">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c r="AB414" s="11"/>
      <c r="AC414" s="11"/>
      <c r="AD414" s="11"/>
      <c r="AE414" s="11"/>
      <c r="AF414" s="11"/>
      <c r="AG414" s="11"/>
      <c r="AH414" s="11"/>
      <c r="AI414" s="11"/>
      <c r="AJ414" s="11"/>
      <c r="AK414" s="11"/>
      <c r="AL414" s="11"/>
      <c r="AM414" s="11"/>
      <c r="AN414" s="11"/>
    </row>
    <row r="415" spans="2:40" ht="15.75" customHeight="1" x14ac:dyDescent="0.45">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c r="AB415" s="11"/>
      <c r="AC415" s="11"/>
      <c r="AD415" s="11"/>
      <c r="AE415" s="11"/>
      <c r="AF415" s="11"/>
      <c r="AG415" s="11"/>
      <c r="AH415" s="11"/>
      <c r="AI415" s="11"/>
      <c r="AJ415" s="11"/>
      <c r="AK415" s="11"/>
      <c r="AL415" s="11"/>
      <c r="AM415" s="11"/>
      <c r="AN415" s="11"/>
    </row>
    <row r="416" spans="2:40" ht="15.75" customHeight="1" x14ac:dyDescent="0.45">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c r="AB416" s="11"/>
      <c r="AC416" s="11"/>
      <c r="AD416" s="11"/>
      <c r="AE416" s="11"/>
      <c r="AF416" s="11"/>
      <c r="AG416" s="11"/>
      <c r="AH416" s="11"/>
      <c r="AI416" s="11"/>
      <c r="AJ416" s="11"/>
      <c r="AK416" s="11"/>
      <c r="AL416" s="11"/>
      <c r="AM416" s="11"/>
      <c r="AN416" s="11"/>
    </row>
    <row r="417" spans="2:40" ht="15.75" customHeight="1" x14ac:dyDescent="0.45">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c r="AB417" s="11"/>
      <c r="AC417" s="11"/>
      <c r="AD417" s="11"/>
      <c r="AE417" s="11"/>
      <c r="AF417" s="11"/>
      <c r="AG417" s="11"/>
      <c r="AH417" s="11"/>
      <c r="AI417" s="11"/>
      <c r="AJ417" s="11"/>
      <c r="AK417" s="11"/>
      <c r="AL417" s="11"/>
      <c r="AM417" s="11"/>
      <c r="AN417" s="11"/>
    </row>
    <row r="418" spans="2:40" ht="15.75" customHeight="1" x14ac:dyDescent="0.45">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c r="AB418" s="11"/>
      <c r="AC418" s="11"/>
      <c r="AD418" s="11"/>
      <c r="AE418" s="11"/>
      <c r="AF418" s="11"/>
      <c r="AG418" s="11"/>
      <c r="AH418" s="11"/>
      <c r="AI418" s="11"/>
      <c r="AJ418" s="11"/>
      <c r="AK418" s="11"/>
      <c r="AL418" s="11"/>
      <c r="AM418" s="11"/>
      <c r="AN418" s="11"/>
    </row>
    <row r="419" spans="2:40" ht="15.75" customHeight="1" x14ac:dyDescent="0.45">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c r="AB419" s="11"/>
      <c r="AC419" s="11"/>
      <c r="AD419" s="11"/>
      <c r="AE419" s="11"/>
      <c r="AF419" s="11"/>
      <c r="AG419" s="11"/>
      <c r="AH419" s="11"/>
      <c r="AI419" s="11"/>
      <c r="AJ419" s="11"/>
      <c r="AK419" s="11"/>
      <c r="AL419" s="11"/>
      <c r="AM419" s="11"/>
      <c r="AN419" s="11"/>
    </row>
    <row r="420" spans="2:40" ht="15.75" customHeight="1" x14ac:dyDescent="0.45">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c r="AB420" s="11"/>
      <c r="AC420" s="11"/>
      <c r="AD420" s="11"/>
      <c r="AE420" s="11"/>
      <c r="AF420" s="11"/>
      <c r="AG420" s="11"/>
      <c r="AH420" s="11"/>
      <c r="AI420" s="11"/>
      <c r="AJ420" s="11"/>
      <c r="AK420" s="11"/>
      <c r="AL420" s="11"/>
      <c r="AM420" s="11"/>
      <c r="AN420" s="11"/>
    </row>
    <row r="421" spans="2:40" ht="15.75" customHeight="1" x14ac:dyDescent="0.45">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c r="AB421" s="11"/>
      <c r="AC421" s="11"/>
      <c r="AD421" s="11"/>
      <c r="AE421" s="11"/>
      <c r="AF421" s="11"/>
      <c r="AG421" s="11"/>
      <c r="AH421" s="11"/>
      <c r="AI421" s="11"/>
      <c r="AJ421" s="11"/>
      <c r="AK421" s="11"/>
      <c r="AL421" s="11"/>
      <c r="AM421" s="11"/>
      <c r="AN421" s="11"/>
    </row>
    <row r="422" spans="2:40" ht="15.75" customHeight="1" x14ac:dyDescent="0.45">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c r="AB422" s="11"/>
      <c r="AC422" s="11"/>
      <c r="AD422" s="11"/>
      <c r="AE422" s="11"/>
      <c r="AF422" s="11"/>
      <c r="AG422" s="11"/>
      <c r="AH422" s="11"/>
      <c r="AI422" s="11"/>
      <c r="AJ422" s="11"/>
      <c r="AK422" s="11"/>
      <c r="AL422" s="11"/>
      <c r="AM422" s="11"/>
      <c r="AN422" s="11"/>
    </row>
    <row r="423" spans="2:40" ht="15.75" customHeight="1" x14ac:dyDescent="0.45">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c r="AB423" s="11"/>
      <c r="AC423" s="11"/>
      <c r="AD423" s="11"/>
      <c r="AE423" s="11"/>
      <c r="AF423" s="11"/>
      <c r="AG423" s="11"/>
      <c r="AH423" s="11"/>
      <c r="AI423" s="11"/>
      <c r="AJ423" s="11"/>
      <c r="AK423" s="11"/>
      <c r="AL423" s="11"/>
      <c r="AM423" s="11"/>
      <c r="AN423" s="11"/>
    </row>
    <row r="424" spans="2:40" ht="15.75" customHeight="1" x14ac:dyDescent="0.45">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c r="AB424" s="11"/>
      <c r="AC424" s="11"/>
      <c r="AD424" s="11"/>
      <c r="AE424" s="11"/>
      <c r="AF424" s="11"/>
      <c r="AG424" s="11"/>
      <c r="AH424" s="11"/>
      <c r="AI424" s="11"/>
      <c r="AJ424" s="11"/>
      <c r="AK424" s="11"/>
      <c r="AL424" s="11"/>
      <c r="AM424" s="11"/>
      <c r="AN424" s="11"/>
    </row>
    <row r="425" spans="2:40" ht="15.75" customHeight="1" x14ac:dyDescent="0.45">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c r="AB425" s="11"/>
      <c r="AC425" s="11"/>
      <c r="AD425" s="11"/>
      <c r="AE425" s="11"/>
      <c r="AF425" s="11"/>
      <c r="AG425" s="11"/>
      <c r="AH425" s="11"/>
      <c r="AI425" s="11"/>
      <c r="AJ425" s="11"/>
      <c r="AK425" s="11"/>
      <c r="AL425" s="11"/>
      <c r="AM425" s="11"/>
      <c r="AN425" s="11"/>
    </row>
    <row r="426" spans="2:40" ht="15.75" customHeight="1" x14ac:dyDescent="0.45">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c r="AB426" s="11"/>
      <c r="AC426" s="11"/>
      <c r="AD426" s="11"/>
      <c r="AE426" s="11"/>
      <c r="AF426" s="11"/>
      <c r="AG426" s="11"/>
      <c r="AH426" s="11"/>
      <c r="AI426" s="11"/>
      <c r="AJ426" s="11"/>
      <c r="AK426" s="11"/>
      <c r="AL426" s="11"/>
      <c r="AM426" s="11"/>
      <c r="AN426" s="11"/>
    </row>
    <row r="427" spans="2:40" ht="15.75" customHeight="1" x14ac:dyDescent="0.45">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c r="AB427" s="11"/>
      <c r="AC427" s="11"/>
      <c r="AD427" s="11"/>
      <c r="AE427" s="11"/>
      <c r="AF427" s="11"/>
      <c r="AG427" s="11"/>
      <c r="AH427" s="11"/>
      <c r="AI427" s="11"/>
      <c r="AJ427" s="11"/>
      <c r="AK427" s="11"/>
      <c r="AL427" s="11"/>
      <c r="AM427" s="11"/>
      <c r="AN427" s="11"/>
    </row>
    <row r="428" spans="2:40" ht="15.75" customHeight="1" x14ac:dyDescent="0.45">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c r="AB428" s="11"/>
      <c r="AC428" s="11"/>
      <c r="AD428" s="11"/>
      <c r="AE428" s="11"/>
      <c r="AF428" s="11"/>
      <c r="AG428" s="11"/>
      <c r="AH428" s="11"/>
      <c r="AI428" s="11"/>
      <c r="AJ428" s="11"/>
      <c r="AK428" s="11"/>
      <c r="AL428" s="11"/>
      <c r="AM428" s="11"/>
      <c r="AN428" s="11"/>
    </row>
    <row r="429" spans="2:40" ht="15.75" customHeight="1" x14ac:dyDescent="0.45">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c r="AB429" s="11"/>
      <c r="AC429" s="11"/>
      <c r="AD429" s="11"/>
      <c r="AE429" s="11"/>
      <c r="AF429" s="11"/>
      <c r="AG429" s="11"/>
      <c r="AH429" s="11"/>
      <c r="AI429" s="11"/>
      <c r="AJ429" s="11"/>
      <c r="AK429" s="11"/>
      <c r="AL429" s="11"/>
      <c r="AM429" s="11"/>
      <c r="AN429" s="11"/>
    </row>
    <row r="430" spans="2:40" ht="15.75" customHeight="1" x14ac:dyDescent="0.45">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c r="AB430" s="11"/>
      <c r="AC430" s="11"/>
      <c r="AD430" s="11"/>
      <c r="AE430" s="11"/>
      <c r="AF430" s="11"/>
      <c r="AG430" s="11"/>
      <c r="AH430" s="11"/>
      <c r="AI430" s="11"/>
      <c r="AJ430" s="11"/>
      <c r="AK430" s="11"/>
      <c r="AL430" s="11"/>
      <c r="AM430" s="11"/>
      <c r="AN430" s="11"/>
    </row>
    <row r="431" spans="2:40" ht="15.75" customHeight="1" x14ac:dyDescent="0.45">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c r="AB431" s="11"/>
      <c r="AC431" s="11"/>
      <c r="AD431" s="11"/>
      <c r="AE431" s="11"/>
      <c r="AF431" s="11"/>
      <c r="AG431" s="11"/>
      <c r="AH431" s="11"/>
      <c r="AI431" s="11"/>
      <c r="AJ431" s="11"/>
      <c r="AK431" s="11"/>
      <c r="AL431" s="11"/>
      <c r="AM431" s="11"/>
      <c r="AN431" s="11"/>
    </row>
    <row r="432" spans="2:40" ht="15.75" customHeight="1" x14ac:dyDescent="0.45">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c r="AB432" s="11"/>
      <c r="AC432" s="11"/>
      <c r="AD432" s="11"/>
      <c r="AE432" s="11"/>
      <c r="AF432" s="11"/>
      <c r="AG432" s="11"/>
      <c r="AH432" s="11"/>
      <c r="AI432" s="11"/>
      <c r="AJ432" s="11"/>
      <c r="AK432" s="11"/>
      <c r="AL432" s="11"/>
      <c r="AM432" s="11"/>
      <c r="AN432" s="11"/>
    </row>
    <row r="433" spans="2:40" ht="15.75" customHeight="1" x14ac:dyDescent="0.45">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c r="AB433" s="11"/>
      <c r="AC433" s="11"/>
      <c r="AD433" s="11"/>
      <c r="AE433" s="11"/>
      <c r="AF433" s="11"/>
      <c r="AG433" s="11"/>
      <c r="AH433" s="11"/>
      <c r="AI433" s="11"/>
      <c r="AJ433" s="11"/>
      <c r="AK433" s="11"/>
      <c r="AL433" s="11"/>
      <c r="AM433" s="11"/>
      <c r="AN433" s="11"/>
    </row>
    <row r="434" spans="2:40" ht="15.75" customHeight="1" x14ac:dyDescent="0.45">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c r="AB434" s="11"/>
      <c r="AC434" s="11"/>
      <c r="AD434" s="11"/>
      <c r="AE434" s="11"/>
      <c r="AF434" s="11"/>
      <c r="AG434" s="11"/>
      <c r="AH434" s="11"/>
      <c r="AI434" s="11"/>
      <c r="AJ434" s="11"/>
      <c r="AK434" s="11"/>
      <c r="AL434" s="11"/>
      <c r="AM434" s="11"/>
      <c r="AN434" s="11"/>
    </row>
    <row r="435" spans="2:40" ht="15.75" customHeight="1" x14ac:dyDescent="0.45">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c r="AB435" s="11"/>
      <c r="AC435" s="11"/>
      <c r="AD435" s="11"/>
      <c r="AE435" s="11"/>
      <c r="AF435" s="11"/>
      <c r="AG435" s="11"/>
      <c r="AH435" s="11"/>
      <c r="AI435" s="11"/>
      <c r="AJ435" s="11"/>
      <c r="AK435" s="11"/>
      <c r="AL435" s="11"/>
      <c r="AM435" s="11"/>
      <c r="AN435" s="11"/>
    </row>
    <row r="436" spans="2:40" ht="15.75" customHeight="1" x14ac:dyDescent="0.45">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c r="AB436" s="11"/>
      <c r="AC436" s="11"/>
      <c r="AD436" s="11"/>
      <c r="AE436" s="11"/>
      <c r="AF436" s="11"/>
      <c r="AG436" s="11"/>
      <c r="AH436" s="11"/>
      <c r="AI436" s="11"/>
      <c r="AJ436" s="11"/>
      <c r="AK436" s="11"/>
      <c r="AL436" s="11"/>
      <c r="AM436" s="11"/>
      <c r="AN436" s="11"/>
    </row>
    <row r="437" spans="2:40" ht="15.75" customHeight="1" x14ac:dyDescent="0.45">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c r="AB437" s="11"/>
      <c r="AC437" s="11"/>
      <c r="AD437" s="11"/>
      <c r="AE437" s="11"/>
      <c r="AF437" s="11"/>
      <c r="AG437" s="11"/>
      <c r="AH437" s="11"/>
      <c r="AI437" s="11"/>
      <c r="AJ437" s="11"/>
      <c r="AK437" s="11"/>
      <c r="AL437" s="11"/>
      <c r="AM437" s="11"/>
      <c r="AN437" s="11"/>
    </row>
    <row r="438" spans="2:40" ht="15.75" customHeight="1" x14ac:dyDescent="0.45">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c r="AB438" s="11"/>
      <c r="AC438" s="11"/>
      <c r="AD438" s="11"/>
      <c r="AE438" s="11"/>
      <c r="AF438" s="11"/>
      <c r="AG438" s="11"/>
      <c r="AH438" s="11"/>
      <c r="AI438" s="11"/>
      <c r="AJ438" s="11"/>
      <c r="AK438" s="11"/>
      <c r="AL438" s="11"/>
      <c r="AM438" s="11"/>
      <c r="AN438" s="11"/>
    </row>
    <row r="439" spans="2:40" ht="15.75" customHeight="1" x14ac:dyDescent="0.45">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c r="AB439" s="11"/>
      <c r="AC439" s="11"/>
      <c r="AD439" s="11"/>
      <c r="AE439" s="11"/>
      <c r="AF439" s="11"/>
      <c r="AG439" s="11"/>
      <c r="AH439" s="11"/>
      <c r="AI439" s="11"/>
      <c r="AJ439" s="11"/>
      <c r="AK439" s="11"/>
      <c r="AL439" s="11"/>
      <c r="AM439" s="11"/>
      <c r="AN439" s="11"/>
    </row>
    <row r="440" spans="2:40" ht="15.75" customHeight="1" x14ac:dyDescent="0.45">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c r="AB440" s="11"/>
      <c r="AC440" s="11"/>
      <c r="AD440" s="11"/>
      <c r="AE440" s="11"/>
      <c r="AF440" s="11"/>
      <c r="AG440" s="11"/>
      <c r="AH440" s="11"/>
      <c r="AI440" s="11"/>
      <c r="AJ440" s="11"/>
      <c r="AK440" s="11"/>
      <c r="AL440" s="11"/>
      <c r="AM440" s="11"/>
      <c r="AN440" s="11"/>
    </row>
    <row r="441" spans="2:40" ht="15.75" customHeight="1" x14ac:dyDescent="0.45">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c r="AB441" s="11"/>
      <c r="AC441" s="11"/>
      <c r="AD441" s="11"/>
      <c r="AE441" s="11"/>
      <c r="AF441" s="11"/>
      <c r="AG441" s="11"/>
      <c r="AH441" s="11"/>
      <c r="AI441" s="11"/>
      <c r="AJ441" s="11"/>
      <c r="AK441" s="11"/>
      <c r="AL441" s="11"/>
      <c r="AM441" s="11"/>
      <c r="AN441" s="11"/>
    </row>
    <row r="442" spans="2:40" ht="15.75" customHeight="1" x14ac:dyDescent="0.45">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c r="AB442" s="11"/>
      <c r="AC442" s="11"/>
      <c r="AD442" s="11"/>
      <c r="AE442" s="11"/>
      <c r="AF442" s="11"/>
      <c r="AG442" s="11"/>
      <c r="AH442" s="11"/>
      <c r="AI442" s="11"/>
      <c r="AJ442" s="11"/>
      <c r="AK442" s="11"/>
      <c r="AL442" s="11"/>
      <c r="AM442" s="11"/>
      <c r="AN442" s="11"/>
    </row>
    <row r="443" spans="2:40" ht="15.75" customHeight="1" x14ac:dyDescent="0.45">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c r="AB443" s="11"/>
      <c r="AC443" s="11"/>
      <c r="AD443" s="11"/>
      <c r="AE443" s="11"/>
      <c r="AF443" s="11"/>
      <c r="AG443" s="11"/>
      <c r="AH443" s="11"/>
      <c r="AI443" s="11"/>
      <c r="AJ443" s="11"/>
      <c r="AK443" s="11"/>
      <c r="AL443" s="11"/>
      <c r="AM443" s="11"/>
      <c r="AN443" s="11"/>
    </row>
    <row r="444" spans="2:40" ht="15.75" customHeight="1" x14ac:dyDescent="0.45">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c r="AB444" s="11"/>
      <c r="AC444" s="11"/>
      <c r="AD444" s="11"/>
      <c r="AE444" s="11"/>
      <c r="AF444" s="11"/>
      <c r="AG444" s="11"/>
      <c r="AH444" s="11"/>
      <c r="AI444" s="11"/>
      <c r="AJ444" s="11"/>
      <c r="AK444" s="11"/>
      <c r="AL444" s="11"/>
      <c r="AM444" s="11"/>
      <c r="AN444" s="11"/>
    </row>
    <row r="445" spans="2:40" ht="15.75" customHeight="1" x14ac:dyDescent="0.45">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c r="AB445" s="11"/>
      <c r="AC445" s="11"/>
      <c r="AD445" s="11"/>
      <c r="AE445" s="11"/>
      <c r="AF445" s="11"/>
      <c r="AG445" s="11"/>
      <c r="AH445" s="11"/>
      <c r="AI445" s="11"/>
      <c r="AJ445" s="11"/>
      <c r="AK445" s="11"/>
      <c r="AL445" s="11"/>
      <c r="AM445" s="11"/>
      <c r="AN445" s="11"/>
    </row>
    <row r="446" spans="2:40" ht="15.75" customHeight="1" x14ac:dyDescent="0.45">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c r="AB446" s="11"/>
      <c r="AC446" s="11"/>
      <c r="AD446" s="11"/>
      <c r="AE446" s="11"/>
      <c r="AF446" s="11"/>
      <c r="AG446" s="11"/>
      <c r="AH446" s="11"/>
      <c r="AI446" s="11"/>
      <c r="AJ446" s="11"/>
      <c r="AK446" s="11"/>
      <c r="AL446" s="11"/>
      <c r="AM446" s="11"/>
      <c r="AN446" s="11"/>
    </row>
    <row r="447" spans="2:40" ht="15.75" customHeight="1" x14ac:dyDescent="0.45">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c r="AB447" s="11"/>
      <c r="AC447" s="11"/>
      <c r="AD447" s="11"/>
      <c r="AE447" s="11"/>
      <c r="AF447" s="11"/>
      <c r="AG447" s="11"/>
      <c r="AH447" s="11"/>
      <c r="AI447" s="11"/>
      <c r="AJ447" s="11"/>
      <c r="AK447" s="11"/>
      <c r="AL447" s="11"/>
      <c r="AM447" s="11"/>
      <c r="AN447" s="11"/>
    </row>
    <row r="448" spans="2:40" ht="15.75" customHeight="1" x14ac:dyDescent="0.45">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c r="AB448" s="11"/>
      <c r="AC448" s="11"/>
      <c r="AD448" s="11"/>
      <c r="AE448" s="11"/>
      <c r="AF448" s="11"/>
      <c r="AG448" s="11"/>
      <c r="AH448" s="11"/>
      <c r="AI448" s="11"/>
      <c r="AJ448" s="11"/>
      <c r="AK448" s="11"/>
      <c r="AL448" s="11"/>
      <c r="AM448" s="11"/>
      <c r="AN448" s="11"/>
    </row>
    <row r="449" spans="2:40" ht="15.75" customHeight="1" x14ac:dyDescent="0.45">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c r="AB449" s="11"/>
      <c r="AC449" s="11"/>
      <c r="AD449" s="11"/>
      <c r="AE449" s="11"/>
      <c r="AF449" s="11"/>
      <c r="AG449" s="11"/>
      <c r="AH449" s="11"/>
      <c r="AI449" s="11"/>
      <c r="AJ449" s="11"/>
      <c r="AK449" s="11"/>
      <c r="AL449" s="11"/>
      <c r="AM449" s="11"/>
      <c r="AN449" s="11"/>
    </row>
    <row r="450" spans="2:40" ht="15.75" customHeight="1" x14ac:dyDescent="0.45">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c r="AB450" s="11"/>
      <c r="AC450" s="11"/>
      <c r="AD450" s="11"/>
      <c r="AE450" s="11"/>
      <c r="AF450" s="11"/>
      <c r="AG450" s="11"/>
      <c r="AH450" s="11"/>
      <c r="AI450" s="11"/>
      <c r="AJ450" s="11"/>
      <c r="AK450" s="11"/>
      <c r="AL450" s="11"/>
      <c r="AM450" s="11"/>
      <c r="AN450" s="11"/>
    </row>
    <row r="451" spans="2:40" ht="15.75" customHeight="1" x14ac:dyDescent="0.45">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c r="AB451" s="11"/>
      <c r="AC451" s="11"/>
      <c r="AD451" s="11"/>
      <c r="AE451" s="11"/>
      <c r="AF451" s="11"/>
      <c r="AG451" s="11"/>
      <c r="AH451" s="11"/>
      <c r="AI451" s="11"/>
      <c r="AJ451" s="11"/>
      <c r="AK451" s="11"/>
      <c r="AL451" s="11"/>
      <c r="AM451" s="11"/>
      <c r="AN451" s="11"/>
    </row>
    <row r="452" spans="2:40" ht="15.75" customHeight="1" x14ac:dyDescent="0.45">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c r="AB452" s="11"/>
      <c r="AC452" s="11"/>
      <c r="AD452" s="11"/>
      <c r="AE452" s="11"/>
      <c r="AF452" s="11"/>
      <c r="AG452" s="11"/>
      <c r="AH452" s="11"/>
      <c r="AI452" s="11"/>
      <c r="AJ452" s="11"/>
      <c r="AK452" s="11"/>
      <c r="AL452" s="11"/>
      <c r="AM452" s="11"/>
      <c r="AN452" s="11"/>
    </row>
    <row r="453" spans="2:40" ht="15.75" customHeight="1" x14ac:dyDescent="0.45">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c r="AB453" s="11"/>
      <c r="AC453" s="11"/>
      <c r="AD453" s="11"/>
      <c r="AE453" s="11"/>
      <c r="AF453" s="11"/>
      <c r="AG453" s="11"/>
      <c r="AH453" s="11"/>
      <c r="AI453" s="11"/>
      <c r="AJ453" s="11"/>
      <c r="AK453" s="11"/>
      <c r="AL453" s="11"/>
      <c r="AM453" s="11"/>
      <c r="AN453" s="11"/>
    </row>
    <row r="454" spans="2:40" ht="15.75" customHeight="1" x14ac:dyDescent="0.45">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c r="AB454" s="11"/>
      <c r="AC454" s="11"/>
      <c r="AD454" s="11"/>
      <c r="AE454" s="11"/>
      <c r="AF454" s="11"/>
      <c r="AG454" s="11"/>
      <c r="AH454" s="11"/>
      <c r="AI454" s="11"/>
      <c r="AJ454" s="11"/>
      <c r="AK454" s="11"/>
      <c r="AL454" s="11"/>
      <c r="AM454" s="11"/>
      <c r="AN454" s="11"/>
    </row>
    <row r="455" spans="2:40" ht="15.75" customHeight="1" x14ac:dyDescent="0.45">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c r="AB455" s="11"/>
      <c r="AC455" s="11"/>
      <c r="AD455" s="11"/>
      <c r="AE455" s="11"/>
      <c r="AF455" s="11"/>
      <c r="AG455" s="11"/>
      <c r="AH455" s="11"/>
      <c r="AI455" s="11"/>
      <c r="AJ455" s="11"/>
      <c r="AK455" s="11"/>
      <c r="AL455" s="11"/>
      <c r="AM455" s="11"/>
      <c r="AN455" s="11"/>
    </row>
    <row r="456" spans="2:40" ht="15.75" customHeight="1" x14ac:dyDescent="0.45">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c r="AB456" s="11"/>
      <c r="AC456" s="11"/>
      <c r="AD456" s="11"/>
      <c r="AE456" s="11"/>
      <c r="AF456" s="11"/>
      <c r="AG456" s="11"/>
      <c r="AH456" s="11"/>
      <c r="AI456" s="11"/>
      <c r="AJ456" s="11"/>
      <c r="AK456" s="11"/>
      <c r="AL456" s="11"/>
      <c r="AM456" s="11"/>
      <c r="AN456" s="11"/>
    </row>
    <row r="457" spans="2:40" ht="15.75" customHeight="1" x14ac:dyDescent="0.45">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c r="AB457" s="11"/>
      <c r="AC457" s="11"/>
      <c r="AD457" s="11"/>
      <c r="AE457" s="11"/>
      <c r="AF457" s="11"/>
      <c r="AG457" s="11"/>
      <c r="AH457" s="11"/>
      <c r="AI457" s="11"/>
      <c r="AJ457" s="11"/>
      <c r="AK457" s="11"/>
      <c r="AL457" s="11"/>
      <c r="AM457" s="11"/>
      <c r="AN457" s="11"/>
    </row>
    <row r="458" spans="2:40" ht="15.75" customHeight="1" x14ac:dyDescent="0.45">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c r="AB458" s="11"/>
      <c r="AC458" s="11"/>
      <c r="AD458" s="11"/>
      <c r="AE458" s="11"/>
      <c r="AF458" s="11"/>
      <c r="AG458" s="11"/>
      <c r="AH458" s="11"/>
      <c r="AI458" s="11"/>
      <c r="AJ458" s="11"/>
      <c r="AK458" s="11"/>
      <c r="AL458" s="11"/>
      <c r="AM458" s="11"/>
      <c r="AN458" s="11"/>
    </row>
    <row r="459" spans="2:40" ht="15.75" customHeight="1" x14ac:dyDescent="0.45">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c r="AB459" s="11"/>
      <c r="AC459" s="11"/>
      <c r="AD459" s="11"/>
      <c r="AE459" s="11"/>
      <c r="AF459" s="11"/>
      <c r="AG459" s="11"/>
      <c r="AH459" s="11"/>
      <c r="AI459" s="11"/>
      <c r="AJ459" s="11"/>
      <c r="AK459" s="11"/>
      <c r="AL459" s="11"/>
      <c r="AM459" s="11"/>
      <c r="AN459" s="11"/>
    </row>
    <row r="460" spans="2:40" ht="15.75" customHeight="1" x14ac:dyDescent="0.45">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c r="AB460" s="11"/>
      <c r="AC460" s="11"/>
      <c r="AD460" s="11"/>
      <c r="AE460" s="11"/>
      <c r="AF460" s="11"/>
      <c r="AG460" s="11"/>
      <c r="AH460" s="11"/>
      <c r="AI460" s="11"/>
      <c r="AJ460" s="11"/>
      <c r="AK460" s="11"/>
      <c r="AL460" s="11"/>
      <c r="AM460" s="11"/>
      <c r="AN460" s="11"/>
    </row>
    <row r="461" spans="2:40" ht="15.75" customHeight="1" x14ac:dyDescent="0.45">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c r="AB461" s="11"/>
      <c r="AC461" s="11"/>
      <c r="AD461" s="11"/>
      <c r="AE461" s="11"/>
      <c r="AF461" s="11"/>
      <c r="AG461" s="11"/>
      <c r="AH461" s="11"/>
      <c r="AI461" s="11"/>
      <c r="AJ461" s="11"/>
      <c r="AK461" s="11"/>
      <c r="AL461" s="11"/>
      <c r="AM461" s="11"/>
      <c r="AN461" s="11"/>
    </row>
    <row r="462" spans="2:40" ht="15.75" customHeight="1" x14ac:dyDescent="0.45">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c r="AB462" s="11"/>
      <c r="AC462" s="11"/>
      <c r="AD462" s="11"/>
      <c r="AE462" s="11"/>
      <c r="AF462" s="11"/>
      <c r="AG462" s="11"/>
      <c r="AH462" s="11"/>
      <c r="AI462" s="11"/>
      <c r="AJ462" s="11"/>
      <c r="AK462" s="11"/>
      <c r="AL462" s="11"/>
      <c r="AM462" s="11"/>
      <c r="AN462" s="11"/>
    </row>
    <row r="463" spans="2:40" ht="15.75" customHeight="1" x14ac:dyDescent="0.45">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c r="AB463" s="11"/>
      <c r="AC463" s="11"/>
      <c r="AD463" s="11"/>
      <c r="AE463" s="11"/>
      <c r="AF463" s="11"/>
      <c r="AG463" s="11"/>
      <c r="AH463" s="11"/>
      <c r="AI463" s="11"/>
      <c r="AJ463" s="11"/>
      <c r="AK463" s="11"/>
      <c r="AL463" s="11"/>
      <c r="AM463" s="11"/>
      <c r="AN463" s="11"/>
    </row>
    <row r="464" spans="2:40" ht="15.75" customHeight="1" x14ac:dyDescent="0.45">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c r="AB464" s="11"/>
      <c r="AC464" s="11"/>
      <c r="AD464" s="11"/>
      <c r="AE464" s="11"/>
      <c r="AF464" s="11"/>
      <c r="AG464" s="11"/>
      <c r="AH464" s="11"/>
      <c r="AI464" s="11"/>
      <c r="AJ464" s="11"/>
      <c r="AK464" s="11"/>
      <c r="AL464" s="11"/>
      <c r="AM464" s="11"/>
      <c r="AN464" s="11"/>
    </row>
    <row r="465" spans="2:40" ht="15.75" customHeight="1" x14ac:dyDescent="0.45">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c r="AB465" s="11"/>
      <c r="AC465" s="11"/>
      <c r="AD465" s="11"/>
      <c r="AE465" s="11"/>
      <c r="AF465" s="11"/>
      <c r="AG465" s="11"/>
      <c r="AH465" s="11"/>
      <c r="AI465" s="11"/>
      <c r="AJ465" s="11"/>
      <c r="AK465" s="11"/>
      <c r="AL465" s="11"/>
      <c r="AM465" s="11"/>
      <c r="AN465" s="11"/>
    </row>
    <row r="466" spans="2:40" ht="15.75" customHeight="1" x14ac:dyDescent="0.45">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c r="AB466" s="11"/>
      <c r="AC466" s="11"/>
      <c r="AD466" s="11"/>
      <c r="AE466" s="11"/>
      <c r="AF466" s="11"/>
      <c r="AG466" s="11"/>
      <c r="AH466" s="11"/>
      <c r="AI466" s="11"/>
      <c r="AJ466" s="11"/>
      <c r="AK466" s="11"/>
      <c r="AL466" s="11"/>
      <c r="AM466" s="11"/>
      <c r="AN466" s="11"/>
    </row>
    <row r="467" spans="2:40" ht="15.75" customHeight="1" x14ac:dyDescent="0.45">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c r="AB467" s="11"/>
      <c r="AC467" s="11"/>
      <c r="AD467" s="11"/>
      <c r="AE467" s="11"/>
      <c r="AF467" s="11"/>
      <c r="AG467" s="11"/>
      <c r="AH467" s="11"/>
      <c r="AI467" s="11"/>
      <c r="AJ467" s="11"/>
      <c r="AK467" s="11"/>
      <c r="AL467" s="11"/>
      <c r="AM467" s="11"/>
      <c r="AN467" s="11"/>
    </row>
    <row r="468" spans="2:40" ht="15.75" customHeight="1" x14ac:dyDescent="0.45">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c r="AB468" s="11"/>
      <c r="AC468" s="11"/>
      <c r="AD468" s="11"/>
      <c r="AE468" s="11"/>
      <c r="AF468" s="11"/>
      <c r="AG468" s="11"/>
      <c r="AH468" s="11"/>
      <c r="AI468" s="11"/>
      <c r="AJ468" s="11"/>
      <c r="AK468" s="11"/>
      <c r="AL468" s="11"/>
      <c r="AM468" s="11"/>
      <c r="AN468" s="11"/>
    </row>
    <row r="469" spans="2:40" ht="15.75" customHeight="1" x14ac:dyDescent="0.45">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c r="AB469" s="11"/>
      <c r="AC469" s="11"/>
      <c r="AD469" s="11"/>
      <c r="AE469" s="11"/>
      <c r="AF469" s="11"/>
      <c r="AG469" s="11"/>
      <c r="AH469" s="11"/>
      <c r="AI469" s="11"/>
      <c r="AJ469" s="11"/>
      <c r="AK469" s="11"/>
      <c r="AL469" s="11"/>
      <c r="AM469" s="11"/>
      <c r="AN469" s="11"/>
    </row>
    <row r="470" spans="2:40" ht="15.75" customHeight="1" x14ac:dyDescent="0.45">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c r="AB470" s="11"/>
      <c r="AC470" s="11"/>
      <c r="AD470" s="11"/>
      <c r="AE470" s="11"/>
      <c r="AF470" s="11"/>
      <c r="AG470" s="11"/>
      <c r="AH470" s="11"/>
      <c r="AI470" s="11"/>
      <c r="AJ470" s="11"/>
      <c r="AK470" s="11"/>
      <c r="AL470" s="11"/>
      <c r="AM470" s="11"/>
      <c r="AN470" s="11"/>
    </row>
    <row r="471" spans="2:40" ht="15.75" customHeight="1" x14ac:dyDescent="0.45">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c r="AB471" s="11"/>
      <c r="AC471" s="11"/>
      <c r="AD471" s="11"/>
      <c r="AE471" s="11"/>
      <c r="AF471" s="11"/>
      <c r="AG471" s="11"/>
      <c r="AH471" s="11"/>
      <c r="AI471" s="11"/>
      <c r="AJ471" s="11"/>
      <c r="AK471" s="11"/>
      <c r="AL471" s="11"/>
      <c r="AM471" s="11"/>
      <c r="AN471" s="11"/>
    </row>
    <row r="472" spans="2:40" ht="15.75" customHeight="1" x14ac:dyDescent="0.45">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c r="AB472" s="11"/>
      <c r="AC472" s="11"/>
      <c r="AD472" s="11"/>
      <c r="AE472" s="11"/>
      <c r="AF472" s="11"/>
      <c r="AG472" s="11"/>
      <c r="AH472" s="11"/>
      <c r="AI472" s="11"/>
      <c r="AJ472" s="11"/>
      <c r="AK472" s="11"/>
      <c r="AL472" s="11"/>
      <c r="AM472" s="11"/>
      <c r="AN472" s="11"/>
    </row>
    <row r="473" spans="2:40" ht="15.75" customHeight="1" x14ac:dyDescent="0.45">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c r="AB473" s="11"/>
      <c r="AC473" s="11"/>
      <c r="AD473" s="11"/>
      <c r="AE473" s="11"/>
      <c r="AF473" s="11"/>
      <c r="AG473" s="11"/>
      <c r="AH473" s="11"/>
      <c r="AI473" s="11"/>
      <c r="AJ473" s="11"/>
      <c r="AK473" s="11"/>
      <c r="AL473" s="11"/>
      <c r="AM473" s="11"/>
      <c r="AN473" s="11"/>
    </row>
    <row r="474" spans="2:40" ht="15.75" customHeight="1" x14ac:dyDescent="0.45">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c r="AB474" s="11"/>
      <c r="AC474" s="11"/>
      <c r="AD474" s="11"/>
      <c r="AE474" s="11"/>
      <c r="AF474" s="11"/>
      <c r="AG474" s="11"/>
      <c r="AH474" s="11"/>
      <c r="AI474" s="11"/>
      <c r="AJ474" s="11"/>
      <c r="AK474" s="11"/>
      <c r="AL474" s="11"/>
      <c r="AM474" s="11"/>
      <c r="AN474" s="11"/>
    </row>
    <row r="475" spans="2:40" ht="15.75" customHeight="1" x14ac:dyDescent="0.45">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c r="AB475" s="11"/>
      <c r="AC475" s="11"/>
      <c r="AD475" s="11"/>
      <c r="AE475" s="11"/>
      <c r="AF475" s="11"/>
      <c r="AG475" s="11"/>
      <c r="AH475" s="11"/>
      <c r="AI475" s="11"/>
      <c r="AJ475" s="11"/>
      <c r="AK475" s="11"/>
      <c r="AL475" s="11"/>
      <c r="AM475" s="11"/>
      <c r="AN475" s="11"/>
    </row>
    <row r="476" spans="2:40" ht="15.75" customHeight="1" x14ac:dyDescent="0.45">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c r="AB476" s="11"/>
      <c r="AC476" s="11"/>
      <c r="AD476" s="11"/>
      <c r="AE476" s="11"/>
      <c r="AF476" s="11"/>
      <c r="AG476" s="11"/>
      <c r="AH476" s="11"/>
      <c r="AI476" s="11"/>
      <c r="AJ476" s="11"/>
      <c r="AK476" s="11"/>
      <c r="AL476" s="11"/>
      <c r="AM476" s="11"/>
      <c r="AN476" s="11"/>
    </row>
    <row r="477" spans="2:40" ht="15.75" customHeight="1" x14ac:dyDescent="0.45">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c r="AB477" s="11"/>
      <c r="AC477" s="11"/>
      <c r="AD477" s="11"/>
      <c r="AE477" s="11"/>
      <c r="AF477" s="11"/>
      <c r="AG477" s="11"/>
      <c r="AH477" s="11"/>
      <c r="AI477" s="11"/>
      <c r="AJ477" s="11"/>
      <c r="AK477" s="11"/>
      <c r="AL477" s="11"/>
      <c r="AM477" s="11"/>
      <c r="AN477" s="11"/>
    </row>
    <row r="478" spans="2:40" ht="15.75" customHeight="1" x14ac:dyDescent="0.45">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c r="AB478" s="11"/>
      <c r="AC478" s="11"/>
      <c r="AD478" s="11"/>
      <c r="AE478" s="11"/>
      <c r="AF478" s="11"/>
      <c r="AG478" s="11"/>
      <c r="AH478" s="11"/>
      <c r="AI478" s="11"/>
      <c r="AJ478" s="11"/>
      <c r="AK478" s="11"/>
      <c r="AL478" s="11"/>
      <c r="AM478" s="11"/>
      <c r="AN478" s="11"/>
    </row>
    <row r="479" spans="2:40" ht="15.75" customHeight="1" x14ac:dyDescent="0.45">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c r="AB479" s="11"/>
      <c r="AC479" s="11"/>
      <c r="AD479" s="11"/>
      <c r="AE479" s="11"/>
      <c r="AF479" s="11"/>
      <c r="AG479" s="11"/>
      <c r="AH479" s="11"/>
      <c r="AI479" s="11"/>
      <c r="AJ479" s="11"/>
      <c r="AK479" s="11"/>
      <c r="AL479" s="11"/>
      <c r="AM479" s="11"/>
      <c r="AN479" s="11"/>
    </row>
    <row r="480" spans="2:40" ht="15.75" customHeight="1" x14ac:dyDescent="0.45">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c r="AB480" s="11"/>
      <c r="AC480" s="11"/>
      <c r="AD480" s="11"/>
      <c r="AE480" s="11"/>
      <c r="AF480" s="11"/>
      <c r="AG480" s="11"/>
      <c r="AH480" s="11"/>
      <c r="AI480" s="11"/>
      <c r="AJ480" s="11"/>
      <c r="AK480" s="11"/>
      <c r="AL480" s="11"/>
      <c r="AM480" s="11"/>
      <c r="AN480" s="11"/>
    </row>
    <row r="481" spans="2:40" ht="15.75" customHeight="1" x14ac:dyDescent="0.45">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c r="AB481" s="11"/>
      <c r="AC481" s="11"/>
      <c r="AD481" s="11"/>
      <c r="AE481" s="11"/>
      <c r="AF481" s="11"/>
      <c r="AG481" s="11"/>
      <c r="AH481" s="11"/>
      <c r="AI481" s="11"/>
      <c r="AJ481" s="11"/>
      <c r="AK481" s="11"/>
      <c r="AL481" s="11"/>
      <c r="AM481" s="11"/>
      <c r="AN481" s="11"/>
    </row>
    <row r="482" spans="2:40" ht="15.75" customHeight="1" x14ac:dyDescent="0.45">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c r="AB482" s="11"/>
      <c r="AC482" s="11"/>
      <c r="AD482" s="11"/>
      <c r="AE482" s="11"/>
      <c r="AF482" s="11"/>
      <c r="AG482" s="11"/>
      <c r="AH482" s="11"/>
      <c r="AI482" s="11"/>
      <c r="AJ482" s="11"/>
      <c r="AK482" s="11"/>
      <c r="AL482" s="11"/>
      <c r="AM482" s="11"/>
      <c r="AN482" s="11"/>
    </row>
    <row r="483" spans="2:40" ht="15.75" customHeight="1" x14ac:dyDescent="0.45">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c r="AB483" s="11"/>
      <c r="AC483" s="11"/>
      <c r="AD483" s="11"/>
      <c r="AE483" s="11"/>
      <c r="AF483" s="11"/>
      <c r="AG483" s="11"/>
      <c r="AH483" s="11"/>
      <c r="AI483" s="11"/>
      <c r="AJ483" s="11"/>
      <c r="AK483" s="11"/>
      <c r="AL483" s="11"/>
      <c r="AM483" s="11"/>
      <c r="AN483" s="11"/>
    </row>
    <row r="484" spans="2:40" ht="15.75" customHeight="1" x14ac:dyDescent="0.45">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c r="AB484" s="11"/>
      <c r="AC484" s="11"/>
      <c r="AD484" s="11"/>
      <c r="AE484" s="11"/>
      <c r="AF484" s="11"/>
      <c r="AG484" s="11"/>
      <c r="AH484" s="11"/>
      <c r="AI484" s="11"/>
      <c r="AJ484" s="11"/>
      <c r="AK484" s="11"/>
      <c r="AL484" s="11"/>
      <c r="AM484" s="11"/>
      <c r="AN484" s="11"/>
    </row>
    <row r="485" spans="2:40" ht="15.75" customHeight="1" x14ac:dyDescent="0.45">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c r="AB485" s="11"/>
      <c r="AC485" s="11"/>
      <c r="AD485" s="11"/>
      <c r="AE485" s="11"/>
      <c r="AF485" s="11"/>
      <c r="AG485" s="11"/>
      <c r="AH485" s="11"/>
      <c r="AI485" s="11"/>
      <c r="AJ485" s="11"/>
      <c r="AK485" s="11"/>
      <c r="AL485" s="11"/>
      <c r="AM485" s="11"/>
      <c r="AN485" s="11"/>
    </row>
    <row r="486" spans="2:40" ht="15.75" customHeight="1" x14ac:dyDescent="0.45">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c r="AB486" s="11"/>
      <c r="AC486" s="11"/>
      <c r="AD486" s="11"/>
      <c r="AE486" s="11"/>
      <c r="AF486" s="11"/>
      <c r="AG486" s="11"/>
      <c r="AH486" s="11"/>
      <c r="AI486" s="11"/>
      <c r="AJ486" s="11"/>
      <c r="AK486" s="11"/>
      <c r="AL486" s="11"/>
      <c r="AM486" s="11"/>
      <c r="AN486" s="11"/>
    </row>
    <row r="487" spans="2:40" ht="15.75" customHeight="1" x14ac:dyDescent="0.45">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c r="AB487" s="11"/>
      <c r="AC487" s="11"/>
      <c r="AD487" s="11"/>
      <c r="AE487" s="11"/>
      <c r="AF487" s="11"/>
      <c r="AG487" s="11"/>
      <c r="AH487" s="11"/>
      <c r="AI487" s="11"/>
      <c r="AJ487" s="11"/>
      <c r="AK487" s="11"/>
      <c r="AL487" s="11"/>
      <c r="AM487" s="11"/>
      <c r="AN487" s="11"/>
    </row>
    <row r="488" spans="2:40" ht="15.75" customHeight="1" x14ac:dyDescent="0.45">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c r="AB488" s="11"/>
      <c r="AC488" s="11"/>
      <c r="AD488" s="11"/>
      <c r="AE488" s="11"/>
      <c r="AF488" s="11"/>
      <c r="AG488" s="11"/>
      <c r="AH488" s="11"/>
      <c r="AI488" s="11"/>
      <c r="AJ488" s="11"/>
      <c r="AK488" s="11"/>
      <c r="AL488" s="11"/>
      <c r="AM488" s="11"/>
      <c r="AN488" s="11"/>
    </row>
    <row r="489" spans="2:40" ht="15.75" customHeight="1" x14ac:dyDescent="0.45">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c r="AB489" s="11"/>
      <c r="AC489" s="11"/>
      <c r="AD489" s="11"/>
      <c r="AE489" s="11"/>
      <c r="AF489" s="11"/>
      <c r="AG489" s="11"/>
      <c r="AH489" s="11"/>
      <c r="AI489" s="11"/>
      <c r="AJ489" s="11"/>
      <c r="AK489" s="11"/>
      <c r="AL489" s="11"/>
      <c r="AM489" s="11"/>
      <c r="AN489" s="11"/>
    </row>
    <row r="490" spans="2:40" ht="15.75" customHeight="1" x14ac:dyDescent="0.45">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c r="AB490" s="11"/>
      <c r="AC490" s="11"/>
      <c r="AD490" s="11"/>
      <c r="AE490" s="11"/>
      <c r="AF490" s="11"/>
      <c r="AG490" s="11"/>
      <c r="AH490" s="11"/>
      <c r="AI490" s="11"/>
      <c r="AJ490" s="11"/>
      <c r="AK490" s="11"/>
      <c r="AL490" s="11"/>
      <c r="AM490" s="11"/>
      <c r="AN490" s="11"/>
    </row>
    <row r="491" spans="2:40" ht="15.75" customHeight="1" x14ac:dyDescent="0.45">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c r="AB491" s="11"/>
      <c r="AC491" s="11"/>
      <c r="AD491" s="11"/>
      <c r="AE491" s="11"/>
      <c r="AF491" s="11"/>
      <c r="AG491" s="11"/>
      <c r="AH491" s="11"/>
      <c r="AI491" s="11"/>
      <c r="AJ491" s="11"/>
      <c r="AK491" s="11"/>
      <c r="AL491" s="11"/>
      <c r="AM491" s="11"/>
      <c r="AN491" s="11"/>
    </row>
    <row r="492" spans="2:40" ht="15.75" customHeight="1" x14ac:dyDescent="0.45">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c r="AB492" s="11"/>
      <c r="AC492" s="11"/>
      <c r="AD492" s="11"/>
      <c r="AE492" s="11"/>
      <c r="AF492" s="11"/>
      <c r="AG492" s="11"/>
      <c r="AH492" s="11"/>
      <c r="AI492" s="11"/>
      <c r="AJ492" s="11"/>
      <c r="AK492" s="11"/>
      <c r="AL492" s="11"/>
      <c r="AM492" s="11"/>
      <c r="AN492" s="11"/>
    </row>
    <row r="493" spans="2:40" ht="15.75" customHeight="1" x14ac:dyDescent="0.45">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c r="AB493" s="11"/>
      <c r="AC493" s="11"/>
      <c r="AD493" s="11"/>
      <c r="AE493" s="11"/>
      <c r="AF493" s="11"/>
      <c r="AG493" s="11"/>
      <c r="AH493" s="11"/>
      <c r="AI493" s="11"/>
      <c r="AJ493" s="11"/>
      <c r="AK493" s="11"/>
      <c r="AL493" s="11"/>
      <c r="AM493" s="11"/>
      <c r="AN493" s="11"/>
    </row>
    <row r="494" spans="2:40" ht="15.75" customHeight="1" x14ac:dyDescent="0.45">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c r="AB494" s="11"/>
      <c r="AC494" s="11"/>
      <c r="AD494" s="11"/>
      <c r="AE494" s="11"/>
      <c r="AF494" s="11"/>
      <c r="AG494" s="11"/>
      <c r="AH494" s="11"/>
      <c r="AI494" s="11"/>
      <c r="AJ494" s="11"/>
      <c r="AK494" s="11"/>
      <c r="AL494" s="11"/>
      <c r="AM494" s="11"/>
      <c r="AN494" s="11"/>
    </row>
    <row r="495" spans="2:40" ht="15.75" customHeight="1" x14ac:dyDescent="0.45">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c r="AB495" s="11"/>
      <c r="AC495" s="11"/>
      <c r="AD495" s="11"/>
      <c r="AE495" s="11"/>
      <c r="AF495" s="11"/>
      <c r="AG495" s="11"/>
      <c r="AH495" s="11"/>
      <c r="AI495" s="11"/>
      <c r="AJ495" s="11"/>
      <c r="AK495" s="11"/>
      <c r="AL495" s="11"/>
      <c r="AM495" s="11"/>
      <c r="AN495" s="11"/>
    </row>
    <row r="496" spans="2:40" ht="15.75" customHeight="1" x14ac:dyDescent="0.45">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c r="AB496" s="11"/>
      <c r="AC496" s="11"/>
      <c r="AD496" s="11"/>
      <c r="AE496" s="11"/>
      <c r="AF496" s="11"/>
      <c r="AG496" s="11"/>
      <c r="AH496" s="11"/>
      <c r="AI496" s="11"/>
      <c r="AJ496" s="11"/>
      <c r="AK496" s="11"/>
      <c r="AL496" s="11"/>
      <c r="AM496" s="11"/>
      <c r="AN496" s="11"/>
    </row>
    <row r="497" spans="2:40" ht="15.75" customHeight="1" x14ac:dyDescent="0.45">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c r="AB497" s="11"/>
      <c r="AC497" s="11"/>
      <c r="AD497" s="11"/>
      <c r="AE497" s="11"/>
      <c r="AF497" s="11"/>
      <c r="AG497" s="11"/>
      <c r="AH497" s="11"/>
      <c r="AI497" s="11"/>
      <c r="AJ497" s="11"/>
      <c r="AK497" s="11"/>
      <c r="AL497" s="11"/>
      <c r="AM497" s="11"/>
      <c r="AN497" s="11"/>
    </row>
    <row r="498" spans="2:40" ht="15.75" customHeight="1" x14ac:dyDescent="0.45">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c r="AB498" s="11"/>
      <c r="AC498" s="11"/>
      <c r="AD498" s="11"/>
      <c r="AE498" s="11"/>
      <c r="AF498" s="11"/>
      <c r="AG498" s="11"/>
      <c r="AH498" s="11"/>
      <c r="AI498" s="11"/>
      <c r="AJ498" s="11"/>
      <c r="AK498" s="11"/>
      <c r="AL498" s="11"/>
      <c r="AM498" s="11"/>
      <c r="AN498" s="11"/>
    </row>
    <row r="499" spans="2:40" ht="15.75" customHeight="1" x14ac:dyDescent="0.45">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c r="AB499" s="11"/>
      <c r="AC499" s="11"/>
      <c r="AD499" s="11"/>
      <c r="AE499" s="11"/>
      <c r="AF499" s="11"/>
      <c r="AG499" s="11"/>
      <c r="AH499" s="11"/>
      <c r="AI499" s="11"/>
      <c r="AJ499" s="11"/>
      <c r="AK499" s="11"/>
      <c r="AL499" s="11"/>
      <c r="AM499" s="11"/>
      <c r="AN499" s="11"/>
    </row>
    <row r="500" spans="2:40" ht="15.75" customHeight="1" x14ac:dyDescent="0.45">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c r="AB500" s="11"/>
      <c r="AC500" s="11"/>
      <c r="AD500" s="11"/>
      <c r="AE500" s="11"/>
      <c r="AF500" s="11"/>
      <c r="AG500" s="11"/>
      <c r="AH500" s="11"/>
      <c r="AI500" s="11"/>
      <c r="AJ500" s="11"/>
      <c r="AK500" s="11"/>
      <c r="AL500" s="11"/>
      <c r="AM500" s="11"/>
      <c r="AN500" s="11"/>
    </row>
    <row r="501" spans="2:40" ht="15.75" customHeight="1" x14ac:dyDescent="0.45">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c r="AB501" s="11"/>
      <c r="AC501" s="11"/>
      <c r="AD501" s="11"/>
      <c r="AE501" s="11"/>
      <c r="AF501" s="11"/>
      <c r="AG501" s="11"/>
      <c r="AH501" s="11"/>
      <c r="AI501" s="11"/>
      <c r="AJ501" s="11"/>
      <c r="AK501" s="11"/>
      <c r="AL501" s="11"/>
      <c r="AM501" s="11"/>
      <c r="AN501" s="11"/>
    </row>
    <row r="502" spans="2:40" ht="15.75" customHeight="1" x14ac:dyDescent="0.45">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c r="AB502" s="11"/>
      <c r="AC502" s="11"/>
      <c r="AD502" s="11"/>
      <c r="AE502" s="11"/>
      <c r="AF502" s="11"/>
      <c r="AG502" s="11"/>
      <c r="AH502" s="11"/>
      <c r="AI502" s="11"/>
      <c r="AJ502" s="11"/>
      <c r="AK502" s="11"/>
      <c r="AL502" s="11"/>
      <c r="AM502" s="11"/>
      <c r="AN502" s="11"/>
    </row>
    <row r="503" spans="2:40" ht="15.75" customHeight="1" x14ac:dyDescent="0.45">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c r="AB503" s="11"/>
      <c r="AC503" s="11"/>
      <c r="AD503" s="11"/>
      <c r="AE503" s="11"/>
      <c r="AF503" s="11"/>
      <c r="AG503" s="11"/>
      <c r="AH503" s="11"/>
      <c r="AI503" s="11"/>
      <c r="AJ503" s="11"/>
      <c r="AK503" s="11"/>
      <c r="AL503" s="11"/>
      <c r="AM503" s="11"/>
      <c r="AN503" s="11"/>
    </row>
    <row r="504" spans="2:40" ht="15.75" customHeight="1" x14ac:dyDescent="0.45">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c r="AB504" s="11"/>
      <c r="AC504" s="11"/>
      <c r="AD504" s="11"/>
      <c r="AE504" s="11"/>
      <c r="AF504" s="11"/>
      <c r="AG504" s="11"/>
      <c r="AH504" s="11"/>
      <c r="AI504" s="11"/>
      <c r="AJ504" s="11"/>
      <c r="AK504" s="11"/>
      <c r="AL504" s="11"/>
      <c r="AM504" s="11"/>
      <c r="AN504" s="11"/>
    </row>
    <row r="505" spans="2:40" ht="15.75" customHeight="1" x14ac:dyDescent="0.45">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c r="AB505" s="11"/>
      <c r="AC505" s="11"/>
      <c r="AD505" s="11"/>
      <c r="AE505" s="11"/>
      <c r="AF505" s="11"/>
      <c r="AG505" s="11"/>
      <c r="AH505" s="11"/>
      <c r="AI505" s="11"/>
      <c r="AJ505" s="11"/>
      <c r="AK505" s="11"/>
      <c r="AL505" s="11"/>
      <c r="AM505" s="11"/>
      <c r="AN505" s="11"/>
    </row>
    <row r="506" spans="2:40" ht="15.75" customHeight="1" x14ac:dyDescent="0.45">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c r="AB506" s="11"/>
      <c r="AC506" s="11"/>
      <c r="AD506" s="11"/>
      <c r="AE506" s="11"/>
      <c r="AF506" s="11"/>
      <c r="AG506" s="11"/>
      <c r="AH506" s="11"/>
      <c r="AI506" s="11"/>
      <c r="AJ506" s="11"/>
      <c r="AK506" s="11"/>
      <c r="AL506" s="11"/>
      <c r="AM506" s="11"/>
      <c r="AN506" s="11"/>
    </row>
    <row r="507" spans="2:40" ht="15.75" customHeight="1" x14ac:dyDescent="0.45">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c r="AB507" s="11"/>
      <c r="AC507" s="11"/>
      <c r="AD507" s="11"/>
      <c r="AE507" s="11"/>
      <c r="AF507" s="11"/>
      <c r="AG507" s="11"/>
      <c r="AH507" s="11"/>
      <c r="AI507" s="11"/>
      <c r="AJ507" s="11"/>
      <c r="AK507" s="11"/>
      <c r="AL507" s="11"/>
      <c r="AM507" s="11"/>
      <c r="AN507" s="11"/>
    </row>
    <row r="508" spans="2:40" ht="15.75" customHeight="1" x14ac:dyDescent="0.45">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c r="AB508" s="11"/>
      <c r="AC508" s="11"/>
      <c r="AD508" s="11"/>
      <c r="AE508" s="11"/>
      <c r="AF508" s="11"/>
      <c r="AG508" s="11"/>
      <c r="AH508" s="11"/>
      <c r="AI508" s="11"/>
      <c r="AJ508" s="11"/>
      <c r="AK508" s="11"/>
      <c r="AL508" s="11"/>
      <c r="AM508" s="11"/>
      <c r="AN508" s="11"/>
    </row>
    <row r="509" spans="2:40" ht="15.75" customHeight="1" x14ac:dyDescent="0.45">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c r="AB509" s="11"/>
      <c r="AC509" s="11"/>
      <c r="AD509" s="11"/>
      <c r="AE509" s="11"/>
      <c r="AF509" s="11"/>
      <c r="AG509" s="11"/>
      <c r="AH509" s="11"/>
      <c r="AI509" s="11"/>
      <c r="AJ509" s="11"/>
      <c r="AK509" s="11"/>
      <c r="AL509" s="11"/>
      <c r="AM509" s="11"/>
      <c r="AN509" s="11"/>
    </row>
    <row r="510" spans="2:40" ht="15.75" customHeight="1" x14ac:dyDescent="0.45">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c r="AB510" s="11"/>
      <c r="AC510" s="11"/>
      <c r="AD510" s="11"/>
      <c r="AE510" s="11"/>
      <c r="AF510" s="11"/>
      <c r="AG510" s="11"/>
      <c r="AH510" s="11"/>
      <c r="AI510" s="11"/>
      <c r="AJ510" s="11"/>
      <c r="AK510" s="11"/>
      <c r="AL510" s="11"/>
      <c r="AM510" s="11"/>
      <c r="AN510" s="11"/>
    </row>
    <row r="511" spans="2:40" ht="15.75" customHeight="1" x14ac:dyDescent="0.45">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c r="AB511" s="11"/>
      <c r="AC511" s="11"/>
      <c r="AD511" s="11"/>
      <c r="AE511" s="11"/>
      <c r="AF511" s="11"/>
      <c r="AG511" s="11"/>
      <c r="AH511" s="11"/>
      <c r="AI511" s="11"/>
      <c r="AJ511" s="11"/>
      <c r="AK511" s="11"/>
      <c r="AL511" s="11"/>
      <c r="AM511" s="11"/>
      <c r="AN511" s="11"/>
    </row>
    <row r="512" spans="2:40" ht="15.75" customHeight="1" x14ac:dyDescent="0.45">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c r="AB512" s="11"/>
      <c r="AC512" s="11"/>
      <c r="AD512" s="11"/>
      <c r="AE512" s="11"/>
      <c r="AF512" s="11"/>
      <c r="AG512" s="11"/>
      <c r="AH512" s="11"/>
      <c r="AI512" s="11"/>
      <c r="AJ512" s="11"/>
      <c r="AK512" s="11"/>
      <c r="AL512" s="11"/>
      <c r="AM512" s="11"/>
      <c r="AN512" s="11"/>
    </row>
    <row r="513" spans="2:40" ht="15.75" customHeight="1" x14ac:dyDescent="0.45">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c r="AB513" s="11"/>
      <c r="AC513" s="11"/>
      <c r="AD513" s="11"/>
      <c r="AE513" s="11"/>
      <c r="AF513" s="11"/>
      <c r="AG513" s="11"/>
      <c r="AH513" s="11"/>
      <c r="AI513" s="11"/>
      <c r="AJ513" s="11"/>
      <c r="AK513" s="11"/>
      <c r="AL513" s="11"/>
      <c r="AM513" s="11"/>
      <c r="AN513" s="11"/>
    </row>
    <row r="514" spans="2:40" ht="15.75" customHeight="1" x14ac:dyDescent="0.45">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c r="AB514" s="11"/>
      <c r="AC514" s="11"/>
      <c r="AD514" s="11"/>
      <c r="AE514" s="11"/>
      <c r="AF514" s="11"/>
      <c r="AG514" s="11"/>
      <c r="AH514" s="11"/>
      <c r="AI514" s="11"/>
      <c r="AJ514" s="11"/>
      <c r="AK514" s="11"/>
      <c r="AL514" s="11"/>
      <c r="AM514" s="11"/>
      <c r="AN514" s="11"/>
    </row>
    <row r="515" spans="2:40" ht="15.75" customHeight="1" x14ac:dyDescent="0.45">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c r="AB515" s="11"/>
      <c r="AC515" s="11"/>
      <c r="AD515" s="11"/>
      <c r="AE515" s="11"/>
      <c r="AF515" s="11"/>
      <c r="AG515" s="11"/>
      <c r="AH515" s="11"/>
      <c r="AI515" s="11"/>
      <c r="AJ515" s="11"/>
      <c r="AK515" s="11"/>
      <c r="AL515" s="11"/>
      <c r="AM515" s="11"/>
      <c r="AN515" s="11"/>
    </row>
    <row r="516" spans="2:40" ht="15.75" customHeight="1" x14ac:dyDescent="0.45">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c r="AB516" s="11"/>
      <c r="AC516" s="11"/>
      <c r="AD516" s="11"/>
      <c r="AE516" s="11"/>
      <c r="AF516" s="11"/>
      <c r="AG516" s="11"/>
      <c r="AH516" s="11"/>
      <c r="AI516" s="11"/>
      <c r="AJ516" s="11"/>
      <c r="AK516" s="11"/>
      <c r="AL516" s="11"/>
      <c r="AM516" s="11"/>
      <c r="AN516" s="11"/>
    </row>
    <row r="517" spans="2:40" ht="15.75" customHeight="1" x14ac:dyDescent="0.45">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c r="AB517" s="11"/>
      <c r="AC517" s="11"/>
      <c r="AD517" s="11"/>
      <c r="AE517" s="11"/>
      <c r="AF517" s="11"/>
      <c r="AG517" s="11"/>
      <c r="AH517" s="11"/>
      <c r="AI517" s="11"/>
      <c r="AJ517" s="11"/>
      <c r="AK517" s="11"/>
      <c r="AL517" s="11"/>
      <c r="AM517" s="11"/>
      <c r="AN517" s="11"/>
    </row>
    <row r="518" spans="2:40" ht="15.75" customHeight="1" x14ac:dyDescent="0.45">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c r="AB518" s="11"/>
      <c r="AC518" s="11"/>
      <c r="AD518" s="11"/>
      <c r="AE518" s="11"/>
      <c r="AF518" s="11"/>
      <c r="AG518" s="11"/>
      <c r="AH518" s="11"/>
      <c r="AI518" s="11"/>
      <c r="AJ518" s="11"/>
      <c r="AK518" s="11"/>
      <c r="AL518" s="11"/>
      <c r="AM518" s="11"/>
      <c r="AN518" s="11"/>
    </row>
    <row r="519" spans="2:40" ht="15.75" customHeight="1" x14ac:dyDescent="0.45">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c r="AB519" s="11"/>
      <c r="AC519" s="11"/>
      <c r="AD519" s="11"/>
      <c r="AE519" s="11"/>
      <c r="AF519" s="11"/>
      <c r="AG519" s="11"/>
      <c r="AH519" s="11"/>
      <c r="AI519" s="11"/>
      <c r="AJ519" s="11"/>
      <c r="AK519" s="11"/>
      <c r="AL519" s="11"/>
      <c r="AM519" s="11"/>
      <c r="AN519" s="11"/>
    </row>
    <row r="520" spans="2:40" ht="15.75" customHeight="1" x14ac:dyDescent="0.45">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c r="AB520" s="11"/>
      <c r="AC520" s="11"/>
      <c r="AD520" s="11"/>
      <c r="AE520" s="11"/>
      <c r="AF520" s="11"/>
      <c r="AG520" s="11"/>
      <c r="AH520" s="11"/>
      <c r="AI520" s="11"/>
      <c r="AJ520" s="11"/>
      <c r="AK520" s="11"/>
      <c r="AL520" s="11"/>
      <c r="AM520" s="11"/>
      <c r="AN520" s="11"/>
    </row>
    <row r="521" spans="2:40" ht="15.75" customHeight="1" x14ac:dyDescent="0.45">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c r="AB521" s="11"/>
      <c r="AC521" s="11"/>
      <c r="AD521" s="11"/>
      <c r="AE521" s="11"/>
      <c r="AF521" s="11"/>
      <c r="AG521" s="11"/>
      <c r="AH521" s="11"/>
      <c r="AI521" s="11"/>
      <c r="AJ521" s="11"/>
      <c r="AK521" s="11"/>
      <c r="AL521" s="11"/>
      <c r="AM521" s="11"/>
      <c r="AN521" s="11"/>
    </row>
    <row r="522" spans="2:40" ht="15.75" customHeight="1" x14ac:dyDescent="0.45">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c r="AB522" s="11"/>
      <c r="AC522" s="11"/>
      <c r="AD522" s="11"/>
      <c r="AE522" s="11"/>
      <c r="AF522" s="11"/>
      <c r="AG522" s="11"/>
      <c r="AH522" s="11"/>
      <c r="AI522" s="11"/>
      <c r="AJ522" s="11"/>
      <c r="AK522" s="11"/>
      <c r="AL522" s="11"/>
      <c r="AM522" s="11"/>
      <c r="AN522" s="11"/>
    </row>
    <row r="523" spans="2:40" ht="15.75" customHeight="1" x14ac:dyDescent="0.45">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c r="AB523" s="11"/>
      <c r="AC523" s="11"/>
      <c r="AD523" s="11"/>
      <c r="AE523" s="11"/>
      <c r="AF523" s="11"/>
      <c r="AG523" s="11"/>
      <c r="AH523" s="11"/>
      <c r="AI523" s="11"/>
      <c r="AJ523" s="11"/>
      <c r="AK523" s="11"/>
      <c r="AL523" s="11"/>
      <c r="AM523" s="11"/>
      <c r="AN523" s="11"/>
    </row>
    <row r="524" spans="2:40" ht="15.75" customHeight="1" x14ac:dyDescent="0.45">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c r="AB524" s="11"/>
      <c r="AC524" s="11"/>
      <c r="AD524" s="11"/>
      <c r="AE524" s="11"/>
      <c r="AF524" s="11"/>
      <c r="AG524" s="11"/>
      <c r="AH524" s="11"/>
      <c r="AI524" s="11"/>
      <c r="AJ524" s="11"/>
      <c r="AK524" s="11"/>
      <c r="AL524" s="11"/>
      <c r="AM524" s="11"/>
      <c r="AN524" s="11"/>
    </row>
    <row r="525" spans="2:40" ht="15.75" customHeight="1" x14ac:dyDescent="0.45">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c r="AB525" s="11"/>
      <c r="AC525" s="11"/>
      <c r="AD525" s="11"/>
      <c r="AE525" s="11"/>
      <c r="AF525" s="11"/>
      <c r="AG525" s="11"/>
      <c r="AH525" s="11"/>
      <c r="AI525" s="11"/>
      <c r="AJ525" s="11"/>
      <c r="AK525" s="11"/>
      <c r="AL525" s="11"/>
      <c r="AM525" s="11"/>
      <c r="AN525" s="11"/>
    </row>
    <row r="526" spans="2:40" ht="15.75" customHeight="1" x14ac:dyDescent="0.45">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c r="AB526" s="11"/>
      <c r="AC526" s="11"/>
      <c r="AD526" s="11"/>
      <c r="AE526" s="11"/>
      <c r="AF526" s="11"/>
      <c r="AG526" s="11"/>
      <c r="AH526" s="11"/>
      <c r="AI526" s="11"/>
      <c r="AJ526" s="11"/>
      <c r="AK526" s="11"/>
      <c r="AL526" s="11"/>
      <c r="AM526" s="11"/>
      <c r="AN526" s="11"/>
    </row>
    <row r="527" spans="2:40" ht="15.75" customHeight="1" x14ac:dyDescent="0.45">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c r="AB527" s="11"/>
      <c r="AC527" s="11"/>
      <c r="AD527" s="11"/>
      <c r="AE527" s="11"/>
      <c r="AF527" s="11"/>
      <c r="AG527" s="11"/>
      <c r="AH527" s="11"/>
      <c r="AI527" s="11"/>
      <c r="AJ527" s="11"/>
      <c r="AK527" s="11"/>
      <c r="AL527" s="11"/>
      <c r="AM527" s="11"/>
      <c r="AN527" s="11"/>
    </row>
    <row r="528" spans="2:40" ht="15.75" customHeight="1" x14ac:dyDescent="0.45">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c r="AB528" s="11"/>
      <c r="AC528" s="11"/>
      <c r="AD528" s="11"/>
      <c r="AE528" s="11"/>
      <c r="AF528" s="11"/>
      <c r="AG528" s="11"/>
      <c r="AH528" s="11"/>
      <c r="AI528" s="11"/>
      <c r="AJ528" s="11"/>
      <c r="AK528" s="11"/>
      <c r="AL528" s="11"/>
      <c r="AM528" s="11"/>
      <c r="AN528" s="11"/>
    </row>
    <row r="529" spans="2:40" ht="15.75" customHeight="1" x14ac:dyDescent="0.45">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c r="AB529" s="11"/>
      <c r="AC529" s="11"/>
      <c r="AD529" s="11"/>
      <c r="AE529" s="11"/>
      <c r="AF529" s="11"/>
      <c r="AG529" s="11"/>
      <c r="AH529" s="11"/>
      <c r="AI529" s="11"/>
      <c r="AJ529" s="11"/>
      <c r="AK529" s="11"/>
      <c r="AL529" s="11"/>
      <c r="AM529" s="11"/>
      <c r="AN529" s="11"/>
    </row>
    <row r="530" spans="2:40" ht="15.75" customHeight="1" x14ac:dyDescent="0.45">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c r="AB530" s="11"/>
      <c r="AC530" s="11"/>
      <c r="AD530" s="11"/>
      <c r="AE530" s="11"/>
      <c r="AF530" s="11"/>
      <c r="AG530" s="11"/>
      <c r="AH530" s="11"/>
      <c r="AI530" s="11"/>
      <c r="AJ530" s="11"/>
      <c r="AK530" s="11"/>
      <c r="AL530" s="11"/>
      <c r="AM530" s="11"/>
      <c r="AN530" s="11"/>
    </row>
    <row r="531" spans="2:40" ht="15.75" customHeight="1" x14ac:dyDescent="0.45">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c r="AB531" s="11"/>
      <c r="AC531" s="11"/>
      <c r="AD531" s="11"/>
      <c r="AE531" s="11"/>
      <c r="AF531" s="11"/>
      <c r="AG531" s="11"/>
      <c r="AH531" s="11"/>
      <c r="AI531" s="11"/>
      <c r="AJ531" s="11"/>
      <c r="AK531" s="11"/>
      <c r="AL531" s="11"/>
      <c r="AM531" s="11"/>
      <c r="AN531" s="11"/>
    </row>
    <row r="532" spans="2:40" ht="15.75" customHeight="1" x14ac:dyDescent="0.45">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c r="AB532" s="11"/>
      <c r="AC532" s="11"/>
      <c r="AD532" s="11"/>
      <c r="AE532" s="11"/>
      <c r="AF532" s="11"/>
      <c r="AG532" s="11"/>
      <c r="AH532" s="11"/>
      <c r="AI532" s="11"/>
      <c r="AJ532" s="11"/>
      <c r="AK532" s="11"/>
      <c r="AL532" s="11"/>
      <c r="AM532" s="11"/>
      <c r="AN532" s="11"/>
    </row>
    <row r="533" spans="2:40" ht="15.75" customHeight="1" x14ac:dyDescent="0.45">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c r="AB533" s="11"/>
      <c r="AC533" s="11"/>
      <c r="AD533" s="11"/>
      <c r="AE533" s="11"/>
      <c r="AF533" s="11"/>
      <c r="AG533" s="11"/>
      <c r="AH533" s="11"/>
      <c r="AI533" s="11"/>
      <c r="AJ533" s="11"/>
      <c r="AK533" s="11"/>
      <c r="AL533" s="11"/>
      <c r="AM533" s="11"/>
      <c r="AN533" s="11"/>
    </row>
    <row r="534" spans="2:40" ht="15.75" customHeight="1" x14ac:dyDescent="0.45">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c r="AB534" s="11"/>
      <c r="AC534" s="11"/>
      <c r="AD534" s="11"/>
      <c r="AE534" s="11"/>
      <c r="AF534" s="11"/>
      <c r="AG534" s="11"/>
      <c r="AH534" s="11"/>
      <c r="AI534" s="11"/>
      <c r="AJ534" s="11"/>
      <c r="AK534" s="11"/>
      <c r="AL534" s="11"/>
      <c r="AM534" s="11"/>
      <c r="AN534" s="11"/>
    </row>
    <row r="535" spans="2:40" ht="15.75" customHeight="1" x14ac:dyDescent="0.45">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c r="AB535" s="11"/>
      <c r="AC535" s="11"/>
      <c r="AD535" s="11"/>
      <c r="AE535" s="11"/>
      <c r="AF535" s="11"/>
      <c r="AG535" s="11"/>
      <c r="AH535" s="11"/>
      <c r="AI535" s="11"/>
      <c r="AJ535" s="11"/>
      <c r="AK535" s="11"/>
      <c r="AL535" s="11"/>
      <c r="AM535" s="11"/>
      <c r="AN535" s="11"/>
    </row>
    <row r="536" spans="2:40" ht="15.75" customHeight="1" x14ac:dyDescent="0.45">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c r="AB536" s="11"/>
      <c r="AC536" s="11"/>
      <c r="AD536" s="11"/>
      <c r="AE536" s="11"/>
      <c r="AF536" s="11"/>
      <c r="AG536" s="11"/>
      <c r="AH536" s="11"/>
      <c r="AI536" s="11"/>
      <c r="AJ536" s="11"/>
      <c r="AK536" s="11"/>
      <c r="AL536" s="11"/>
      <c r="AM536" s="11"/>
      <c r="AN536" s="11"/>
    </row>
    <row r="537" spans="2:40" ht="15.75" customHeight="1" x14ac:dyDescent="0.45">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c r="AB537" s="11"/>
      <c r="AC537" s="11"/>
      <c r="AD537" s="11"/>
      <c r="AE537" s="11"/>
      <c r="AF537" s="11"/>
      <c r="AG537" s="11"/>
      <c r="AH537" s="11"/>
      <c r="AI537" s="11"/>
      <c r="AJ537" s="11"/>
      <c r="AK537" s="11"/>
      <c r="AL537" s="11"/>
      <c r="AM537" s="11"/>
      <c r="AN537" s="11"/>
    </row>
    <row r="538" spans="2:40" ht="15.75" customHeight="1" x14ac:dyDescent="0.45">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c r="AB538" s="11"/>
      <c r="AC538" s="11"/>
      <c r="AD538" s="11"/>
      <c r="AE538" s="11"/>
      <c r="AF538" s="11"/>
      <c r="AG538" s="11"/>
      <c r="AH538" s="11"/>
      <c r="AI538" s="11"/>
      <c r="AJ538" s="11"/>
      <c r="AK538" s="11"/>
      <c r="AL538" s="11"/>
      <c r="AM538" s="11"/>
      <c r="AN538" s="11"/>
    </row>
    <row r="539" spans="2:40" ht="15.75" customHeight="1" x14ac:dyDescent="0.45">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c r="AB539" s="11"/>
      <c r="AC539" s="11"/>
      <c r="AD539" s="11"/>
      <c r="AE539" s="11"/>
      <c r="AF539" s="11"/>
      <c r="AG539" s="11"/>
      <c r="AH539" s="11"/>
      <c r="AI539" s="11"/>
      <c r="AJ539" s="11"/>
      <c r="AK539" s="11"/>
      <c r="AL539" s="11"/>
      <c r="AM539" s="11"/>
      <c r="AN539" s="11"/>
    </row>
    <row r="540" spans="2:40" ht="15.75" customHeight="1" x14ac:dyDescent="0.45">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c r="AB540" s="11"/>
      <c r="AC540" s="11"/>
      <c r="AD540" s="11"/>
      <c r="AE540" s="11"/>
      <c r="AF540" s="11"/>
      <c r="AG540" s="11"/>
      <c r="AH540" s="11"/>
      <c r="AI540" s="11"/>
      <c r="AJ540" s="11"/>
      <c r="AK540" s="11"/>
      <c r="AL540" s="11"/>
      <c r="AM540" s="11"/>
      <c r="AN540" s="11"/>
    </row>
    <row r="541" spans="2:40" ht="15.75" customHeight="1" x14ac:dyDescent="0.45">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c r="AB541" s="11"/>
      <c r="AC541" s="11"/>
      <c r="AD541" s="11"/>
      <c r="AE541" s="11"/>
      <c r="AF541" s="11"/>
      <c r="AG541" s="11"/>
      <c r="AH541" s="11"/>
      <c r="AI541" s="11"/>
      <c r="AJ541" s="11"/>
      <c r="AK541" s="11"/>
      <c r="AL541" s="11"/>
      <c r="AM541" s="11"/>
      <c r="AN541" s="11"/>
    </row>
    <row r="542" spans="2:40" ht="15.75" customHeight="1" x14ac:dyDescent="0.45">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c r="AB542" s="11"/>
      <c r="AC542" s="11"/>
      <c r="AD542" s="11"/>
      <c r="AE542" s="11"/>
      <c r="AF542" s="11"/>
      <c r="AG542" s="11"/>
      <c r="AH542" s="11"/>
      <c r="AI542" s="11"/>
      <c r="AJ542" s="11"/>
      <c r="AK542" s="11"/>
      <c r="AL542" s="11"/>
      <c r="AM542" s="11"/>
      <c r="AN542" s="11"/>
    </row>
    <row r="543" spans="2:40" ht="15.75" customHeight="1" x14ac:dyDescent="0.45">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c r="AB543" s="11"/>
      <c r="AC543" s="11"/>
      <c r="AD543" s="11"/>
      <c r="AE543" s="11"/>
      <c r="AF543" s="11"/>
      <c r="AG543" s="11"/>
      <c r="AH543" s="11"/>
      <c r="AI543" s="11"/>
      <c r="AJ543" s="11"/>
      <c r="AK543" s="11"/>
      <c r="AL543" s="11"/>
      <c r="AM543" s="11"/>
      <c r="AN543" s="11"/>
    </row>
    <row r="544" spans="2:40" ht="15.75" customHeight="1" x14ac:dyDescent="0.45">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c r="AB544" s="11"/>
      <c r="AC544" s="11"/>
      <c r="AD544" s="11"/>
      <c r="AE544" s="11"/>
      <c r="AF544" s="11"/>
      <c r="AG544" s="11"/>
      <c r="AH544" s="11"/>
      <c r="AI544" s="11"/>
      <c r="AJ544" s="11"/>
      <c r="AK544" s="11"/>
      <c r="AL544" s="11"/>
      <c r="AM544" s="11"/>
      <c r="AN544" s="11"/>
    </row>
    <row r="545" spans="2:40" ht="15.75" customHeight="1" x14ac:dyDescent="0.45">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c r="AB545" s="11"/>
      <c r="AC545" s="11"/>
      <c r="AD545" s="11"/>
      <c r="AE545" s="11"/>
      <c r="AF545" s="11"/>
      <c r="AG545" s="11"/>
      <c r="AH545" s="11"/>
      <c r="AI545" s="11"/>
      <c r="AJ545" s="11"/>
      <c r="AK545" s="11"/>
      <c r="AL545" s="11"/>
      <c r="AM545" s="11"/>
      <c r="AN545" s="11"/>
    </row>
    <row r="546" spans="2:40" ht="15.75" customHeight="1" x14ac:dyDescent="0.45">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c r="AB546" s="11"/>
      <c r="AC546" s="11"/>
      <c r="AD546" s="11"/>
      <c r="AE546" s="11"/>
      <c r="AF546" s="11"/>
      <c r="AG546" s="11"/>
      <c r="AH546" s="11"/>
      <c r="AI546" s="11"/>
      <c r="AJ546" s="11"/>
      <c r="AK546" s="11"/>
      <c r="AL546" s="11"/>
      <c r="AM546" s="11"/>
      <c r="AN546" s="11"/>
    </row>
    <row r="547" spans="2:40" ht="15.75" customHeight="1" x14ac:dyDescent="0.45">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c r="AB547" s="11"/>
      <c r="AC547" s="11"/>
      <c r="AD547" s="11"/>
      <c r="AE547" s="11"/>
      <c r="AF547" s="11"/>
      <c r="AG547" s="11"/>
      <c r="AH547" s="11"/>
      <c r="AI547" s="11"/>
      <c r="AJ547" s="11"/>
      <c r="AK547" s="11"/>
      <c r="AL547" s="11"/>
      <c r="AM547" s="11"/>
      <c r="AN547" s="11"/>
    </row>
    <row r="548" spans="2:40" ht="15.75" customHeight="1" x14ac:dyDescent="0.45">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c r="AB548" s="11"/>
      <c r="AC548" s="11"/>
      <c r="AD548" s="11"/>
      <c r="AE548" s="11"/>
      <c r="AF548" s="11"/>
      <c r="AG548" s="11"/>
      <c r="AH548" s="11"/>
      <c r="AI548" s="11"/>
      <c r="AJ548" s="11"/>
      <c r="AK548" s="11"/>
      <c r="AL548" s="11"/>
      <c r="AM548" s="11"/>
      <c r="AN548" s="11"/>
    </row>
    <row r="549" spans="2:40" ht="15.75" customHeight="1" x14ac:dyDescent="0.45">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c r="AB549" s="11"/>
      <c r="AC549" s="11"/>
      <c r="AD549" s="11"/>
      <c r="AE549" s="11"/>
      <c r="AF549" s="11"/>
      <c r="AG549" s="11"/>
      <c r="AH549" s="11"/>
      <c r="AI549" s="11"/>
      <c r="AJ549" s="11"/>
      <c r="AK549" s="11"/>
      <c r="AL549" s="11"/>
      <c r="AM549" s="11"/>
      <c r="AN549" s="11"/>
    </row>
    <row r="550" spans="2:40" ht="15.75" customHeight="1" x14ac:dyDescent="0.45">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c r="AB550" s="11"/>
      <c r="AC550" s="11"/>
      <c r="AD550" s="11"/>
      <c r="AE550" s="11"/>
      <c r="AF550" s="11"/>
      <c r="AG550" s="11"/>
      <c r="AH550" s="11"/>
      <c r="AI550" s="11"/>
      <c r="AJ550" s="11"/>
      <c r="AK550" s="11"/>
      <c r="AL550" s="11"/>
      <c r="AM550" s="11"/>
      <c r="AN550" s="11"/>
    </row>
    <row r="551" spans="2:40" ht="15.75" customHeight="1" x14ac:dyDescent="0.45">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c r="AB551" s="11"/>
      <c r="AC551" s="11"/>
      <c r="AD551" s="11"/>
      <c r="AE551" s="11"/>
      <c r="AF551" s="11"/>
      <c r="AG551" s="11"/>
      <c r="AH551" s="11"/>
      <c r="AI551" s="11"/>
      <c r="AJ551" s="11"/>
      <c r="AK551" s="11"/>
      <c r="AL551" s="11"/>
      <c r="AM551" s="11"/>
      <c r="AN551" s="11"/>
    </row>
    <row r="552" spans="2:40" ht="15.75" customHeight="1" x14ac:dyDescent="0.45">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c r="AB552" s="11"/>
      <c r="AC552" s="11"/>
      <c r="AD552" s="11"/>
      <c r="AE552" s="11"/>
      <c r="AF552" s="11"/>
      <c r="AG552" s="11"/>
      <c r="AH552" s="11"/>
      <c r="AI552" s="11"/>
      <c r="AJ552" s="11"/>
      <c r="AK552" s="11"/>
      <c r="AL552" s="11"/>
      <c r="AM552" s="11"/>
      <c r="AN552" s="11"/>
    </row>
    <row r="553" spans="2:40" ht="15.75" customHeight="1" x14ac:dyDescent="0.45">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c r="AB553" s="11"/>
      <c r="AC553" s="11"/>
      <c r="AD553" s="11"/>
      <c r="AE553" s="11"/>
      <c r="AF553" s="11"/>
      <c r="AG553" s="11"/>
      <c r="AH553" s="11"/>
      <c r="AI553" s="11"/>
      <c r="AJ553" s="11"/>
      <c r="AK553" s="11"/>
      <c r="AL553" s="11"/>
      <c r="AM553" s="11"/>
      <c r="AN553" s="11"/>
    </row>
    <row r="554" spans="2:40" ht="15.75" customHeight="1" x14ac:dyDescent="0.45">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c r="AB554" s="11"/>
      <c r="AC554" s="11"/>
      <c r="AD554" s="11"/>
      <c r="AE554" s="11"/>
      <c r="AF554" s="11"/>
      <c r="AG554" s="11"/>
      <c r="AH554" s="11"/>
      <c r="AI554" s="11"/>
      <c r="AJ554" s="11"/>
      <c r="AK554" s="11"/>
      <c r="AL554" s="11"/>
      <c r="AM554" s="11"/>
      <c r="AN554" s="11"/>
    </row>
    <row r="555" spans="2:40" ht="15.75" customHeight="1" x14ac:dyDescent="0.45">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c r="AB555" s="11"/>
      <c r="AC555" s="11"/>
      <c r="AD555" s="11"/>
      <c r="AE555" s="11"/>
      <c r="AF555" s="11"/>
      <c r="AG555" s="11"/>
      <c r="AH555" s="11"/>
      <c r="AI555" s="11"/>
      <c r="AJ555" s="11"/>
      <c r="AK555" s="11"/>
      <c r="AL555" s="11"/>
      <c r="AM555" s="11"/>
      <c r="AN555" s="11"/>
    </row>
    <row r="556" spans="2:40" ht="15.75" customHeight="1" x14ac:dyDescent="0.45">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c r="AB556" s="11"/>
      <c r="AC556" s="11"/>
      <c r="AD556" s="11"/>
      <c r="AE556" s="11"/>
      <c r="AF556" s="11"/>
      <c r="AG556" s="11"/>
      <c r="AH556" s="11"/>
      <c r="AI556" s="11"/>
      <c r="AJ556" s="11"/>
      <c r="AK556" s="11"/>
      <c r="AL556" s="11"/>
      <c r="AM556" s="11"/>
      <c r="AN556" s="11"/>
    </row>
    <row r="557" spans="2:40" ht="15.75" customHeight="1" x14ac:dyDescent="0.45">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c r="AB557" s="11"/>
      <c r="AC557" s="11"/>
      <c r="AD557" s="11"/>
      <c r="AE557" s="11"/>
      <c r="AF557" s="11"/>
      <c r="AG557" s="11"/>
      <c r="AH557" s="11"/>
      <c r="AI557" s="11"/>
      <c r="AJ557" s="11"/>
      <c r="AK557" s="11"/>
      <c r="AL557" s="11"/>
      <c r="AM557" s="11"/>
      <c r="AN557" s="11"/>
    </row>
    <row r="558" spans="2:40" ht="15.75" customHeight="1" x14ac:dyDescent="0.45">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c r="AB558" s="11"/>
      <c r="AC558" s="11"/>
      <c r="AD558" s="11"/>
      <c r="AE558" s="11"/>
      <c r="AF558" s="11"/>
      <c r="AG558" s="11"/>
      <c r="AH558" s="11"/>
      <c r="AI558" s="11"/>
      <c r="AJ558" s="11"/>
      <c r="AK558" s="11"/>
      <c r="AL558" s="11"/>
      <c r="AM558" s="11"/>
      <c r="AN558" s="11"/>
    </row>
    <row r="559" spans="2:40" ht="15.75" customHeight="1" x14ac:dyDescent="0.45">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c r="AB559" s="11"/>
      <c r="AC559" s="11"/>
      <c r="AD559" s="11"/>
      <c r="AE559" s="11"/>
      <c r="AF559" s="11"/>
      <c r="AG559" s="11"/>
      <c r="AH559" s="11"/>
      <c r="AI559" s="11"/>
      <c r="AJ559" s="11"/>
      <c r="AK559" s="11"/>
      <c r="AL559" s="11"/>
      <c r="AM559" s="11"/>
      <c r="AN559" s="11"/>
    </row>
    <row r="560" spans="2:40" ht="15.75" customHeight="1" x14ac:dyDescent="0.45">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c r="AB560" s="11"/>
      <c r="AC560" s="11"/>
      <c r="AD560" s="11"/>
      <c r="AE560" s="11"/>
      <c r="AF560" s="11"/>
      <c r="AG560" s="11"/>
      <c r="AH560" s="11"/>
      <c r="AI560" s="11"/>
      <c r="AJ560" s="11"/>
      <c r="AK560" s="11"/>
      <c r="AL560" s="11"/>
      <c r="AM560" s="11"/>
      <c r="AN560" s="11"/>
    </row>
    <row r="561" spans="2:40" ht="15.75" customHeight="1" x14ac:dyDescent="0.45">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c r="AB561" s="11"/>
      <c r="AC561" s="11"/>
      <c r="AD561" s="11"/>
      <c r="AE561" s="11"/>
      <c r="AF561" s="11"/>
      <c r="AG561" s="11"/>
      <c r="AH561" s="11"/>
      <c r="AI561" s="11"/>
      <c r="AJ561" s="11"/>
      <c r="AK561" s="11"/>
      <c r="AL561" s="11"/>
      <c r="AM561" s="11"/>
      <c r="AN561" s="11"/>
    </row>
    <row r="562" spans="2:40" ht="15.75" customHeight="1" x14ac:dyDescent="0.45">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c r="AB562" s="11"/>
      <c r="AC562" s="11"/>
      <c r="AD562" s="11"/>
      <c r="AE562" s="11"/>
      <c r="AF562" s="11"/>
      <c r="AG562" s="11"/>
      <c r="AH562" s="11"/>
      <c r="AI562" s="11"/>
      <c r="AJ562" s="11"/>
      <c r="AK562" s="11"/>
      <c r="AL562" s="11"/>
      <c r="AM562" s="11"/>
      <c r="AN562" s="11"/>
    </row>
    <row r="563" spans="2:40" ht="15.75" customHeight="1" x14ac:dyDescent="0.45">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c r="AB563" s="11"/>
      <c r="AC563" s="11"/>
      <c r="AD563" s="11"/>
      <c r="AE563" s="11"/>
      <c r="AF563" s="11"/>
      <c r="AG563" s="11"/>
      <c r="AH563" s="11"/>
      <c r="AI563" s="11"/>
      <c r="AJ563" s="11"/>
      <c r="AK563" s="11"/>
      <c r="AL563" s="11"/>
      <c r="AM563" s="11"/>
      <c r="AN563" s="11"/>
    </row>
    <row r="564" spans="2:40" ht="15.75" customHeight="1" x14ac:dyDescent="0.45">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c r="AB564" s="11"/>
      <c r="AC564" s="11"/>
      <c r="AD564" s="11"/>
      <c r="AE564" s="11"/>
      <c r="AF564" s="11"/>
      <c r="AG564" s="11"/>
      <c r="AH564" s="11"/>
      <c r="AI564" s="11"/>
      <c r="AJ564" s="11"/>
      <c r="AK564" s="11"/>
      <c r="AL564" s="11"/>
      <c r="AM564" s="11"/>
      <c r="AN564" s="11"/>
    </row>
    <row r="565" spans="2:40" ht="15.75" customHeight="1" x14ac:dyDescent="0.45">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c r="AB565" s="11"/>
      <c r="AC565" s="11"/>
      <c r="AD565" s="11"/>
      <c r="AE565" s="11"/>
      <c r="AF565" s="11"/>
      <c r="AG565" s="11"/>
      <c r="AH565" s="11"/>
      <c r="AI565" s="11"/>
      <c r="AJ565" s="11"/>
      <c r="AK565" s="11"/>
      <c r="AL565" s="11"/>
      <c r="AM565" s="11"/>
      <c r="AN565" s="11"/>
    </row>
    <row r="566" spans="2:40" ht="15.75" customHeight="1" x14ac:dyDescent="0.45">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c r="AB566" s="11"/>
      <c r="AC566" s="11"/>
      <c r="AD566" s="11"/>
      <c r="AE566" s="11"/>
      <c r="AF566" s="11"/>
      <c r="AG566" s="11"/>
      <c r="AH566" s="11"/>
      <c r="AI566" s="11"/>
      <c r="AJ566" s="11"/>
      <c r="AK566" s="11"/>
      <c r="AL566" s="11"/>
      <c r="AM566" s="11"/>
      <c r="AN566" s="11"/>
    </row>
    <row r="567" spans="2:40" ht="15.75" customHeight="1" x14ac:dyDescent="0.45">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c r="AB567" s="11"/>
      <c r="AC567" s="11"/>
      <c r="AD567" s="11"/>
      <c r="AE567" s="11"/>
      <c r="AF567" s="11"/>
      <c r="AG567" s="11"/>
      <c r="AH567" s="11"/>
      <c r="AI567" s="11"/>
      <c r="AJ567" s="11"/>
      <c r="AK567" s="11"/>
      <c r="AL567" s="11"/>
      <c r="AM567" s="11"/>
      <c r="AN567" s="11"/>
    </row>
    <row r="568" spans="2:40" ht="15.75" customHeight="1" x14ac:dyDescent="0.45">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c r="AB568" s="11"/>
      <c r="AC568" s="11"/>
      <c r="AD568" s="11"/>
      <c r="AE568" s="11"/>
      <c r="AF568" s="11"/>
      <c r="AG568" s="11"/>
      <c r="AH568" s="11"/>
      <c r="AI568" s="11"/>
      <c r="AJ568" s="11"/>
      <c r="AK568" s="11"/>
      <c r="AL568" s="11"/>
      <c r="AM568" s="11"/>
      <c r="AN568" s="11"/>
    </row>
    <row r="569" spans="2:40" ht="15.75" customHeight="1" x14ac:dyDescent="0.45">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c r="AB569" s="11"/>
      <c r="AC569" s="11"/>
      <c r="AD569" s="11"/>
      <c r="AE569" s="11"/>
      <c r="AF569" s="11"/>
      <c r="AG569" s="11"/>
      <c r="AH569" s="11"/>
      <c r="AI569" s="11"/>
      <c r="AJ569" s="11"/>
      <c r="AK569" s="11"/>
      <c r="AL569" s="11"/>
      <c r="AM569" s="11"/>
      <c r="AN569" s="11"/>
    </row>
    <row r="570" spans="2:40" ht="15.75" customHeight="1" x14ac:dyDescent="0.45">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c r="AB570" s="11"/>
      <c r="AC570" s="11"/>
      <c r="AD570" s="11"/>
      <c r="AE570" s="11"/>
      <c r="AF570" s="11"/>
      <c r="AG570" s="11"/>
      <c r="AH570" s="11"/>
      <c r="AI570" s="11"/>
      <c r="AJ570" s="11"/>
      <c r="AK570" s="11"/>
      <c r="AL570" s="11"/>
      <c r="AM570" s="11"/>
      <c r="AN570" s="11"/>
    </row>
    <row r="571" spans="2:40" ht="15.75" customHeight="1" x14ac:dyDescent="0.45">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c r="AB571" s="11"/>
      <c r="AC571" s="11"/>
      <c r="AD571" s="11"/>
      <c r="AE571" s="11"/>
      <c r="AF571" s="11"/>
      <c r="AG571" s="11"/>
      <c r="AH571" s="11"/>
      <c r="AI571" s="11"/>
      <c r="AJ571" s="11"/>
      <c r="AK571" s="11"/>
      <c r="AL571" s="11"/>
      <c r="AM571" s="11"/>
      <c r="AN571" s="11"/>
    </row>
    <row r="572" spans="2:40" ht="15.75" customHeight="1" x14ac:dyDescent="0.45">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c r="AB572" s="11"/>
      <c r="AC572" s="11"/>
      <c r="AD572" s="11"/>
      <c r="AE572" s="11"/>
      <c r="AF572" s="11"/>
      <c r="AG572" s="11"/>
      <c r="AH572" s="11"/>
      <c r="AI572" s="11"/>
      <c r="AJ572" s="11"/>
      <c r="AK572" s="11"/>
      <c r="AL572" s="11"/>
      <c r="AM572" s="11"/>
      <c r="AN572" s="11"/>
    </row>
    <row r="573" spans="2:40" ht="15.75" customHeight="1" x14ac:dyDescent="0.45">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c r="AB573" s="11"/>
      <c r="AC573" s="11"/>
      <c r="AD573" s="11"/>
      <c r="AE573" s="11"/>
      <c r="AF573" s="11"/>
      <c r="AG573" s="11"/>
      <c r="AH573" s="11"/>
      <c r="AI573" s="11"/>
      <c r="AJ573" s="11"/>
      <c r="AK573" s="11"/>
      <c r="AL573" s="11"/>
      <c r="AM573" s="11"/>
      <c r="AN573" s="11"/>
    </row>
    <row r="574" spans="2:40" ht="15.75" customHeight="1" x14ac:dyDescent="0.45">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c r="AB574" s="11"/>
      <c r="AC574" s="11"/>
      <c r="AD574" s="11"/>
      <c r="AE574" s="11"/>
      <c r="AF574" s="11"/>
      <c r="AG574" s="11"/>
      <c r="AH574" s="11"/>
      <c r="AI574" s="11"/>
      <c r="AJ574" s="11"/>
      <c r="AK574" s="11"/>
      <c r="AL574" s="11"/>
      <c r="AM574" s="11"/>
      <c r="AN574" s="11"/>
    </row>
    <row r="575" spans="2:40" ht="15.75" customHeight="1" x14ac:dyDescent="0.45">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c r="AB575" s="11"/>
      <c r="AC575" s="11"/>
      <c r="AD575" s="11"/>
      <c r="AE575" s="11"/>
      <c r="AF575" s="11"/>
      <c r="AG575" s="11"/>
      <c r="AH575" s="11"/>
      <c r="AI575" s="11"/>
      <c r="AJ575" s="11"/>
      <c r="AK575" s="11"/>
      <c r="AL575" s="11"/>
      <c r="AM575" s="11"/>
      <c r="AN575" s="11"/>
    </row>
    <row r="576" spans="2:40" ht="15.75" customHeight="1" x14ac:dyDescent="0.45">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c r="AB576" s="11"/>
      <c r="AC576" s="11"/>
      <c r="AD576" s="11"/>
      <c r="AE576" s="11"/>
      <c r="AF576" s="11"/>
      <c r="AG576" s="11"/>
      <c r="AH576" s="11"/>
      <c r="AI576" s="11"/>
      <c r="AJ576" s="11"/>
      <c r="AK576" s="11"/>
      <c r="AL576" s="11"/>
      <c r="AM576" s="11"/>
      <c r="AN576" s="11"/>
    </row>
    <row r="577" spans="2:40" ht="15.75" customHeight="1" x14ac:dyDescent="0.45">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c r="AB577" s="11"/>
      <c r="AC577" s="11"/>
      <c r="AD577" s="11"/>
      <c r="AE577" s="11"/>
      <c r="AF577" s="11"/>
      <c r="AG577" s="11"/>
      <c r="AH577" s="11"/>
      <c r="AI577" s="11"/>
      <c r="AJ577" s="11"/>
      <c r="AK577" s="11"/>
      <c r="AL577" s="11"/>
      <c r="AM577" s="11"/>
      <c r="AN577" s="11"/>
    </row>
    <row r="578" spans="2:40" ht="15.75" customHeight="1" x14ac:dyDescent="0.45">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c r="AB578" s="11"/>
      <c r="AC578" s="11"/>
      <c r="AD578" s="11"/>
      <c r="AE578" s="11"/>
      <c r="AF578" s="11"/>
      <c r="AG578" s="11"/>
      <c r="AH578" s="11"/>
      <c r="AI578" s="11"/>
      <c r="AJ578" s="11"/>
      <c r="AK578" s="11"/>
      <c r="AL578" s="11"/>
      <c r="AM578" s="11"/>
      <c r="AN578" s="11"/>
    </row>
    <row r="579" spans="2:40" ht="15.75" customHeight="1" x14ac:dyDescent="0.45">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c r="AB579" s="11"/>
      <c r="AC579" s="11"/>
      <c r="AD579" s="11"/>
      <c r="AE579" s="11"/>
      <c r="AF579" s="11"/>
      <c r="AG579" s="11"/>
      <c r="AH579" s="11"/>
      <c r="AI579" s="11"/>
      <c r="AJ579" s="11"/>
      <c r="AK579" s="11"/>
      <c r="AL579" s="11"/>
      <c r="AM579" s="11"/>
      <c r="AN579" s="11"/>
    </row>
    <row r="580" spans="2:40" ht="15.75" customHeight="1" x14ac:dyDescent="0.45">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c r="AB580" s="11"/>
      <c r="AC580" s="11"/>
      <c r="AD580" s="11"/>
      <c r="AE580" s="11"/>
      <c r="AF580" s="11"/>
      <c r="AG580" s="11"/>
      <c r="AH580" s="11"/>
      <c r="AI580" s="11"/>
      <c r="AJ580" s="11"/>
      <c r="AK580" s="11"/>
      <c r="AL580" s="11"/>
      <c r="AM580" s="11"/>
      <c r="AN580" s="11"/>
    </row>
    <row r="581" spans="2:40" ht="15.75" customHeight="1" x14ac:dyDescent="0.45">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c r="AB581" s="11"/>
      <c r="AC581" s="11"/>
      <c r="AD581" s="11"/>
      <c r="AE581" s="11"/>
      <c r="AF581" s="11"/>
      <c r="AG581" s="11"/>
      <c r="AH581" s="11"/>
      <c r="AI581" s="11"/>
      <c r="AJ581" s="11"/>
      <c r="AK581" s="11"/>
      <c r="AL581" s="11"/>
      <c r="AM581" s="11"/>
      <c r="AN581" s="11"/>
    </row>
    <row r="582" spans="2:40" ht="15.75" customHeight="1" x14ac:dyDescent="0.45">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c r="AB582" s="11"/>
      <c r="AC582" s="11"/>
      <c r="AD582" s="11"/>
      <c r="AE582" s="11"/>
      <c r="AF582" s="11"/>
      <c r="AG582" s="11"/>
      <c r="AH582" s="11"/>
      <c r="AI582" s="11"/>
      <c r="AJ582" s="11"/>
      <c r="AK582" s="11"/>
      <c r="AL582" s="11"/>
      <c r="AM582" s="11"/>
      <c r="AN582" s="11"/>
    </row>
    <row r="583" spans="2:40" ht="15.75" customHeight="1" x14ac:dyDescent="0.45">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c r="AB583" s="11"/>
      <c r="AC583" s="11"/>
      <c r="AD583" s="11"/>
      <c r="AE583" s="11"/>
      <c r="AF583" s="11"/>
      <c r="AG583" s="11"/>
      <c r="AH583" s="11"/>
      <c r="AI583" s="11"/>
      <c r="AJ583" s="11"/>
      <c r="AK583" s="11"/>
      <c r="AL583" s="11"/>
      <c r="AM583" s="11"/>
      <c r="AN583" s="11"/>
    </row>
    <row r="584" spans="2:40" ht="15.75" customHeight="1" x14ac:dyDescent="0.45">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c r="AB584" s="11"/>
      <c r="AC584" s="11"/>
      <c r="AD584" s="11"/>
      <c r="AE584" s="11"/>
      <c r="AF584" s="11"/>
      <c r="AG584" s="11"/>
      <c r="AH584" s="11"/>
      <c r="AI584" s="11"/>
      <c r="AJ584" s="11"/>
      <c r="AK584" s="11"/>
      <c r="AL584" s="11"/>
      <c r="AM584" s="11"/>
      <c r="AN584" s="11"/>
    </row>
    <row r="585" spans="2:40" ht="15.75" customHeight="1" x14ac:dyDescent="0.45">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c r="AB585" s="11"/>
      <c r="AC585" s="11"/>
      <c r="AD585" s="11"/>
      <c r="AE585" s="11"/>
      <c r="AF585" s="11"/>
      <c r="AG585" s="11"/>
      <c r="AH585" s="11"/>
      <c r="AI585" s="11"/>
      <c r="AJ585" s="11"/>
      <c r="AK585" s="11"/>
      <c r="AL585" s="11"/>
      <c r="AM585" s="11"/>
      <c r="AN585" s="11"/>
    </row>
    <row r="586" spans="2:40" ht="15.75" customHeight="1" x14ac:dyDescent="0.45">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c r="AB586" s="11"/>
      <c r="AC586" s="11"/>
      <c r="AD586" s="11"/>
      <c r="AE586" s="11"/>
      <c r="AF586" s="11"/>
      <c r="AG586" s="11"/>
      <c r="AH586" s="11"/>
      <c r="AI586" s="11"/>
      <c r="AJ586" s="11"/>
      <c r="AK586" s="11"/>
      <c r="AL586" s="11"/>
      <c r="AM586" s="11"/>
      <c r="AN586" s="11"/>
    </row>
    <row r="587" spans="2:40" ht="15.75" customHeight="1" x14ac:dyDescent="0.45">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c r="AB587" s="11"/>
      <c r="AC587" s="11"/>
      <c r="AD587" s="11"/>
      <c r="AE587" s="11"/>
      <c r="AF587" s="11"/>
      <c r="AG587" s="11"/>
      <c r="AH587" s="11"/>
      <c r="AI587" s="11"/>
      <c r="AJ587" s="11"/>
      <c r="AK587" s="11"/>
      <c r="AL587" s="11"/>
      <c r="AM587" s="11"/>
      <c r="AN587" s="11"/>
    </row>
    <row r="588" spans="2:40" ht="15.75" customHeight="1" x14ac:dyDescent="0.45">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c r="AB588" s="11"/>
      <c r="AC588" s="11"/>
      <c r="AD588" s="11"/>
      <c r="AE588" s="11"/>
      <c r="AF588" s="11"/>
      <c r="AG588" s="11"/>
      <c r="AH588" s="11"/>
      <c r="AI588" s="11"/>
      <c r="AJ588" s="11"/>
      <c r="AK588" s="11"/>
      <c r="AL588" s="11"/>
      <c r="AM588" s="11"/>
      <c r="AN588" s="11"/>
    </row>
    <row r="589" spans="2:40" ht="15.75" customHeight="1" x14ac:dyDescent="0.45">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c r="AB589" s="11"/>
      <c r="AC589" s="11"/>
      <c r="AD589" s="11"/>
      <c r="AE589" s="11"/>
      <c r="AF589" s="11"/>
      <c r="AG589" s="11"/>
      <c r="AH589" s="11"/>
      <c r="AI589" s="11"/>
      <c r="AJ589" s="11"/>
      <c r="AK589" s="11"/>
      <c r="AL589" s="11"/>
      <c r="AM589" s="11"/>
      <c r="AN589" s="11"/>
    </row>
    <row r="590" spans="2:40" ht="15.75" customHeight="1" x14ac:dyDescent="0.45">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c r="AB590" s="11"/>
      <c r="AC590" s="11"/>
      <c r="AD590" s="11"/>
      <c r="AE590" s="11"/>
      <c r="AF590" s="11"/>
      <c r="AG590" s="11"/>
      <c r="AH590" s="11"/>
      <c r="AI590" s="11"/>
      <c r="AJ590" s="11"/>
      <c r="AK590" s="11"/>
      <c r="AL590" s="11"/>
      <c r="AM590" s="11"/>
      <c r="AN590" s="11"/>
    </row>
    <row r="591" spans="2:40" ht="15.75" customHeight="1" x14ac:dyDescent="0.45">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c r="AB591" s="11"/>
      <c r="AC591" s="11"/>
      <c r="AD591" s="11"/>
      <c r="AE591" s="11"/>
      <c r="AF591" s="11"/>
      <c r="AG591" s="11"/>
      <c r="AH591" s="11"/>
      <c r="AI591" s="11"/>
      <c r="AJ591" s="11"/>
      <c r="AK591" s="11"/>
      <c r="AL591" s="11"/>
      <c r="AM591" s="11"/>
      <c r="AN591" s="11"/>
    </row>
    <row r="592" spans="2:40" ht="15.75" customHeight="1" x14ac:dyDescent="0.45">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c r="AB592" s="11"/>
      <c r="AC592" s="11"/>
      <c r="AD592" s="11"/>
      <c r="AE592" s="11"/>
      <c r="AF592" s="11"/>
      <c r="AG592" s="11"/>
      <c r="AH592" s="11"/>
      <c r="AI592" s="11"/>
      <c r="AJ592" s="11"/>
      <c r="AK592" s="11"/>
      <c r="AL592" s="11"/>
      <c r="AM592" s="11"/>
      <c r="AN592" s="11"/>
    </row>
    <row r="593" spans="2:40" ht="15.75" customHeight="1" x14ac:dyDescent="0.45">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c r="AB593" s="11"/>
      <c r="AC593" s="11"/>
      <c r="AD593" s="11"/>
      <c r="AE593" s="11"/>
      <c r="AF593" s="11"/>
      <c r="AG593" s="11"/>
      <c r="AH593" s="11"/>
      <c r="AI593" s="11"/>
      <c r="AJ593" s="11"/>
      <c r="AK593" s="11"/>
      <c r="AL593" s="11"/>
      <c r="AM593" s="11"/>
      <c r="AN593" s="11"/>
    </row>
    <row r="594" spans="2:40" ht="15.75" customHeight="1" x14ac:dyDescent="0.45">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c r="AB594" s="11"/>
      <c r="AC594" s="11"/>
      <c r="AD594" s="11"/>
      <c r="AE594" s="11"/>
      <c r="AF594" s="11"/>
      <c r="AG594" s="11"/>
      <c r="AH594" s="11"/>
      <c r="AI594" s="11"/>
      <c r="AJ594" s="11"/>
      <c r="AK594" s="11"/>
      <c r="AL594" s="11"/>
      <c r="AM594" s="11"/>
      <c r="AN594" s="11"/>
    </row>
    <row r="595" spans="2:40" ht="15.75" customHeight="1" x14ac:dyDescent="0.45">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c r="AB595" s="11"/>
      <c r="AC595" s="11"/>
      <c r="AD595" s="11"/>
      <c r="AE595" s="11"/>
      <c r="AF595" s="11"/>
      <c r="AG595" s="11"/>
      <c r="AH595" s="11"/>
      <c r="AI595" s="11"/>
      <c r="AJ595" s="11"/>
      <c r="AK595" s="11"/>
      <c r="AL595" s="11"/>
      <c r="AM595" s="11"/>
      <c r="AN595" s="11"/>
    </row>
    <row r="596" spans="2:40" ht="15.75" customHeight="1" x14ac:dyDescent="0.45">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c r="AB596" s="11"/>
      <c r="AC596" s="11"/>
      <c r="AD596" s="11"/>
      <c r="AE596" s="11"/>
      <c r="AF596" s="11"/>
      <c r="AG596" s="11"/>
      <c r="AH596" s="11"/>
      <c r="AI596" s="11"/>
      <c r="AJ596" s="11"/>
      <c r="AK596" s="11"/>
      <c r="AL596" s="11"/>
      <c r="AM596" s="11"/>
      <c r="AN596" s="11"/>
    </row>
    <row r="597" spans="2:40" ht="15.75" customHeight="1" x14ac:dyDescent="0.45">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c r="AB597" s="11"/>
      <c r="AC597" s="11"/>
      <c r="AD597" s="11"/>
      <c r="AE597" s="11"/>
      <c r="AF597" s="11"/>
      <c r="AG597" s="11"/>
      <c r="AH597" s="11"/>
      <c r="AI597" s="11"/>
      <c r="AJ597" s="11"/>
      <c r="AK597" s="11"/>
      <c r="AL597" s="11"/>
      <c r="AM597" s="11"/>
      <c r="AN597" s="11"/>
    </row>
    <row r="598" spans="2:40" ht="15.75" customHeight="1" x14ac:dyDescent="0.45">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c r="AB598" s="11"/>
      <c r="AC598" s="11"/>
      <c r="AD598" s="11"/>
      <c r="AE598" s="11"/>
      <c r="AF598" s="11"/>
      <c r="AG598" s="11"/>
      <c r="AH598" s="11"/>
      <c r="AI598" s="11"/>
      <c r="AJ598" s="11"/>
      <c r="AK598" s="11"/>
      <c r="AL598" s="11"/>
      <c r="AM598" s="11"/>
      <c r="AN598" s="11"/>
    </row>
    <row r="599" spans="2:40" ht="15.75" customHeight="1" x14ac:dyDescent="0.45">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c r="AB599" s="11"/>
      <c r="AC599" s="11"/>
      <c r="AD599" s="11"/>
      <c r="AE599" s="11"/>
      <c r="AF599" s="11"/>
      <c r="AG599" s="11"/>
      <c r="AH599" s="11"/>
      <c r="AI599" s="11"/>
      <c r="AJ599" s="11"/>
      <c r="AK599" s="11"/>
      <c r="AL599" s="11"/>
      <c r="AM599" s="11"/>
      <c r="AN599" s="11"/>
    </row>
    <row r="600" spans="2:40" ht="15.75" customHeight="1" x14ac:dyDescent="0.45">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c r="AB600" s="11"/>
      <c r="AC600" s="11"/>
      <c r="AD600" s="11"/>
      <c r="AE600" s="11"/>
      <c r="AF600" s="11"/>
      <c r="AG600" s="11"/>
      <c r="AH600" s="11"/>
      <c r="AI600" s="11"/>
      <c r="AJ600" s="11"/>
      <c r="AK600" s="11"/>
      <c r="AL600" s="11"/>
      <c r="AM600" s="11"/>
      <c r="AN600" s="11"/>
    </row>
    <row r="601" spans="2:40" ht="15.75" customHeight="1" x14ac:dyDescent="0.45">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c r="AB601" s="11"/>
      <c r="AC601" s="11"/>
      <c r="AD601" s="11"/>
      <c r="AE601" s="11"/>
      <c r="AF601" s="11"/>
      <c r="AG601" s="11"/>
      <c r="AH601" s="11"/>
      <c r="AI601" s="11"/>
      <c r="AJ601" s="11"/>
      <c r="AK601" s="11"/>
      <c r="AL601" s="11"/>
      <c r="AM601" s="11"/>
      <c r="AN601" s="11"/>
    </row>
    <row r="602" spans="2:40" ht="15.75" customHeight="1" x14ac:dyDescent="0.45">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c r="AB602" s="11"/>
      <c r="AC602" s="11"/>
      <c r="AD602" s="11"/>
      <c r="AE602" s="11"/>
      <c r="AF602" s="11"/>
      <c r="AG602" s="11"/>
      <c r="AH602" s="11"/>
      <c r="AI602" s="11"/>
      <c r="AJ602" s="11"/>
      <c r="AK602" s="11"/>
      <c r="AL602" s="11"/>
      <c r="AM602" s="11"/>
      <c r="AN602" s="11"/>
    </row>
    <row r="603" spans="2:40" ht="15.75" customHeight="1" x14ac:dyDescent="0.45">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c r="AB603" s="11"/>
      <c r="AC603" s="11"/>
      <c r="AD603" s="11"/>
      <c r="AE603" s="11"/>
      <c r="AF603" s="11"/>
      <c r="AG603" s="11"/>
      <c r="AH603" s="11"/>
      <c r="AI603" s="11"/>
      <c r="AJ603" s="11"/>
      <c r="AK603" s="11"/>
      <c r="AL603" s="11"/>
      <c r="AM603" s="11"/>
      <c r="AN603" s="11"/>
    </row>
    <row r="604" spans="2:40" ht="15.75" customHeight="1" x14ac:dyDescent="0.45">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c r="AB604" s="11"/>
      <c r="AC604" s="11"/>
      <c r="AD604" s="11"/>
      <c r="AE604" s="11"/>
      <c r="AF604" s="11"/>
      <c r="AG604" s="11"/>
      <c r="AH604" s="11"/>
      <c r="AI604" s="11"/>
      <c r="AJ604" s="11"/>
      <c r="AK604" s="11"/>
      <c r="AL604" s="11"/>
      <c r="AM604" s="11"/>
      <c r="AN604" s="11"/>
    </row>
    <row r="605" spans="2:40" ht="15.75" customHeight="1" x14ac:dyDescent="0.45">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c r="AB605" s="11"/>
      <c r="AC605" s="11"/>
      <c r="AD605" s="11"/>
      <c r="AE605" s="11"/>
      <c r="AF605" s="11"/>
      <c r="AG605" s="11"/>
      <c r="AH605" s="11"/>
      <c r="AI605" s="11"/>
      <c r="AJ605" s="11"/>
      <c r="AK605" s="11"/>
      <c r="AL605" s="11"/>
      <c r="AM605" s="11"/>
      <c r="AN605" s="11"/>
    </row>
    <row r="606" spans="2:40" ht="15.75" customHeight="1" x14ac:dyDescent="0.45">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c r="AB606" s="11"/>
      <c r="AC606" s="11"/>
      <c r="AD606" s="11"/>
      <c r="AE606" s="11"/>
      <c r="AF606" s="11"/>
      <c r="AG606" s="11"/>
      <c r="AH606" s="11"/>
      <c r="AI606" s="11"/>
      <c r="AJ606" s="11"/>
      <c r="AK606" s="11"/>
      <c r="AL606" s="11"/>
      <c r="AM606" s="11"/>
      <c r="AN606" s="11"/>
    </row>
    <row r="607" spans="2:40" ht="15.75" customHeight="1" x14ac:dyDescent="0.45">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c r="AB607" s="11"/>
      <c r="AC607" s="11"/>
      <c r="AD607" s="11"/>
      <c r="AE607" s="11"/>
      <c r="AF607" s="11"/>
      <c r="AG607" s="11"/>
      <c r="AH607" s="11"/>
      <c r="AI607" s="11"/>
      <c r="AJ607" s="11"/>
      <c r="AK607" s="11"/>
      <c r="AL607" s="11"/>
      <c r="AM607" s="11"/>
      <c r="AN607" s="11"/>
    </row>
    <row r="608" spans="2:40" ht="15.75" customHeight="1" x14ac:dyDescent="0.45">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c r="AB608" s="11"/>
      <c r="AC608" s="11"/>
      <c r="AD608" s="11"/>
      <c r="AE608" s="11"/>
      <c r="AF608" s="11"/>
      <c r="AG608" s="11"/>
      <c r="AH608" s="11"/>
      <c r="AI608" s="11"/>
      <c r="AJ608" s="11"/>
      <c r="AK608" s="11"/>
      <c r="AL608" s="11"/>
      <c r="AM608" s="11"/>
      <c r="AN608" s="11"/>
    </row>
    <row r="609" spans="2:40" ht="15.75" customHeight="1" x14ac:dyDescent="0.45">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c r="AB609" s="11"/>
      <c r="AC609" s="11"/>
      <c r="AD609" s="11"/>
      <c r="AE609" s="11"/>
      <c r="AF609" s="11"/>
      <c r="AG609" s="11"/>
      <c r="AH609" s="11"/>
      <c r="AI609" s="11"/>
      <c r="AJ609" s="11"/>
      <c r="AK609" s="11"/>
      <c r="AL609" s="11"/>
      <c r="AM609" s="11"/>
      <c r="AN609" s="11"/>
    </row>
    <row r="610" spans="2:40" ht="15.75" customHeight="1" x14ac:dyDescent="0.45">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c r="AB610" s="11"/>
      <c r="AC610" s="11"/>
      <c r="AD610" s="11"/>
      <c r="AE610" s="11"/>
      <c r="AF610" s="11"/>
      <c r="AG610" s="11"/>
      <c r="AH610" s="11"/>
      <c r="AI610" s="11"/>
      <c r="AJ610" s="11"/>
      <c r="AK610" s="11"/>
      <c r="AL610" s="11"/>
      <c r="AM610" s="11"/>
      <c r="AN610" s="11"/>
    </row>
    <row r="611" spans="2:40" ht="15.75" customHeight="1" x14ac:dyDescent="0.45">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c r="AB611" s="11"/>
      <c r="AC611" s="11"/>
      <c r="AD611" s="11"/>
      <c r="AE611" s="11"/>
      <c r="AF611" s="11"/>
      <c r="AG611" s="11"/>
      <c r="AH611" s="11"/>
      <c r="AI611" s="11"/>
      <c r="AJ611" s="11"/>
      <c r="AK611" s="11"/>
      <c r="AL611" s="11"/>
      <c r="AM611" s="11"/>
      <c r="AN611" s="11"/>
    </row>
    <row r="612" spans="2:40" ht="15.75" customHeight="1" x14ac:dyDescent="0.45">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c r="AB612" s="11"/>
      <c r="AC612" s="11"/>
      <c r="AD612" s="11"/>
      <c r="AE612" s="11"/>
      <c r="AF612" s="11"/>
      <c r="AG612" s="11"/>
      <c r="AH612" s="11"/>
      <c r="AI612" s="11"/>
      <c r="AJ612" s="11"/>
      <c r="AK612" s="11"/>
      <c r="AL612" s="11"/>
      <c r="AM612" s="11"/>
      <c r="AN612" s="11"/>
    </row>
    <row r="613" spans="2:40" ht="15.75" customHeight="1" x14ac:dyDescent="0.45">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c r="AB613" s="11"/>
      <c r="AC613" s="11"/>
      <c r="AD613" s="11"/>
      <c r="AE613" s="11"/>
      <c r="AF613" s="11"/>
      <c r="AG613" s="11"/>
      <c r="AH613" s="11"/>
      <c r="AI613" s="11"/>
      <c r="AJ613" s="11"/>
      <c r="AK613" s="11"/>
      <c r="AL613" s="11"/>
      <c r="AM613" s="11"/>
      <c r="AN613" s="11"/>
    </row>
    <row r="614" spans="2:40" ht="15.75" customHeight="1" x14ac:dyDescent="0.45">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c r="AB614" s="11"/>
      <c r="AC614" s="11"/>
      <c r="AD614" s="11"/>
      <c r="AE614" s="11"/>
      <c r="AF614" s="11"/>
      <c r="AG614" s="11"/>
      <c r="AH614" s="11"/>
      <c r="AI614" s="11"/>
      <c r="AJ614" s="11"/>
      <c r="AK614" s="11"/>
      <c r="AL614" s="11"/>
      <c r="AM614" s="11"/>
      <c r="AN614" s="11"/>
    </row>
    <row r="615" spans="2:40" ht="15.75" customHeight="1" x14ac:dyDescent="0.45">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c r="AB615" s="11"/>
      <c r="AC615" s="11"/>
      <c r="AD615" s="11"/>
      <c r="AE615" s="11"/>
      <c r="AF615" s="11"/>
      <c r="AG615" s="11"/>
      <c r="AH615" s="11"/>
      <c r="AI615" s="11"/>
      <c r="AJ615" s="11"/>
      <c r="AK615" s="11"/>
      <c r="AL615" s="11"/>
      <c r="AM615" s="11"/>
      <c r="AN615" s="11"/>
    </row>
    <row r="616" spans="2:40" ht="15.75" customHeight="1" x14ac:dyDescent="0.45">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c r="AB616" s="11"/>
      <c r="AC616" s="11"/>
      <c r="AD616" s="11"/>
      <c r="AE616" s="11"/>
      <c r="AF616" s="11"/>
      <c r="AG616" s="11"/>
      <c r="AH616" s="11"/>
      <c r="AI616" s="11"/>
      <c r="AJ616" s="11"/>
      <c r="AK616" s="11"/>
      <c r="AL616" s="11"/>
      <c r="AM616" s="11"/>
      <c r="AN616" s="11"/>
    </row>
    <row r="617" spans="2:40" ht="15.75" customHeight="1" x14ac:dyDescent="0.45">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c r="AB617" s="11"/>
      <c r="AC617" s="11"/>
      <c r="AD617" s="11"/>
      <c r="AE617" s="11"/>
      <c r="AF617" s="11"/>
      <c r="AG617" s="11"/>
      <c r="AH617" s="11"/>
      <c r="AI617" s="11"/>
      <c r="AJ617" s="11"/>
      <c r="AK617" s="11"/>
      <c r="AL617" s="11"/>
      <c r="AM617" s="11"/>
      <c r="AN617" s="11"/>
    </row>
    <row r="618" spans="2:40" ht="15.75" customHeight="1" x14ac:dyDescent="0.45">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c r="AB618" s="11"/>
      <c r="AC618" s="11"/>
      <c r="AD618" s="11"/>
      <c r="AE618" s="11"/>
      <c r="AF618" s="11"/>
      <c r="AG618" s="11"/>
      <c r="AH618" s="11"/>
      <c r="AI618" s="11"/>
      <c r="AJ618" s="11"/>
      <c r="AK618" s="11"/>
      <c r="AL618" s="11"/>
      <c r="AM618" s="11"/>
      <c r="AN618" s="11"/>
    </row>
    <row r="619" spans="2:40" ht="15.75" customHeight="1" x14ac:dyDescent="0.45">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c r="AB619" s="11"/>
      <c r="AC619" s="11"/>
      <c r="AD619" s="11"/>
      <c r="AE619" s="11"/>
      <c r="AF619" s="11"/>
      <c r="AG619" s="11"/>
      <c r="AH619" s="11"/>
      <c r="AI619" s="11"/>
      <c r="AJ619" s="11"/>
      <c r="AK619" s="11"/>
      <c r="AL619" s="11"/>
      <c r="AM619" s="11"/>
      <c r="AN619" s="11"/>
    </row>
    <row r="620" spans="2:40" ht="15.75" customHeight="1" x14ac:dyDescent="0.45">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c r="AB620" s="11"/>
      <c r="AC620" s="11"/>
      <c r="AD620" s="11"/>
      <c r="AE620" s="11"/>
      <c r="AF620" s="11"/>
      <c r="AG620" s="11"/>
      <c r="AH620" s="11"/>
      <c r="AI620" s="11"/>
      <c r="AJ620" s="11"/>
      <c r="AK620" s="11"/>
      <c r="AL620" s="11"/>
      <c r="AM620" s="11"/>
      <c r="AN620" s="11"/>
    </row>
    <row r="621" spans="2:40" ht="15.75" customHeight="1" x14ac:dyDescent="0.45">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c r="AB621" s="11"/>
      <c r="AC621" s="11"/>
      <c r="AD621" s="11"/>
      <c r="AE621" s="11"/>
      <c r="AF621" s="11"/>
      <c r="AG621" s="11"/>
      <c r="AH621" s="11"/>
      <c r="AI621" s="11"/>
      <c r="AJ621" s="11"/>
      <c r="AK621" s="11"/>
      <c r="AL621" s="11"/>
      <c r="AM621" s="11"/>
      <c r="AN621" s="11"/>
    </row>
    <row r="622" spans="2:40" ht="15.75" customHeight="1" x14ac:dyDescent="0.45">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c r="AB622" s="11"/>
      <c r="AC622" s="11"/>
      <c r="AD622" s="11"/>
      <c r="AE622" s="11"/>
      <c r="AF622" s="11"/>
      <c r="AG622" s="11"/>
      <c r="AH622" s="11"/>
      <c r="AI622" s="11"/>
      <c r="AJ622" s="11"/>
      <c r="AK622" s="11"/>
      <c r="AL622" s="11"/>
      <c r="AM622" s="11"/>
      <c r="AN622" s="11"/>
    </row>
    <row r="623" spans="2:40" ht="15.75" customHeight="1" x14ac:dyDescent="0.45">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c r="AB623" s="11"/>
      <c r="AC623" s="11"/>
      <c r="AD623" s="11"/>
      <c r="AE623" s="11"/>
      <c r="AF623" s="11"/>
      <c r="AG623" s="11"/>
      <c r="AH623" s="11"/>
      <c r="AI623" s="11"/>
      <c r="AJ623" s="11"/>
      <c r="AK623" s="11"/>
      <c r="AL623" s="11"/>
      <c r="AM623" s="11"/>
      <c r="AN623" s="11"/>
    </row>
    <row r="624" spans="2:40" ht="15.75" customHeight="1" x14ac:dyDescent="0.45">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c r="AB624" s="11"/>
      <c r="AC624" s="11"/>
      <c r="AD624" s="11"/>
      <c r="AE624" s="11"/>
      <c r="AF624" s="11"/>
      <c r="AG624" s="11"/>
      <c r="AH624" s="11"/>
      <c r="AI624" s="11"/>
      <c r="AJ624" s="11"/>
      <c r="AK624" s="11"/>
      <c r="AL624" s="11"/>
      <c r="AM624" s="11"/>
      <c r="AN624" s="11"/>
    </row>
    <row r="625" spans="2:40" ht="15.75" customHeight="1" x14ac:dyDescent="0.45">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c r="AB625" s="11"/>
      <c r="AC625" s="11"/>
      <c r="AD625" s="11"/>
      <c r="AE625" s="11"/>
      <c r="AF625" s="11"/>
      <c r="AG625" s="11"/>
      <c r="AH625" s="11"/>
      <c r="AI625" s="11"/>
      <c r="AJ625" s="11"/>
      <c r="AK625" s="11"/>
      <c r="AL625" s="11"/>
      <c r="AM625" s="11"/>
      <c r="AN625" s="11"/>
    </row>
    <row r="626" spans="2:40" ht="15.75" customHeight="1" x14ac:dyDescent="0.45">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c r="AB626" s="11"/>
      <c r="AC626" s="11"/>
      <c r="AD626" s="11"/>
      <c r="AE626" s="11"/>
      <c r="AF626" s="11"/>
      <c r="AG626" s="11"/>
      <c r="AH626" s="11"/>
      <c r="AI626" s="11"/>
      <c r="AJ626" s="11"/>
      <c r="AK626" s="11"/>
      <c r="AL626" s="11"/>
      <c r="AM626" s="11"/>
      <c r="AN626" s="11"/>
    </row>
    <row r="627" spans="2:40" ht="15.75" customHeight="1" x14ac:dyDescent="0.45">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c r="AB627" s="11"/>
      <c r="AC627" s="11"/>
      <c r="AD627" s="11"/>
      <c r="AE627" s="11"/>
      <c r="AF627" s="11"/>
      <c r="AG627" s="11"/>
      <c r="AH627" s="11"/>
      <c r="AI627" s="11"/>
      <c r="AJ627" s="11"/>
      <c r="AK627" s="11"/>
      <c r="AL627" s="11"/>
      <c r="AM627" s="11"/>
      <c r="AN627" s="11"/>
    </row>
    <row r="628" spans="2:40" ht="15.75" customHeight="1" x14ac:dyDescent="0.45">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c r="AB628" s="11"/>
      <c r="AC628" s="11"/>
      <c r="AD628" s="11"/>
      <c r="AE628" s="11"/>
      <c r="AF628" s="11"/>
      <c r="AG628" s="11"/>
      <c r="AH628" s="11"/>
      <c r="AI628" s="11"/>
      <c r="AJ628" s="11"/>
      <c r="AK628" s="11"/>
      <c r="AL628" s="11"/>
      <c r="AM628" s="11"/>
      <c r="AN628" s="11"/>
    </row>
    <row r="629" spans="2:40" ht="15.75" customHeight="1" x14ac:dyDescent="0.45">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c r="AB629" s="11"/>
      <c r="AC629" s="11"/>
      <c r="AD629" s="11"/>
      <c r="AE629" s="11"/>
      <c r="AF629" s="11"/>
      <c r="AG629" s="11"/>
      <c r="AH629" s="11"/>
      <c r="AI629" s="11"/>
      <c r="AJ629" s="11"/>
      <c r="AK629" s="11"/>
      <c r="AL629" s="11"/>
      <c r="AM629" s="11"/>
      <c r="AN629" s="11"/>
    </row>
    <row r="630" spans="2:40" ht="15.75" customHeight="1" x14ac:dyDescent="0.45">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c r="AB630" s="11"/>
      <c r="AC630" s="11"/>
      <c r="AD630" s="11"/>
      <c r="AE630" s="11"/>
      <c r="AF630" s="11"/>
      <c r="AG630" s="11"/>
      <c r="AH630" s="11"/>
      <c r="AI630" s="11"/>
      <c r="AJ630" s="11"/>
      <c r="AK630" s="11"/>
      <c r="AL630" s="11"/>
      <c r="AM630" s="11"/>
      <c r="AN630" s="11"/>
    </row>
    <row r="631" spans="2:40" ht="15.75" customHeight="1" x14ac:dyDescent="0.45">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c r="AB631" s="11"/>
      <c r="AC631" s="11"/>
      <c r="AD631" s="11"/>
      <c r="AE631" s="11"/>
      <c r="AF631" s="11"/>
      <c r="AG631" s="11"/>
      <c r="AH631" s="11"/>
      <c r="AI631" s="11"/>
      <c r="AJ631" s="11"/>
      <c r="AK631" s="11"/>
      <c r="AL631" s="11"/>
      <c r="AM631" s="11"/>
      <c r="AN631" s="11"/>
    </row>
    <row r="632" spans="2:40" ht="15.75" customHeight="1" x14ac:dyDescent="0.45">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c r="AB632" s="11"/>
      <c r="AC632" s="11"/>
      <c r="AD632" s="11"/>
      <c r="AE632" s="11"/>
      <c r="AF632" s="11"/>
      <c r="AG632" s="11"/>
      <c r="AH632" s="11"/>
      <c r="AI632" s="11"/>
      <c r="AJ632" s="11"/>
      <c r="AK632" s="11"/>
      <c r="AL632" s="11"/>
      <c r="AM632" s="11"/>
      <c r="AN632" s="11"/>
    </row>
    <row r="633" spans="2:40" ht="15.75" customHeight="1" x14ac:dyDescent="0.45">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c r="AB633" s="11"/>
      <c r="AC633" s="11"/>
      <c r="AD633" s="11"/>
      <c r="AE633" s="11"/>
      <c r="AF633" s="11"/>
      <c r="AG633" s="11"/>
      <c r="AH633" s="11"/>
      <c r="AI633" s="11"/>
      <c r="AJ633" s="11"/>
      <c r="AK633" s="11"/>
      <c r="AL633" s="11"/>
      <c r="AM633" s="11"/>
      <c r="AN633" s="11"/>
    </row>
    <row r="634" spans="2:40" ht="15.75" customHeight="1" x14ac:dyDescent="0.45">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c r="AB634" s="11"/>
      <c r="AC634" s="11"/>
      <c r="AD634" s="11"/>
      <c r="AE634" s="11"/>
      <c r="AF634" s="11"/>
      <c r="AG634" s="11"/>
      <c r="AH634" s="11"/>
      <c r="AI634" s="11"/>
      <c r="AJ634" s="11"/>
      <c r="AK634" s="11"/>
      <c r="AL634" s="11"/>
      <c r="AM634" s="11"/>
      <c r="AN634" s="11"/>
    </row>
    <row r="635" spans="2:40" ht="15.75" customHeight="1" x14ac:dyDescent="0.45">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c r="AB635" s="11"/>
      <c r="AC635" s="11"/>
      <c r="AD635" s="11"/>
      <c r="AE635" s="11"/>
      <c r="AF635" s="11"/>
      <c r="AG635" s="11"/>
      <c r="AH635" s="11"/>
      <c r="AI635" s="11"/>
      <c r="AJ635" s="11"/>
      <c r="AK635" s="11"/>
      <c r="AL635" s="11"/>
      <c r="AM635" s="11"/>
      <c r="AN635" s="11"/>
    </row>
    <row r="636" spans="2:40" ht="15.75" customHeight="1" x14ac:dyDescent="0.45">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c r="AB636" s="11"/>
      <c r="AC636" s="11"/>
      <c r="AD636" s="11"/>
      <c r="AE636" s="11"/>
      <c r="AF636" s="11"/>
      <c r="AG636" s="11"/>
      <c r="AH636" s="11"/>
      <c r="AI636" s="11"/>
      <c r="AJ636" s="11"/>
      <c r="AK636" s="11"/>
      <c r="AL636" s="11"/>
      <c r="AM636" s="11"/>
      <c r="AN636" s="11"/>
    </row>
    <row r="637" spans="2:40" ht="15.75" customHeight="1" x14ac:dyDescent="0.45">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c r="AB637" s="11"/>
      <c r="AC637" s="11"/>
      <c r="AD637" s="11"/>
      <c r="AE637" s="11"/>
      <c r="AF637" s="11"/>
      <c r="AG637" s="11"/>
      <c r="AH637" s="11"/>
      <c r="AI637" s="11"/>
      <c r="AJ637" s="11"/>
      <c r="AK637" s="11"/>
      <c r="AL637" s="11"/>
      <c r="AM637" s="11"/>
      <c r="AN637" s="11"/>
    </row>
    <row r="638" spans="2:40" ht="15.75" customHeight="1" x14ac:dyDescent="0.45">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c r="AB638" s="11"/>
      <c r="AC638" s="11"/>
      <c r="AD638" s="11"/>
      <c r="AE638" s="11"/>
      <c r="AF638" s="11"/>
      <c r="AG638" s="11"/>
      <c r="AH638" s="11"/>
      <c r="AI638" s="11"/>
      <c r="AJ638" s="11"/>
      <c r="AK638" s="11"/>
      <c r="AL638" s="11"/>
      <c r="AM638" s="11"/>
      <c r="AN638" s="11"/>
    </row>
    <row r="639" spans="2:40" ht="15.75" customHeight="1" x14ac:dyDescent="0.45">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c r="AB639" s="11"/>
      <c r="AC639" s="11"/>
      <c r="AD639" s="11"/>
      <c r="AE639" s="11"/>
      <c r="AF639" s="11"/>
      <c r="AG639" s="11"/>
      <c r="AH639" s="11"/>
      <c r="AI639" s="11"/>
      <c r="AJ639" s="11"/>
      <c r="AK639" s="11"/>
      <c r="AL639" s="11"/>
      <c r="AM639" s="11"/>
      <c r="AN639" s="11"/>
    </row>
    <row r="640" spans="2:40" ht="15.75" customHeight="1" x14ac:dyDescent="0.45">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c r="AB640" s="11"/>
      <c r="AC640" s="11"/>
      <c r="AD640" s="11"/>
      <c r="AE640" s="11"/>
      <c r="AF640" s="11"/>
      <c r="AG640" s="11"/>
      <c r="AH640" s="11"/>
      <c r="AI640" s="11"/>
      <c r="AJ640" s="11"/>
      <c r="AK640" s="11"/>
      <c r="AL640" s="11"/>
      <c r="AM640" s="11"/>
      <c r="AN640" s="11"/>
    </row>
    <row r="641" spans="2:40" ht="15.75" customHeight="1" x14ac:dyDescent="0.45">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c r="AB641" s="11"/>
      <c r="AC641" s="11"/>
      <c r="AD641" s="11"/>
      <c r="AE641" s="11"/>
      <c r="AF641" s="11"/>
      <c r="AG641" s="11"/>
      <c r="AH641" s="11"/>
      <c r="AI641" s="11"/>
      <c r="AJ641" s="11"/>
      <c r="AK641" s="11"/>
      <c r="AL641" s="11"/>
      <c r="AM641" s="11"/>
      <c r="AN641" s="11"/>
    </row>
    <row r="642" spans="2:40" ht="15.75" customHeight="1" x14ac:dyDescent="0.45">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c r="AB642" s="11"/>
      <c r="AC642" s="11"/>
      <c r="AD642" s="11"/>
      <c r="AE642" s="11"/>
      <c r="AF642" s="11"/>
      <c r="AG642" s="11"/>
      <c r="AH642" s="11"/>
      <c r="AI642" s="11"/>
      <c r="AJ642" s="11"/>
      <c r="AK642" s="11"/>
      <c r="AL642" s="11"/>
      <c r="AM642" s="11"/>
      <c r="AN642" s="11"/>
    </row>
    <row r="643" spans="2:40" ht="15.75" customHeight="1" x14ac:dyDescent="0.45">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c r="AB643" s="11"/>
      <c r="AC643" s="11"/>
      <c r="AD643" s="11"/>
      <c r="AE643" s="11"/>
      <c r="AF643" s="11"/>
      <c r="AG643" s="11"/>
      <c r="AH643" s="11"/>
      <c r="AI643" s="11"/>
      <c r="AJ643" s="11"/>
      <c r="AK643" s="11"/>
      <c r="AL643" s="11"/>
      <c r="AM643" s="11"/>
      <c r="AN643" s="11"/>
    </row>
    <row r="644" spans="2:40" ht="15.75" customHeight="1" x14ac:dyDescent="0.45">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c r="AB644" s="11"/>
      <c r="AC644" s="11"/>
      <c r="AD644" s="11"/>
      <c r="AE644" s="11"/>
      <c r="AF644" s="11"/>
      <c r="AG644" s="11"/>
      <c r="AH644" s="11"/>
      <c r="AI644" s="11"/>
      <c r="AJ644" s="11"/>
      <c r="AK644" s="11"/>
      <c r="AL644" s="11"/>
      <c r="AM644" s="11"/>
      <c r="AN644" s="11"/>
    </row>
    <row r="645" spans="2:40" ht="15.75" customHeight="1" x14ac:dyDescent="0.45">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c r="AB645" s="11"/>
      <c r="AC645" s="11"/>
      <c r="AD645" s="11"/>
      <c r="AE645" s="11"/>
      <c r="AF645" s="11"/>
      <c r="AG645" s="11"/>
      <c r="AH645" s="11"/>
      <c r="AI645" s="11"/>
      <c r="AJ645" s="11"/>
      <c r="AK645" s="11"/>
      <c r="AL645" s="11"/>
      <c r="AM645" s="11"/>
      <c r="AN645" s="11"/>
    </row>
    <row r="646" spans="2:40" ht="15.75" customHeight="1" x14ac:dyDescent="0.45">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c r="AB646" s="11"/>
      <c r="AC646" s="11"/>
      <c r="AD646" s="11"/>
      <c r="AE646" s="11"/>
      <c r="AF646" s="11"/>
      <c r="AG646" s="11"/>
      <c r="AH646" s="11"/>
      <c r="AI646" s="11"/>
      <c r="AJ646" s="11"/>
      <c r="AK646" s="11"/>
      <c r="AL646" s="11"/>
      <c r="AM646" s="11"/>
      <c r="AN646" s="11"/>
    </row>
    <row r="647" spans="2:40" ht="15.75" customHeight="1" x14ac:dyDescent="0.45">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c r="AB647" s="11"/>
      <c r="AC647" s="11"/>
      <c r="AD647" s="11"/>
      <c r="AE647" s="11"/>
      <c r="AF647" s="11"/>
      <c r="AG647" s="11"/>
      <c r="AH647" s="11"/>
      <c r="AI647" s="11"/>
      <c r="AJ647" s="11"/>
      <c r="AK647" s="11"/>
      <c r="AL647" s="11"/>
      <c r="AM647" s="11"/>
      <c r="AN647" s="11"/>
    </row>
    <row r="648" spans="2:40" ht="15.75" customHeight="1" x14ac:dyDescent="0.45">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c r="AB648" s="11"/>
      <c r="AC648" s="11"/>
      <c r="AD648" s="11"/>
      <c r="AE648" s="11"/>
      <c r="AF648" s="11"/>
      <c r="AG648" s="11"/>
      <c r="AH648" s="11"/>
      <c r="AI648" s="11"/>
      <c r="AJ648" s="11"/>
      <c r="AK648" s="11"/>
      <c r="AL648" s="11"/>
      <c r="AM648" s="11"/>
      <c r="AN648" s="11"/>
    </row>
    <row r="649" spans="2:40" ht="15.75" customHeight="1" x14ac:dyDescent="0.45">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c r="AB649" s="11"/>
      <c r="AC649" s="11"/>
      <c r="AD649" s="11"/>
      <c r="AE649" s="11"/>
      <c r="AF649" s="11"/>
      <c r="AG649" s="11"/>
      <c r="AH649" s="11"/>
      <c r="AI649" s="11"/>
      <c r="AJ649" s="11"/>
      <c r="AK649" s="11"/>
      <c r="AL649" s="11"/>
      <c r="AM649" s="11"/>
      <c r="AN649" s="11"/>
    </row>
    <row r="650" spans="2:40" ht="15.75" customHeight="1" x14ac:dyDescent="0.45">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c r="AB650" s="11"/>
      <c r="AC650" s="11"/>
      <c r="AD650" s="11"/>
      <c r="AE650" s="11"/>
      <c r="AF650" s="11"/>
      <c r="AG650" s="11"/>
      <c r="AH650" s="11"/>
      <c r="AI650" s="11"/>
      <c r="AJ650" s="11"/>
      <c r="AK650" s="11"/>
      <c r="AL650" s="11"/>
      <c r="AM650" s="11"/>
      <c r="AN650" s="11"/>
    </row>
    <row r="651" spans="2:40" ht="15.75" customHeight="1" x14ac:dyDescent="0.45">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c r="AB651" s="11"/>
      <c r="AC651" s="11"/>
      <c r="AD651" s="11"/>
      <c r="AE651" s="11"/>
      <c r="AF651" s="11"/>
      <c r="AG651" s="11"/>
      <c r="AH651" s="11"/>
      <c r="AI651" s="11"/>
      <c r="AJ651" s="11"/>
      <c r="AK651" s="11"/>
      <c r="AL651" s="11"/>
      <c r="AM651" s="11"/>
      <c r="AN651" s="11"/>
    </row>
    <row r="652" spans="2:40" ht="15.75" customHeight="1" x14ac:dyDescent="0.45">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c r="AB652" s="11"/>
      <c r="AC652" s="11"/>
      <c r="AD652" s="11"/>
      <c r="AE652" s="11"/>
      <c r="AF652" s="11"/>
      <c r="AG652" s="11"/>
      <c r="AH652" s="11"/>
      <c r="AI652" s="11"/>
      <c r="AJ652" s="11"/>
      <c r="AK652" s="11"/>
      <c r="AL652" s="11"/>
      <c r="AM652" s="11"/>
      <c r="AN652" s="11"/>
    </row>
    <row r="653" spans="2:40" ht="15.75" customHeight="1" x14ac:dyDescent="0.45">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c r="AB653" s="11"/>
      <c r="AC653" s="11"/>
      <c r="AD653" s="11"/>
      <c r="AE653" s="11"/>
      <c r="AF653" s="11"/>
      <c r="AG653" s="11"/>
      <c r="AH653" s="11"/>
      <c r="AI653" s="11"/>
      <c r="AJ653" s="11"/>
      <c r="AK653" s="11"/>
      <c r="AL653" s="11"/>
      <c r="AM653" s="11"/>
      <c r="AN653" s="11"/>
    </row>
    <row r="654" spans="2:40" ht="15.75" customHeight="1" x14ac:dyDescent="0.45">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c r="AB654" s="11"/>
      <c r="AC654" s="11"/>
      <c r="AD654" s="11"/>
      <c r="AE654" s="11"/>
      <c r="AF654" s="11"/>
      <c r="AG654" s="11"/>
      <c r="AH654" s="11"/>
      <c r="AI654" s="11"/>
      <c r="AJ654" s="11"/>
      <c r="AK654" s="11"/>
      <c r="AL654" s="11"/>
      <c r="AM654" s="11"/>
      <c r="AN654" s="11"/>
    </row>
    <row r="655" spans="2:40" ht="15.75" customHeight="1" x14ac:dyDescent="0.45">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c r="AB655" s="11"/>
      <c r="AC655" s="11"/>
      <c r="AD655" s="11"/>
      <c r="AE655" s="11"/>
      <c r="AF655" s="11"/>
      <c r="AG655" s="11"/>
      <c r="AH655" s="11"/>
      <c r="AI655" s="11"/>
      <c r="AJ655" s="11"/>
      <c r="AK655" s="11"/>
      <c r="AL655" s="11"/>
      <c r="AM655" s="11"/>
      <c r="AN655" s="11"/>
    </row>
    <row r="656" spans="2:40" ht="15.75" customHeight="1" x14ac:dyDescent="0.45">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c r="AB656" s="11"/>
      <c r="AC656" s="11"/>
      <c r="AD656" s="11"/>
      <c r="AE656" s="11"/>
      <c r="AF656" s="11"/>
      <c r="AG656" s="11"/>
      <c r="AH656" s="11"/>
      <c r="AI656" s="11"/>
      <c r="AJ656" s="11"/>
      <c r="AK656" s="11"/>
      <c r="AL656" s="11"/>
      <c r="AM656" s="11"/>
      <c r="AN656" s="11"/>
    </row>
    <row r="657" spans="2:40" ht="15.75" customHeight="1" x14ac:dyDescent="0.45">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c r="AB657" s="11"/>
      <c r="AC657" s="11"/>
      <c r="AD657" s="11"/>
      <c r="AE657" s="11"/>
      <c r="AF657" s="11"/>
      <c r="AG657" s="11"/>
      <c r="AH657" s="11"/>
      <c r="AI657" s="11"/>
      <c r="AJ657" s="11"/>
      <c r="AK657" s="11"/>
      <c r="AL657" s="11"/>
      <c r="AM657" s="11"/>
      <c r="AN657" s="11"/>
    </row>
    <row r="658" spans="2:40" ht="15.75" customHeight="1" x14ac:dyDescent="0.45">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c r="AB658" s="11"/>
      <c r="AC658" s="11"/>
      <c r="AD658" s="11"/>
      <c r="AE658" s="11"/>
      <c r="AF658" s="11"/>
      <c r="AG658" s="11"/>
      <c r="AH658" s="11"/>
      <c r="AI658" s="11"/>
      <c r="AJ658" s="11"/>
      <c r="AK658" s="11"/>
      <c r="AL658" s="11"/>
      <c r="AM658" s="11"/>
      <c r="AN658" s="11"/>
    </row>
    <row r="659" spans="2:40" ht="15.75" customHeight="1" x14ac:dyDescent="0.45">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c r="AB659" s="11"/>
      <c r="AC659" s="11"/>
      <c r="AD659" s="11"/>
      <c r="AE659" s="11"/>
      <c r="AF659" s="11"/>
      <c r="AG659" s="11"/>
      <c r="AH659" s="11"/>
      <c r="AI659" s="11"/>
      <c r="AJ659" s="11"/>
      <c r="AK659" s="11"/>
      <c r="AL659" s="11"/>
      <c r="AM659" s="11"/>
      <c r="AN659" s="11"/>
    </row>
    <row r="660" spans="2:40" ht="15.75" customHeight="1" x14ac:dyDescent="0.45">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c r="AB660" s="11"/>
      <c r="AC660" s="11"/>
      <c r="AD660" s="11"/>
      <c r="AE660" s="11"/>
      <c r="AF660" s="11"/>
      <c r="AG660" s="11"/>
      <c r="AH660" s="11"/>
      <c r="AI660" s="11"/>
      <c r="AJ660" s="11"/>
      <c r="AK660" s="11"/>
      <c r="AL660" s="11"/>
      <c r="AM660" s="11"/>
      <c r="AN660" s="11"/>
    </row>
    <row r="661" spans="2:40" ht="15.75" customHeight="1" x14ac:dyDescent="0.45">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c r="AB661" s="11"/>
      <c r="AC661" s="11"/>
      <c r="AD661" s="11"/>
      <c r="AE661" s="11"/>
      <c r="AF661" s="11"/>
      <c r="AG661" s="11"/>
      <c r="AH661" s="11"/>
      <c r="AI661" s="11"/>
      <c r="AJ661" s="11"/>
      <c r="AK661" s="11"/>
      <c r="AL661" s="11"/>
      <c r="AM661" s="11"/>
      <c r="AN661" s="11"/>
    </row>
    <row r="662" spans="2:40" ht="15.75" customHeight="1" x14ac:dyDescent="0.45">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c r="AB662" s="11"/>
      <c r="AC662" s="11"/>
      <c r="AD662" s="11"/>
      <c r="AE662" s="11"/>
      <c r="AF662" s="11"/>
      <c r="AG662" s="11"/>
      <c r="AH662" s="11"/>
      <c r="AI662" s="11"/>
      <c r="AJ662" s="11"/>
      <c r="AK662" s="11"/>
      <c r="AL662" s="11"/>
      <c r="AM662" s="11"/>
      <c r="AN662" s="11"/>
    </row>
    <row r="663" spans="2:40" ht="15.75" customHeight="1" x14ac:dyDescent="0.45">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c r="AB663" s="11"/>
      <c r="AC663" s="11"/>
      <c r="AD663" s="11"/>
      <c r="AE663" s="11"/>
      <c r="AF663" s="11"/>
      <c r="AG663" s="11"/>
      <c r="AH663" s="11"/>
      <c r="AI663" s="11"/>
      <c r="AJ663" s="11"/>
      <c r="AK663" s="11"/>
      <c r="AL663" s="11"/>
      <c r="AM663" s="11"/>
      <c r="AN663" s="11"/>
    </row>
    <row r="664" spans="2:40" ht="15.75" customHeight="1" x14ac:dyDescent="0.45">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c r="AB664" s="11"/>
      <c r="AC664" s="11"/>
      <c r="AD664" s="11"/>
      <c r="AE664" s="11"/>
      <c r="AF664" s="11"/>
      <c r="AG664" s="11"/>
      <c r="AH664" s="11"/>
      <c r="AI664" s="11"/>
      <c r="AJ664" s="11"/>
      <c r="AK664" s="11"/>
      <c r="AL664" s="11"/>
      <c r="AM664" s="11"/>
      <c r="AN664" s="11"/>
    </row>
    <row r="665" spans="2:40" ht="15.75" customHeight="1" x14ac:dyDescent="0.45">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c r="AB665" s="11"/>
      <c r="AC665" s="11"/>
      <c r="AD665" s="11"/>
      <c r="AE665" s="11"/>
      <c r="AF665" s="11"/>
      <c r="AG665" s="11"/>
      <c r="AH665" s="11"/>
      <c r="AI665" s="11"/>
      <c r="AJ665" s="11"/>
      <c r="AK665" s="11"/>
      <c r="AL665" s="11"/>
      <c r="AM665" s="11"/>
      <c r="AN665" s="11"/>
    </row>
    <row r="666" spans="2:40" ht="15.75" customHeight="1" x14ac:dyDescent="0.45">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c r="AB666" s="11"/>
      <c r="AC666" s="11"/>
      <c r="AD666" s="11"/>
      <c r="AE666" s="11"/>
      <c r="AF666" s="11"/>
      <c r="AG666" s="11"/>
      <c r="AH666" s="11"/>
      <c r="AI666" s="11"/>
      <c r="AJ666" s="11"/>
      <c r="AK666" s="11"/>
      <c r="AL666" s="11"/>
      <c r="AM666" s="11"/>
      <c r="AN666" s="11"/>
    </row>
    <row r="667" spans="2:40" ht="15.75" customHeight="1" x14ac:dyDescent="0.45">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c r="AB667" s="11"/>
      <c r="AC667" s="11"/>
      <c r="AD667" s="11"/>
      <c r="AE667" s="11"/>
      <c r="AF667" s="11"/>
      <c r="AG667" s="11"/>
      <c r="AH667" s="11"/>
      <c r="AI667" s="11"/>
      <c r="AJ667" s="11"/>
      <c r="AK667" s="11"/>
      <c r="AL667" s="11"/>
      <c r="AM667" s="11"/>
      <c r="AN667" s="11"/>
    </row>
    <row r="668" spans="2:40" ht="15.75" customHeight="1" x14ac:dyDescent="0.45">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c r="AB668" s="11"/>
      <c r="AC668" s="11"/>
      <c r="AD668" s="11"/>
      <c r="AE668" s="11"/>
      <c r="AF668" s="11"/>
      <c r="AG668" s="11"/>
      <c r="AH668" s="11"/>
      <c r="AI668" s="11"/>
      <c r="AJ668" s="11"/>
      <c r="AK668" s="11"/>
      <c r="AL668" s="11"/>
      <c r="AM668" s="11"/>
      <c r="AN668" s="11"/>
    </row>
    <row r="669" spans="2:40" ht="15.75" customHeight="1" x14ac:dyDescent="0.45">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c r="AB669" s="11"/>
      <c r="AC669" s="11"/>
      <c r="AD669" s="11"/>
      <c r="AE669" s="11"/>
      <c r="AF669" s="11"/>
      <c r="AG669" s="11"/>
      <c r="AH669" s="11"/>
      <c r="AI669" s="11"/>
      <c r="AJ669" s="11"/>
      <c r="AK669" s="11"/>
      <c r="AL669" s="11"/>
      <c r="AM669" s="11"/>
      <c r="AN669" s="11"/>
    </row>
    <row r="670" spans="2:40" ht="15.75" customHeight="1" x14ac:dyDescent="0.45">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c r="AB670" s="11"/>
      <c r="AC670" s="11"/>
      <c r="AD670" s="11"/>
      <c r="AE670" s="11"/>
      <c r="AF670" s="11"/>
      <c r="AG670" s="11"/>
      <c r="AH670" s="11"/>
      <c r="AI670" s="11"/>
      <c r="AJ670" s="11"/>
      <c r="AK670" s="11"/>
      <c r="AL670" s="11"/>
      <c r="AM670" s="11"/>
      <c r="AN670" s="11"/>
    </row>
    <row r="671" spans="2:40" ht="15.75" customHeight="1" x14ac:dyDescent="0.45">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c r="AB671" s="11"/>
      <c r="AC671" s="11"/>
      <c r="AD671" s="11"/>
      <c r="AE671" s="11"/>
      <c r="AF671" s="11"/>
      <c r="AG671" s="11"/>
      <c r="AH671" s="11"/>
      <c r="AI671" s="11"/>
      <c r="AJ671" s="11"/>
      <c r="AK671" s="11"/>
      <c r="AL671" s="11"/>
      <c r="AM671" s="11"/>
      <c r="AN671" s="11"/>
    </row>
    <row r="672" spans="2:40" ht="15.75" customHeight="1" x14ac:dyDescent="0.45">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c r="AB672" s="11"/>
      <c r="AC672" s="11"/>
      <c r="AD672" s="11"/>
      <c r="AE672" s="11"/>
      <c r="AF672" s="11"/>
      <c r="AG672" s="11"/>
      <c r="AH672" s="11"/>
      <c r="AI672" s="11"/>
      <c r="AJ672" s="11"/>
      <c r="AK672" s="11"/>
      <c r="AL672" s="11"/>
      <c r="AM672" s="11"/>
      <c r="AN672" s="11"/>
    </row>
    <row r="673" spans="2:40" ht="15.75" customHeight="1" x14ac:dyDescent="0.45">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c r="AB673" s="11"/>
      <c r="AC673" s="11"/>
      <c r="AD673" s="11"/>
      <c r="AE673" s="11"/>
      <c r="AF673" s="11"/>
      <c r="AG673" s="11"/>
      <c r="AH673" s="11"/>
      <c r="AI673" s="11"/>
      <c r="AJ673" s="11"/>
      <c r="AK673" s="11"/>
      <c r="AL673" s="11"/>
      <c r="AM673" s="11"/>
      <c r="AN673" s="11"/>
    </row>
    <row r="674" spans="2:40" ht="15.75" customHeight="1" x14ac:dyDescent="0.45">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c r="AB674" s="11"/>
      <c r="AC674" s="11"/>
      <c r="AD674" s="11"/>
      <c r="AE674" s="11"/>
      <c r="AF674" s="11"/>
      <c r="AG674" s="11"/>
      <c r="AH674" s="11"/>
      <c r="AI674" s="11"/>
      <c r="AJ674" s="11"/>
      <c r="AK674" s="11"/>
      <c r="AL674" s="11"/>
      <c r="AM674" s="11"/>
      <c r="AN674" s="11"/>
    </row>
    <row r="675" spans="2:40" ht="15.75" customHeight="1" x14ac:dyDescent="0.45">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c r="AB675" s="11"/>
      <c r="AC675" s="11"/>
      <c r="AD675" s="11"/>
      <c r="AE675" s="11"/>
      <c r="AF675" s="11"/>
      <c r="AG675" s="11"/>
      <c r="AH675" s="11"/>
      <c r="AI675" s="11"/>
      <c r="AJ675" s="11"/>
      <c r="AK675" s="11"/>
      <c r="AL675" s="11"/>
      <c r="AM675" s="11"/>
      <c r="AN675" s="11"/>
    </row>
    <row r="676" spans="2:40" ht="15.75" customHeight="1" x14ac:dyDescent="0.45">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c r="AB676" s="11"/>
      <c r="AC676" s="11"/>
      <c r="AD676" s="11"/>
      <c r="AE676" s="11"/>
      <c r="AF676" s="11"/>
      <c r="AG676" s="11"/>
      <c r="AH676" s="11"/>
      <c r="AI676" s="11"/>
      <c r="AJ676" s="11"/>
      <c r="AK676" s="11"/>
      <c r="AL676" s="11"/>
      <c r="AM676" s="11"/>
      <c r="AN676" s="11"/>
    </row>
    <row r="677" spans="2:40" ht="15.75" customHeight="1" x14ac:dyDescent="0.45">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c r="AB677" s="11"/>
      <c r="AC677" s="11"/>
      <c r="AD677" s="11"/>
      <c r="AE677" s="11"/>
      <c r="AF677" s="11"/>
      <c r="AG677" s="11"/>
      <c r="AH677" s="11"/>
      <c r="AI677" s="11"/>
      <c r="AJ677" s="11"/>
      <c r="AK677" s="11"/>
      <c r="AL677" s="11"/>
      <c r="AM677" s="11"/>
      <c r="AN677" s="11"/>
    </row>
    <row r="678" spans="2:40" ht="15.75" customHeight="1" x14ac:dyDescent="0.45">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c r="AB678" s="11"/>
      <c r="AC678" s="11"/>
      <c r="AD678" s="11"/>
      <c r="AE678" s="11"/>
      <c r="AF678" s="11"/>
      <c r="AG678" s="11"/>
      <c r="AH678" s="11"/>
      <c r="AI678" s="11"/>
      <c r="AJ678" s="11"/>
      <c r="AK678" s="11"/>
      <c r="AL678" s="11"/>
      <c r="AM678" s="11"/>
      <c r="AN678" s="11"/>
    </row>
    <row r="679" spans="2:40" ht="15.75" customHeight="1" x14ac:dyDescent="0.45">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c r="AB679" s="11"/>
      <c r="AC679" s="11"/>
      <c r="AD679" s="11"/>
      <c r="AE679" s="11"/>
      <c r="AF679" s="11"/>
      <c r="AG679" s="11"/>
      <c r="AH679" s="11"/>
      <c r="AI679" s="11"/>
      <c r="AJ679" s="11"/>
      <c r="AK679" s="11"/>
      <c r="AL679" s="11"/>
      <c r="AM679" s="11"/>
      <c r="AN679" s="11"/>
    </row>
    <row r="680" spans="2:40" ht="15.75" customHeight="1" x14ac:dyDescent="0.45">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c r="AB680" s="11"/>
      <c r="AC680" s="11"/>
      <c r="AD680" s="11"/>
      <c r="AE680" s="11"/>
      <c r="AF680" s="11"/>
      <c r="AG680" s="11"/>
      <c r="AH680" s="11"/>
      <c r="AI680" s="11"/>
      <c r="AJ680" s="11"/>
      <c r="AK680" s="11"/>
      <c r="AL680" s="11"/>
      <c r="AM680" s="11"/>
      <c r="AN680" s="11"/>
    </row>
    <row r="681" spans="2:40" ht="15.75" customHeight="1" x14ac:dyDescent="0.45">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c r="AB681" s="11"/>
      <c r="AC681" s="11"/>
      <c r="AD681" s="11"/>
      <c r="AE681" s="11"/>
      <c r="AF681" s="11"/>
      <c r="AG681" s="11"/>
      <c r="AH681" s="11"/>
      <c r="AI681" s="11"/>
      <c r="AJ681" s="11"/>
      <c r="AK681" s="11"/>
      <c r="AL681" s="11"/>
      <c r="AM681" s="11"/>
      <c r="AN681" s="11"/>
    </row>
    <row r="682" spans="2:40" ht="15.75" customHeight="1" x14ac:dyDescent="0.45">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c r="AB682" s="11"/>
      <c r="AC682" s="11"/>
      <c r="AD682" s="11"/>
      <c r="AE682" s="11"/>
      <c r="AF682" s="11"/>
      <c r="AG682" s="11"/>
      <c r="AH682" s="11"/>
      <c r="AI682" s="11"/>
      <c r="AJ682" s="11"/>
      <c r="AK682" s="11"/>
      <c r="AL682" s="11"/>
      <c r="AM682" s="11"/>
      <c r="AN682" s="11"/>
    </row>
    <row r="683" spans="2:40" ht="15.75" customHeight="1" x14ac:dyDescent="0.45">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c r="AB683" s="11"/>
      <c r="AC683" s="11"/>
      <c r="AD683" s="11"/>
      <c r="AE683" s="11"/>
      <c r="AF683" s="11"/>
      <c r="AG683" s="11"/>
      <c r="AH683" s="11"/>
      <c r="AI683" s="11"/>
      <c r="AJ683" s="11"/>
      <c r="AK683" s="11"/>
      <c r="AL683" s="11"/>
      <c r="AM683" s="11"/>
      <c r="AN683" s="11"/>
    </row>
    <row r="684" spans="2:40" ht="15.75" customHeight="1" x14ac:dyDescent="0.45">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c r="AB684" s="11"/>
      <c r="AC684" s="11"/>
      <c r="AD684" s="11"/>
      <c r="AE684" s="11"/>
      <c r="AF684" s="11"/>
      <c r="AG684" s="11"/>
      <c r="AH684" s="11"/>
      <c r="AI684" s="11"/>
      <c r="AJ684" s="11"/>
      <c r="AK684" s="11"/>
      <c r="AL684" s="11"/>
      <c r="AM684" s="11"/>
      <c r="AN684" s="11"/>
    </row>
    <row r="685" spans="2:40" ht="15.75" customHeight="1" x14ac:dyDescent="0.45">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c r="AB685" s="11"/>
      <c r="AC685" s="11"/>
      <c r="AD685" s="11"/>
      <c r="AE685" s="11"/>
      <c r="AF685" s="11"/>
      <c r="AG685" s="11"/>
      <c r="AH685" s="11"/>
      <c r="AI685" s="11"/>
      <c r="AJ685" s="11"/>
      <c r="AK685" s="11"/>
      <c r="AL685" s="11"/>
      <c r="AM685" s="11"/>
      <c r="AN685" s="11"/>
    </row>
    <row r="686" spans="2:40" ht="15.75" customHeight="1" x14ac:dyDescent="0.45">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c r="AB686" s="11"/>
      <c r="AC686" s="11"/>
      <c r="AD686" s="11"/>
      <c r="AE686" s="11"/>
      <c r="AF686" s="11"/>
      <c r="AG686" s="11"/>
      <c r="AH686" s="11"/>
      <c r="AI686" s="11"/>
      <c r="AJ686" s="11"/>
      <c r="AK686" s="11"/>
      <c r="AL686" s="11"/>
      <c r="AM686" s="11"/>
      <c r="AN686" s="11"/>
    </row>
    <row r="687" spans="2:40" ht="15.75" customHeight="1" x14ac:dyDescent="0.45">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c r="AB687" s="11"/>
      <c r="AC687" s="11"/>
      <c r="AD687" s="11"/>
      <c r="AE687" s="11"/>
      <c r="AF687" s="11"/>
      <c r="AG687" s="11"/>
      <c r="AH687" s="11"/>
      <c r="AI687" s="11"/>
      <c r="AJ687" s="11"/>
      <c r="AK687" s="11"/>
      <c r="AL687" s="11"/>
      <c r="AM687" s="11"/>
      <c r="AN687" s="11"/>
    </row>
    <row r="688" spans="2:40" ht="15.75" customHeight="1" x14ac:dyDescent="0.45">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c r="AB688" s="11"/>
      <c r="AC688" s="11"/>
      <c r="AD688" s="11"/>
      <c r="AE688" s="11"/>
      <c r="AF688" s="11"/>
      <c r="AG688" s="11"/>
      <c r="AH688" s="11"/>
      <c r="AI688" s="11"/>
      <c r="AJ688" s="11"/>
      <c r="AK688" s="11"/>
      <c r="AL688" s="11"/>
      <c r="AM688" s="11"/>
      <c r="AN688" s="11"/>
    </row>
    <row r="689" spans="2:40" ht="15.75" customHeight="1" x14ac:dyDescent="0.45">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c r="AB689" s="11"/>
      <c r="AC689" s="11"/>
      <c r="AD689" s="11"/>
      <c r="AE689" s="11"/>
      <c r="AF689" s="11"/>
      <c r="AG689" s="11"/>
      <c r="AH689" s="11"/>
      <c r="AI689" s="11"/>
      <c r="AJ689" s="11"/>
      <c r="AK689" s="11"/>
      <c r="AL689" s="11"/>
      <c r="AM689" s="11"/>
      <c r="AN689" s="11"/>
    </row>
    <row r="690" spans="2:40" ht="15.75" customHeight="1" x14ac:dyDescent="0.45">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c r="AB690" s="11"/>
      <c r="AC690" s="11"/>
      <c r="AD690" s="11"/>
      <c r="AE690" s="11"/>
      <c r="AF690" s="11"/>
      <c r="AG690" s="11"/>
      <c r="AH690" s="11"/>
      <c r="AI690" s="11"/>
      <c r="AJ690" s="11"/>
      <c r="AK690" s="11"/>
      <c r="AL690" s="11"/>
      <c r="AM690" s="11"/>
      <c r="AN690" s="11"/>
    </row>
    <row r="691" spans="2:40" ht="15.75" customHeight="1" x14ac:dyDescent="0.45">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c r="AB691" s="11"/>
      <c r="AC691" s="11"/>
      <c r="AD691" s="11"/>
      <c r="AE691" s="11"/>
      <c r="AF691" s="11"/>
      <c r="AG691" s="11"/>
      <c r="AH691" s="11"/>
      <c r="AI691" s="11"/>
      <c r="AJ691" s="11"/>
      <c r="AK691" s="11"/>
      <c r="AL691" s="11"/>
      <c r="AM691" s="11"/>
      <c r="AN691" s="11"/>
    </row>
    <row r="692" spans="2:40" ht="15.75" customHeight="1" x14ac:dyDescent="0.45">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c r="AB692" s="11"/>
      <c r="AC692" s="11"/>
      <c r="AD692" s="11"/>
      <c r="AE692" s="11"/>
      <c r="AF692" s="11"/>
      <c r="AG692" s="11"/>
      <c r="AH692" s="11"/>
      <c r="AI692" s="11"/>
      <c r="AJ692" s="11"/>
      <c r="AK692" s="11"/>
      <c r="AL692" s="11"/>
      <c r="AM692" s="11"/>
      <c r="AN692" s="11"/>
    </row>
    <row r="693" spans="2:40" ht="15.75" customHeight="1" x14ac:dyDescent="0.45">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c r="AB693" s="11"/>
      <c r="AC693" s="11"/>
      <c r="AD693" s="11"/>
      <c r="AE693" s="11"/>
      <c r="AF693" s="11"/>
      <c r="AG693" s="11"/>
      <c r="AH693" s="11"/>
      <c r="AI693" s="11"/>
      <c r="AJ693" s="11"/>
      <c r="AK693" s="11"/>
      <c r="AL693" s="11"/>
      <c r="AM693" s="11"/>
      <c r="AN693" s="11"/>
    </row>
    <row r="694" spans="2:40" ht="15.75" customHeight="1" x14ac:dyDescent="0.45">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c r="AB694" s="11"/>
      <c r="AC694" s="11"/>
      <c r="AD694" s="11"/>
      <c r="AE694" s="11"/>
      <c r="AF694" s="11"/>
      <c r="AG694" s="11"/>
      <c r="AH694" s="11"/>
      <c r="AI694" s="11"/>
      <c r="AJ694" s="11"/>
      <c r="AK694" s="11"/>
      <c r="AL694" s="11"/>
      <c r="AM694" s="11"/>
      <c r="AN694" s="11"/>
    </row>
    <row r="695" spans="2:40" ht="15.75" customHeight="1" x14ac:dyDescent="0.45">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c r="AB695" s="11"/>
      <c r="AC695" s="11"/>
      <c r="AD695" s="11"/>
      <c r="AE695" s="11"/>
      <c r="AF695" s="11"/>
      <c r="AG695" s="11"/>
      <c r="AH695" s="11"/>
      <c r="AI695" s="11"/>
      <c r="AJ695" s="11"/>
      <c r="AK695" s="11"/>
      <c r="AL695" s="11"/>
      <c r="AM695" s="11"/>
      <c r="AN695" s="11"/>
    </row>
    <row r="696" spans="2:40" ht="15.75" customHeight="1" x14ac:dyDescent="0.45">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c r="AB696" s="11"/>
      <c r="AC696" s="11"/>
      <c r="AD696" s="11"/>
      <c r="AE696" s="11"/>
      <c r="AF696" s="11"/>
      <c r="AG696" s="11"/>
      <c r="AH696" s="11"/>
      <c r="AI696" s="11"/>
      <c r="AJ696" s="11"/>
      <c r="AK696" s="11"/>
      <c r="AL696" s="11"/>
      <c r="AM696" s="11"/>
      <c r="AN696" s="11"/>
    </row>
    <row r="697" spans="2:40" ht="15.75" customHeight="1" x14ac:dyDescent="0.45">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c r="AB697" s="11"/>
      <c r="AC697" s="11"/>
      <c r="AD697" s="11"/>
      <c r="AE697" s="11"/>
      <c r="AF697" s="11"/>
      <c r="AG697" s="11"/>
      <c r="AH697" s="11"/>
      <c r="AI697" s="11"/>
      <c r="AJ697" s="11"/>
      <c r="AK697" s="11"/>
      <c r="AL697" s="11"/>
      <c r="AM697" s="11"/>
      <c r="AN697" s="11"/>
    </row>
    <row r="698" spans="2:40" ht="15.75" customHeight="1" x14ac:dyDescent="0.45">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c r="AB698" s="11"/>
      <c r="AC698" s="11"/>
      <c r="AD698" s="11"/>
      <c r="AE698" s="11"/>
      <c r="AF698" s="11"/>
      <c r="AG698" s="11"/>
      <c r="AH698" s="11"/>
      <c r="AI698" s="11"/>
      <c r="AJ698" s="11"/>
      <c r="AK698" s="11"/>
      <c r="AL698" s="11"/>
      <c r="AM698" s="11"/>
      <c r="AN698" s="11"/>
    </row>
    <row r="699" spans="2:40" ht="15.75" customHeight="1" x14ac:dyDescent="0.45">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c r="AB699" s="11"/>
      <c r="AC699" s="11"/>
      <c r="AD699" s="11"/>
      <c r="AE699" s="11"/>
      <c r="AF699" s="11"/>
      <c r="AG699" s="11"/>
      <c r="AH699" s="11"/>
      <c r="AI699" s="11"/>
      <c r="AJ699" s="11"/>
      <c r="AK699" s="11"/>
      <c r="AL699" s="11"/>
      <c r="AM699" s="11"/>
      <c r="AN699" s="11"/>
    </row>
    <row r="700" spans="2:40" ht="15.75" customHeight="1" x14ac:dyDescent="0.45">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c r="AB700" s="11"/>
      <c r="AC700" s="11"/>
      <c r="AD700" s="11"/>
      <c r="AE700" s="11"/>
      <c r="AF700" s="11"/>
      <c r="AG700" s="11"/>
      <c r="AH700" s="11"/>
      <c r="AI700" s="11"/>
      <c r="AJ700" s="11"/>
      <c r="AK700" s="11"/>
      <c r="AL700" s="11"/>
      <c r="AM700" s="11"/>
      <c r="AN700" s="11"/>
    </row>
    <row r="701" spans="2:40" ht="15.75" customHeight="1" x14ac:dyDescent="0.45">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c r="AB701" s="11"/>
      <c r="AC701" s="11"/>
      <c r="AD701" s="11"/>
      <c r="AE701" s="11"/>
      <c r="AF701" s="11"/>
      <c r="AG701" s="11"/>
      <c r="AH701" s="11"/>
      <c r="AI701" s="11"/>
      <c r="AJ701" s="11"/>
      <c r="AK701" s="11"/>
      <c r="AL701" s="11"/>
      <c r="AM701" s="11"/>
      <c r="AN701" s="11"/>
    </row>
    <row r="702" spans="2:40" ht="15.75" customHeight="1" x14ac:dyDescent="0.45">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c r="AB702" s="11"/>
      <c r="AC702" s="11"/>
      <c r="AD702" s="11"/>
      <c r="AE702" s="11"/>
      <c r="AF702" s="11"/>
      <c r="AG702" s="11"/>
      <c r="AH702" s="11"/>
      <c r="AI702" s="11"/>
      <c r="AJ702" s="11"/>
      <c r="AK702" s="11"/>
      <c r="AL702" s="11"/>
      <c r="AM702" s="11"/>
      <c r="AN702" s="11"/>
    </row>
    <row r="703" spans="2:40" ht="15.75" customHeight="1" x14ac:dyDescent="0.45">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c r="AB703" s="11"/>
      <c r="AC703" s="11"/>
      <c r="AD703" s="11"/>
      <c r="AE703" s="11"/>
      <c r="AF703" s="11"/>
      <c r="AG703" s="11"/>
      <c r="AH703" s="11"/>
      <c r="AI703" s="11"/>
      <c r="AJ703" s="11"/>
      <c r="AK703" s="11"/>
      <c r="AL703" s="11"/>
      <c r="AM703" s="11"/>
      <c r="AN703" s="11"/>
    </row>
    <row r="704" spans="2:40" ht="15.75" customHeight="1" x14ac:dyDescent="0.45">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c r="AB704" s="11"/>
      <c r="AC704" s="11"/>
      <c r="AD704" s="11"/>
      <c r="AE704" s="11"/>
      <c r="AF704" s="11"/>
      <c r="AG704" s="11"/>
      <c r="AH704" s="11"/>
      <c r="AI704" s="11"/>
      <c r="AJ704" s="11"/>
      <c r="AK704" s="11"/>
      <c r="AL704" s="11"/>
      <c r="AM704" s="11"/>
      <c r="AN704" s="11"/>
    </row>
    <row r="705" spans="2:40" ht="15.75" customHeight="1" x14ac:dyDescent="0.45">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c r="AB705" s="11"/>
      <c r="AC705" s="11"/>
      <c r="AD705" s="11"/>
      <c r="AE705" s="11"/>
      <c r="AF705" s="11"/>
      <c r="AG705" s="11"/>
      <c r="AH705" s="11"/>
      <c r="AI705" s="11"/>
      <c r="AJ705" s="11"/>
      <c r="AK705" s="11"/>
      <c r="AL705" s="11"/>
      <c r="AM705" s="11"/>
      <c r="AN705" s="11"/>
    </row>
    <row r="706" spans="2:40" ht="15.75" customHeight="1" x14ac:dyDescent="0.45">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c r="AB706" s="11"/>
      <c r="AC706" s="11"/>
      <c r="AD706" s="11"/>
      <c r="AE706" s="11"/>
      <c r="AF706" s="11"/>
      <c r="AG706" s="11"/>
      <c r="AH706" s="11"/>
      <c r="AI706" s="11"/>
      <c r="AJ706" s="11"/>
      <c r="AK706" s="11"/>
      <c r="AL706" s="11"/>
      <c r="AM706" s="11"/>
      <c r="AN706" s="11"/>
    </row>
    <row r="707" spans="2:40" ht="15.75" customHeight="1" x14ac:dyDescent="0.45">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c r="AB707" s="11"/>
      <c r="AC707" s="11"/>
      <c r="AD707" s="11"/>
      <c r="AE707" s="11"/>
      <c r="AF707" s="11"/>
      <c r="AG707" s="11"/>
      <c r="AH707" s="11"/>
      <c r="AI707" s="11"/>
      <c r="AJ707" s="11"/>
      <c r="AK707" s="11"/>
      <c r="AL707" s="11"/>
      <c r="AM707" s="11"/>
      <c r="AN707" s="11"/>
    </row>
    <row r="708" spans="2:40" ht="15.75" customHeight="1" x14ac:dyDescent="0.45">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c r="AB708" s="11"/>
      <c r="AC708" s="11"/>
      <c r="AD708" s="11"/>
      <c r="AE708" s="11"/>
      <c r="AF708" s="11"/>
      <c r="AG708" s="11"/>
      <c r="AH708" s="11"/>
      <c r="AI708" s="11"/>
      <c r="AJ708" s="11"/>
      <c r="AK708" s="11"/>
      <c r="AL708" s="11"/>
      <c r="AM708" s="11"/>
      <c r="AN708" s="11"/>
    </row>
    <row r="709" spans="2:40" ht="15.75" customHeight="1" x14ac:dyDescent="0.45">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c r="AB709" s="11"/>
      <c r="AC709" s="11"/>
      <c r="AD709" s="11"/>
      <c r="AE709" s="11"/>
      <c r="AF709" s="11"/>
      <c r="AG709" s="11"/>
      <c r="AH709" s="11"/>
      <c r="AI709" s="11"/>
      <c r="AJ709" s="11"/>
      <c r="AK709" s="11"/>
      <c r="AL709" s="11"/>
      <c r="AM709" s="11"/>
      <c r="AN709" s="11"/>
    </row>
    <row r="710" spans="2:40" ht="15.75" customHeight="1" x14ac:dyDescent="0.45">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c r="AB710" s="11"/>
      <c r="AC710" s="11"/>
      <c r="AD710" s="11"/>
      <c r="AE710" s="11"/>
      <c r="AF710" s="11"/>
      <c r="AG710" s="11"/>
      <c r="AH710" s="11"/>
      <c r="AI710" s="11"/>
      <c r="AJ710" s="11"/>
      <c r="AK710" s="11"/>
      <c r="AL710" s="11"/>
      <c r="AM710" s="11"/>
      <c r="AN710" s="11"/>
    </row>
    <row r="711" spans="2:40" ht="15.75" customHeight="1" x14ac:dyDescent="0.45">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c r="AB711" s="11"/>
      <c r="AC711" s="11"/>
      <c r="AD711" s="11"/>
      <c r="AE711" s="11"/>
      <c r="AF711" s="11"/>
      <c r="AG711" s="11"/>
      <c r="AH711" s="11"/>
      <c r="AI711" s="11"/>
      <c r="AJ711" s="11"/>
      <c r="AK711" s="11"/>
      <c r="AL711" s="11"/>
      <c r="AM711" s="11"/>
      <c r="AN711" s="11"/>
    </row>
    <row r="712" spans="2:40" ht="15.75" customHeight="1" x14ac:dyDescent="0.45">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c r="AB712" s="11"/>
      <c r="AC712" s="11"/>
      <c r="AD712" s="11"/>
      <c r="AE712" s="11"/>
      <c r="AF712" s="11"/>
      <c r="AG712" s="11"/>
      <c r="AH712" s="11"/>
      <c r="AI712" s="11"/>
      <c r="AJ712" s="11"/>
      <c r="AK712" s="11"/>
      <c r="AL712" s="11"/>
      <c r="AM712" s="11"/>
      <c r="AN712" s="11"/>
    </row>
    <row r="713" spans="2:40" ht="15.75" customHeight="1" x14ac:dyDescent="0.45">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c r="AB713" s="11"/>
      <c r="AC713" s="11"/>
      <c r="AD713" s="11"/>
      <c r="AE713" s="11"/>
      <c r="AF713" s="11"/>
      <c r="AG713" s="11"/>
      <c r="AH713" s="11"/>
      <c r="AI713" s="11"/>
      <c r="AJ713" s="11"/>
      <c r="AK713" s="11"/>
      <c r="AL713" s="11"/>
      <c r="AM713" s="11"/>
      <c r="AN713" s="11"/>
    </row>
    <row r="714" spans="2:40" ht="15.75" customHeight="1" x14ac:dyDescent="0.45">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c r="AB714" s="11"/>
      <c r="AC714" s="11"/>
      <c r="AD714" s="11"/>
      <c r="AE714" s="11"/>
      <c r="AF714" s="11"/>
      <c r="AG714" s="11"/>
      <c r="AH714" s="11"/>
      <c r="AI714" s="11"/>
      <c r="AJ714" s="11"/>
      <c r="AK714" s="11"/>
      <c r="AL714" s="11"/>
      <c r="AM714" s="11"/>
      <c r="AN714" s="11"/>
    </row>
    <row r="715" spans="2:40" ht="15.75" customHeight="1" x14ac:dyDescent="0.45">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c r="AB715" s="11"/>
      <c r="AC715" s="11"/>
      <c r="AD715" s="11"/>
      <c r="AE715" s="11"/>
      <c r="AF715" s="11"/>
      <c r="AG715" s="11"/>
      <c r="AH715" s="11"/>
      <c r="AI715" s="11"/>
      <c r="AJ715" s="11"/>
      <c r="AK715" s="11"/>
      <c r="AL715" s="11"/>
      <c r="AM715" s="11"/>
      <c r="AN715" s="11"/>
    </row>
    <row r="716" spans="2:40" ht="15.75" customHeight="1" x14ac:dyDescent="0.45">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c r="AB716" s="11"/>
      <c r="AC716" s="11"/>
      <c r="AD716" s="11"/>
      <c r="AE716" s="11"/>
      <c r="AF716" s="11"/>
      <c r="AG716" s="11"/>
      <c r="AH716" s="11"/>
      <c r="AI716" s="11"/>
      <c r="AJ716" s="11"/>
      <c r="AK716" s="11"/>
      <c r="AL716" s="11"/>
      <c r="AM716" s="11"/>
      <c r="AN716" s="11"/>
    </row>
    <row r="717" spans="2:40" ht="15.75" customHeight="1" x14ac:dyDescent="0.45">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c r="AB717" s="11"/>
      <c r="AC717" s="11"/>
      <c r="AD717" s="11"/>
      <c r="AE717" s="11"/>
      <c r="AF717" s="11"/>
      <c r="AG717" s="11"/>
      <c r="AH717" s="11"/>
      <c r="AI717" s="11"/>
      <c r="AJ717" s="11"/>
      <c r="AK717" s="11"/>
      <c r="AL717" s="11"/>
      <c r="AM717" s="11"/>
      <c r="AN717" s="11"/>
    </row>
    <row r="718" spans="2:40" ht="15.75" customHeight="1" x14ac:dyDescent="0.45">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c r="AB718" s="11"/>
      <c r="AC718" s="11"/>
      <c r="AD718" s="11"/>
      <c r="AE718" s="11"/>
      <c r="AF718" s="11"/>
      <c r="AG718" s="11"/>
      <c r="AH718" s="11"/>
      <c r="AI718" s="11"/>
      <c r="AJ718" s="11"/>
      <c r="AK718" s="11"/>
      <c r="AL718" s="11"/>
      <c r="AM718" s="11"/>
      <c r="AN718" s="11"/>
    </row>
    <row r="719" spans="2:40" ht="15.75" customHeight="1" x14ac:dyDescent="0.45">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c r="AB719" s="11"/>
      <c r="AC719" s="11"/>
      <c r="AD719" s="11"/>
      <c r="AE719" s="11"/>
      <c r="AF719" s="11"/>
      <c r="AG719" s="11"/>
      <c r="AH719" s="11"/>
      <c r="AI719" s="11"/>
      <c r="AJ719" s="11"/>
      <c r="AK719" s="11"/>
      <c r="AL719" s="11"/>
      <c r="AM719" s="11"/>
      <c r="AN719" s="11"/>
    </row>
    <row r="720" spans="2:40" ht="15.75" customHeight="1" x14ac:dyDescent="0.45">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c r="AB720" s="11"/>
      <c r="AC720" s="11"/>
      <c r="AD720" s="11"/>
      <c r="AE720" s="11"/>
      <c r="AF720" s="11"/>
      <c r="AG720" s="11"/>
      <c r="AH720" s="11"/>
      <c r="AI720" s="11"/>
      <c r="AJ720" s="11"/>
      <c r="AK720" s="11"/>
      <c r="AL720" s="11"/>
      <c r="AM720" s="11"/>
      <c r="AN720" s="11"/>
    </row>
    <row r="721" spans="2:40" ht="15.75" customHeight="1" x14ac:dyDescent="0.45">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c r="AB721" s="11"/>
      <c r="AC721" s="11"/>
      <c r="AD721" s="11"/>
      <c r="AE721" s="11"/>
      <c r="AF721" s="11"/>
      <c r="AG721" s="11"/>
      <c r="AH721" s="11"/>
      <c r="AI721" s="11"/>
      <c r="AJ721" s="11"/>
      <c r="AK721" s="11"/>
      <c r="AL721" s="11"/>
      <c r="AM721" s="11"/>
      <c r="AN721" s="11"/>
    </row>
    <row r="722" spans="2:40" ht="15.75" customHeight="1" x14ac:dyDescent="0.45">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c r="AB722" s="11"/>
      <c r="AC722" s="11"/>
      <c r="AD722" s="11"/>
      <c r="AE722" s="11"/>
      <c r="AF722" s="11"/>
      <c r="AG722" s="11"/>
      <c r="AH722" s="11"/>
      <c r="AI722" s="11"/>
      <c r="AJ722" s="11"/>
      <c r="AK722" s="11"/>
      <c r="AL722" s="11"/>
      <c r="AM722" s="11"/>
      <c r="AN722" s="11"/>
    </row>
    <row r="723" spans="2:40" ht="15.75" customHeight="1" x14ac:dyDescent="0.45">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c r="AB723" s="11"/>
      <c r="AC723" s="11"/>
      <c r="AD723" s="11"/>
      <c r="AE723" s="11"/>
      <c r="AF723" s="11"/>
      <c r="AG723" s="11"/>
      <c r="AH723" s="11"/>
      <c r="AI723" s="11"/>
      <c r="AJ723" s="11"/>
      <c r="AK723" s="11"/>
      <c r="AL723" s="11"/>
      <c r="AM723" s="11"/>
      <c r="AN723" s="11"/>
    </row>
    <row r="724" spans="2:40" ht="15.75" customHeight="1" x14ac:dyDescent="0.45">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c r="AB724" s="11"/>
      <c r="AC724" s="11"/>
      <c r="AD724" s="11"/>
      <c r="AE724" s="11"/>
      <c r="AF724" s="11"/>
      <c r="AG724" s="11"/>
      <c r="AH724" s="11"/>
      <c r="AI724" s="11"/>
      <c r="AJ724" s="11"/>
      <c r="AK724" s="11"/>
      <c r="AL724" s="11"/>
      <c r="AM724" s="11"/>
      <c r="AN724" s="11"/>
    </row>
    <row r="725" spans="2:40" ht="15.75" customHeight="1" x14ac:dyDescent="0.45">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c r="AB725" s="11"/>
      <c r="AC725" s="11"/>
      <c r="AD725" s="11"/>
      <c r="AE725" s="11"/>
      <c r="AF725" s="11"/>
      <c r="AG725" s="11"/>
      <c r="AH725" s="11"/>
      <c r="AI725" s="11"/>
      <c r="AJ725" s="11"/>
      <c r="AK725" s="11"/>
      <c r="AL725" s="11"/>
      <c r="AM725" s="11"/>
      <c r="AN725" s="11"/>
    </row>
    <row r="726" spans="2:40" ht="15.75" customHeight="1" x14ac:dyDescent="0.45">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c r="AB726" s="11"/>
      <c r="AC726" s="11"/>
      <c r="AD726" s="11"/>
      <c r="AE726" s="11"/>
      <c r="AF726" s="11"/>
      <c r="AG726" s="11"/>
      <c r="AH726" s="11"/>
      <c r="AI726" s="11"/>
      <c r="AJ726" s="11"/>
      <c r="AK726" s="11"/>
      <c r="AL726" s="11"/>
      <c r="AM726" s="11"/>
      <c r="AN726" s="11"/>
    </row>
    <row r="727" spans="2:40" ht="15.75" customHeight="1" x14ac:dyDescent="0.45">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c r="AB727" s="11"/>
      <c r="AC727" s="11"/>
      <c r="AD727" s="11"/>
      <c r="AE727" s="11"/>
      <c r="AF727" s="11"/>
      <c r="AG727" s="11"/>
      <c r="AH727" s="11"/>
      <c r="AI727" s="11"/>
      <c r="AJ727" s="11"/>
      <c r="AK727" s="11"/>
      <c r="AL727" s="11"/>
      <c r="AM727" s="11"/>
      <c r="AN727" s="11"/>
    </row>
    <row r="728" spans="2:40" ht="15.75" customHeight="1" x14ac:dyDescent="0.45">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c r="AB728" s="11"/>
      <c r="AC728" s="11"/>
      <c r="AD728" s="11"/>
      <c r="AE728" s="11"/>
      <c r="AF728" s="11"/>
      <c r="AG728" s="11"/>
      <c r="AH728" s="11"/>
      <c r="AI728" s="11"/>
      <c r="AJ728" s="11"/>
      <c r="AK728" s="11"/>
      <c r="AL728" s="11"/>
      <c r="AM728" s="11"/>
      <c r="AN728" s="11"/>
    </row>
    <row r="729" spans="2:40" ht="15.75" customHeight="1" x14ac:dyDescent="0.45">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c r="AB729" s="11"/>
      <c r="AC729" s="11"/>
      <c r="AD729" s="11"/>
      <c r="AE729" s="11"/>
      <c r="AF729" s="11"/>
      <c r="AG729" s="11"/>
      <c r="AH729" s="11"/>
      <c r="AI729" s="11"/>
      <c r="AJ729" s="11"/>
      <c r="AK729" s="11"/>
      <c r="AL729" s="11"/>
      <c r="AM729" s="11"/>
      <c r="AN729" s="11"/>
    </row>
    <row r="730" spans="2:40" ht="15.75" customHeight="1" x14ac:dyDescent="0.45">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c r="AB730" s="11"/>
      <c r="AC730" s="11"/>
      <c r="AD730" s="11"/>
      <c r="AE730" s="11"/>
      <c r="AF730" s="11"/>
      <c r="AG730" s="11"/>
      <c r="AH730" s="11"/>
      <c r="AI730" s="11"/>
      <c r="AJ730" s="11"/>
      <c r="AK730" s="11"/>
      <c r="AL730" s="11"/>
      <c r="AM730" s="11"/>
      <c r="AN730" s="11"/>
    </row>
    <row r="731" spans="2:40" ht="15.75" customHeight="1" x14ac:dyDescent="0.45">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c r="AB731" s="11"/>
      <c r="AC731" s="11"/>
      <c r="AD731" s="11"/>
      <c r="AE731" s="11"/>
      <c r="AF731" s="11"/>
      <c r="AG731" s="11"/>
      <c r="AH731" s="11"/>
      <c r="AI731" s="11"/>
      <c r="AJ731" s="11"/>
      <c r="AK731" s="11"/>
      <c r="AL731" s="11"/>
      <c r="AM731" s="11"/>
      <c r="AN731" s="11"/>
    </row>
    <row r="732" spans="2:40" ht="15.75" customHeight="1" x14ac:dyDescent="0.45">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c r="AB732" s="11"/>
      <c r="AC732" s="11"/>
      <c r="AD732" s="11"/>
      <c r="AE732" s="11"/>
      <c r="AF732" s="11"/>
      <c r="AG732" s="11"/>
      <c r="AH732" s="11"/>
      <c r="AI732" s="11"/>
      <c r="AJ732" s="11"/>
      <c r="AK732" s="11"/>
      <c r="AL732" s="11"/>
      <c r="AM732" s="11"/>
      <c r="AN732" s="11"/>
    </row>
    <row r="733" spans="2:40" ht="15.75" customHeight="1" x14ac:dyDescent="0.45">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c r="AB733" s="11"/>
      <c r="AC733" s="11"/>
      <c r="AD733" s="11"/>
      <c r="AE733" s="11"/>
      <c r="AF733" s="11"/>
      <c r="AG733" s="11"/>
      <c r="AH733" s="11"/>
      <c r="AI733" s="11"/>
      <c r="AJ733" s="11"/>
      <c r="AK733" s="11"/>
      <c r="AL733" s="11"/>
      <c r="AM733" s="11"/>
      <c r="AN733" s="11"/>
    </row>
    <row r="734" spans="2:40" ht="15.75" customHeight="1" x14ac:dyDescent="0.45">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c r="AB734" s="11"/>
      <c r="AC734" s="11"/>
      <c r="AD734" s="11"/>
      <c r="AE734" s="11"/>
      <c r="AF734" s="11"/>
      <c r="AG734" s="11"/>
      <c r="AH734" s="11"/>
      <c r="AI734" s="11"/>
      <c r="AJ734" s="11"/>
      <c r="AK734" s="11"/>
      <c r="AL734" s="11"/>
      <c r="AM734" s="11"/>
      <c r="AN734" s="11"/>
    </row>
    <row r="735" spans="2:40" ht="15.75" customHeight="1" x14ac:dyDescent="0.45">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c r="AB735" s="11"/>
      <c r="AC735" s="11"/>
      <c r="AD735" s="11"/>
      <c r="AE735" s="11"/>
      <c r="AF735" s="11"/>
      <c r="AG735" s="11"/>
      <c r="AH735" s="11"/>
      <c r="AI735" s="11"/>
      <c r="AJ735" s="11"/>
      <c r="AK735" s="11"/>
      <c r="AL735" s="11"/>
      <c r="AM735" s="11"/>
      <c r="AN735" s="11"/>
    </row>
    <row r="736" spans="2:40" ht="15.75" customHeight="1" x14ac:dyDescent="0.45">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c r="AB736" s="11"/>
      <c r="AC736" s="11"/>
      <c r="AD736" s="11"/>
      <c r="AE736" s="11"/>
      <c r="AF736" s="11"/>
      <c r="AG736" s="11"/>
      <c r="AH736" s="11"/>
      <c r="AI736" s="11"/>
      <c r="AJ736" s="11"/>
      <c r="AK736" s="11"/>
      <c r="AL736" s="11"/>
      <c r="AM736" s="11"/>
      <c r="AN736" s="11"/>
    </row>
    <row r="737" spans="2:40" ht="15.75" customHeight="1" x14ac:dyDescent="0.45">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c r="AB737" s="11"/>
      <c r="AC737" s="11"/>
      <c r="AD737" s="11"/>
      <c r="AE737" s="11"/>
      <c r="AF737" s="11"/>
      <c r="AG737" s="11"/>
      <c r="AH737" s="11"/>
      <c r="AI737" s="11"/>
      <c r="AJ737" s="11"/>
      <c r="AK737" s="11"/>
      <c r="AL737" s="11"/>
      <c r="AM737" s="11"/>
      <c r="AN737" s="11"/>
    </row>
    <row r="738" spans="2:40" ht="15.75" customHeight="1" x14ac:dyDescent="0.45">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c r="AB738" s="11"/>
      <c r="AC738" s="11"/>
      <c r="AD738" s="11"/>
      <c r="AE738" s="11"/>
      <c r="AF738" s="11"/>
      <c r="AG738" s="11"/>
      <c r="AH738" s="11"/>
      <c r="AI738" s="11"/>
      <c r="AJ738" s="11"/>
      <c r="AK738" s="11"/>
      <c r="AL738" s="11"/>
      <c r="AM738" s="11"/>
      <c r="AN738" s="11"/>
    </row>
    <row r="739" spans="2:40" ht="15.75" customHeight="1" x14ac:dyDescent="0.45">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c r="AB739" s="11"/>
      <c r="AC739" s="11"/>
      <c r="AD739" s="11"/>
      <c r="AE739" s="11"/>
      <c r="AF739" s="11"/>
      <c r="AG739" s="11"/>
      <c r="AH739" s="11"/>
      <c r="AI739" s="11"/>
      <c r="AJ739" s="11"/>
      <c r="AK739" s="11"/>
      <c r="AL739" s="11"/>
      <c r="AM739" s="11"/>
      <c r="AN739" s="11"/>
    </row>
    <row r="740" spans="2:40" ht="15.75" customHeight="1" x14ac:dyDescent="0.45">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c r="AB740" s="11"/>
      <c r="AC740" s="11"/>
      <c r="AD740" s="11"/>
      <c r="AE740" s="11"/>
      <c r="AF740" s="11"/>
      <c r="AG740" s="11"/>
      <c r="AH740" s="11"/>
      <c r="AI740" s="11"/>
      <c r="AJ740" s="11"/>
      <c r="AK740" s="11"/>
      <c r="AL740" s="11"/>
      <c r="AM740" s="11"/>
      <c r="AN740" s="11"/>
    </row>
    <row r="741" spans="2:40" ht="15.75" customHeight="1" x14ac:dyDescent="0.45">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c r="AB741" s="11"/>
      <c r="AC741" s="11"/>
      <c r="AD741" s="11"/>
      <c r="AE741" s="11"/>
      <c r="AF741" s="11"/>
      <c r="AG741" s="11"/>
      <c r="AH741" s="11"/>
      <c r="AI741" s="11"/>
      <c r="AJ741" s="11"/>
      <c r="AK741" s="11"/>
      <c r="AL741" s="11"/>
      <c r="AM741" s="11"/>
      <c r="AN741" s="11"/>
    </row>
    <row r="742" spans="2:40" ht="15.75" customHeight="1" x14ac:dyDescent="0.45">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c r="AB742" s="11"/>
      <c r="AC742" s="11"/>
      <c r="AD742" s="11"/>
      <c r="AE742" s="11"/>
      <c r="AF742" s="11"/>
      <c r="AG742" s="11"/>
      <c r="AH742" s="11"/>
      <c r="AI742" s="11"/>
      <c r="AJ742" s="11"/>
      <c r="AK742" s="11"/>
      <c r="AL742" s="11"/>
      <c r="AM742" s="11"/>
      <c r="AN742" s="11"/>
    </row>
    <row r="743" spans="2:40" ht="15.75" customHeight="1" x14ac:dyDescent="0.45">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c r="AB743" s="11"/>
      <c r="AC743" s="11"/>
      <c r="AD743" s="11"/>
      <c r="AE743" s="11"/>
      <c r="AF743" s="11"/>
      <c r="AG743" s="11"/>
      <c r="AH743" s="11"/>
      <c r="AI743" s="11"/>
      <c r="AJ743" s="11"/>
      <c r="AK743" s="11"/>
      <c r="AL743" s="11"/>
      <c r="AM743" s="11"/>
      <c r="AN743" s="11"/>
    </row>
    <row r="744" spans="2:40" ht="15.75" customHeight="1" x14ac:dyDescent="0.45">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c r="AB744" s="11"/>
      <c r="AC744" s="11"/>
      <c r="AD744" s="11"/>
      <c r="AE744" s="11"/>
      <c r="AF744" s="11"/>
      <c r="AG744" s="11"/>
      <c r="AH744" s="11"/>
      <c r="AI744" s="11"/>
      <c r="AJ744" s="11"/>
      <c r="AK744" s="11"/>
      <c r="AL744" s="11"/>
      <c r="AM744" s="11"/>
      <c r="AN744" s="11"/>
    </row>
    <row r="745" spans="2:40" ht="15.75" customHeight="1" x14ac:dyDescent="0.45">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c r="AB745" s="11"/>
      <c r="AC745" s="11"/>
      <c r="AD745" s="11"/>
      <c r="AE745" s="11"/>
      <c r="AF745" s="11"/>
      <c r="AG745" s="11"/>
      <c r="AH745" s="11"/>
      <c r="AI745" s="11"/>
      <c r="AJ745" s="11"/>
      <c r="AK745" s="11"/>
      <c r="AL745" s="11"/>
      <c r="AM745" s="11"/>
      <c r="AN745" s="11"/>
    </row>
    <row r="746" spans="2:40" ht="15.75" customHeight="1" x14ac:dyDescent="0.45">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c r="AB746" s="11"/>
      <c r="AC746" s="11"/>
      <c r="AD746" s="11"/>
      <c r="AE746" s="11"/>
      <c r="AF746" s="11"/>
      <c r="AG746" s="11"/>
      <c r="AH746" s="11"/>
      <c r="AI746" s="11"/>
      <c r="AJ746" s="11"/>
      <c r="AK746" s="11"/>
      <c r="AL746" s="11"/>
      <c r="AM746" s="11"/>
      <c r="AN746" s="11"/>
    </row>
    <row r="747" spans="2:40" ht="15.75" customHeight="1" x14ac:dyDescent="0.45">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c r="AB747" s="11"/>
      <c r="AC747" s="11"/>
      <c r="AD747" s="11"/>
      <c r="AE747" s="11"/>
      <c r="AF747" s="11"/>
      <c r="AG747" s="11"/>
      <c r="AH747" s="11"/>
      <c r="AI747" s="11"/>
      <c r="AJ747" s="11"/>
      <c r="AK747" s="11"/>
      <c r="AL747" s="11"/>
      <c r="AM747" s="11"/>
      <c r="AN747" s="11"/>
    </row>
    <row r="748" spans="2:40" ht="15.75" customHeight="1" x14ac:dyDescent="0.45">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c r="AB748" s="11"/>
      <c r="AC748" s="11"/>
      <c r="AD748" s="11"/>
      <c r="AE748" s="11"/>
      <c r="AF748" s="11"/>
      <c r="AG748" s="11"/>
      <c r="AH748" s="11"/>
      <c r="AI748" s="11"/>
      <c r="AJ748" s="11"/>
      <c r="AK748" s="11"/>
      <c r="AL748" s="11"/>
      <c r="AM748" s="11"/>
      <c r="AN748" s="11"/>
    </row>
    <row r="749" spans="2:40" ht="15.75" customHeight="1" x14ac:dyDescent="0.45">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c r="AB749" s="11"/>
      <c r="AC749" s="11"/>
      <c r="AD749" s="11"/>
      <c r="AE749" s="11"/>
      <c r="AF749" s="11"/>
      <c r="AG749" s="11"/>
      <c r="AH749" s="11"/>
      <c r="AI749" s="11"/>
      <c r="AJ749" s="11"/>
      <c r="AK749" s="11"/>
      <c r="AL749" s="11"/>
      <c r="AM749" s="11"/>
      <c r="AN749" s="11"/>
    </row>
    <row r="750" spans="2:40" ht="15.75" customHeight="1" x14ac:dyDescent="0.45">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c r="AB750" s="11"/>
      <c r="AC750" s="11"/>
      <c r="AD750" s="11"/>
      <c r="AE750" s="11"/>
      <c r="AF750" s="11"/>
      <c r="AG750" s="11"/>
      <c r="AH750" s="11"/>
      <c r="AI750" s="11"/>
      <c r="AJ750" s="11"/>
      <c r="AK750" s="11"/>
      <c r="AL750" s="11"/>
      <c r="AM750" s="11"/>
      <c r="AN750" s="11"/>
    </row>
    <row r="751" spans="2:40" ht="15.75" customHeight="1" x14ac:dyDescent="0.45">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c r="AB751" s="11"/>
      <c r="AC751" s="11"/>
      <c r="AD751" s="11"/>
      <c r="AE751" s="11"/>
      <c r="AF751" s="11"/>
      <c r="AG751" s="11"/>
      <c r="AH751" s="11"/>
      <c r="AI751" s="11"/>
      <c r="AJ751" s="11"/>
      <c r="AK751" s="11"/>
      <c r="AL751" s="11"/>
      <c r="AM751" s="11"/>
      <c r="AN751" s="11"/>
    </row>
    <row r="752" spans="2:40" ht="15.75" customHeight="1" x14ac:dyDescent="0.45">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c r="AB752" s="11"/>
      <c r="AC752" s="11"/>
      <c r="AD752" s="11"/>
      <c r="AE752" s="11"/>
      <c r="AF752" s="11"/>
      <c r="AG752" s="11"/>
      <c r="AH752" s="11"/>
      <c r="AI752" s="11"/>
      <c r="AJ752" s="11"/>
      <c r="AK752" s="11"/>
      <c r="AL752" s="11"/>
      <c r="AM752" s="11"/>
      <c r="AN752" s="11"/>
    </row>
    <row r="753" spans="2:40" ht="15.75" customHeight="1" x14ac:dyDescent="0.45">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c r="AB753" s="11"/>
      <c r="AC753" s="11"/>
      <c r="AD753" s="11"/>
      <c r="AE753" s="11"/>
      <c r="AF753" s="11"/>
      <c r="AG753" s="11"/>
      <c r="AH753" s="11"/>
      <c r="AI753" s="11"/>
      <c r="AJ753" s="11"/>
      <c r="AK753" s="11"/>
      <c r="AL753" s="11"/>
      <c r="AM753" s="11"/>
      <c r="AN753" s="11"/>
    </row>
    <row r="754" spans="2:40" ht="15.75" customHeight="1" x14ac:dyDescent="0.45">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c r="AB754" s="11"/>
      <c r="AC754" s="11"/>
      <c r="AD754" s="11"/>
      <c r="AE754" s="11"/>
      <c r="AF754" s="11"/>
      <c r="AG754" s="11"/>
      <c r="AH754" s="11"/>
      <c r="AI754" s="11"/>
      <c r="AJ754" s="11"/>
      <c r="AK754" s="11"/>
      <c r="AL754" s="11"/>
      <c r="AM754" s="11"/>
      <c r="AN754" s="11"/>
    </row>
    <row r="755" spans="2:40" ht="15.75" customHeight="1" x14ac:dyDescent="0.45">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c r="AB755" s="11"/>
      <c r="AC755" s="11"/>
      <c r="AD755" s="11"/>
      <c r="AE755" s="11"/>
      <c r="AF755" s="11"/>
      <c r="AG755" s="11"/>
      <c r="AH755" s="11"/>
      <c r="AI755" s="11"/>
      <c r="AJ755" s="11"/>
      <c r="AK755" s="11"/>
      <c r="AL755" s="11"/>
      <c r="AM755" s="11"/>
      <c r="AN755" s="11"/>
    </row>
    <row r="756" spans="2:40" ht="15.75" customHeight="1" x14ac:dyDescent="0.45">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c r="AB756" s="11"/>
      <c r="AC756" s="11"/>
      <c r="AD756" s="11"/>
      <c r="AE756" s="11"/>
      <c r="AF756" s="11"/>
      <c r="AG756" s="11"/>
      <c r="AH756" s="11"/>
      <c r="AI756" s="11"/>
      <c r="AJ756" s="11"/>
      <c r="AK756" s="11"/>
      <c r="AL756" s="11"/>
      <c r="AM756" s="11"/>
      <c r="AN756" s="11"/>
    </row>
    <row r="757" spans="2:40" ht="15.75" customHeight="1" x14ac:dyDescent="0.45">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c r="AB757" s="11"/>
      <c r="AC757" s="11"/>
      <c r="AD757" s="11"/>
      <c r="AE757" s="11"/>
      <c r="AF757" s="11"/>
      <c r="AG757" s="11"/>
      <c r="AH757" s="11"/>
      <c r="AI757" s="11"/>
      <c r="AJ757" s="11"/>
      <c r="AK757" s="11"/>
      <c r="AL757" s="11"/>
      <c r="AM757" s="11"/>
      <c r="AN757" s="11"/>
    </row>
    <row r="758" spans="2:40" ht="15.75" customHeight="1" x14ac:dyDescent="0.45">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c r="AB758" s="11"/>
      <c r="AC758" s="11"/>
      <c r="AD758" s="11"/>
      <c r="AE758" s="11"/>
      <c r="AF758" s="11"/>
      <c r="AG758" s="11"/>
      <c r="AH758" s="11"/>
      <c r="AI758" s="11"/>
      <c r="AJ758" s="11"/>
      <c r="AK758" s="11"/>
      <c r="AL758" s="11"/>
      <c r="AM758" s="11"/>
      <c r="AN758" s="11"/>
    </row>
    <row r="759" spans="2:40" ht="15.75" customHeight="1" x14ac:dyDescent="0.45">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c r="AB759" s="11"/>
      <c r="AC759" s="11"/>
      <c r="AD759" s="11"/>
      <c r="AE759" s="11"/>
      <c r="AF759" s="11"/>
      <c r="AG759" s="11"/>
      <c r="AH759" s="11"/>
      <c r="AI759" s="11"/>
      <c r="AJ759" s="11"/>
      <c r="AK759" s="11"/>
      <c r="AL759" s="11"/>
      <c r="AM759" s="11"/>
      <c r="AN759" s="11"/>
    </row>
    <row r="760" spans="2:40" ht="15.75" customHeight="1" x14ac:dyDescent="0.45">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c r="AB760" s="11"/>
      <c r="AC760" s="11"/>
      <c r="AD760" s="11"/>
      <c r="AE760" s="11"/>
      <c r="AF760" s="11"/>
      <c r="AG760" s="11"/>
      <c r="AH760" s="11"/>
      <c r="AI760" s="11"/>
      <c r="AJ760" s="11"/>
      <c r="AK760" s="11"/>
      <c r="AL760" s="11"/>
      <c r="AM760" s="11"/>
      <c r="AN760" s="11"/>
    </row>
    <row r="761" spans="2:40" ht="15.75" customHeight="1" x14ac:dyDescent="0.45">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c r="AB761" s="11"/>
      <c r="AC761" s="11"/>
      <c r="AD761" s="11"/>
      <c r="AE761" s="11"/>
      <c r="AF761" s="11"/>
      <c r="AG761" s="11"/>
      <c r="AH761" s="11"/>
      <c r="AI761" s="11"/>
      <c r="AJ761" s="11"/>
      <c r="AK761" s="11"/>
      <c r="AL761" s="11"/>
      <c r="AM761" s="11"/>
      <c r="AN761" s="11"/>
    </row>
    <row r="762" spans="2:40" ht="15.75" customHeight="1" x14ac:dyDescent="0.45">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c r="AB762" s="11"/>
      <c r="AC762" s="11"/>
      <c r="AD762" s="11"/>
      <c r="AE762" s="11"/>
      <c r="AF762" s="11"/>
      <c r="AG762" s="11"/>
      <c r="AH762" s="11"/>
      <c r="AI762" s="11"/>
      <c r="AJ762" s="11"/>
      <c r="AK762" s="11"/>
      <c r="AL762" s="11"/>
      <c r="AM762" s="11"/>
      <c r="AN762" s="11"/>
    </row>
    <row r="763" spans="2:40" ht="15.75" customHeight="1" x14ac:dyDescent="0.45">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c r="AB763" s="11"/>
      <c r="AC763" s="11"/>
      <c r="AD763" s="11"/>
      <c r="AE763" s="11"/>
      <c r="AF763" s="11"/>
      <c r="AG763" s="11"/>
      <c r="AH763" s="11"/>
      <c r="AI763" s="11"/>
      <c r="AJ763" s="11"/>
      <c r="AK763" s="11"/>
      <c r="AL763" s="11"/>
      <c r="AM763" s="11"/>
      <c r="AN763" s="11"/>
    </row>
    <row r="764" spans="2:40" ht="15.75" customHeight="1" x14ac:dyDescent="0.45">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c r="AB764" s="11"/>
      <c r="AC764" s="11"/>
      <c r="AD764" s="11"/>
      <c r="AE764" s="11"/>
      <c r="AF764" s="11"/>
      <c r="AG764" s="11"/>
      <c r="AH764" s="11"/>
      <c r="AI764" s="11"/>
      <c r="AJ764" s="11"/>
      <c r="AK764" s="11"/>
      <c r="AL764" s="11"/>
      <c r="AM764" s="11"/>
      <c r="AN764" s="11"/>
    </row>
    <row r="765" spans="2:40" ht="15.75" customHeight="1" x14ac:dyDescent="0.45">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c r="AB765" s="11"/>
      <c r="AC765" s="11"/>
      <c r="AD765" s="11"/>
      <c r="AE765" s="11"/>
      <c r="AF765" s="11"/>
      <c r="AG765" s="11"/>
      <c r="AH765" s="11"/>
      <c r="AI765" s="11"/>
      <c r="AJ765" s="11"/>
      <c r="AK765" s="11"/>
      <c r="AL765" s="11"/>
      <c r="AM765" s="11"/>
      <c r="AN765" s="11"/>
    </row>
    <row r="766" spans="2:40" ht="15.75" customHeight="1" x14ac:dyDescent="0.45">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c r="AB766" s="11"/>
      <c r="AC766" s="11"/>
      <c r="AD766" s="11"/>
      <c r="AE766" s="11"/>
      <c r="AF766" s="11"/>
      <c r="AG766" s="11"/>
      <c r="AH766" s="11"/>
      <c r="AI766" s="11"/>
      <c r="AJ766" s="11"/>
      <c r="AK766" s="11"/>
      <c r="AL766" s="11"/>
      <c r="AM766" s="11"/>
      <c r="AN766" s="11"/>
    </row>
    <row r="767" spans="2:40" ht="15.75" customHeight="1" x14ac:dyDescent="0.45">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c r="AB767" s="11"/>
      <c r="AC767" s="11"/>
      <c r="AD767" s="11"/>
      <c r="AE767" s="11"/>
      <c r="AF767" s="11"/>
      <c r="AG767" s="11"/>
      <c r="AH767" s="11"/>
      <c r="AI767" s="11"/>
      <c r="AJ767" s="11"/>
      <c r="AK767" s="11"/>
      <c r="AL767" s="11"/>
      <c r="AM767" s="11"/>
      <c r="AN767" s="11"/>
    </row>
    <row r="768" spans="2:40" ht="15.75" customHeight="1" x14ac:dyDescent="0.45">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c r="AB768" s="11"/>
      <c r="AC768" s="11"/>
      <c r="AD768" s="11"/>
      <c r="AE768" s="11"/>
      <c r="AF768" s="11"/>
      <c r="AG768" s="11"/>
      <c r="AH768" s="11"/>
      <c r="AI768" s="11"/>
      <c r="AJ768" s="11"/>
      <c r="AK768" s="11"/>
      <c r="AL768" s="11"/>
      <c r="AM768" s="11"/>
      <c r="AN768" s="11"/>
    </row>
    <row r="769" spans="2:40" ht="15.75" customHeight="1" x14ac:dyDescent="0.45">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c r="AB769" s="11"/>
      <c r="AC769" s="11"/>
      <c r="AD769" s="11"/>
      <c r="AE769" s="11"/>
      <c r="AF769" s="11"/>
      <c r="AG769" s="11"/>
      <c r="AH769" s="11"/>
      <c r="AI769" s="11"/>
      <c r="AJ769" s="11"/>
      <c r="AK769" s="11"/>
      <c r="AL769" s="11"/>
      <c r="AM769" s="11"/>
      <c r="AN769" s="11"/>
    </row>
    <row r="770" spans="2:40" ht="15.75" customHeight="1" x14ac:dyDescent="0.45">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c r="AB770" s="11"/>
      <c r="AC770" s="11"/>
      <c r="AD770" s="11"/>
      <c r="AE770" s="11"/>
      <c r="AF770" s="11"/>
      <c r="AG770" s="11"/>
      <c r="AH770" s="11"/>
      <c r="AI770" s="11"/>
      <c r="AJ770" s="11"/>
      <c r="AK770" s="11"/>
      <c r="AL770" s="11"/>
      <c r="AM770" s="11"/>
      <c r="AN770" s="11"/>
    </row>
    <row r="771" spans="2:40" ht="15.75" customHeight="1" x14ac:dyDescent="0.45">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c r="AB771" s="11"/>
      <c r="AC771" s="11"/>
      <c r="AD771" s="11"/>
      <c r="AE771" s="11"/>
      <c r="AF771" s="11"/>
      <c r="AG771" s="11"/>
      <c r="AH771" s="11"/>
      <c r="AI771" s="11"/>
      <c r="AJ771" s="11"/>
      <c r="AK771" s="11"/>
      <c r="AL771" s="11"/>
      <c r="AM771" s="11"/>
      <c r="AN771" s="11"/>
    </row>
    <row r="772" spans="2:40" ht="15.75" customHeight="1" x14ac:dyDescent="0.45">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c r="AB772" s="11"/>
      <c r="AC772" s="11"/>
      <c r="AD772" s="11"/>
      <c r="AE772" s="11"/>
      <c r="AF772" s="11"/>
      <c r="AG772" s="11"/>
      <c r="AH772" s="11"/>
      <c r="AI772" s="11"/>
      <c r="AJ772" s="11"/>
      <c r="AK772" s="11"/>
      <c r="AL772" s="11"/>
      <c r="AM772" s="11"/>
      <c r="AN772" s="11"/>
    </row>
    <row r="773" spans="2:40" ht="15.75" customHeight="1" x14ac:dyDescent="0.45">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c r="AB773" s="11"/>
      <c r="AC773" s="11"/>
      <c r="AD773" s="11"/>
      <c r="AE773" s="11"/>
      <c r="AF773" s="11"/>
      <c r="AG773" s="11"/>
      <c r="AH773" s="11"/>
      <c r="AI773" s="11"/>
      <c r="AJ773" s="11"/>
      <c r="AK773" s="11"/>
      <c r="AL773" s="11"/>
      <c r="AM773" s="11"/>
      <c r="AN773" s="11"/>
    </row>
    <row r="774" spans="2:40" ht="15.75" customHeight="1" x14ac:dyDescent="0.45">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c r="AB774" s="11"/>
      <c r="AC774" s="11"/>
      <c r="AD774" s="11"/>
      <c r="AE774" s="11"/>
      <c r="AF774" s="11"/>
      <c r="AG774" s="11"/>
      <c r="AH774" s="11"/>
      <c r="AI774" s="11"/>
      <c r="AJ774" s="11"/>
      <c r="AK774" s="11"/>
      <c r="AL774" s="11"/>
      <c r="AM774" s="11"/>
      <c r="AN774" s="11"/>
    </row>
    <row r="775" spans="2:40" ht="15.75" customHeight="1" x14ac:dyDescent="0.45">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c r="AB775" s="11"/>
      <c r="AC775" s="11"/>
      <c r="AD775" s="11"/>
      <c r="AE775" s="11"/>
      <c r="AF775" s="11"/>
      <c r="AG775" s="11"/>
      <c r="AH775" s="11"/>
      <c r="AI775" s="11"/>
      <c r="AJ775" s="11"/>
      <c r="AK775" s="11"/>
      <c r="AL775" s="11"/>
      <c r="AM775" s="11"/>
      <c r="AN775" s="11"/>
    </row>
    <row r="776" spans="2:40" ht="15.75" customHeight="1" x14ac:dyDescent="0.45">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c r="AB776" s="11"/>
      <c r="AC776" s="11"/>
      <c r="AD776" s="11"/>
      <c r="AE776" s="11"/>
      <c r="AF776" s="11"/>
      <c r="AG776" s="11"/>
      <c r="AH776" s="11"/>
      <c r="AI776" s="11"/>
      <c r="AJ776" s="11"/>
      <c r="AK776" s="11"/>
      <c r="AL776" s="11"/>
      <c r="AM776" s="11"/>
      <c r="AN776" s="11"/>
    </row>
    <row r="777" spans="2:40" ht="15.75" customHeight="1" x14ac:dyDescent="0.45">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c r="AB777" s="11"/>
      <c r="AC777" s="11"/>
      <c r="AD777" s="11"/>
      <c r="AE777" s="11"/>
      <c r="AF777" s="11"/>
      <c r="AG777" s="11"/>
      <c r="AH777" s="11"/>
      <c r="AI777" s="11"/>
      <c r="AJ777" s="11"/>
      <c r="AK777" s="11"/>
      <c r="AL777" s="11"/>
      <c r="AM777" s="11"/>
      <c r="AN777" s="11"/>
    </row>
    <row r="778" spans="2:40" ht="15.75" customHeight="1" x14ac:dyDescent="0.45">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c r="AB778" s="11"/>
      <c r="AC778" s="11"/>
      <c r="AD778" s="11"/>
      <c r="AE778" s="11"/>
      <c r="AF778" s="11"/>
      <c r="AG778" s="11"/>
      <c r="AH778" s="11"/>
      <c r="AI778" s="11"/>
      <c r="AJ778" s="11"/>
      <c r="AK778" s="11"/>
      <c r="AL778" s="11"/>
      <c r="AM778" s="11"/>
      <c r="AN778" s="11"/>
    </row>
    <row r="779" spans="2:40" ht="15.75" customHeight="1" x14ac:dyDescent="0.45">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c r="AB779" s="11"/>
      <c r="AC779" s="11"/>
      <c r="AD779" s="11"/>
      <c r="AE779" s="11"/>
      <c r="AF779" s="11"/>
      <c r="AG779" s="11"/>
      <c r="AH779" s="11"/>
      <c r="AI779" s="11"/>
      <c r="AJ779" s="11"/>
      <c r="AK779" s="11"/>
      <c r="AL779" s="11"/>
      <c r="AM779" s="11"/>
      <c r="AN779" s="11"/>
    </row>
    <row r="780" spans="2:40" ht="15.75" customHeight="1" x14ac:dyDescent="0.45">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c r="AB780" s="11"/>
      <c r="AC780" s="11"/>
      <c r="AD780" s="11"/>
      <c r="AE780" s="11"/>
      <c r="AF780" s="11"/>
      <c r="AG780" s="11"/>
      <c r="AH780" s="11"/>
      <c r="AI780" s="11"/>
      <c r="AJ780" s="11"/>
      <c r="AK780" s="11"/>
      <c r="AL780" s="11"/>
      <c r="AM780" s="11"/>
      <c r="AN780" s="11"/>
    </row>
    <row r="781" spans="2:40" ht="15.75" customHeight="1" x14ac:dyDescent="0.45">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c r="AB781" s="11"/>
      <c r="AC781" s="11"/>
      <c r="AD781" s="11"/>
      <c r="AE781" s="11"/>
      <c r="AF781" s="11"/>
      <c r="AG781" s="11"/>
      <c r="AH781" s="11"/>
      <c r="AI781" s="11"/>
      <c r="AJ781" s="11"/>
      <c r="AK781" s="11"/>
      <c r="AL781" s="11"/>
      <c r="AM781" s="11"/>
      <c r="AN781" s="11"/>
    </row>
    <row r="782" spans="2:40" ht="15.75" customHeight="1" x14ac:dyDescent="0.45">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c r="AB782" s="11"/>
      <c r="AC782" s="11"/>
      <c r="AD782" s="11"/>
      <c r="AE782" s="11"/>
      <c r="AF782" s="11"/>
      <c r="AG782" s="11"/>
      <c r="AH782" s="11"/>
      <c r="AI782" s="11"/>
      <c r="AJ782" s="11"/>
      <c r="AK782" s="11"/>
      <c r="AL782" s="11"/>
      <c r="AM782" s="11"/>
      <c r="AN782" s="11"/>
    </row>
    <row r="783" spans="2:40" ht="15.75" customHeight="1" x14ac:dyDescent="0.45">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c r="AB783" s="11"/>
      <c r="AC783" s="11"/>
      <c r="AD783" s="11"/>
      <c r="AE783" s="11"/>
      <c r="AF783" s="11"/>
      <c r="AG783" s="11"/>
      <c r="AH783" s="11"/>
      <c r="AI783" s="11"/>
      <c r="AJ783" s="11"/>
      <c r="AK783" s="11"/>
      <c r="AL783" s="11"/>
      <c r="AM783" s="11"/>
      <c r="AN783" s="11"/>
    </row>
    <row r="784" spans="2:40" ht="15.75" customHeight="1" x14ac:dyDescent="0.45">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c r="AB784" s="11"/>
      <c r="AC784" s="11"/>
      <c r="AD784" s="11"/>
      <c r="AE784" s="11"/>
      <c r="AF784" s="11"/>
      <c r="AG784" s="11"/>
      <c r="AH784" s="11"/>
      <c r="AI784" s="11"/>
      <c r="AJ784" s="11"/>
      <c r="AK784" s="11"/>
      <c r="AL784" s="11"/>
      <c r="AM784" s="11"/>
      <c r="AN784" s="11"/>
    </row>
    <row r="785" spans="2:40" ht="15.75" customHeight="1" x14ac:dyDescent="0.45">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c r="AB785" s="11"/>
      <c r="AC785" s="11"/>
      <c r="AD785" s="11"/>
      <c r="AE785" s="11"/>
      <c r="AF785" s="11"/>
      <c r="AG785" s="11"/>
      <c r="AH785" s="11"/>
      <c r="AI785" s="11"/>
      <c r="AJ785" s="11"/>
      <c r="AK785" s="11"/>
      <c r="AL785" s="11"/>
      <c r="AM785" s="11"/>
      <c r="AN785" s="11"/>
    </row>
    <row r="786" spans="2:40" ht="15.75" customHeight="1" x14ac:dyDescent="0.45">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c r="AB786" s="11"/>
      <c r="AC786" s="11"/>
      <c r="AD786" s="11"/>
      <c r="AE786" s="11"/>
      <c r="AF786" s="11"/>
      <c r="AG786" s="11"/>
      <c r="AH786" s="11"/>
      <c r="AI786" s="11"/>
      <c r="AJ786" s="11"/>
      <c r="AK786" s="11"/>
      <c r="AL786" s="11"/>
      <c r="AM786" s="11"/>
      <c r="AN786" s="11"/>
    </row>
    <row r="787" spans="2:40" ht="15.75" customHeight="1" x14ac:dyDescent="0.45">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c r="AB787" s="11"/>
      <c r="AC787" s="11"/>
      <c r="AD787" s="11"/>
      <c r="AE787" s="11"/>
      <c r="AF787" s="11"/>
      <c r="AG787" s="11"/>
      <c r="AH787" s="11"/>
      <c r="AI787" s="11"/>
      <c r="AJ787" s="11"/>
      <c r="AK787" s="11"/>
      <c r="AL787" s="11"/>
      <c r="AM787" s="11"/>
      <c r="AN787" s="11"/>
    </row>
    <row r="788" spans="2:40" ht="15.75" customHeight="1" x14ac:dyDescent="0.45">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c r="AB788" s="11"/>
      <c r="AC788" s="11"/>
      <c r="AD788" s="11"/>
      <c r="AE788" s="11"/>
      <c r="AF788" s="11"/>
      <c r="AG788" s="11"/>
      <c r="AH788" s="11"/>
      <c r="AI788" s="11"/>
      <c r="AJ788" s="11"/>
      <c r="AK788" s="11"/>
      <c r="AL788" s="11"/>
      <c r="AM788" s="11"/>
      <c r="AN788" s="11"/>
    </row>
    <row r="789" spans="2:40" ht="15.75" customHeight="1" x14ac:dyDescent="0.45">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c r="AB789" s="11"/>
      <c r="AC789" s="11"/>
      <c r="AD789" s="11"/>
      <c r="AE789" s="11"/>
      <c r="AF789" s="11"/>
      <c r="AG789" s="11"/>
      <c r="AH789" s="11"/>
      <c r="AI789" s="11"/>
      <c r="AJ789" s="11"/>
      <c r="AK789" s="11"/>
      <c r="AL789" s="11"/>
      <c r="AM789" s="11"/>
      <c r="AN789" s="11"/>
    </row>
    <row r="790" spans="2:40" ht="15.75" customHeight="1" x14ac:dyDescent="0.45">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c r="AB790" s="11"/>
      <c r="AC790" s="11"/>
      <c r="AD790" s="11"/>
      <c r="AE790" s="11"/>
      <c r="AF790" s="11"/>
      <c r="AG790" s="11"/>
      <c r="AH790" s="11"/>
      <c r="AI790" s="11"/>
      <c r="AJ790" s="11"/>
      <c r="AK790" s="11"/>
      <c r="AL790" s="11"/>
      <c r="AM790" s="11"/>
      <c r="AN790" s="11"/>
    </row>
    <row r="791" spans="2:40" ht="15.75" customHeight="1" x14ac:dyDescent="0.45">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c r="AB791" s="11"/>
      <c r="AC791" s="11"/>
      <c r="AD791" s="11"/>
      <c r="AE791" s="11"/>
      <c r="AF791" s="11"/>
      <c r="AG791" s="11"/>
      <c r="AH791" s="11"/>
      <c r="AI791" s="11"/>
      <c r="AJ791" s="11"/>
      <c r="AK791" s="11"/>
      <c r="AL791" s="11"/>
      <c r="AM791" s="11"/>
      <c r="AN791" s="11"/>
    </row>
    <row r="792" spans="2:40" ht="15.75" customHeight="1" x14ac:dyDescent="0.45">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c r="AB792" s="11"/>
      <c r="AC792" s="11"/>
      <c r="AD792" s="11"/>
      <c r="AE792" s="11"/>
      <c r="AF792" s="11"/>
      <c r="AG792" s="11"/>
      <c r="AH792" s="11"/>
      <c r="AI792" s="11"/>
      <c r="AJ792" s="11"/>
      <c r="AK792" s="11"/>
      <c r="AL792" s="11"/>
      <c r="AM792" s="11"/>
      <c r="AN792" s="11"/>
    </row>
    <row r="793" spans="2:40" ht="15.75" customHeight="1" x14ac:dyDescent="0.45">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c r="AB793" s="11"/>
      <c r="AC793" s="11"/>
      <c r="AD793" s="11"/>
      <c r="AE793" s="11"/>
      <c r="AF793" s="11"/>
      <c r="AG793" s="11"/>
      <c r="AH793" s="11"/>
      <c r="AI793" s="11"/>
      <c r="AJ793" s="11"/>
      <c r="AK793" s="11"/>
      <c r="AL793" s="11"/>
      <c r="AM793" s="11"/>
      <c r="AN793" s="11"/>
    </row>
    <row r="794" spans="2:40" ht="15.75" customHeight="1" x14ac:dyDescent="0.45">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c r="AB794" s="11"/>
      <c r="AC794" s="11"/>
      <c r="AD794" s="11"/>
      <c r="AE794" s="11"/>
      <c r="AF794" s="11"/>
      <c r="AG794" s="11"/>
      <c r="AH794" s="11"/>
      <c r="AI794" s="11"/>
      <c r="AJ794" s="11"/>
      <c r="AK794" s="11"/>
      <c r="AL794" s="11"/>
      <c r="AM794" s="11"/>
      <c r="AN794" s="11"/>
    </row>
    <row r="795" spans="2:40" ht="15.75" customHeight="1" x14ac:dyDescent="0.45">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c r="AB795" s="11"/>
      <c r="AC795" s="11"/>
      <c r="AD795" s="11"/>
      <c r="AE795" s="11"/>
      <c r="AF795" s="11"/>
      <c r="AG795" s="11"/>
      <c r="AH795" s="11"/>
      <c r="AI795" s="11"/>
      <c r="AJ795" s="11"/>
      <c r="AK795" s="11"/>
      <c r="AL795" s="11"/>
      <c r="AM795" s="11"/>
      <c r="AN795" s="11"/>
    </row>
    <row r="796" spans="2:40" ht="15.75" customHeight="1" x14ac:dyDescent="0.45">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c r="AB796" s="11"/>
      <c r="AC796" s="11"/>
      <c r="AD796" s="11"/>
      <c r="AE796" s="11"/>
      <c r="AF796" s="11"/>
      <c r="AG796" s="11"/>
      <c r="AH796" s="11"/>
      <c r="AI796" s="11"/>
      <c r="AJ796" s="11"/>
      <c r="AK796" s="11"/>
      <c r="AL796" s="11"/>
      <c r="AM796" s="11"/>
      <c r="AN796" s="11"/>
    </row>
    <row r="797" spans="2:40" ht="15.75" customHeight="1" x14ac:dyDescent="0.45">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c r="AB797" s="11"/>
      <c r="AC797" s="11"/>
      <c r="AD797" s="11"/>
      <c r="AE797" s="11"/>
      <c r="AF797" s="11"/>
      <c r="AG797" s="11"/>
      <c r="AH797" s="11"/>
      <c r="AI797" s="11"/>
      <c r="AJ797" s="11"/>
      <c r="AK797" s="11"/>
      <c r="AL797" s="11"/>
      <c r="AM797" s="11"/>
      <c r="AN797" s="11"/>
    </row>
    <row r="798" spans="2:40" ht="15.75" customHeight="1" x14ac:dyDescent="0.45">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c r="AB798" s="11"/>
      <c r="AC798" s="11"/>
      <c r="AD798" s="11"/>
      <c r="AE798" s="11"/>
      <c r="AF798" s="11"/>
      <c r="AG798" s="11"/>
      <c r="AH798" s="11"/>
      <c r="AI798" s="11"/>
      <c r="AJ798" s="11"/>
      <c r="AK798" s="11"/>
      <c r="AL798" s="11"/>
      <c r="AM798" s="11"/>
      <c r="AN798" s="11"/>
    </row>
    <row r="799" spans="2:40" ht="15.75" customHeight="1" x14ac:dyDescent="0.45">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c r="AB799" s="11"/>
      <c r="AC799" s="11"/>
      <c r="AD799" s="11"/>
      <c r="AE799" s="11"/>
      <c r="AF799" s="11"/>
      <c r="AG799" s="11"/>
      <c r="AH799" s="11"/>
      <c r="AI799" s="11"/>
      <c r="AJ799" s="11"/>
      <c r="AK799" s="11"/>
      <c r="AL799" s="11"/>
      <c r="AM799" s="11"/>
      <c r="AN799" s="11"/>
    </row>
    <row r="800" spans="2:40" ht="15.75" customHeight="1" x14ac:dyDescent="0.45">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c r="AB800" s="11"/>
      <c r="AC800" s="11"/>
      <c r="AD800" s="11"/>
      <c r="AE800" s="11"/>
      <c r="AF800" s="11"/>
      <c r="AG800" s="11"/>
      <c r="AH800" s="11"/>
      <c r="AI800" s="11"/>
      <c r="AJ800" s="11"/>
      <c r="AK800" s="11"/>
      <c r="AL800" s="11"/>
      <c r="AM800" s="11"/>
      <c r="AN800" s="11"/>
    </row>
    <row r="801" spans="2:40" ht="15.75" customHeight="1" x14ac:dyDescent="0.45">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c r="AB801" s="11"/>
      <c r="AC801" s="11"/>
      <c r="AD801" s="11"/>
      <c r="AE801" s="11"/>
      <c r="AF801" s="11"/>
      <c r="AG801" s="11"/>
      <c r="AH801" s="11"/>
      <c r="AI801" s="11"/>
      <c r="AJ801" s="11"/>
      <c r="AK801" s="11"/>
      <c r="AL801" s="11"/>
      <c r="AM801" s="11"/>
      <c r="AN801" s="11"/>
    </row>
    <row r="802" spans="2:40" ht="15.75" customHeight="1" x14ac:dyDescent="0.45">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c r="AB802" s="11"/>
      <c r="AC802" s="11"/>
      <c r="AD802" s="11"/>
      <c r="AE802" s="11"/>
      <c r="AF802" s="11"/>
      <c r="AG802" s="11"/>
      <c r="AH802" s="11"/>
      <c r="AI802" s="11"/>
      <c r="AJ802" s="11"/>
      <c r="AK802" s="11"/>
      <c r="AL802" s="11"/>
      <c r="AM802" s="11"/>
      <c r="AN802" s="11"/>
    </row>
    <row r="803" spans="2:40" ht="15.75" customHeight="1" x14ac:dyDescent="0.45">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c r="AB803" s="11"/>
      <c r="AC803" s="11"/>
      <c r="AD803" s="11"/>
      <c r="AE803" s="11"/>
      <c r="AF803" s="11"/>
      <c r="AG803" s="11"/>
      <c r="AH803" s="11"/>
      <c r="AI803" s="11"/>
      <c r="AJ803" s="11"/>
      <c r="AK803" s="11"/>
      <c r="AL803" s="11"/>
      <c r="AM803" s="11"/>
      <c r="AN803" s="11"/>
    </row>
    <row r="804" spans="2:40" ht="15.75" customHeight="1" x14ac:dyDescent="0.45">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c r="AB804" s="11"/>
      <c r="AC804" s="11"/>
      <c r="AD804" s="11"/>
      <c r="AE804" s="11"/>
      <c r="AF804" s="11"/>
      <c r="AG804" s="11"/>
      <c r="AH804" s="11"/>
      <c r="AI804" s="11"/>
      <c r="AJ804" s="11"/>
      <c r="AK804" s="11"/>
      <c r="AL804" s="11"/>
      <c r="AM804" s="11"/>
      <c r="AN804" s="11"/>
    </row>
    <row r="805" spans="2:40" ht="15.75" customHeight="1" x14ac:dyDescent="0.45">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c r="AB805" s="11"/>
      <c r="AC805" s="11"/>
      <c r="AD805" s="11"/>
      <c r="AE805" s="11"/>
      <c r="AF805" s="11"/>
      <c r="AG805" s="11"/>
      <c r="AH805" s="11"/>
      <c r="AI805" s="11"/>
      <c r="AJ805" s="11"/>
      <c r="AK805" s="11"/>
      <c r="AL805" s="11"/>
      <c r="AM805" s="11"/>
      <c r="AN805" s="11"/>
    </row>
    <row r="806" spans="2:40" ht="15.75" customHeight="1" x14ac:dyDescent="0.45">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c r="AB806" s="11"/>
      <c r="AC806" s="11"/>
      <c r="AD806" s="11"/>
      <c r="AE806" s="11"/>
      <c r="AF806" s="11"/>
      <c r="AG806" s="11"/>
      <c r="AH806" s="11"/>
      <c r="AI806" s="11"/>
      <c r="AJ806" s="11"/>
      <c r="AK806" s="11"/>
      <c r="AL806" s="11"/>
      <c r="AM806" s="11"/>
      <c r="AN806" s="11"/>
    </row>
    <row r="807" spans="2:40" ht="15.75" customHeight="1" x14ac:dyDescent="0.45">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c r="AB807" s="11"/>
      <c r="AC807" s="11"/>
      <c r="AD807" s="11"/>
      <c r="AE807" s="11"/>
      <c r="AF807" s="11"/>
      <c r="AG807" s="11"/>
      <c r="AH807" s="11"/>
      <c r="AI807" s="11"/>
      <c r="AJ807" s="11"/>
      <c r="AK807" s="11"/>
      <c r="AL807" s="11"/>
      <c r="AM807" s="11"/>
      <c r="AN807" s="11"/>
    </row>
    <row r="808" spans="2:40" ht="15.75" customHeight="1" x14ac:dyDescent="0.45">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c r="AB808" s="11"/>
      <c r="AC808" s="11"/>
      <c r="AD808" s="11"/>
      <c r="AE808" s="11"/>
      <c r="AF808" s="11"/>
      <c r="AG808" s="11"/>
      <c r="AH808" s="11"/>
      <c r="AI808" s="11"/>
      <c r="AJ808" s="11"/>
      <c r="AK808" s="11"/>
      <c r="AL808" s="11"/>
      <c r="AM808" s="11"/>
      <c r="AN808" s="11"/>
    </row>
    <row r="809" spans="2:40" ht="15.75" customHeight="1" x14ac:dyDescent="0.45">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c r="AB809" s="11"/>
      <c r="AC809" s="11"/>
      <c r="AD809" s="11"/>
      <c r="AE809" s="11"/>
      <c r="AF809" s="11"/>
      <c r="AG809" s="11"/>
      <c r="AH809" s="11"/>
      <c r="AI809" s="11"/>
      <c r="AJ809" s="11"/>
      <c r="AK809" s="11"/>
      <c r="AL809" s="11"/>
      <c r="AM809" s="11"/>
      <c r="AN809" s="11"/>
    </row>
    <row r="810" spans="2:40" ht="15.75" customHeight="1" x14ac:dyDescent="0.45">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c r="AB810" s="11"/>
      <c r="AC810" s="11"/>
      <c r="AD810" s="11"/>
      <c r="AE810" s="11"/>
      <c r="AF810" s="11"/>
      <c r="AG810" s="11"/>
      <c r="AH810" s="11"/>
      <c r="AI810" s="11"/>
      <c r="AJ810" s="11"/>
      <c r="AK810" s="11"/>
      <c r="AL810" s="11"/>
      <c r="AM810" s="11"/>
      <c r="AN810" s="11"/>
    </row>
    <row r="811" spans="2:40" ht="15.75" customHeight="1" x14ac:dyDescent="0.45">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c r="AB811" s="11"/>
      <c r="AC811" s="11"/>
      <c r="AD811" s="11"/>
      <c r="AE811" s="11"/>
      <c r="AF811" s="11"/>
      <c r="AG811" s="11"/>
      <c r="AH811" s="11"/>
      <c r="AI811" s="11"/>
      <c r="AJ811" s="11"/>
      <c r="AK811" s="11"/>
      <c r="AL811" s="11"/>
      <c r="AM811" s="11"/>
      <c r="AN811" s="11"/>
    </row>
    <row r="812" spans="2:40" ht="15.75" customHeight="1" x14ac:dyDescent="0.45">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c r="AB812" s="11"/>
      <c r="AC812" s="11"/>
      <c r="AD812" s="11"/>
      <c r="AE812" s="11"/>
      <c r="AF812" s="11"/>
      <c r="AG812" s="11"/>
      <c r="AH812" s="11"/>
      <c r="AI812" s="11"/>
      <c r="AJ812" s="11"/>
      <c r="AK812" s="11"/>
      <c r="AL812" s="11"/>
      <c r="AM812" s="11"/>
      <c r="AN812" s="11"/>
    </row>
    <row r="813" spans="2:40" ht="15.75" customHeight="1" x14ac:dyDescent="0.45">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c r="AB813" s="11"/>
      <c r="AC813" s="11"/>
      <c r="AD813" s="11"/>
      <c r="AE813" s="11"/>
      <c r="AF813" s="11"/>
      <c r="AG813" s="11"/>
      <c r="AH813" s="11"/>
      <c r="AI813" s="11"/>
      <c r="AJ813" s="11"/>
      <c r="AK813" s="11"/>
      <c r="AL813" s="11"/>
      <c r="AM813" s="11"/>
      <c r="AN813" s="11"/>
    </row>
    <row r="814" spans="2:40" ht="15.75" customHeight="1" x14ac:dyDescent="0.45">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c r="AB814" s="11"/>
      <c r="AC814" s="11"/>
      <c r="AD814" s="11"/>
      <c r="AE814" s="11"/>
      <c r="AF814" s="11"/>
      <c r="AG814" s="11"/>
      <c r="AH814" s="11"/>
      <c r="AI814" s="11"/>
      <c r="AJ814" s="11"/>
      <c r="AK814" s="11"/>
      <c r="AL814" s="11"/>
      <c r="AM814" s="11"/>
      <c r="AN814" s="11"/>
    </row>
    <row r="815" spans="2:40" ht="15.75" customHeight="1" x14ac:dyDescent="0.45">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c r="AB815" s="11"/>
      <c r="AC815" s="11"/>
      <c r="AD815" s="11"/>
      <c r="AE815" s="11"/>
      <c r="AF815" s="11"/>
      <c r="AG815" s="11"/>
      <c r="AH815" s="11"/>
      <c r="AI815" s="11"/>
      <c r="AJ815" s="11"/>
      <c r="AK815" s="11"/>
      <c r="AL815" s="11"/>
      <c r="AM815" s="11"/>
      <c r="AN815" s="11"/>
    </row>
    <row r="816" spans="2:40" ht="15.75" customHeight="1" x14ac:dyDescent="0.45">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c r="AB816" s="11"/>
      <c r="AC816" s="11"/>
      <c r="AD816" s="11"/>
      <c r="AE816" s="11"/>
      <c r="AF816" s="11"/>
      <c r="AG816" s="11"/>
      <c r="AH816" s="11"/>
      <c r="AI816" s="11"/>
      <c r="AJ816" s="11"/>
      <c r="AK816" s="11"/>
      <c r="AL816" s="11"/>
      <c r="AM816" s="11"/>
      <c r="AN816" s="11"/>
    </row>
    <row r="817" spans="2:40" ht="15.75" customHeight="1" x14ac:dyDescent="0.45">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c r="AB817" s="11"/>
      <c r="AC817" s="11"/>
      <c r="AD817" s="11"/>
      <c r="AE817" s="11"/>
      <c r="AF817" s="11"/>
      <c r="AG817" s="11"/>
      <c r="AH817" s="11"/>
      <c r="AI817" s="11"/>
      <c r="AJ817" s="11"/>
      <c r="AK817" s="11"/>
      <c r="AL817" s="11"/>
      <c r="AM817" s="11"/>
      <c r="AN817" s="11"/>
    </row>
    <row r="818" spans="2:40" ht="15.75" customHeight="1" x14ac:dyDescent="0.45">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c r="AB818" s="11"/>
      <c r="AC818" s="11"/>
      <c r="AD818" s="11"/>
      <c r="AE818" s="11"/>
      <c r="AF818" s="11"/>
      <c r="AG818" s="11"/>
      <c r="AH818" s="11"/>
      <c r="AI818" s="11"/>
      <c r="AJ818" s="11"/>
      <c r="AK818" s="11"/>
      <c r="AL818" s="11"/>
      <c r="AM818" s="11"/>
      <c r="AN818" s="11"/>
    </row>
    <row r="819" spans="2:40" ht="15.75" customHeight="1" x14ac:dyDescent="0.45">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c r="AB819" s="11"/>
      <c r="AC819" s="11"/>
      <c r="AD819" s="11"/>
      <c r="AE819" s="11"/>
      <c r="AF819" s="11"/>
      <c r="AG819" s="11"/>
      <c r="AH819" s="11"/>
      <c r="AI819" s="11"/>
      <c r="AJ819" s="11"/>
      <c r="AK819" s="11"/>
      <c r="AL819" s="11"/>
      <c r="AM819" s="11"/>
      <c r="AN819" s="11"/>
    </row>
    <row r="820" spans="2:40" ht="15.75" customHeight="1" x14ac:dyDescent="0.45">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c r="AB820" s="11"/>
      <c r="AC820" s="11"/>
      <c r="AD820" s="11"/>
      <c r="AE820" s="11"/>
      <c r="AF820" s="11"/>
      <c r="AG820" s="11"/>
      <c r="AH820" s="11"/>
      <c r="AI820" s="11"/>
      <c r="AJ820" s="11"/>
      <c r="AK820" s="11"/>
      <c r="AL820" s="11"/>
      <c r="AM820" s="11"/>
      <c r="AN820" s="11"/>
    </row>
    <row r="821" spans="2:40" ht="15.75" customHeight="1" x14ac:dyDescent="0.45">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c r="AB821" s="11"/>
      <c r="AC821" s="11"/>
      <c r="AD821" s="11"/>
      <c r="AE821" s="11"/>
      <c r="AF821" s="11"/>
      <c r="AG821" s="11"/>
      <c r="AH821" s="11"/>
      <c r="AI821" s="11"/>
      <c r="AJ821" s="11"/>
      <c r="AK821" s="11"/>
      <c r="AL821" s="11"/>
      <c r="AM821" s="11"/>
      <c r="AN821" s="11"/>
    </row>
    <row r="822" spans="2:40" ht="15.75" customHeight="1" x14ac:dyDescent="0.45">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c r="AB822" s="11"/>
      <c r="AC822" s="11"/>
      <c r="AD822" s="11"/>
      <c r="AE822" s="11"/>
      <c r="AF822" s="11"/>
      <c r="AG822" s="11"/>
      <c r="AH822" s="11"/>
      <c r="AI822" s="11"/>
      <c r="AJ822" s="11"/>
      <c r="AK822" s="11"/>
      <c r="AL822" s="11"/>
      <c r="AM822" s="11"/>
      <c r="AN822" s="11"/>
    </row>
    <row r="823" spans="2:40" ht="15.75" customHeight="1" x14ac:dyDescent="0.45">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c r="AB823" s="11"/>
      <c r="AC823" s="11"/>
      <c r="AD823" s="11"/>
      <c r="AE823" s="11"/>
      <c r="AF823" s="11"/>
      <c r="AG823" s="11"/>
      <c r="AH823" s="11"/>
      <c r="AI823" s="11"/>
      <c r="AJ823" s="11"/>
      <c r="AK823" s="11"/>
      <c r="AL823" s="11"/>
      <c r="AM823" s="11"/>
      <c r="AN823" s="11"/>
    </row>
    <row r="824" spans="2:40" ht="15.75" customHeight="1" x14ac:dyDescent="0.45">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c r="AB824" s="11"/>
      <c r="AC824" s="11"/>
      <c r="AD824" s="11"/>
      <c r="AE824" s="11"/>
      <c r="AF824" s="11"/>
      <c r="AG824" s="11"/>
      <c r="AH824" s="11"/>
      <c r="AI824" s="11"/>
      <c r="AJ824" s="11"/>
      <c r="AK824" s="11"/>
      <c r="AL824" s="11"/>
      <c r="AM824" s="11"/>
      <c r="AN824" s="11"/>
    </row>
    <row r="825" spans="2:40" ht="15.75" customHeight="1" x14ac:dyDescent="0.45">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c r="AB825" s="11"/>
      <c r="AC825" s="11"/>
      <c r="AD825" s="11"/>
      <c r="AE825" s="11"/>
      <c r="AF825" s="11"/>
      <c r="AG825" s="11"/>
      <c r="AH825" s="11"/>
      <c r="AI825" s="11"/>
      <c r="AJ825" s="11"/>
      <c r="AK825" s="11"/>
      <c r="AL825" s="11"/>
      <c r="AM825" s="11"/>
      <c r="AN825" s="11"/>
    </row>
    <row r="826" spans="2:40" ht="15.75" customHeight="1" x14ac:dyDescent="0.45">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c r="AB826" s="11"/>
      <c r="AC826" s="11"/>
      <c r="AD826" s="11"/>
      <c r="AE826" s="11"/>
      <c r="AF826" s="11"/>
      <c r="AG826" s="11"/>
      <c r="AH826" s="11"/>
      <c r="AI826" s="11"/>
      <c r="AJ826" s="11"/>
      <c r="AK826" s="11"/>
      <c r="AL826" s="11"/>
      <c r="AM826" s="11"/>
      <c r="AN826" s="11"/>
    </row>
    <row r="827" spans="2:40" ht="15.75" customHeight="1" x14ac:dyDescent="0.45">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c r="AB827" s="11"/>
      <c r="AC827" s="11"/>
      <c r="AD827" s="11"/>
      <c r="AE827" s="11"/>
      <c r="AF827" s="11"/>
      <c r="AG827" s="11"/>
      <c r="AH827" s="11"/>
      <c r="AI827" s="11"/>
      <c r="AJ827" s="11"/>
      <c r="AK827" s="11"/>
      <c r="AL827" s="11"/>
      <c r="AM827" s="11"/>
      <c r="AN827" s="11"/>
    </row>
    <row r="828" spans="2:40" ht="15.75" customHeight="1" x14ac:dyDescent="0.45">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c r="AB828" s="11"/>
      <c r="AC828" s="11"/>
      <c r="AD828" s="11"/>
      <c r="AE828" s="11"/>
      <c r="AF828" s="11"/>
      <c r="AG828" s="11"/>
      <c r="AH828" s="11"/>
      <c r="AI828" s="11"/>
      <c r="AJ828" s="11"/>
      <c r="AK828" s="11"/>
      <c r="AL828" s="11"/>
      <c r="AM828" s="11"/>
      <c r="AN828" s="11"/>
    </row>
    <row r="829" spans="2:40" ht="15.75" customHeight="1" x14ac:dyDescent="0.45">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c r="AB829" s="11"/>
      <c r="AC829" s="11"/>
      <c r="AD829" s="11"/>
      <c r="AE829" s="11"/>
      <c r="AF829" s="11"/>
      <c r="AG829" s="11"/>
      <c r="AH829" s="11"/>
      <c r="AI829" s="11"/>
      <c r="AJ829" s="11"/>
      <c r="AK829" s="11"/>
      <c r="AL829" s="11"/>
      <c r="AM829" s="11"/>
      <c r="AN829" s="11"/>
    </row>
    <row r="830" spans="2:40" ht="15.75" customHeight="1" x14ac:dyDescent="0.45">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c r="AB830" s="11"/>
      <c r="AC830" s="11"/>
      <c r="AD830" s="11"/>
      <c r="AE830" s="11"/>
      <c r="AF830" s="11"/>
      <c r="AG830" s="11"/>
      <c r="AH830" s="11"/>
      <c r="AI830" s="11"/>
      <c r="AJ830" s="11"/>
      <c r="AK830" s="11"/>
      <c r="AL830" s="11"/>
      <c r="AM830" s="11"/>
      <c r="AN830" s="11"/>
    </row>
    <row r="831" spans="2:40" ht="15.75" customHeight="1" x14ac:dyDescent="0.45">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c r="AB831" s="11"/>
      <c r="AC831" s="11"/>
      <c r="AD831" s="11"/>
      <c r="AE831" s="11"/>
      <c r="AF831" s="11"/>
      <c r="AG831" s="11"/>
      <c r="AH831" s="11"/>
      <c r="AI831" s="11"/>
      <c r="AJ831" s="11"/>
      <c r="AK831" s="11"/>
      <c r="AL831" s="11"/>
      <c r="AM831" s="11"/>
      <c r="AN831" s="11"/>
    </row>
    <row r="832" spans="2:40" ht="15.75" customHeight="1" x14ac:dyDescent="0.45">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c r="AB832" s="11"/>
      <c r="AC832" s="11"/>
      <c r="AD832" s="11"/>
      <c r="AE832" s="11"/>
      <c r="AF832" s="11"/>
      <c r="AG832" s="11"/>
      <c r="AH832" s="11"/>
      <c r="AI832" s="11"/>
      <c r="AJ832" s="11"/>
      <c r="AK832" s="11"/>
      <c r="AL832" s="11"/>
      <c r="AM832" s="11"/>
      <c r="AN832" s="11"/>
    </row>
    <row r="833" spans="2:40" ht="15.75" customHeight="1" x14ac:dyDescent="0.45">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c r="AB833" s="11"/>
      <c r="AC833" s="11"/>
      <c r="AD833" s="11"/>
      <c r="AE833" s="11"/>
      <c r="AF833" s="11"/>
      <c r="AG833" s="11"/>
      <c r="AH833" s="11"/>
      <c r="AI833" s="11"/>
      <c r="AJ833" s="11"/>
      <c r="AK833" s="11"/>
      <c r="AL833" s="11"/>
      <c r="AM833" s="11"/>
      <c r="AN833" s="11"/>
    </row>
    <row r="834" spans="2:40" ht="15.75" customHeight="1" x14ac:dyDescent="0.45">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c r="AB834" s="11"/>
      <c r="AC834" s="11"/>
      <c r="AD834" s="11"/>
      <c r="AE834" s="11"/>
      <c r="AF834" s="11"/>
      <c r="AG834" s="11"/>
      <c r="AH834" s="11"/>
      <c r="AI834" s="11"/>
      <c r="AJ834" s="11"/>
      <c r="AK834" s="11"/>
      <c r="AL834" s="11"/>
      <c r="AM834" s="11"/>
      <c r="AN834" s="11"/>
    </row>
    <row r="835" spans="2:40" ht="15.75" customHeight="1" x14ac:dyDescent="0.45">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c r="AB835" s="11"/>
      <c r="AC835" s="11"/>
      <c r="AD835" s="11"/>
      <c r="AE835" s="11"/>
      <c r="AF835" s="11"/>
      <c r="AG835" s="11"/>
      <c r="AH835" s="11"/>
      <c r="AI835" s="11"/>
      <c r="AJ835" s="11"/>
      <c r="AK835" s="11"/>
      <c r="AL835" s="11"/>
      <c r="AM835" s="11"/>
      <c r="AN835" s="11"/>
    </row>
    <row r="836" spans="2:40" ht="15.75" customHeight="1" x14ac:dyDescent="0.45">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c r="AB836" s="11"/>
      <c r="AC836" s="11"/>
      <c r="AD836" s="11"/>
      <c r="AE836" s="11"/>
      <c r="AF836" s="11"/>
      <c r="AG836" s="11"/>
      <c r="AH836" s="11"/>
      <c r="AI836" s="11"/>
      <c r="AJ836" s="11"/>
      <c r="AK836" s="11"/>
      <c r="AL836" s="11"/>
      <c r="AM836" s="11"/>
      <c r="AN836" s="11"/>
    </row>
    <row r="837" spans="2:40" ht="15.75" customHeight="1" x14ac:dyDescent="0.45">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c r="AB837" s="11"/>
      <c r="AC837" s="11"/>
      <c r="AD837" s="11"/>
      <c r="AE837" s="11"/>
      <c r="AF837" s="11"/>
      <c r="AG837" s="11"/>
      <c r="AH837" s="11"/>
      <c r="AI837" s="11"/>
      <c r="AJ837" s="11"/>
      <c r="AK837" s="11"/>
      <c r="AL837" s="11"/>
      <c r="AM837" s="11"/>
      <c r="AN837" s="11"/>
    </row>
    <row r="838" spans="2:40" ht="15.75" customHeight="1" x14ac:dyDescent="0.45">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c r="AB838" s="11"/>
      <c r="AC838" s="11"/>
      <c r="AD838" s="11"/>
      <c r="AE838" s="11"/>
      <c r="AF838" s="11"/>
      <c r="AG838" s="11"/>
      <c r="AH838" s="11"/>
      <c r="AI838" s="11"/>
      <c r="AJ838" s="11"/>
      <c r="AK838" s="11"/>
      <c r="AL838" s="11"/>
      <c r="AM838" s="11"/>
      <c r="AN838" s="11"/>
    </row>
    <row r="839" spans="2:40" ht="15.75" customHeight="1" x14ac:dyDescent="0.45">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c r="AB839" s="11"/>
      <c r="AC839" s="11"/>
      <c r="AD839" s="11"/>
      <c r="AE839" s="11"/>
      <c r="AF839" s="11"/>
      <c r="AG839" s="11"/>
      <c r="AH839" s="11"/>
      <c r="AI839" s="11"/>
      <c r="AJ839" s="11"/>
      <c r="AK839" s="11"/>
      <c r="AL839" s="11"/>
      <c r="AM839" s="11"/>
      <c r="AN839" s="11"/>
    </row>
    <row r="840" spans="2:40" ht="15.75" customHeight="1" x14ac:dyDescent="0.45">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c r="AB840" s="11"/>
      <c r="AC840" s="11"/>
      <c r="AD840" s="11"/>
      <c r="AE840" s="11"/>
      <c r="AF840" s="11"/>
      <c r="AG840" s="11"/>
      <c r="AH840" s="11"/>
      <c r="AI840" s="11"/>
      <c r="AJ840" s="11"/>
      <c r="AK840" s="11"/>
      <c r="AL840" s="11"/>
      <c r="AM840" s="11"/>
      <c r="AN840" s="11"/>
    </row>
    <row r="841" spans="2:40" ht="15.75" customHeight="1" x14ac:dyDescent="0.45">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c r="AB841" s="11"/>
      <c r="AC841" s="11"/>
      <c r="AD841" s="11"/>
      <c r="AE841" s="11"/>
      <c r="AF841" s="11"/>
      <c r="AG841" s="11"/>
      <c r="AH841" s="11"/>
      <c r="AI841" s="11"/>
      <c r="AJ841" s="11"/>
      <c r="AK841" s="11"/>
      <c r="AL841" s="11"/>
      <c r="AM841" s="11"/>
      <c r="AN841" s="11"/>
    </row>
    <row r="842" spans="2:40" ht="15.75" customHeight="1" x14ac:dyDescent="0.45">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c r="AB842" s="11"/>
      <c r="AC842" s="11"/>
      <c r="AD842" s="11"/>
      <c r="AE842" s="11"/>
      <c r="AF842" s="11"/>
      <c r="AG842" s="11"/>
      <c r="AH842" s="11"/>
      <c r="AI842" s="11"/>
      <c r="AJ842" s="11"/>
      <c r="AK842" s="11"/>
      <c r="AL842" s="11"/>
      <c r="AM842" s="11"/>
      <c r="AN842" s="11"/>
    </row>
    <row r="843" spans="2:40" ht="15.75" customHeight="1" x14ac:dyDescent="0.45">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c r="AB843" s="11"/>
      <c r="AC843" s="11"/>
      <c r="AD843" s="11"/>
      <c r="AE843" s="11"/>
      <c r="AF843" s="11"/>
      <c r="AG843" s="11"/>
      <c r="AH843" s="11"/>
      <c r="AI843" s="11"/>
      <c r="AJ843" s="11"/>
      <c r="AK843" s="11"/>
      <c r="AL843" s="11"/>
      <c r="AM843" s="11"/>
      <c r="AN843" s="11"/>
    </row>
    <row r="844" spans="2:40" ht="15.75" customHeight="1" x14ac:dyDescent="0.45">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c r="AB844" s="11"/>
      <c r="AC844" s="11"/>
      <c r="AD844" s="11"/>
      <c r="AE844" s="11"/>
      <c r="AF844" s="11"/>
      <c r="AG844" s="11"/>
      <c r="AH844" s="11"/>
      <c r="AI844" s="11"/>
      <c r="AJ844" s="11"/>
      <c r="AK844" s="11"/>
      <c r="AL844" s="11"/>
      <c r="AM844" s="11"/>
      <c r="AN844" s="11"/>
    </row>
    <row r="845" spans="2:40" ht="15.75" customHeight="1" x14ac:dyDescent="0.45">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c r="AB845" s="11"/>
      <c r="AC845" s="11"/>
      <c r="AD845" s="11"/>
      <c r="AE845" s="11"/>
      <c r="AF845" s="11"/>
      <c r="AG845" s="11"/>
      <c r="AH845" s="11"/>
      <c r="AI845" s="11"/>
      <c r="AJ845" s="11"/>
      <c r="AK845" s="11"/>
      <c r="AL845" s="11"/>
      <c r="AM845" s="11"/>
      <c r="AN845" s="11"/>
    </row>
    <row r="846" spans="2:40" ht="15.75" customHeight="1" x14ac:dyDescent="0.45">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c r="AB846" s="11"/>
      <c r="AC846" s="11"/>
      <c r="AD846" s="11"/>
      <c r="AE846" s="11"/>
      <c r="AF846" s="11"/>
      <c r="AG846" s="11"/>
      <c r="AH846" s="11"/>
      <c r="AI846" s="11"/>
      <c r="AJ846" s="11"/>
      <c r="AK846" s="11"/>
      <c r="AL846" s="11"/>
      <c r="AM846" s="11"/>
      <c r="AN846" s="11"/>
    </row>
    <row r="847" spans="2:40" ht="15.75" customHeight="1" x14ac:dyDescent="0.45">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c r="AB847" s="11"/>
      <c r="AC847" s="11"/>
      <c r="AD847" s="11"/>
      <c r="AE847" s="11"/>
      <c r="AF847" s="11"/>
      <c r="AG847" s="11"/>
      <c r="AH847" s="11"/>
      <c r="AI847" s="11"/>
      <c r="AJ847" s="11"/>
      <c r="AK847" s="11"/>
      <c r="AL847" s="11"/>
      <c r="AM847" s="11"/>
      <c r="AN847" s="11"/>
    </row>
    <row r="848" spans="2:40" ht="15.75" customHeight="1" x14ac:dyDescent="0.45">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c r="AB848" s="11"/>
      <c r="AC848" s="11"/>
      <c r="AD848" s="11"/>
      <c r="AE848" s="11"/>
      <c r="AF848" s="11"/>
      <c r="AG848" s="11"/>
      <c r="AH848" s="11"/>
      <c r="AI848" s="11"/>
      <c r="AJ848" s="11"/>
      <c r="AK848" s="11"/>
      <c r="AL848" s="11"/>
      <c r="AM848" s="11"/>
      <c r="AN848" s="11"/>
    </row>
    <row r="849" spans="2:40" ht="15.75" customHeight="1" x14ac:dyDescent="0.45">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c r="AB849" s="11"/>
      <c r="AC849" s="11"/>
      <c r="AD849" s="11"/>
      <c r="AE849" s="11"/>
      <c r="AF849" s="11"/>
      <c r="AG849" s="11"/>
      <c r="AH849" s="11"/>
      <c r="AI849" s="11"/>
      <c r="AJ849" s="11"/>
      <c r="AK849" s="11"/>
      <c r="AL849" s="11"/>
      <c r="AM849" s="11"/>
      <c r="AN849" s="11"/>
    </row>
    <row r="850" spans="2:40" ht="15.75" customHeight="1" x14ac:dyDescent="0.45">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c r="AB850" s="11"/>
      <c r="AC850" s="11"/>
      <c r="AD850" s="11"/>
      <c r="AE850" s="11"/>
      <c r="AF850" s="11"/>
      <c r="AG850" s="11"/>
      <c r="AH850" s="11"/>
      <c r="AI850" s="11"/>
      <c r="AJ850" s="11"/>
      <c r="AK850" s="11"/>
      <c r="AL850" s="11"/>
      <c r="AM850" s="11"/>
      <c r="AN850" s="11"/>
    </row>
    <row r="851" spans="2:40" ht="15.75" customHeight="1" x14ac:dyDescent="0.45">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c r="AB851" s="11"/>
      <c r="AC851" s="11"/>
      <c r="AD851" s="11"/>
      <c r="AE851" s="11"/>
      <c r="AF851" s="11"/>
      <c r="AG851" s="11"/>
      <c r="AH851" s="11"/>
      <c r="AI851" s="11"/>
      <c r="AJ851" s="11"/>
      <c r="AK851" s="11"/>
      <c r="AL851" s="11"/>
      <c r="AM851" s="11"/>
      <c r="AN851" s="11"/>
    </row>
    <row r="852" spans="2:40" ht="15.75" customHeight="1" x14ac:dyDescent="0.45">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c r="AB852" s="11"/>
      <c r="AC852" s="11"/>
      <c r="AD852" s="11"/>
      <c r="AE852" s="11"/>
      <c r="AF852" s="11"/>
      <c r="AG852" s="11"/>
      <c r="AH852" s="11"/>
      <c r="AI852" s="11"/>
      <c r="AJ852" s="11"/>
      <c r="AK852" s="11"/>
      <c r="AL852" s="11"/>
      <c r="AM852" s="11"/>
      <c r="AN852" s="11"/>
    </row>
    <row r="853" spans="2:40" ht="15.75" customHeight="1" x14ac:dyDescent="0.45">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c r="AB853" s="11"/>
      <c r="AC853" s="11"/>
      <c r="AD853" s="11"/>
      <c r="AE853" s="11"/>
      <c r="AF853" s="11"/>
      <c r="AG853" s="11"/>
      <c r="AH853" s="11"/>
      <c r="AI853" s="11"/>
      <c r="AJ853" s="11"/>
      <c r="AK853" s="11"/>
      <c r="AL853" s="11"/>
      <c r="AM853" s="11"/>
      <c r="AN853" s="11"/>
    </row>
    <row r="854" spans="2:40" ht="15.75" customHeight="1" x14ac:dyDescent="0.45">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c r="AB854" s="11"/>
      <c r="AC854" s="11"/>
      <c r="AD854" s="11"/>
      <c r="AE854" s="11"/>
      <c r="AF854" s="11"/>
      <c r="AG854" s="11"/>
      <c r="AH854" s="11"/>
      <c r="AI854" s="11"/>
      <c r="AJ854" s="11"/>
      <c r="AK854" s="11"/>
      <c r="AL854" s="11"/>
      <c r="AM854" s="11"/>
      <c r="AN854" s="11"/>
    </row>
    <row r="855" spans="2:40" ht="15.75" customHeight="1" x14ac:dyDescent="0.45">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c r="AB855" s="11"/>
      <c r="AC855" s="11"/>
      <c r="AD855" s="11"/>
      <c r="AE855" s="11"/>
      <c r="AF855" s="11"/>
      <c r="AG855" s="11"/>
      <c r="AH855" s="11"/>
      <c r="AI855" s="11"/>
      <c r="AJ855" s="11"/>
      <c r="AK855" s="11"/>
      <c r="AL855" s="11"/>
      <c r="AM855" s="11"/>
      <c r="AN855" s="11"/>
    </row>
    <row r="856" spans="2:40" ht="15.75" customHeight="1" x14ac:dyDescent="0.45">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c r="AB856" s="11"/>
      <c r="AC856" s="11"/>
      <c r="AD856" s="11"/>
      <c r="AE856" s="11"/>
      <c r="AF856" s="11"/>
      <c r="AG856" s="11"/>
      <c r="AH856" s="11"/>
      <c r="AI856" s="11"/>
      <c r="AJ856" s="11"/>
      <c r="AK856" s="11"/>
      <c r="AL856" s="11"/>
      <c r="AM856" s="11"/>
      <c r="AN856" s="11"/>
    </row>
    <row r="857" spans="2:40" ht="15.75" customHeight="1" x14ac:dyDescent="0.45">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c r="AB857" s="11"/>
      <c r="AC857" s="11"/>
      <c r="AD857" s="11"/>
      <c r="AE857" s="11"/>
      <c r="AF857" s="11"/>
      <c r="AG857" s="11"/>
      <c r="AH857" s="11"/>
      <c r="AI857" s="11"/>
      <c r="AJ857" s="11"/>
      <c r="AK857" s="11"/>
      <c r="AL857" s="11"/>
      <c r="AM857" s="11"/>
      <c r="AN857" s="11"/>
    </row>
    <row r="858" spans="2:40" ht="15.75" customHeight="1" x14ac:dyDescent="0.45">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c r="AB858" s="11"/>
      <c r="AC858" s="11"/>
      <c r="AD858" s="11"/>
      <c r="AE858" s="11"/>
      <c r="AF858" s="11"/>
      <c r="AG858" s="11"/>
      <c r="AH858" s="11"/>
      <c r="AI858" s="11"/>
      <c r="AJ858" s="11"/>
      <c r="AK858" s="11"/>
      <c r="AL858" s="11"/>
      <c r="AM858" s="11"/>
      <c r="AN858" s="11"/>
    </row>
    <row r="859" spans="2:40" ht="15.75" customHeight="1" x14ac:dyDescent="0.45">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c r="AB859" s="11"/>
      <c r="AC859" s="11"/>
      <c r="AD859" s="11"/>
      <c r="AE859" s="11"/>
      <c r="AF859" s="11"/>
      <c r="AG859" s="11"/>
      <c r="AH859" s="11"/>
      <c r="AI859" s="11"/>
      <c r="AJ859" s="11"/>
      <c r="AK859" s="11"/>
      <c r="AL859" s="11"/>
      <c r="AM859" s="11"/>
      <c r="AN859" s="11"/>
    </row>
    <row r="860" spans="2:40" ht="15.75" customHeight="1" x14ac:dyDescent="0.45">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c r="AB860" s="11"/>
      <c r="AC860" s="11"/>
      <c r="AD860" s="11"/>
      <c r="AE860" s="11"/>
      <c r="AF860" s="11"/>
      <c r="AG860" s="11"/>
      <c r="AH860" s="11"/>
      <c r="AI860" s="11"/>
      <c r="AJ860" s="11"/>
      <c r="AK860" s="11"/>
      <c r="AL860" s="11"/>
      <c r="AM860" s="11"/>
      <c r="AN860" s="11"/>
    </row>
    <row r="861" spans="2:40" ht="15.75" customHeight="1" x14ac:dyDescent="0.45">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c r="AB861" s="11"/>
      <c r="AC861" s="11"/>
      <c r="AD861" s="11"/>
      <c r="AE861" s="11"/>
      <c r="AF861" s="11"/>
      <c r="AG861" s="11"/>
      <c r="AH861" s="11"/>
      <c r="AI861" s="11"/>
      <c r="AJ861" s="11"/>
      <c r="AK861" s="11"/>
      <c r="AL861" s="11"/>
      <c r="AM861" s="11"/>
      <c r="AN861" s="11"/>
    </row>
    <row r="862" spans="2:40" ht="15.75" customHeight="1" x14ac:dyDescent="0.45">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c r="AB862" s="11"/>
      <c r="AC862" s="11"/>
      <c r="AD862" s="11"/>
      <c r="AE862" s="11"/>
      <c r="AF862" s="11"/>
      <c r="AG862" s="11"/>
      <c r="AH862" s="11"/>
      <c r="AI862" s="11"/>
      <c r="AJ862" s="11"/>
      <c r="AK862" s="11"/>
      <c r="AL862" s="11"/>
      <c r="AM862" s="11"/>
      <c r="AN862" s="11"/>
    </row>
    <row r="863" spans="2:40" ht="15.75" customHeight="1" x14ac:dyDescent="0.45">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c r="AB863" s="11"/>
      <c r="AC863" s="11"/>
      <c r="AD863" s="11"/>
      <c r="AE863" s="11"/>
      <c r="AF863" s="11"/>
      <c r="AG863" s="11"/>
      <c r="AH863" s="11"/>
      <c r="AI863" s="11"/>
      <c r="AJ863" s="11"/>
      <c r="AK863" s="11"/>
      <c r="AL863" s="11"/>
      <c r="AM863" s="11"/>
      <c r="AN863" s="11"/>
    </row>
    <row r="864" spans="2:40" ht="15.75" customHeight="1" x14ac:dyDescent="0.45">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c r="AB864" s="11"/>
      <c r="AC864" s="11"/>
      <c r="AD864" s="11"/>
      <c r="AE864" s="11"/>
      <c r="AF864" s="11"/>
      <c r="AG864" s="11"/>
      <c r="AH864" s="11"/>
      <c r="AI864" s="11"/>
      <c r="AJ864" s="11"/>
      <c r="AK864" s="11"/>
      <c r="AL864" s="11"/>
      <c r="AM864" s="11"/>
      <c r="AN864" s="11"/>
    </row>
    <row r="865" spans="2:40" ht="15.75" customHeight="1" x14ac:dyDescent="0.45">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c r="AB865" s="11"/>
      <c r="AC865" s="11"/>
      <c r="AD865" s="11"/>
      <c r="AE865" s="11"/>
      <c r="AF865" s="11"/>
      <c r="AG865" s="11"/>
      <c r="AH865" s="11"/>
      <c r="AI865" s="11"/>
      <c r="AJ865" s="11"/>
      <c r="AK865" s="11"/>
      <c r="AL865" s="11"/>
      <c r="AM865" s="11"/>
      <c r="AN865" s="11"/>
    </row>
    <row r="866" spans="2:40" ht="15.75" customHeight="1" x14ac:dyDescent="0.45">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c r="AB866" s="11"/>
      <c r="AC866" s="11"/>
      <c r="AD866" s="11"/>
      <c r="AE866" s="11"/>
      <c r="AF866" s="11"/>
      <c r="AG866" s="11"/>
      <c r="AH866" s="11"/>
      <c r="AI866" s="11"/>
      <c r="AJ866" s="11"/>
      <c r="AK866" s="11"/>
      <c r="AL866" s="11"/>
      <c r="AM866" s="11"/>
      <c r="AN866" s="11"/>
    </row>
    <row r="867" spans="2:40" ht="15.75" customHeight="1" x14ac:dyDescent="0.45">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c r="AB867" s="11"/>
      <c r="AC867" s="11"/>
      <c r="AD867" s="11"/>
      <c r="AE867" s="11"/>
      <c r="AF867" s="11"/>
      <c r="AG867" s="11"/>
      <c r="AH867" s="11"/>
      <c r="AI867" s="11"/>
      <c r="AJ867" s="11"/>
      <c r="AK867" s="11"/>
      <c r="AL867" s="11"/>
      <c r="AM867" s="11"/>
      <c r="AN867" s="11"/>
    </row>
    <row r="868" spans="2:40" ht="15.75" customHeight="1" x14ac:dyDescent="0.45">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c r="AB868" s="11"/>
      <c r="AC868" s="11"/>
      <c r="AD868" s="11"/>
      <c r="AE868" s="11"/>
      <c r="AF868" s="11"/>
      <c r="AG868" s="11"/>
      <c r="AH868" s="11"/>
      <c r="AI868" s="11"/>
      <c r="AJ868" s="11"/>
      <c r="AK868" s="11"/>
      <c r="AL868" s="11"/>
      <c r="AM868" s="11"/>
      <c r="AN868" s="11"/>
    </row>
    <row r="869" spans="2:40" ht="15.75" customHeight="1" x14ac:dyDescent="0.45">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c r="AB869" s="11"/>
      <c r="AC869" s="11"/>
      <c r="AD869" s="11"/>
      <c r="AE869" s="11"/>
      <c r="AF869" s="11"/>
      <c r="AG869" s="11"/>
      <c r="AH869" s="11"/>
      <c r="AI869" s="11"/>
      <c r="AJ869" s="11"/>
      <c r="AK869" s="11"/>
      <c r="AL869" s="11"/>
      <c r="AM869" s="11"/>
      <c r="AN869" s="11"/>
    </row>
    <row r="870" spans="2:40" ht="15.75" customHeight="1" x14ac:dyDescent="0.45">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c r="AB870" s="11"/>
      <c r="AC870" s="11"/>
      <c r="AD870" s="11"/>
      <c r="AE870" s="11"/>
      <c r="AF870" s="11"/>
      <c r="AG870" s="11"/>
      <c r="AH870" s="11"/>
      <c r="AI870" s="11"/>
      <c r="AJ870" s="11"/>
      <c r="AK870" s="11"/>
      <c r="AL870" s="11"/>
      <c r="AM870" s="11"/>
      <c r="AN870" s="11"/>
    </row>
    <row r="871" spans="2:40" ht="15.75" customHeight="1" x14ac:dyDescent="0.45">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c r="AB871" s="11"/>
      <c r="AC871" s="11"/>
      <c r="AD871" s="11"/>
      <c r="AE871" s="11"/>
      <c r="AF871" s="11"/>
      <c r="AG871" s="11"/>
      <c r="AH871" s="11"/>
      <c r="AI871" s="11"/>
      <c r="AJ871" s="11"/>
      <c r="AK871" s="11"/>
      <c r="AL871" s="11"/>
      <c r="AM871" s="11"/>
      <c r="AN871" s="11"/>
    </row>
    <row r="872" spans="2:40" ht="15.75" customHeight="1" x14ac:dyDescent="0.45">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c r="AB872" s="11"/>
      <c r="AC872" s="11"/>
      <c r="AD872" s="11"/>
      <c r="AE872" s="11"/>
      <c r="AF872" s="11"/>
      <c r="AG872" s="11"/>
      <c r="AH872" s="11"/>
      <c r="AI872" s="11"/>
      <c r="AJ872" s="11"/>
      <c r="AK872" s="11"/>
      <c r="AL872" s="11"/>
      <c r="AM872" s="11"/>
      <c r="AN872" s="11"/>
    </row>
    <row r="873" spans="2:40" ht="15.75" customHeight="1" x14ac:dyDescent="0.45">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c r="AB873" s="11"/>
      <c r="AC873" s="11"/>
      <c r="AD873" s="11"/>
      <c r="AE873" s="11"/>
      <c r="AF873" s="11"/>
      <c r="AG873" s="11"/>
      <c r="AH873" s="11"/>
      <c r="AI873" s="11"/>
      <c r="AJ873" s="11"/>
      <c r="AK873" s="11"/>
      <c r="AL873" s="11"/>
      <c r="AM873" s="11"/>
      <c r="AN873" s="11"/>
    </row>
    <row r="874" spans="2:40" ht="15.75" customHeight="1" x14ac:dyDescent="0.45">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c r="AB874" s="11"/>
      <c r="AC874" s="11"/>
      <c r="AD874" s="11"/>
      <c r="AE874" s="11"/>
      <c r="AF874" s="11"/>
      <c r="AG874" s="11"/>
      <c r="AH874" s="11"/>
      <c r="AI874" s="11"/>
      <c r="AJ874" s="11"/>
      <c r="AK874" s="11"/>
      <c r="AL874" s="11"/>
      <c r="AM874" s="11"/>
      <c r="AN874" s="11"/>
    </row>
    <row r="875" spans="2:40" ht="15.75" customHeight="1" x14ac:dyDescent="0.45">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c r="AB875" s="11"/>
      <c r="AC875" s="11"/>
      <c r="AD875" s="11"/>
      <c r="AE875" s="11"/>
      <c r="AF875" s="11"/>
      <c r="AG875" s="11"/>
      <c r="AH875" s="11"/>
      <c r="AI875" s="11"/>
      <c r="AJ875" s="11"/>
      <c r="AK875" s="11"/>
      <c r="AL875" s="11"/>
      <c r="AM875" s="11"/>
      <c r="AN875" s="11"/>
    </row>
    <row r="876" spans="2:40" ht="15.75" customHeight="1" x14ac:dyDescent="0.45">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c r="AB876" s="11"/>
      <c r="AC876" s="11"/>
      <c r="AD876" s="11"/>
      <c r="AE876" s="11"/>
      <c r="AF876" s="11"/>
      <c r="AG876" s="11"/>
      <c r="AH876" s="11"/>
      <c r="AI876" s="11"/>
      <c r="AJ876" s="11"/>
      <c r="AK876" s="11"/>
      <c r="AL876" s="11"/>
      <c r="AM876" s="11"/>
      <c r="AN876" s="11"/>
    </row>
    <row r="877" spans="2:40" ht="15.75" customHeight="1" x14ac:dyDescent="0.45">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c r="AB877" s="11"/>
      <c r="AC877" s="11"/>
      <c r="AD877" s="11"/>
      <c r="AE877" s="11"/>
      <c r="AF877" s="11"/>
      <c r="AG877" s="11"/>
      <c r="AH877" s="11"/>
      <c r="AI877" s="11"/>
      <c r="AJ877" s="11"/>
      <c r="AK877" s="11"/>
      <c r="AL877" s="11"/>
      <c r="AM877" s="11"/>
      <c r="AN877" s="11"/>
    </row>
    <row r="878" spans="2:40" ht="15.75" customHeight="1" x14ac:dyDescent="0.45">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c r="AB878" s="11"/>
      <c r="AC878" s="11"/>
      <c r="AD878" s="11"/>
      <c r="AE878" s="11"/>
      <c r="AF878" s="11"/>
      <c r="AG878" s="11"/>
      <c r="AH878" s="11"/>
      <c r="AI878" s="11"/>
      <c r="AJ878" s="11"/>
      <c r="AK878" s="11"/>
      <c r="AL878" s="11"/>
      <c r="AM878" s="11"/>
      <c r="AN878" s="11"/>
    </row>
    <row r="879" spans="2:40" ht="15.75" customHeight="1" x14ac:dyDescent="0.45">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c r="AB879" s="11"/>
      <c r="AC879" s="11"/>
      <c r="AD879" s="11"/>
      <c r="AE879" s="11"/>
      <c r="AF879" s="11"/>
      <c r="AG879" s="11"/>
      <c r="AH879" s="11"/>
      <c r="AI879" s="11"/>
      <c r="AJ879" s="11"/>
      <c r="AK879" s="11"/>
      <c r="AL879" s="11"/>
      <c r="AM879" s="11"/>
      <c r="AN879" s="11"/>
    </row>
    <row r="880" spans="2:40" ht="15.75" customHeight="1" x14ac:dyDescent="0.45">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c r="AB880" s="11"/>
      <c r="AC880" s="11"/>
      <c r="AD880" s="11"/>
      <c r="AE880" s="11"/>
      <c r="AF880" s="11"/>
      <c r="AG880" s="11"/>
      <c r="AH880" s="11"/>
      <c r="AI880" s="11"/>
      <c r="AJ880" s="11"/>
      <c r="AK880" s="11"/>
      <c r="AL880" s="11"/>
      <c r="AM880" s="11"/>
      <c r="AN880" s="11"/>
    </row>
    <row r="881" spans="2:40" ht="15.75" customHeight="1" x14ac:dyDescent="0.45">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c r="AB881" s="11"/>
      <c r="AC881" s="11"/>
      <c r="AD881" s="11"/>
      <c r="AE881" s="11"/>
      <c r="AF881" s="11"/>
      <c r="AG881" s="11"/>
      <c r="AH881" s="11"/>
      <c r="AI881" s="11"/>
      <c r="AJ881" s="11"/>
      <c r="AK881" s="11"/>
      <c r="AL881" s="11"/>
      <c r="AM881" s="11"/>
      <c r="AN881" s="11"/>
    </row>
    <row r="882" spans="2:40" ht="15.75" customHeight="1" x14ac:dyDescent="0.45">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c r="AB882" s="11"/>
      <c r="AC882" s="11"/>
      <c r="AD882" s="11"/>
      <c r="AE882" s="11"/>
      <c r="AF882" s="11"/>
      <c r="AG882" s="11"/>
      <c r="AH882" s="11"/>
      <c r="AI882" s="11"/>
      <c r="AJ882" s="11"/>
      <c r="AK882" s="11"/>
      <c r="AL882" s="11"/>
      <c r="AM882" s="11"/>
      <c r="AN882" s="11"/>
    </row>
    <row r="883" spans="2:40" ht="15.75" customHeight="1" x14ac:dyDescent="0.45">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c r="AB883" s="11"/>
      <c r="AC883" s="11"/>
      <c r="AD883" s="11"/>
      <c r="AE883" s="11"/>
      <c r="AF883" s="11"/>
      <c r="AG883" s="11"/>
      <c r="AH883" s="11"/>
      <c r="AI883" s="11"/>
      <c r="AJ883" s="11"/>
      <c r="AK883" s="11"/>
      <c r="AL883" s="11"/>
      <c r="AM883" s="11"/>
      <c r="AN883" s="11"/>
    </row>
    <row r="884" spans="2:40" ht="15.75" customHeight="1" x14ac:dyDescent="0.45">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c r="AB884" s="11"/>
      <c r="AC884" s="11"/>
      <c r="AD884" s="11"/>
      <c r="AE884" s="11"/>
      <c r="AF884" s="11"/>
      <c r="AG884" s="11"/>
      <c r="AH884" s="11"/>
      <c r="AI884" s="11"/>
      <c r="AJ884" s="11"/>
      <c r="AK884" s="11"/>
      <c r="AL884" s="11"/>
      <c r="AM884" s="11"/>
      <c r="AN884" s="11"/>
    </row>
    <row r="885" spans="2:40" ht="15.75" customHeight="1" x14ac:dyDescent="0.45">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c r="AB885" s="11"/>
      <c r="AC885" s="11"/>
      <c r="AD885" s="11"/>
      <c r="AE885" s="11"/>
      <c r="AF885" s="11"/>
      <c r="AG885" s="11"/>
      <c r="AH885" s="11"/>
      <c r="AI885" s="11"/>
      <c r="AJ885" s="11"/>
      <c r="AK885" s="11"/>
      <c r="AL885" s="11"/>
      <c r="AM885" s="11"/>
      <c r="AN885" s="11"/>
    </row>
    <row r="886" spans="2:40" ht="15.75" customHeight="1" x14ac:dyDescent="0.45">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c r="AB886" s="11"/>
      <c r="AC886" s="11"/>
      <c r="AD886" s="11"/>
      <c r="AE886" s="11"/>
      <c r="AF886" s="11"/>
      <c r="AG886" s="11"/>
      <c r="AH886" s="11"/>
      <c r="AI886" s="11"/>
      <c r="AJ886" s="11"/>
      <c r="AK886" s="11"/>
      <c r="AL886" s="11"/>
      <c r="AM886" s="11"/>
      <c r="AN886" s="11"/>
    </row>
    <row r="887" spans="2:40" ht="15.75" customHeight="1" x14ac:dyDescent="0.45">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c r="AB887" s="11"/>
      <c r="AC887" s="11"/>
      <c r="AD887" s="11"/>
      <c r="AE887" s="11"/>
      <c r="AF887" s="11"/>
      <c r="AG887" s="11"/>
      <c r="AH887" s="11"/>
      <c r="AI887" s="11"/>
      <c r="AJ887" s="11"/>
      <c r="AK887" s="11"/>
      <c r="AL887" s="11"/>
      <c r="AM887" s="11"/>
      <c r="AN887" s="11"/>
    </row>
    <row r="888" spans="2:40" ht="15.75" customHeight="1" x14ac:dyDescent="0.45">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c r="AB888" s="11"/>
      <c r="AC888" s="11"/>
      <c r="AD888" s="11"/>
      <c r="AE888" s="11"/>
      <c r="AF888" s="11"/>
      <c r="AG888" s="11"/>
      <c r="AH888" s="11"/>
      <c r="AI888" s="11"/>
      <c r="AJ888" s="11"/>
      <c r="AK888" s="11"/>
      <c r="AL888" s="11"/>
      <c r="AM888" s="11"/>
      <c r="AN888" s="11"/>
    </row>
    <row r="889" spans="2:40" ht="15.75" customHeight="1" x14ac:dyDescent="0.45">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c r="AB889" s="11"/>
      <c r="AC889" s="11"/>
      <c r="AD889" s="11"/>
      <c r="AE889" s="11"/>
      <c r="AF889" s="11"/>
      <c r="AG889" s="11"/>
      <c r="AH889" s="11"/>
      <c r="AI889" s="11"/>
      <c r="AJ889" s="11"/>
      <c r="AK889" s="11"/>
      <c r="AL889" s="11"/>
      <c r="AM889" s="11"/>
      <c r="AN889" s="11"/>
    </row>
    <row r="890" spans="2:40" ht="15.75" customHeight="1" x14ac:dyDescent="0.45">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c r="AB890" s="11"/>
      <c r="AC890" s="11"/>
      <c r="AD890" s="11"/>
      <c r="AE890" s="11"/>
      <c r="AF890" s="11"/>
      <c r="AG890" s="11"/>
      <c r="AH890" s="11"/>
      <c r="AI890" s="11"/>
      <c r="AJ890" s="11"/>
      <c r="AK890" s="11"/>
      <c r="AL890" s="11"/>
      <c r="AM890" s="11"/>
      <c r="AN890" s="11"/>
    </row>
    <row r="891" spans="2:40" ht="15.75" customHeight="1" x14ac:dyDescent="0.45">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c r="AB891" s="11"/>
      <c r="AC891" s="11"/>
      <c r="AD891" s="11"/>
      <c r="AE891" s="11"/>
      <c r="AF891" s="11"/>
      <c r="AG891" s="11"/>
      <c r="AH891" s="11"/>
      <c r="AI891" s="11"/>
      <c r="AJ891" s="11"/>
      <c r="AK891" s="11"/>
      <c r="AL891" s="11"/>
      <c r="AM891" s="11"/>
      <c r="AN891" s="11"/>
    </row>
    <row r="892" spans="2:40" ht="15.75" customHeight="1" x14ac:dyDescent="0.45">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c r="AB892" s="11"/>
      <c r="AC892" s="11"/>
      <c r="AD892" s="11"/>
      <c r="AE892" s="11"/>
      <c r="AF892" s="11"/>
      <c r="AG892" s="11"/>
      <c r="AH892" s="11"/>
      <c r="AI892" s="11"/>
      <c r="AJ892" s="11"/>
      <c r="AK892" s="11"/>
      <c r="AL892" s="11"/>
      <c r="AM892" s="11"/>
      <c r="AN892" s="11"/>
    </row>
    <row r="893" spans="2:40" ht="15.75" customHeight="1" x14ac:dyDescent="0.45">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c r="AB893" s="11"/>
      <c r="AC893" s="11"/>
      <c r="AD893" s="11"/>
      <c r="AE893" s="11"/>
      <c r="AF893" s="11"/>
      <c r="AG893" s="11"/>
      <c r="AH893" s="11"/>
      <c r="AI893" s="11"/>
      <c r="AJ893" s="11"/>
      <c r="AK893" s="11"/>
      <c r="AL893" s="11"/>
      <c r="AM893" s="11"/>
      <c r="AN893" s="11"/>
    </row>
    <row r="894" spans="2:40" ht="15.75" customHeight="1" x14ac:dyDescent="0.45">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c r="AB894" s="11"/>
      <c r="AC894" s="11"/>
      <c r="AD894" s="11"/>
      <c r="AE894" s="11"/>
      <c r="AF894" s="11"/>
      <c r="AG894" s="11"/>
      <c r="AH894" s="11"/>
      <c r="AI894" s="11"/>
      <c r="AJ894" s="11"/>
      <c r="AK894" s="11"/>
      <c r="AL894" s="11"/>
      <c r="AM894" s="11"/>
      <c r="AN894" s="11"/>
    </row>
    <row r="895" spans="2:40" ht="15.75" customHeight="1" x14ac:dyDescent="0.45">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c r="AB895" s="11"/>
      <c r="AC895" s="11"/>
      <c r="AD895" s="11"/>
      <c r="AE895" s="11"/>
      <c r="AF895" s="11"/>
      <c r="AG895" s="11"/>
      <c r="AH895" s="11"/>
      <c r="AI895" s="11"/>
      <c r="AJ895" s="11"/>
      <c r="AK895" s="11"/>
      <c r="AL895" s="11"/>
      <c r="AM895" s="11"/>
      <c r="AN895" s="11"/>
    </row>
    <row r="896" spans="2:40" ht="15.75" customHeight="1" x14ac:dyDescent="0.45">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c r="AB896" s="11"/>
      <c r="AC896" s="11"/>
      <c r="AD896" s="11"/>
      <c r="AE896" s="11"/>
      <c r="AF896" s="11"/>
      <c r="AG896" s="11"/>
      <c r="AH896" s="11"/>
      <c r="AI896" s="11"/>
      <c r="AJ896" s="11"/>
      <c r="AK896" s="11"/>
      <c r="AL896" s="11"/>
      <c r="AM896" s="11"/>
      <c r="AN896" s="11"/>
    </row>
    <row r="897" spans="2:40" ht="15.75" customHeight="1" x14ac:dyDescent="0.45">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c r="AB897" s="11"/>
      <c r="AC897" s="11"/>
      <c r="AD897" s="11"/>
      <c r="AE897" s="11"/>
      <c r="AF897" s="11"/>
      <c r="AG897" s="11"/>
      <c r="AH897" s="11"/>
      <c r="AI897" s="11"/>
      <c r="AJ897" s="11"/>
      <c r="AK897" s="11"/>
      <c r="AL897" s="11"/>
      <c r="AM897" s="11"/>
      <c r="AN897" s="11"/>
    </row>
    <row r="898" spans="2:40" ht="15.75" customHeight="1" x14ac:dyDescent="0.45">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c r="AB898" s="11"/>
      <c r="AC898" s="11"/>
      <c r="AD898" s="11"/>
      <c r="AE898" s="11"/>
      <c r="AF898" s="11"/>
      <c r="AG898" s="11"/>
      <c r="AH898" s="11"/>
      <c r="AI898" s="11"/>
      <c r="AJ898" s="11"/>
      <c r="AK898" s="11"/>
      <c r="AL898" s="11"/>
      <c r="AM898" s="11"/>
      <c r="AN898" s="11"/>
    </row>
    <row r="899" spans="2:40" ht="15.75" customHeight="1" x14ac:dyDescent="0.45">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c r="AB899" s="11"/>
      <c r="AC899" s="11"/>
      <c r="AD899" s="11"/>
      <c r="AE899" s="11"/>
      <c r="AF899" s="11"/>
      <c r="AG899" s="11"/>
      <c r="AH899" s="11"/>
      <c r="AI899" s="11"/>
      <c r="AJ899" s="11"/>
      <c r="AK899" s="11"/>
      <c r="AL899" s="11"/>
      <c r="AM899" s="11"/>
      <c r="AN899" s="11"/>
    </row>
    <row r="900" spans="2:40" ht="15.75" customHeight="1" x14ac:dyDescent="0.45">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c r="AB900" s="11"/>
      <c r="AC900" s="11"/>
      <c r="AD900" s="11"/>
      <c r="AE900" s="11"/>
      <c r="AF900" s="11"/>
      <c r="AG900" s="11"/>
      <c r="AH900" s="11"/>
      <c r="AI900" s="11"/>
      <c r="AJ900" s="11"/>
      <c r="AK900" s="11"/>
      <c r="AL900" s="11"/>
      <c r="AM900" s="11"/>
      <c r="AN900" s="11"/>
    </row>
    <row r="901" spans="2:40" ht="15.75" customHeight="1" x14ac:dyDescent="0.45">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c r="AB901" s="11"/>
      <c r="AC901" s="11"/>
      <c r="AD901" s="11"/>
      <c r="AE901" s="11"/>
      <c r="AF901" s="11"/>
      <c r="AG901" s="11"/>
      <c r="AH901" s="11"/>
      <c r="AI901" s="11"/>
      <c r="AJ901" s="11"/>
      <c r="AK901" s="11"/>
      <c r="AL901" s="11"/>
      <c r="AM901" s="11"/>
      <c r="AN901" s="11"/>
    </row>
    <row r="902" spans="2:40" ht="15.75" customHeight="1" x14ac:dyDescent="0.45">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c r="AB902" s="11"/>
      <c r="AC902" s="11"/>
      <c r="AD902" s="11"/>
      <c r="AE902" s="11"/>
      <c r="AF902" s="11"/>
      <c r="AG902" s="11"/>
      <c r="AH902" s="11"/>
      <c r="AI902" s="11"/>
      <c r="AJ902" s="11"/>
      <c r="AK902" s="11"/>
      <c r="AL902" s="11"/>
      <c r="AM902" s="11"/>
      <c r="AN902" s="11"/>
    </row>
    <row r="903" spans="2:40" ht="15.75" customHeight="1" x14ac:dyDescent="0.45">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c r="AB903" s="11"/>
      <c r="AC903" s="11"/>
      <c r="AD903" s="11"/>
      <c r="AE903" s="11"/>
      <c r="AF903" s="11"/>
      <c r="AG903" s="11"/>
      <c r="AH903" s="11"/>
      <c r="AI903" s="11"/>
      <c r="AJ903" s="11"/>
      <c r="AK903" s="11"/>
      <c r="AL903" s="11"/>
      <c r="AM903" s="11"/>
      <c r="AN903" s="11"/>
    </row>
    <row r="904" spans="2:40" ht="15.75" customHeight="1" x14ac:dyDescent="0.45">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c r="AB904" s="11"/>
      <c r="AC904" s="11"/>
      <c r="AD904" s="11"/>
      <c r="AE904" s="11"/>
      <c r="AF904" s="11"/>
      <c r="AG904" s="11"/>
      <c r="AH904" s="11"/>
      <c r="AI904" s="11"/>
      <c r="AJ904" s="11"/>
      <c r="AK904" s="11"/>
      <c r="AL904" s="11"/>
      <c r="AM904" s="11"/>
      <c r="AN904" s="11"/>
    </row>
    <row r="905" spans="2:40" ht="15.75" customHeight="1" x14ac:dyDescent="0.45">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c r="AB905" s="11"/>
      <c r="AC905" s="11"/>
      <c r="AD905" s="11"/>
      <c r="AE905" s="11"/>
      <c r="AF905" s="11"/>
      <c r="AG905" s="11"/>
      <c r="AH905" s="11"/>
      <c r="AI905" s="11"/>
      <c r="AJ905" s="11"/>
      <c r="AK905" s="11"/>
      <c r="AL905" s="11"/>
      <c r="AM905" s="11"/>
      <c r="AN905" s="11"/>
    </row>
    <row r="906" spans="2:40" ht="15.75" customHeight="1" x14ac:dyDescent="0.45">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c r="AB906" s="11"/>
      <c r="AC906" s="11"/>
      <c r="AD906" s="11"/>
      <c r="AE906" s="11"/>
      <c r="AF906" s="11"/>
      <c r="AG906" s="11"/>
      <c r="AH906" s="11"/>
      <c r="AI906" s="11"/>
      <c r="AJ906" s="11"/>
      <c r="AK906" s="11"/>
      <c r="AL906" s="11"/>
      <c r="AM906" s="11"/>
      <c r="AN906" s="11"/>
    </row>
    <row r="907" spans="2:40" ht="15.75" customHeight="1" x14ac:dyDescent="0.45">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c r="AB907" s="11"/>
      <c r="AC907" s="11"/>
      <c r="AD907" s="11"/>
      <c r="AE907" s="11"/>
      <c r="AF907" s="11"/>
      <c r="AG907" s="11"/>
      <c r="AH907" s="11"/>
      <c r="AI907" s="11"/>
      <c r="AJ907" s="11"/>
      <c r="AK907" s="11"/>
      <c r="AL907" s="11"/>
      <c r="AM907" s="11"/>
      <c r="AN907" s="11"/>
    </row>
    <row r="908" spans="2:40" ht="15.75" customHeight="1" x14ac:dyDescent="0.45">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c r="AB908" s="11"/>
      <c r="AC908" s="11"/>
      <c r="AD908" s="11"/>
      <c r="AE908" s="11"/>
      <c r="AF908" s="11"/>
      <c r="AG908" s="11"/>
      <c r="AH908" s="11"/>
      <c r="AI908" s="11"/>
      <c r="AJ908" s="11"/>
      <c r="AK908" s="11"/>
      <c r="AL908" s="11"/>
      <c r="AM908" s="11"/>
      <c r="AN908" s="11"/>
    </row>
    <row r="909" spans="2:40" ht="15.75" customHeight="1" x14ac:dyDescent="0.45">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c r="AB909" s="11"/>
      <c r="AC909" s="11"/>
      <c r="AD909" s="11"/>
      <c r="AE909" s="11"/>
      <c r="AF909" s="11"/>
      <c r="AG909" s="11"/>
      <c r="AH909" s="11"/>
      <c r="AI909" s="11"/>
      <c r="AJ909" s="11"/>
      <c r="AK909" s="11"/>
      <c r="AL909" s="11"/>
      <c r="AM909" s="11"/>
      <c r="AN909" s="11"/>
    </row>
    <row r="910" spans="2:40" ht="15.75" customHeight="1" x14ac:dyDescent="0.45">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c r="AB910" s="11"/>
      <c r="AC910" s="11"/>
      <c r="AD910" s="11"/>
      <c r="AE910" s="11"/>
      <c r="AF910" s="11"/>
      <c r="AG910" s="11"/>
      <c r="AH910" s="11"/>
      <c r="AI910" s="11"/>
      <c r="AJ910" s="11"/>
      <c r="AK910" s="11"/>
      <c r="AL910" s="11"/>
      <c r="AM910" s="11"/>
      <c r="AN910" s="11"/>
    </row>
    <row r="911" spans="2:40" ht="15.75" customHeight="1" x14ac:dyDescent="0.45">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c r="AB911" s="11"/>
      <c r="AC911" s="11"/>
      <c r="AD911" s="11"/>
      <c r="AE911" s="11"/>
      <c r="AF911" s="11"/>
      <c r="AG911" s="11"/>
      <c r="AH911" s="11"/>
      <c r="AI911" s="11"/>
      <c r="AJ911" s="11"/>
      <c r="AK911" s="11"/>
      <c r="AL911" s="11"/>
      <c r="AM911" s="11"/>
      <c r="AN911" s="11"/>
    </row>
    <row r="912" spans="2:40" ht="15.75" customHeight="1" x14ac:dyDescent="0.45">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c r="AB912" s="11"/>
      <c r="AC912" s="11"/>
      <c r="AD912" s="11"/>
      <c r="AE912" s="11"/>
      <c r="AF912" s="11"/>
      <c r="AG912" s="11"/>
      <c r="AH912" s="11"/>
      <c r="AI912" s="11"/>
      <c r="AJ912" s="11"/>
      <c r="AK912" s="11"/>
      <c r="AL912" s="11"/>
      <c r="AM912" s="11"/>
      <c r="AN912" s="11"/>
    </row>
    <row r="913" spans="2:40" ht="15.75" customHeight="1" x14ac:dyDescent="0.45">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c r="AB913" s="11"/>
      <c r="AC913" s="11"/>
      <c r="AD913" s="11"/>
      <c r="AE913" s="11"/>
      <c r="AF913" s="11"/>
      <c r="AG913" s="11"/>
      <c r="AH913" s="11"/>
      <c r="AI913" s="11"/>
      <c r="AJ913" s="11"/>
      <c r="AK913" s="11"/>
      <c r="AL913" s="11"/>
      <c r="AM913" s="11"/>
      <c r="AN913" s="11"/>
    </row>
    <row r="914" spans="2:40" ht="15.75" customHeight="1" x14ac:dyDescent="0.45">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c r="AB914" s="11"/>
      <c r="AC914" s="11"/>
      <c r="AD914" s="11"/>
      <c r="AE914" s="11"/>
      <c r="AF914" s="11"/>
      <c r="AG914" s="11"/>
      <c r="AH914" s="11"/>
      <c r="AI914" s="11"/>
      <c r="AJ914" s="11"/>
      <c r="AK914" s="11"/>
      <c r="AL914" s="11"/>
      <c r="AM914" s="11"/>
      <c r="AN914" s="11"/>
    </row>
    <row r="915" spans="2:40" ht="15.75" customHeight="1" x14ac:dyDescent="0.45">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c r="AB915" s="11"/>
      <c r="AC915" s="11"/>
      <c r="AD915" s="11"/>
      <c r="AE915" s="11"/>
      <c r="AF915" s="11"/>
      <c r="AG915" s="11"/>
      <c r="AH915" s="11"/>
      <c r="AI915" s="11"/>
      <c r="AJ915" s="11"/>
      <c r="AK915" s="11"/>
      <c r="AL915" s="11"/>
      <c r="AM915" s="11"/>
      <c r="AN915" s="11"/>
    </row>
    <row r="916" spans="2:40" ht="15.75" customHeight="1" x14ac:dyDescent="0.45">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c r="AB916" s="11"/>
      <c r="AC916" s="11"/>
      <c r="AD916" s="11"/>
      <c r="AE916" s="11"/>
      <c r="AF916" s="11"/>
      <c r="AG916" s="11"/>
      <c r="AH916" s="11"/>
      <c r="AI916" s="11"/>
      <c r="AJ916" s="11"/>
      <c r="AK916" s="11"/>
      <c r="AL916" s="11"/>
      <c r="AM916" s="11"/>
      <c r="AN916" s="11"/>
    </row>
    <row r="917" spans="2:40" ht="15.75" customHeight="1" x14ac:dyDescent="0.45">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c r="AB917" s="11"/>
      <c r="AC917" s="11"/>
      <c r="AD917" s="11"/>
      <c r="AE917" s="11"/>
      <c r="AF917" s="11"/>
      <c r="AG917" s="11"/>
      <c r="AH917" s="11"/>
      <c r="AI917" s="11"/>
      <c r="AJ917" s="11"/>
      <c r="AK917" s="11"/>
      <c r="AL917" s="11"/>
      <c r="AM917" s="11"/>
      <c r="AN917" s="11"/>
    </row>
    <row r="918" spans="2:40" ht="15.75" customHeight="1" x14ac:dyDescent="0.45">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c r="AB918" s="11"/>
      <c r="AC918" s="11"/>
      <c r="AD918" s="11"/>
      <c r="AE918" s="11"/>
      <c r="AF918" s="11"/>
      <c r="AG918" s="11"/>
      <c r="AH918" s="11"/>
      <c r="AI918" s="11"/>
      <c r="AJ918" s="11"/>
      <c r="AK918" s="11"/>
      <c r="AL918" s="11"/>
      <c r="AM918" s="11"/>
      <c r="AN918" s="11"/>
    </row>
    <row r="919" spans="2:40" ht="15.75" customHeight="1" x14ac:dyDescent="0.45">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c r="AB919" s="11"/>
      <c r="AC919" s="11"/>
      <c r="AD919" s="11"/>
      <c r="AE919" s="11"/>
      <c r="AF919" s="11"/>
      <c r="AG919" s="11"/>
      <c r="AH919" s="11"/>
      <c r="AI919" s="11"/>
      <c r="AJ919" s="11"/>
      <c r="AK919" s="11"/>
      <c r="AL919" s="11"/>
      <c r="AM919" s="11"/>
      <c r="AN919" s="11"/>
    </row>
    <row r="920" spans="2:40" ht="15.75" customHeight="1" x14ac:dyDescent="0.45">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c r="AB920" s="11"/>
      <c r="AC920" s="11"/>
      <c r="AD920" s="11"/>
      <c r="AE920" s="11"/>
      <c r="AF920" s="11"/>
      <c r="AG920" s="11"/>
      <c r="AH920" s="11"/>
      <c r="AI920" s="11"/>
      <c r="AJ920" s="11"/>
      <c r="AK920" s="11"/>
      <c r="AL920" s="11"/>
      <c r="AM920" s="11"/>
      <c r="AN920" s="11"/>
    </row>
    <row r="921" spans="2:40" ht="15.75" customHeight="1" x14ac:dyDescent="0.45">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c r="AB921" s="11"/>
      <c r="AC921" s="11"/>
      <c r="AD921" s="11"/>
      <c r="AE921" s="11"/>
      <c r="AF921" s="11"/>
      <c r="AG921" s="11"/>
      <c r="AH921" s="11"/>
      <c r="AI921" s="11"/>
      <c r="AJ921" s="11"/>
      <c r="AK921" s="11"/>
      <c r="AL921" s="11"/>
      <c r="AM921" s="11"/>
      <c r="AN921" s="11"/>
    </row>
    <row r="922" spans="2:40" ht="15.75" customHeight="1" x14ac:dyDescent="0.45">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c r="AB922" s="11"/>
      <c r="AC922" s="11"/>
      <c r="AD922" s="11"/>
      <c r="AE922" s="11"/>
      <c r="AF922" s="11"/>
      <c r="AG922" s="11"/>
      <c r="AH922" s="11"/>
      <c r="AI922" s="11"/>
      <c r="AJ922" s="11"/>
      <c r="AK922" s="11"/>
      <c r="AL922" s="11"/>
      <c r="AM922" s="11"/>
      <c r="AN922" s="11"/>
    </row>
    <row r="923" spans="2:40" ht="15.75" customHeight="1" x14ac:dyDescent="0.45">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c r="AB923" s="11"/>
      <c r="AC923" s="11"/>
      <c r="AD923" s="11"/>
      <c r="AE923" s="11"/>
      <c r="AF923" s="11"/>
      <c r="AG923" s="11"/>
      <c r="AH923" s="11"/>
      <c r="AI923" s="11"/>
      <c r="AJ923" s="11"/>
      <c r="AK923" s="11"/>
      <c r="AL923" s="11"/>
      <c r="AM923" s="11"/>
      <c r="AN923" s="11"/>
    </row>
    <row r="924" spans="2:40" ht="15.75" customHeight="1" x14ac:dyDescent="0.45">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c r="AB924" s="11"/>
      <c r="AC924" s="11"/>
      <c r="AD924" s="11"/>
      <c r="AE924" s="11"/>
      <c r="AF924" s="11"/>
      <c r="AG924" s="11"/>
      <c r="AH924" s="11"/>
      <c r="AI924" s="11"/>
      <c r="AJ924" s="11"/>
      <c r="AK924" s="11"/>
      <c r="AL924" s="11"/>
      <c r="AM924" s="11"/>
      <c r="AN924" s="11"/>
    </row>
    <row r="925" spans="2:40" ht="15.75" customHeight="1" x14ac:dyDescent="0.45">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c r="AB925" s="11"/>
      <c r="AC925" s="11"/>
      <c r="AD925" s="11"/>
      <c r="AE925" s="11"/>
      <c r="AF925" s="11"/>
      <c r="AG925" s="11"/>
      <c r="AH925" s="11"/>
      <c r="AI925" s="11"/>
      <c r="AJ925" s="11"/>
      <c r="AK925" s="11"/>
      <c r="AL925" s="11"/>
      <c r="AM925" s="11"/>
      <c r="AN925" s="11"/>
    </row>
    <row r="926" spans="2:40" ht="15.75" customHeight="1" x14ac:dyDescent="0.45">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c r="AB926" s="11"/>
      <c r="AC926" s="11"/>
      <c r="AD926" s="11"/>
      <c r="AE926" s="11"/>
      <c r="AF926" s="11"/>
      <c r="AG926" s="11"/>
      <c r="AH926" s="11"/>
      <c r="AI926" s="11"/>
      <c r="AJ926" s="11"/>
      <c r="AK926" s="11"/>
      <c r="AL926" s="11"/>
      <c r="AM926" s="11"/>
      <c r="AN926" s="11"/>
    </row>
    <row r="927" spans="2:40" ht="15.75" customHeight="1" x14ac:dyDescent="0.45">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c r="AB927" s="11"/>
      <c r="AC927" s="11"/>
      <c r="AD927" s="11"/>
      <c r="AE927" s="11"/>
      <c r="AF927" s="11"/>
      <c r="AG927" s="11"/>
      <c r="AH927" s="11"/>
      <c r="AI927" s="11"/>
      <c r="AJ927" s="11"/>
      <c r="AK927" s="11"/>
      <c r="AL927" s="11"/>
      <c r="AM927" s="11"/>
      <c r="AN927" s="11"/>
    </row>
    <row r="928" spans="2:40" ht="15.75" customHeight="1" x14ac:dyDescent="0.45">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c r="AB928" s="11"/>
      <c r="AC928" s="11"/>
      <c r="AD928" s="11"/>
      <c r="AE928" s="11"/>
      <c r="AF928" s="11"/>
      <c r="AG928" s="11"/>
      <c r="AH928" s="11"/>
      <c r="AI928" s="11"/>
      <c r="AJ928" s="11"/>
      <c r="AK928" s="11"/>
      <c r="AL928" s="11"/>
      <c r="AM928" s="11"/>
      <c r="AN928" s="11"/>
    </row>
    <row r="929" spans="2:40" ht="15.75" customHeight="1" x14ac:dyDescent="0.45">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c r="AB929" s="11"/>
      <c r="AC929" s="11"/>
      <c r="AD929" s="11"/>
      <c r="AE929" s="11"/>
      <c r="AF929" s="11"/>
      <c r="AG929" s="11"/>
      <c r="AH929" s="11"/>
      <c r="AI929" s="11"/>
      <c r="AJ929" s="11"/>
      <c r="AK929" s="11"/>
      <c r="AL929" s="11"/>
      <c r="AM929" s="11"/>
      <c r="AN929" s="11"/>
    </row>
    <row r="930" spans="2:40" ht="15.75" customHeight="1" x14ac:dyDescent="0.45">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c r="AB930" s="11"/>
      <c r="AC930" s="11"/>
      <c r="AD930" s="11"/>
      <c r="AE930" s="11"/>
      <c r="AF930" s="11"/>
      <c r="AG930" s="11"/>
      <c r="AH930" s="11"/>
      <c r="AI930" s="11"/>
      <c r="AJ930" s="11"/>
      <c r="AK930" s="11"/>
      <c r="AL930" s="11"/>
      <c r="AM930" s="11"/>
      <c r="AN930" s="11"/>
    </row>
    <row r="931" spans="2:40" ht="15.75" customHeight="1" x14ac:dyDescent="0.45">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c r="AB931" s="11"/>
      <c r="AC931" s="11"/>
      <c r="AD931" s="11"/>
      <c r="AE931" s="11"/>
      <c r="AF931" s="11"/>
      <c r="AG931" s="11"/>
      <c r="AH931" s="11"/>
      <c r="AI931" s="11"/>
      <c r="AJ931" s="11"/>
      <c r="AK931" s="11"/>
      <c r="AL931" s="11"/>
      <c r="AM931" s="11"/>
      <c r="AN931" s="11"/>
    </row>
    <row r="932" spans="2:40" ht="15.75" customHeight="1" x14ac:dyDescent="0.45">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c r="AB932" s="11"/>
      <c r="AC932" s="11"/>
      <c r="AD932" s="11"/>
      <c r="AE932" s="11"/>
      <c r="AF932" s="11"/>
      <c r="AG932" s="11"/>
      <c r="AH932" s="11"/>
      <c r="AI932" s="11"/>
      <c r="AJ932" s="11"/>
      <c r="AK932" s="11"/>
      <c r="AL932" s="11"/>
      <c r="AM932" s="11"/>
      <c r="AN932" s="11"/>
    </row>
    <row r="933" spans="2:40" ht="15.75" customHeight="1" x14ac:dyDescent="0.45">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c r="AB933" s="11"/>
      <c r="AC933" s="11"/>
      <c r="AD933" s="11"/>
      <c r="AE933" s="11"/>
      <c r="AF933" s="11"/>
      <c r="AG933" s="11"/>
      <c r="AH933" s="11"/>
      <c r="AI933" s="11"/>
      <c r="AJ933" s="11"/>
      <c r="AK933" s="11"/>
      <c r="AL933" s="11"/>
      <c r="AM933" s="11"/>
      <c r="AN933" s="11"/>
    </row>
    <row r="934" spans="2:40" ht="15.75" customHeight="1" x14ac:dyDescent="0.45">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c r="AB934" s="11"/>
      <c r="AC934" s="11"/>
      <c r="AD934" s="11"/>
      <c r="AE934" s="11"/>
      <c r="AF934" s="11"/>
      <c r="AG934" s="11"/>
      <c r="AH934" s="11"/>
      <c r="AI934" s="11"/>
      <c r="AJ934" s="11"/>
      <c r="AK934" s="11"/>
      <c r="AL934" s="11"/>
      <c r="AM934" s="11"/>
      <c r="AN934" s="11"/>
    </row>
    <row r="935" spans="2:40" ht="15.75" customHeight="1" x14ac:dyDescent="0.45">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c r="AB935" s="11"/>
      <c r="AC935" s="11"/>
      <c r="AD935" s="11"/>
      <c r="AE935" s="11"/>
      <c r="AF935" s="11"/>
      <c r="AG935" s="11"/>
      <c r="AH935" s="11"/>
      <c r="AI935" s="11"/>
      <c r="AJ935" s="11"/>
      <c r="AK935" s="11"/>
      <c r="AL935" s="11"/>
      <c r="AM935" s="11"/>
      <c r="AN935" s="11"/>
    </row>
    <row r="936" spans="2:40" ht="15.75" customHeight="1" x14ac:dyDescent="0.45">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c r="AB936" s="11"/>
      <c r="AC936" s="11"/>
      <c r="AD936" s="11"/>
      <c r="AE936" s="11"/>
      <c r="AF936" s="11"/>
      <c r="AG936" s="11"/>
      <c r="AH936" s="11"/>
      <c r="AI936" s="11"/>
      <c r="AJ936" s="11"/>
      <c r="AK936" s="11"/>
      <c r="AL936" s="11"/>
      <c r="AM936" s="11"/>
      <c r="AN936" s="11"/>
    </row>
    <row r="937" spans="2:40" ht="15.75" customHeight="1" x14ac:dyDescent="0.45">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c r="AB937" s="11"/>
      <c r="AC937" s="11"/>
      <c r="AD937" s="11"/>
      <c r="AE937" s="11"/>
      <c r="AF937" s="11"/>
      <c r="AG937" s="11"/>
      <c r="AH937" s="11"/>
      <c r="AI937" s="11"/>
      <c r="AJ937" s="11"/>
      <c r="AK937" s="11"/>
      <c r="AL937" s="11"/>
      <c r="AM937" s="11"/>
      <c r="AN937" s="11"/>
    </row>
    <row r="938" spans="2:40" ht="15.75" customHeight="1" x14ac:dyDescent="0.45">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c r="AB938" s="11"/>
      <c r="AC938" s="11"/>
      <c r="AD938" s="11"/>
      <c r="AE938" s="11"/>
      <c r="AF938" s="11"/>
      <c r="AG938" s="11"/>
      <c r="AH938" s="11"/>
      <c r="AI938" s="11"/>
      <c r="AJ938" s="11"/>
      <c r="AK938" s="11"/>
      <c r="AL938" s="11"/>
      <c r="AM938" s="11"/>
      <c r="AN938" s="11"/>
    </row>
    <row r="939" spans="2:40" ht="15.75" customHeight="1" x14ac:dyDescent="0.45">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c r="AB939" s="11"/>
      <c r="AC939" s="11"/>
      <c r="AD939" s="11"/>
      <c r="AE939" s="11"/>
      <c r="AF939" s="11"/>
      <c r="AG939" s="11"/>
      <c r="AH939" s="11"/>
      <c r="AI939" s="11"/>
      <c r="AJ939" s="11"/>
      <c r="AK939" s="11"/>
      <c r="AL939" s="11"/>
      <c r="AM939" s="11"/>
      <c r="AN939" s="11"/>
    </row>
    <row r="940" spans="2:40" ht="15.75" customHeight="1" x14ac:dyDescent="0.45">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c r="AB940" s="11"/>
      <c r="AC940" s="11"/>
      <c r="AD940" s="11"/>
      <c r="AE940" s="11"/>
      <c r="AF940" s="11"/>
      <c r="AG940" s="11"/>
      <c r="AH940" s="11"/>
      <c r="AI940" s="11"/>
      <c r="AJ940" s="11"/>
      <c r="AK940" s="11"/>
      <c r="AL940" s="11"/>
      <c r="AM940" s="11"/>
      <c r="AN940" s="11"/>
    </row>
    <row r="941" spans="2:40" ht="15.75" customHeight="1" x14ac:dyDescent="0.45">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c r="AB941" s="11"/>
      <c r="AC941" s="11"/>
      <c r="AD941" s="11"/>
      <c r="AE941" s="11"/>
      <c r="AF941" s="11"/>
      <c r="AG941" s="11"/>
      <c r="AH941" s="11"/>
      <c r="AI941" s="11"/>
      <c r="AJ941" s="11"/>
      <c r="AK941" s="11"/>
      <c r="AL941" s="11"/>
      <c r="AM941" s="11"/>
      <c r="AN941" s="11"/>
    </row>
    <row r="942" spans="2:40" ht="15.75" customHeight="1" x14ac:dyDescent="0.45">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c r="AB942" s="11"/>
      <c r="AC942" s="11"/>
      <c r="AD942" s="11"/>
      <c r="AE942" s="11"/>
      <c r="AF942" s="11"/>
      <c r="AG942" s="11"/>
      <c r="AH942" s="11"/>
      <c r="AI942" s="11"/>
      <c r="AJ942" s="11"/>
      <c r="AK942" s="11"/>
      <c r="AL942" s="11"/>
      <c r="AM942" s="11"/>
      <c r="AN942" s="11"/>
    </row>
    <row r="943" spans="2:40" ht="15.75" customHeight="1" x14ac:dyDescent="0.45">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c r="AB943" s="11"/>
      <c r="AC943" s="11"/>
      <c r="AD943" s="11"/>
      <c r="AE943" s="11"/>
      <c r="AF943" s="11"/>
      <c r="AG943" s="11"/>
      <c r="AH943" s="11"/>
      <c r="AI943" s="11"/>
      <c r="AJ943" s="11"/>
      <c r="AK943" s="11"/>
      <c r="AL943" s="11"/>
      <c r="AM943" s="11"/>
      <c r="AN943" s="11"/>
    </row>
    <row r="944" spans="2:40" ht="15.75" customHeight="1" x14ac:dyDescent="0.45">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c r="AB944" s="11"/>
      <c r="AC944" s="11"/>
      <c r="AD944" s="11"/>
      <c r="AE944" s="11"/>
      <c r="AF944" s="11"/>
      <c r="AG944" s="11"/>
      <c r="AH944" s="11"/>
      <c r="AI944" s="11"/>
      <c r="AJ944" s="11"/>
      <c r="AK944" s="11"/>
      <c r="AL944" s="11"/>
      <c r="AM944" s="11"/>
      <c r="AN944" s="11"/>
    </row>
    <row r="945" spans="2:40" ht="15.75" customHeight="1" x14ac:dyDescent="0.45">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c r="AB945" s="11"/>
      <c r="AC945" s="11"/>
      <c r="AD945" s="11"/>
      <c r="AE945" s="11"/>
      <c r="AF945" s="11"/>
      <c r="AG945" s="11"/>
      <c r="AH945" s="11"/>
      <c r="AI945" s="11"/>
      <c r="AJ945" s="11"/>
      <c r="AK945" s="11"/>
      <c r="AL945" s="11"/>
      <c r="AM945" s="11"/>
      <c r="AN945" s="11"/>
    </row>
    <row r="946" spans="2:40" ht="15.75" customHeight="1" x14ac:dyDescent="0.45">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c r="AB946" s="11"/>
      <c r="AC946" s="11"/>
      <c r="AD946" s="11"/>
      <c r="AE946" s="11"/>
      <c r="AF946" s="11"/>
      <c r="AG946" s="11"/>
      <c r="AH946" s="11"/>
      <c r="AI946" s="11"/>
      <c r="AJ946" s="11"/>
      <c r="AK946" s="11"/>
      <c r="AL946" s="11"/>
      <c r="AM946" s="11"/>
      <c r="AN946" s="11"/>
    </row>
    <row r="947" spans="2:40" ht="15.75" customHeight="1" x14ac:dyDescent="0.45">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c r="AB947" s="11"/>
      <c r="AC947" s="11"/>
      <c r="AD947" s="11"/>
      <c r="AE947" s="11"/>
      <c r="AF947" s="11"/>
      <c r="AG947" s="11"/>
      <c r="AH947" s="11"/>
      <c r="AI947" s="11"/>
      <c r="AJ947" s="11"/>
      <c r="AK947" s="11"/>
      <c r="AL947" s="11"/>
      <c r="AM947" s="11"/>
      <c r="AN947" s="11"/>
    </row>
    <row r="948" spans="2:40" ht="15.75" customHeight="1" x14ac:dyDescent="0.45">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c r="AB948" s="11"/>
      <c r="AC948" s="11"/>
      <c r="AD948" s="11"/>
      <c r="AE948" s="11"/>
      <c r="AF948" s="11"/>
      <c r="AG948" s="11"/>
      <c r="AH948" s="11"/>
      <c r="AI948" s="11"/>
      <c r="AJ948" s="11"/>
      <c r="AK948" s="11"/>
      <c r="AL948" s="11"/>
      <c r="AM948" s="11"/>
      <c r="AN948" s="11"/>
    </row>
    <row r="949" spans="2:40" ht="15.75" customHeight="1" x14ac:dyDescent="0.45">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c r="AB949" s="11"/>
      <c r="AC949" s="11"/>
      <c r="AD949" s="11"/>
      <c r="AE949" s="11"/>
      <c r="AF949" s="11"/>
      <c r="AG949" s="11"/>
      <c r="AH949" s="11"/>
      <c r="AI949" s="11"/>
      <c r="AJ949" s="11"/>
      <c r="AK949" s="11"/>
      <c r="AL949" s="11"/>
      <c r="AM949" s="11"/>
      <c r="AN949" s="11"/>
    </row>
    <row r="950" spans="2:40" ht="15.75" customHeight="1" x14ac:dyDescent="0.45">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c r="AB950" s="11"/>
      <c r="AC950" s="11"/>
      <c r="AD950" s="11"/>
      <c r="AE950" s="11"/>
      <c r="AF950" s="11"/>
      <c r="AG950" s="11"/>
      <c r="AH950" s="11"/>
      <c r="AI950" s="11"/>
      <c r="AJ950" s="11"/>
      <c r="AK950" s="11"/>
      <c r="AL950" s="11"/>
      <c r="AM950" s="11"/>
      <c r="AN950" s="11"/>
    </row>
    <row r="951" spans="2:40" ht="15.75" customHeight="1" x14ac:dyDescent="0.45">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c r="AB951" s="11"/>
      <c r="AC951" s="11"/>
      <c r="AD951" s="11"/>
      <c r="AE951" s="11"/>
      <c r="AF951" s="11"/>
      <c r="AG951" s="11"/>
      <c r="AH951" s="11"/>
      <c r="AI951" s="11"/>
      <c r="AJ951" s="11"/>
      <c r="AK951" s="11"/>
      <c r="AL951" s="11"/>
      <c r="AM951" s="11"/>
      <c r="AN951" s="11"/>
    </row>
    <row r="952" spans="2:40" ht="15.75" customHeight="1" x14ac:dyDescent="0.45">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c r="AB952" s="11"/>
      <c r="AC952" s="11"/>
      <c r="AD952" s="11"/>
      <c r="AE952" s="11"/>
      <c r="AF952" s="11"/>
      <c r="AG952" s="11"/>
      <c r="AH952" s="11"/>
      <c r="AI952" s="11"/>
      <c r="AJ952" s="11"/>
      <c r="AK952" s="11"/>
      <c r="AL952" s="11"/>
      <c r="AM952" s="11"/>
      <c r="AN952" s="11"/>
    </row>
    <row r="953" spans="2:40" ht="15.75" customHeight="1" x14ac:dyDescent="0.45">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c r="AB953" s="11"/>
      <c r="AC953" s="11"/>
      <c r="AD953" s="11"/>
      <c r="AE953" s="11"/>
      <c r="AF953" s="11"/>
      <c r="AG953" s="11"/>
      <c r="AH953" s="11"/>
      <c r="AI953" s="11"/>
      <c r="AJ953" s="11"/>
      <c r="AK953" s="11"/>
      <c r="AL953" s="11"/>
      <c r="AM953" s="11"/>
      <c r="AN953" s="11"/>
    </row>
    <row r="954" spans="2:40" ht="15.75" customHeight="1" x14ac:dyDescent="0.45">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c r="AB954" s="11"/>
      <c r="AC954" s="11"/>
      <c r="AD954" s="11"/>
      <c r="AE954" s="11"/>
      <c r="AF954" s="11"/>
      <c r="AG954" s="11"/>
      <c r="AH954" s="11"/>
      <c r="AI954" s="11"/>
      <c r="AJ954" s="11"/>
      <c r="AK954" s="11"/>
      <c r="AL954" s="11"/>
      <c r="AM954" s="11"/>
      <c r="AN954" s="11"/>
    </row>
    <row r="955" spans="2:40" ht="15.75" customHeight="1" x14ac:dyDescent="0.45">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c r="AB955" s="11"/>
      <c r="AC955" s="11"/>
      <c r="AD955" s="11"/>
      <c r="AE955" s="11"/>
      <c r="AF955" s="11"/>
      <c r="AG955" s="11"/>
      <c r="AH955" s="11"/>
      <c r="AI955" s="11"/>
      <c r="AJ955" s="11"/>
      <c r="AK955" s="11"/>
      <c r="AL955" s="11"/>
      <c r="AM955" s="11"/>
      <c r="AN955" s="11"/>
    </row>
    <row r="956" spans="2:40" ht="15.75" customHeight="1" x14ac:dyDescent="0.45">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c r="AB956" s="11"/>
      <c r="AC956" s="11"/>
      <c r="AD956" s="11"/>
      <c r="AE956" s="11"/>
      <c r="AF956" s="11"/>
      <c r="AG956" s="11"/>
      <c r="AH956" s="11"/>
      <c r="AI956" s="11"/>
      <c r="AJ956" s="11"/>
      <c r="AK956" s="11"/>
      <c r="AL956" s="11"/>
      <c r="AM956" s="11"/>
      <c r="AN956" s="11"/>
    </row>
    <row r="957" spans="2:40" ht="15.75" customHeight="1" x14ac:dyDescent="0.45">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c r="AB957" s="11"/>
      <c r="AC957" s="11"/>
      <c r="AD957" s="11"/>
      <c r="AE957" s="11"/>
      <c r="AF957" s="11"/>
      <c r="AG957" s="11"/>
      <c r="AH957" s="11"/>
      <c r="AI957" s="11"/>
      <c r="AJ957" s="11"/>
      <c r="AK957" s="11"/>
      <c r="AL957" s="11"/>
      <c r="AM957" s="11"/>
      <c r="AN957" s="11"/>
    </row>
    <row r="958" spans="2:40" ht="15.75" customHeight="1" x14ac:dyDescent="0.45">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c r="AB958" s="11"/>
      <c r="AC958" s="11"/>
      <c r="AD958" s="11"/>
      <c r="AE958" s="11"/>
      <c r="AF958" s="11"/>
      <c r="AG958" s="11"/>
      <c r="AH958" s="11"/>
      <c r="AI958" s="11"/>
      <c r="AJ958" s="11"/>
      <c r="AK958" s="11"/>
      <c r="AL958" s="11"/>
      <c r="AM958" s="11"/>
      <c r="AN958" s="11"/>
    </row>
    <row r="959" spans="2:40" ht="15.75" customHeight="1" x14ac:dyDescent="0.45">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c r="AB959" s="11"/>
      <c r="AC959" s="11"/>
      <c r="AD959" s="11"/>
      <c r="AE959" s="11"/>
      <c r="AF959" s="11"/>
      <c r="AG959" s="11"/>
      <c r="AH959" s="11"/>
      <c r="AI959" s="11"/>
      <c r="AJ959" s="11"/>
      <c r="AK959" s="11"/>
      <c r="AL959" s="11"/>
      <c r="AM959" s="11"/>
      <c r="AN959" s="11"/>
    </row>
    <row r="960" spans="2:40" ht="15.75" customHeight="1" x14ac:dyDescent="0.45">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c r="AB960" s="11"/>
      <c r="AC960" s="11"/>
      <c r="AD960" s="11"/>
      <c r="AE960" s="11"/>
      <c r="AF960" s="11"/>
      <c r="AG960" s="11"/>
      <c r="AH960" s="11"/>
      <c r="AI960" s="11"/>
      <c r="AJ960" s="11"/>
      <c r="AK960" s="11"/>
      <c r="AL960" s="11"/>
      <c r="AM960" s="11"/>
      <c r="AN960" s="11"/>
    </row>
    <row r="961" spans="2:40" ht="15.75" customHeight="1" x14ac:dyDescent="0.45">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c r="AB961" s="11"/>
      <c r="AC961" s="11"/>
      <c r="AD961" s="11"/>
      <c r="AE961" s="11"/>
      <c r="AF961" s="11"/>
      <c r="AG961" s="11"/>
      <c r="AH961" s="11"/>
      <c r="AI961" s="11"/>
      <c r="AJ961" s="11"/>
      <c r="AK961" s="11"/>
      <c r="AL961" s="11"/>
      <c r="AM961" s="11"/>
      <c r="AN961" s="11"/>
    </row>
    <row r="962" spans="2:40" ht="15.75" customHeight="1" x14ac:dyDescent="0.45">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c r="AB962" s="11"/>
      <c r="AC962" s="11"/>
      <c r="AD962" s="11"/>
      <c r="AE962" s="11"/>
      <c r="AF962" s="11"/>
      <c r="AG962" s="11"/>
      <c r="AH962" s="11"/>
      <c r="AI962" s="11"/>
      <c r="AJ962" s="11"/>
      <c r="AK962" s="11"/>
      <c r="AL962" s="11"/>
      <c r="AM962" s="11"/>
      <c r="AN962" s="11"/>
    </row>
    <row r="963" spans="2:40" ht="15.75" customHeight="1" x14ac:dyDescent="0.45">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c r="AB963" s="11"/>
      <c r="AC963" s="11"/>
      <c r="AD963" s="11"/>
      <c r="AE963" s="11"/>
      <c r="AF963" s="11"/>
      <c r="AG963" s="11"/>
      <c r="AH963" s="11"/>
      <c r="AI963" s="11"/>
      <c r="AJ963" s="11"/>
      <c r="AK963" s="11"/>
      <c r="AL963" s="11"/>
      <c r="AM963" s="11"/>
      <c r="AN963" s="11"/>
    </row>
    <row r="964" spans="2:40" ht="15.75" customHeight="1" x14ac:dyDescent="0.45">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c r="AB964" s="11"/>
      <c r="AC964" s="11"/>
      <c r="AD964" s="11"/>
      <c r="AE964" s="11"/>
      <c r="AF964" s="11"/>
      <c r="AG964" s="11"/>
      <c r="AH964" s="11"/>
      <c r="AI964" s="11"/>
      <c r="AJ964" s="11"/>
      <c r="AK964" s="11"/>
      <c r="AL964" s="11"/>
      <c r="AM964" s="11"/>
      <c r="AN964" s="11"/>
    </row>
    <row r="965" spans="2:40" ht="15.75" customHeight="1" x14ac:dyDescent="0.45">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c r="AB965" s="11"/>
      <c r="AC965" s="11"/>
      <c r="AD965" s="11"/>
      <c r="AE965" s="11"/>
      <c r="AF965" s="11"/>
      <c r="AG965" s="11"/>
      <c r="AH965" s="11"/>
      <c r="AI965" s="11"/>
      <c r="AJ965" s="11"/>
      <c r="AK965" s="11"/>
      <c r="AL965" s="11"/>
      <c r="AM965" s="11"/>
      <c r="AN965" s="11"/>
    </row>
    <row r="966" spans="2:40" ht="15.75" customHeight="1" x14ac:dyDescent="0.45">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c r="AB966" s="11"/>
      <c r="AC966" s="11"/>
      <c r="AD966" s="11"/>
      <c r="AE966" s="11"/>
      <c r="AF966" s="11"/>
      <c r="AG966" s="11"/>
      <c r="AH966" s="11"/>
      <c r="AI966" s="11"/>
      <c r="AJ966" s="11"/>
      <c r="AK966" s="11"/>
      <c r="AL966" s="11"/>
      <c r="AM966" s="11"/>
      <c r="AN966" s="11"/>
    </row>
    <row r="967" spans="2:40" ht="15.75" customHeight="1" x14ac:dyDescent="0.45">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c r="AB967" s="11"/>
      <c r="AC967" s="11"/>
      <c r="AD967" s="11"/>
      <c r="AE967" s="11"/>
      <c r="AF967" s="11"/>
      <c r="AG967" s="11"/>
      <c r="AH967" s="11"/>
      <c r="AI967" s="11"/>
      <c r="AJ967" s="11"/>
      <c r="AK967" s="11"/>
      <c r="AL967" s="11"/>
      <c r="AM967" s="11"/>
      <c r="AN967" s="11"/>
    </row>
    <row r="968" spans="2:40" ht="15.75" customHeight="1" x14ac:dyDescent="0.45">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c r="AB968" s="11"/>
      <c r="AC968" s="11"/>
      <c r="AD968" s="11"/>
      <c r="AE968" s="11"/>
      <c r="AF968" s="11"/>
      <c r="AG968" s="11"/>
      <c r="AH968" s="11"/>
      <c r="AI968" s="11"/>
      <c r="AJ968" s="11"/>
      <c r="AK968" s="11"/>
      <c r="AL968" s="11"/>
      <c r="AM968" s="11"/>
      <c r="AN968" s="11"/>
    </row>
    <row r="969" spans="2:40" ht="15.75" customHeight="1" x14ac:dyDescent="0.45">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c r="AB969" s="11"/>
      <c r="AC969" s="11"/>
      <c r="AD969" s="11"/>
      <c r="AE969" s="11"/>
      <c r="AF969" s="11"/>
      <c r="AG969" s="11"/>
      <c r="AH969" s="11"/>
      <c r="AI969" s="11"/>
      <c r="AJ969" s="11"/>
      <c r="AK969" s="11"/>
      <c r="AL969" s="11"/>
      <c r="AM969" s="11"/>
      <c r="AN969" s="11"/>
    </row>
    <row r="970" spans="2:40" ht="15.75" customHeight="1" x14ac:dyDescent="0.45">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c r="AB970" s="11"/>
      <c r="AC970" s="11"/>
      <c r="AD970" s="11"/>
      <c r="AE970" s="11"/>
      <c r="AF970" s="11"/>
      <c r="AG970" s="11"/>
      <c r="AH970" s="11"/>
      <c r="AI970" s="11"/>
      <c r="AJ970" s="11"/>
      <c r="AK970" s="11"/>
      <c r="AL970" s="11"/>
      <c r="AM970" s="11"/>
      <c r="AN970" s="11"/>
    </row>
    <row r="971" spans="2:40" ht="15.75" customHeight="1" x14ac:dyDescent="0.45">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c r="AB971" s="11"/>
      <c r="AC971" s="11"/>
      <c r="AD971" s="11"/>
      <c r="AE971" s="11"/>
      <c r="AF971" s="11"/>
      <c r="AG971" s="11"/>
      <c r="AH971" s="11"/>
      <c r="AI971" s="11"/>
      <c r="AJ971" s="11"/>
      <c r="AK971" s="11"/>
      <c r="AL971" s="11"/>
      <c r="AM971" s="11"/>
      <c r="AN971" s="11"/>
    </row>
    <row r="972" spans="2:40" ht="15.75" customHeight="1" x14ac:dyDescent="0.45">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c r="AB972" s="11"/>
      <c r="AC972" s="11"/>
      <c r="AD972" s="11"/>
      <c r="AE972" s="11"/>
      <c r="AF972" s="11"/>
      <c r="AG972" s="11"/>
      <c r="AH972" s="11"/>
      <c r="AI972" s="11"/>
      <c r="AJ972" s="11"/>
      <c r="AK972" s="11"/>
      <c r="AL972" s="11"/>
      <c r="AM972" s="11"/>
      <c r="AN972" s="11"/>
    </row>
    <row r="973" spans="2:40" ht="15.75" customHeight="1" x14ac:dyDescent="0.45">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c r="AB973" s="11"/>
      <c r="AC973" s="11"/>
      <c r="AD973" s="11"/>
      <c r="AE973" s="11"/>
      <c r="AF973" s="11"/>
      <c r="AG973" s="11"/>
      <c r="AH973" s="11"/>
      <c r="AI973" s="11"/>
      <c r="AJ973" s="11"/>
      <c r="AK973" s="11"/>
      <c r="AL973" s="11"/>
      <c r="AM973" s="11"/>
      <c r="AN973" s="11"/>
    </row>
    <row r="974" spans="2:40" ht="15.75" customHeight="1" x14ac:dyDescent="0.45">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c r="AB974" s="11"/>
      <c r="AC974" s="11"/>
      <c r="AD974" s="11"/>
      <c r="AE974" s="11"/>
      <c r="AF974" s="11"/>
      <c r="AG974" s="11"/>
      <c r="AH974" s="11"/>
      <c r="AI974" s="11"/>
      <c r="AJ974" s="11"/>
      <c r="AK974" s="11"/>
      <c r="AL974" s="11"/>
      <c r="AM974" s="11"/>
      <c r="AN974" s="11"/>
    </row>
    <row r="975" spans="2:40" ht="15.75" customHeight="1" x14ac:dyDescent="0.45">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c r="AB975" s="11"/>
      <c r="AC975" s="11"/>
      <c r="AD975" s="11"/>
      <c r="AE975" s="11"/>
      <c r="AF975" s="11"/>
      <c r="AG975" s="11"/>
      <c r="AH975" s="11"/>
      <c r="AI975" s="11"/>
      <c r="AJ975" s="11"/>
      <c r="AK975" s="11"/>
      <c r="AL975" s="11"/>
      <c r="AM975" s="11"/>
      <c r="AN975" s="11"/>
    </row>
    <row r="976" spans="2:40" ht="15.75" customHeight="1" x14ac:dyDescent="0.45">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c r="AB976" s="11"/>
      <c r="AC976" s="11"/>
      <c r="AD976" s="11"/>
      <c r="AE976" s="11"/>
      <c r="AF976" s="11"/>
      <c r="AG976" s="11"/>
      <c r="AH976" s="11"/>
      <c r="AI976" s="11"/>
      <c r="AJ976" s="11"/>
      <c r="AK976" s="11"/>
      <c r="AL976" s="11"/>
      <c r="AM976" s="11"/>
      <c r="AN976" s="11"/>
    </row>
    <row r="977" spans="2:40" ht="15.75" customHeight="1" x14ac:dyDescent="0.45">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c r="AB977" s="11"/>
      <c r="AC977" s="11"/>
      <c r="AD977" s="11"/>
      <c r="AE977" s="11"/>
      <c r="AF977" s="11"/>
      <c r="AG977" s="11"/>
      <c r="AH977" s="11"/>
      <c r="AI977" s="11"/>
      <c r="AJ977" s="11"/>
      <c r="AK977" s="11"/>
      <c r="AL977" s="11"/>
      <c r="AM977" s="11"/>
      <c r="AN977" s="11"/>
    </row>
    <row r="978" spans="2:40" ht="15.75" customHeight="1" x14ac:dyDescent="0.45">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c r="AB978" s="11"/>
      <c r="AC978" s="11"/>
      <c r="AD978" s="11"/>
      <c r="AE978" s="11"/>
      <c r="AF978" s="11"/>
      <c r="AG978" s="11"/>
      <c r="AH978" s="11"/>
      <c r="AI978" s="11"/>
      <c r="AJ978" s="11"/>
      <c r="AK978" s="11"/>
      <c r="AL978" s="11"/>
      <c r="AM978" s="11"/>
      <c r="AN978" s="11"/>
    </row>
    <row r="979" spans="2:40" ht="15.75" customHeight="1" x14ac:dyDescent="0.45">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c r="AB979" s="11"/>
      <c r="AC979" s="11"/>
      <c r="AD979" s="11"/>
      <c r="AE979" s="11"/>
      <c r="AF979" s="11"/>
      <c r="AG979" s="11"/>
      <c r="AH979" s="11"/>
      <c r="AI979" s="11"/>
      <c r="AJ979" s="11"/>
      <c r="AK979" s="11"/>
      <c r="AL979" s="11"/>
      <c r="AM979" s="11"/>
      <c r="AN979" s="11"/>
    </row>
    <row r="980" spans="2:40" ht="15.75" customHeight="1" x14ac:dyDescent="0.45">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c r="AB980" s="11"/>
      <c r="AC980" s="11"/>
      <c r="AD980" s="11"/>
      <c r="AE980" s="11"/>
      <c r="AF980" s="11"/>
      <c r="AG980" s="11"/>
      <c r="AH980" s="11"/>
      <c r="AI980" s="11"/>
      <c r="AJ980" s="11"/>
      <c r="AK980" s="11"/>
      <c r="AL980" s="11"/>
      <c r="AM980" s="11"/>
      <c r="AN980" s="11"/>
    </row>
    <row r="981" spans="2:40" ht="15.75" customHeight="1" x14ac:dyDescent="0.45">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c r="AB981" s="11"/>
      <c r="AC981" s="11"/>
      <c r="AD981" s="11"/>
      <c r="AE981" s="11"/>
      <c r="AF981" s="11"/>
      <c r="AG981" s="11"/>
      <c r="AH981" s="11"/>
      <c r="AI981" s="11"/>
      <c r="AJ981" s="11"/>
      <c r="AK981" s="11"/>
      <c r="AL981" s="11"/>
      <c r="AM981" s="11"/>
      <c r="AN981" s="11"/>
    </row>
    <row r="982" spans="2:40" ht="15.75" customHeight="1" x14ac:dyDescent="0.45">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c r="AB982" s="11"/>
      <c r="AC982" s="11"/>
      <c r="AD982" s="11"/>
      <c r="AE982" s="11"/>
      <c r="AF982" s="11"/>
      <c r="AG982" s="11"/>
      <c r="AH982" s="11"/>
      <c r="AI982" s="11"/>
      <c r="AJ982" s="11"/>
      <c r="AK982" s="11"/>
      <c r="AL982" s="11"/>
      <c r="AM982" s="11"/>
      <c r="AN982" s="11"/>
    </row>
    <row r="983" spans="2:40" ht="15.75" customHeight="1" x14ac:dyDescent="0.45">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c r="AB983" s="11"/>
      <c r="AC983" s="11"/>
      <c r="AD983" s="11"/>
      <c r="AE983" s="11"/>
      <c r="AF983" s="11"/>
      <c r="AG983" s="11"/>
      <c r="AH983" s="11"/>
      <c r="AI983" s="11"/>
      <c r="AJ983" s="11"/>
      <c r="AK983" s="11"/>
      <c r="AL983" s="11"/>
      <c r="AM983" s="11"/>
      <c r="AN983" s="11"/>
    </row>
    <row r="984" spans="2:40" ht="15.75" customHeight="1" x14ac:dyDescent="0.45">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c r="AA984" s="11"/>
      <c r="AB984" s="11"/>
      <c r="AC984" s="11"/>
      <c r="AD984" s="11"/>
      <c r="AE984" s="11"/>
      <c r="AF984" s="11"/>
      <c r="AG984" s="11"/>
      <c r="AH984" s="11"/>
      <c r="AI984" s="11"/>
      <c r="AJ984" s="11"/>
      <c r="AK984" s="11"/>
      <c r="AL984" s="11"/>
      <c r="AM984" s="11"/>
      <c r="AN984" s="11"/>
    </row>
    <row r="985" spans="2:40" ht="15.75" customHeight="1" x14ac:dyDescent="0.45">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c r="AA985" s="11"/>
      <c r="AB985" s="11"/>
      <c r="AC985" s="11"/>
      <c r="AD985" s="11"/>
      <c r="AE985" s="11"/>
      <c r="AF985" s="11"/>
      <c r="AG985" s="11"/>
      <c r="AH985" s="11"/>
      <c r="AI985" s="11"/>
      <c r="AJ985" s="11"/>
      <c r="AK985" s="11"/>
      <c r="AL985" s="11"/>
      <c r="AM985" s="11"/>
      <c r="AN985" s="11"/>
    </row>
    <row r="986" spans="2:40" ht="15.75" customHeight="1" x14ac:dyDescent="0.45">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c r="AA986" s="11"/>
      <c r="AB986" s="11"/>
      <c r="AC986" s="11"/>
      <c r="AD986" s="11"/>
      <c r="AE986" s="11"/>
      <c r="AF986" s="11"/>
      <c r="AG986" s="11"/>
      <c r="AH986" s="11"/>
      <c r="AI986" s="11"/>
      <c r="AJ986" s="11"/>
      <c r="AK986" s="11"/>
      <c r="AL986" s="11"/>
      <c r="AM986" s="11"/>
      <c r="AN986" s="11"/>
    </row>
    <row r="987" spans="2:40" ht="15.75" customHeight="1" x14ac:dyDescent="0.45">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c r="AA987" s="11"/>
      <c r="AB987" s="11"/>
      <c r="AC987" s="11"/>
      <c r="AD987" s="11"/>
      <c r="AE987" s="11"/>
      <c r="AF987" s="11"/>
      <c r="AG987" s="11"/>
      <c r="AH987" s="11"/>
      <c r="AI987" s="11"/>
      <c r="AJ987" s="11"/>
      <c r="AK987" s="11"/>
      <c r="AL987" s="11"/>
      <c r="AM987" s="11"/>
      <c r="AN987" s="11"/>
    </row>
    <row r="988" spans="2:40" ht="15.75" customHeight="1" x14ac:dyDescent="0.45">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c r="AA988" s="11"/>
      <c r="AB988" s="11"/>
      <c r="AC988" s="11"/>
      <c r="AD988" s="11"/>
      <c r="AE988" s="11"/>
      <c r="AF988" s="11"/>
      <c r="AG988" s="11"/>
      <c r="AH988" s="11"/>
      <c r="AI988" s="11"/>
      <c r="AJ988" s="11"/>
      <c r="AK988" s="11"/>
      <c r="AL988" s="11"/>
      <c r="AM988" s="11"/>
      <c r="AN988" s="11"/>
    </row>
    <row r="989" spans="2:40" ht="15.75" customHeight="1" x14ac:dyDescent="0.45">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c r="AA989" s="11"/>
      <c r="AB989" s="11"/>
      <c r="AC989" s="11"/>
      <c r="AD989" s="11"/>
      <c r="AE989" s="11"/>
      <c r="AF989" s="11"/>
      <c r="AG989" s="11"/>
      <c r="AH989" s="11"/>
      <c r="AI989" s="11"/>
      <c r="AJ989" s="11"/>
      <c r="AK989" s="11"/>
      <c r="AL989" s="11"/>
      <c r="AM989" s="11"/>
      <c r="AN989" s="11"/>
    </row>
    <row r="990" spans="2:40" ht="15.75" customHeight="1" x14ac:dyDescent="0.45">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c r="AA990" s="11"/>
      <c r="AB990" s="11"/>
      <c r="AC990" s="11"/>
      <c r="AD990" s="11"/>
      <c r="AE990" s="11"/>
      <c r="AF990" s="11"/>
      <c r="AG990" s="11"/>
      <c r="AH990" s="11"/>
      <c r="AI990" s="11"/>
      <c r="AJ990" s="11"/>
      <c r="AK990" s="11"/>
      <c r="AL990" s="11"/>
      <c r="AM990" s="11"/>
      <c r="AN990" s="11"/>
    </row>
    <row r="991" spans="2:40" ht="15.75" customHeight="1" x14ac:dyDescent="0.45">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c r="AA991" s="11"/>
      <c r="AB991" s="11"/>
      <c r="AC991" s="11"/>
      <c r="AD991" s="11"/>
      <c r="AE991" s="11"/>
      <c r="AF991" s="11"/>
      <c r="AG991" s="11"/>
      <c r="AH991" s="11"/>
      <c r="AI991" s="11"/>
      <c r="AJ991" s="11"/>
      <c r="AK991" s="11"/>
      <c r="AL991" s="11"/>
      <c r="AM991" s="11"/>
      <c r="AN991" s="11"/>
    </row>
    <row r="992" spans="2:40" ht="15.75" customHeight="1" x14ac:dyDescent="0.45">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c r="AA992" s="11"/>
      <c r="AB992" s="11"/>
      <c r="AC992" s="11"/>
      <c r="AD992" s="11"/>
      <c r="AE992" s="11"/>
      <c r="AF992" s="11"/>
      <c r="AG992" s="11"/>
      <c r="AH992" s="11"/>
      <c r="AI992" s="11"/>
      <c r="AJ992" s="11"/>
      <c r="AK992" s="11"/>
      <c r="AL992" s="11"/>
      <c r="AM992" s="11"/>
      <c r="AN992" s="11"/>
    </row>
    <row r="993" spans="2:40" ht="15.75" customHeight="1" x14ac:dyDescent="0.45">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c r="AA993" s="11"/>
      <c r="AB993" s="11"/>
      <c r="AC993" s="11"/>
      <c r="AD993" s="11"/>
      <c r="AE993" s="11"/>
      <c r="AF993" s="11"/>
      <c r="AG993" s="11"/>
      <c r="AH993" s="11"/>
      <c r="AI993" s="11"/>
      <c r="AJ993" s="11"/>
      <c r="AK993" s="11"/>
      <c r="AL993" s="11"/>
      <c r="AM993" s="11"/>
      <c r="AN993" s="11"/>
    </row>
    <row r="994" spans="2:40" ht="15.75" customHeight="1" x14ac:dyDescent="0.45">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c r="AA994" s="11"/>
      <c r="AB994" s="11"/>
      <c r="AC994" s="11"/>
      <c r="AD994" s="11"/>
      <c r="AE994" s="11"/>
      <c r="AF994" s="11"/>
      <c r="AG994" s="11"/>
      <c r="AH994" s="11"/>
      <c r="AI994" s="11"/>
      <c r="AJ994" s="11"/>
      <c r="AK994" s="11"/>
      <c r="AL994" s="11"/>
      <c r="AM994" s="11"/>
      <c r="AN994" s="11"/>
    </row>
    <row r="995" spans="2:40" ht="15.75" customHeight="1" x14ac:dyDescent="0.45">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c r="AA995" s="11"/>
      <c r="AB995" s="11"/>
      <c r="AC995" s="11"/>
      <c r="AD995" s="11"/>
      <c r="AE995" s="11"/>
      <c r="AF995" s="11"/>
      <c r="AG995" s="11"/>
      <c r="AH995" s="11"/>
      <c r="AI995" s="11"/>
      <c r="AJ995" s="11"/>
      <c r="AK995" s="11"/>
      <c r="AL995" s="11"/>
      <c r="AM995" s="11"/>
      <c r="AN995" s="11"/>
    </row>
    <row r="996" spans="2:40" ht="15.75" customHeight="1" x14ac:dyDescent="0.45">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c r="AA996" s="11"/>
      <c r="AB996" s="11"/>
      <c r="AC996" s="11"/>
      <c r="AD996" s="11"/>
      <c r="AE996" s="11"/>
      <c r="AF996" s="11"/>
      <c r="AG996" s="11"/>
      <c r="AH996" s="11"/>
      <c r="AI996" s="11"/>
      <c r="AJ996" s="11"/>
      <c r="AK996" s="11"/>
      <c r="AL996" s="11"/>
      <c r="AM996" s="11"/>
      <c r="AN996" s="11"/>
    </row>
    <row r="997" spans="2:40" ht="15.75" customHeight="1" x14ac:dyDescent="0.45">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c r="AA997" s="11"/>
      <c r="AB997" s="11"/>
      <c r="AC997" s="11"/>
      <c r="AD997" s="11"/>
      <c r="AE997" s="11"/>
      <c r="AF997" s="11"/>
      <c r="AG997" s="11"/>
      <c r="AH997" s="11"/>
      <c r="AI997" s="11"/>
      <c r="AJ997" s="11"/>
      <c r="AK997" s="11"/>
      <c r="AL997" s="11"/>
      <c r="AM997" s="11"/>
      <c r="AN997" s="11"/>
    </row>
    <row r="998" spans="2:40" ht="15.75" customHeight="1" x14ac:dyDescent="0.45">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c r="AA998" s="11"/>
      <c r="AB998" s="11"/>
      <c r="AC998" s="11"/>
      <c r="AD998" s="11"/>
      <c r="AE998" s="11"/>
      <c r="AF998" s="11"/>
      <c r="AG998" s="11"/>
      <c r="AH998" s="11"/>
      <c r="AI998" s="11"/>
      <c r="AJ998" s="11"/>
      <c r="AK998" s="11"/>
      <c r="AL998" s="11"/>
      <c r="AM998" s="11"/>
      <c r="AN998" s="11"/>
    </row>
    <row r="999" spans="2:40" ht="15.75" customHeight="1" x14ac:dyDescent="0.45">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c r="AA999" s="11"/>
      <c r="AB999" s="11"/>
      <c r="AC999" s="11"/>
      <c r="AD999" s="11"/>
      <c r="AE999" s="11"/>
      <c r="AF999" s="11"/>
      <c r="AG999" s="11"/>
      <c r="AH999" s="11"/>
      <c r="AI999" s="11"/>
      <c r="AJ999" s="11"/>
      <c r="AK999" s="11"/>
      <c r="AL999" s="11"/>
      <c r="AM999" s="11"/>
      <c r="AN999" s="11"/>
    </row>
    <row r="1000" spans="2:40" ht="15.75" customHeight="1" x14ac:dyDescent="0.45">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c r="AA1000" s="11"/>
      <c r="AB1000" s="11"/>
      <c r="AC1000" s="11"/>
      <c r="AD1000" s="11"/>
      <c r="AE1000" s="11"/>
      <c r="AF1000" s="11"/>
      <c r="AG1000" s="11"/>
      <c r="AH1000" s="11"/>
      <c r="AI1000" s="11"/>
      <c r="AJ1000" s="11"/>
      <c r="AK1000" s="11"/>
      <c r="AL1000" s="11"/>
      <c r="AM1000" s="11"/>
      <c r="AN1000" s="11"/>
    </row>
    <row r="1001" spans="2:40" ht="15.75" customHeight="1" x14ac:dyDescent="0.45">
      <c r="B1001" s="11"/>
      <c r="C1001" s="11"/>
      <c r="D1001" s="11"/>
      <c r="E1001" s="11"/>
      <c r="F1001" s="11"/>
      <c r="G1001" s="11"/>
      <c r="H1001" s="11"/>
      <c r="I1001" s="11"/>
      <c r="J1001" s="11"/>
      <c r="K1001" s="11"/>
      <c r="L1001" s="11"/>
      <c r="M1001" s="11"/>
      <c r="N1001" s="11"/>
      <c r="O1001" s="11"/>
      <c r="P1001" s="11"/>
      <c r="Q1001" s="11"/>
      <c r="R1001" s="11"/>
      <c r="S1001" s="11"/>
      <c r="T1001" s="11"/>
      <c r="U1001" s="11"/>
      <c r="V1001" s="11"/>
      <c r="W1001" s="11"/>
      <c r="X1001" s="11"/>
      <c r="Y1001" s="11"/>
      <c r="Z1001" s="11"/>
      <c r="AA1001" s="11"/>
      <c r="AB1001" s="11"/>
      <c r="AC1001" s="11"/>
      <c r="AD1001" s="11"/>
      <c r="AE1001" s="11"/>
      <c r="AF1001" s="11"/>
      <c r="AG1001" s="11"/>
      <c r="AH1001" s="11"/>
      <c r="AI1001" s="11"/>
      <c r="AJ1001" s="11"/>
      <c r="AK1001" s="11"/>
      <c r="AL1001" s="11"/>
      <c r="AM1001" s="11"/>
      <c r="AN1001" s="11"/>
    </row>
  </sheetData>
  <pageMargins left="0.75" right="0.75" top="1" bottom="1"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283B1D-FE19-4015-911E-7A740FF4CF7F}">
  <dimension ref="A1:AK107"/>
  <sheetViews>
    <sheetView topLeftCell="V1" workbookViewId="0">
      <selection activeCell="D15" sqref="D15"/>
    </sheetView>
  </sheetViews>
  <sheetFormatPr defaultRowHeight="13.5" x14ac:dyDescent="0.35"/>
  <cols>
    <col min="1" max="1" width="9" style="175"/>
    <col min="2" max="2" width="20.25" style="175" customWidth="1"/>
    <col min="3" max="16384" width="9" style="175"/>
  </cols>
  <sheetData>
    <row r="1" spans="1:37" ht="13.9" thickBot="1" x14ac:dyDescent="0.4">
      <c r="A1" s="174"/>
      <c r="B1" s="161" t="s">
        <v>93</v>
      </c>
      <c r="C1" s="162">
        <v>2017</v>
      </c>
      <c r="D1" s="162">
        <v>2018</v>
      </c>
      <c r="E1" s="162">
        <v>2019</v>
      </c>
      <c r="F1" s="162">
        <v>2020</v>
      </c>
      <c r="G1" s="162">
        <v>2021</v>
      </c>
      <c r="H1" s="162">
        <v>2022</v>
      </c>
      <c r="I1" s="162">
        <v>2023</v>
      </c>
      <c r="J1" s="162">
        <v>2024</v>
      </c>
      <c r="K1" s="162">
        <v>2025</v>
      </c>
      <c r="L1" s="162">
        <v>2026</v>
      </c>
      <c r="M1" s="162">
        <v>2027</v>
      </c>
      <c r="N1" s="162">
        <v>2028</v>
      </c>
      <c r="O1" s="162">
        <v>2029</v>
      </c>
      <c r="P1" s="162">
        <v>2030</v>
      </c>
      <c r="Q1" s="162">
        <v>2031</v>
      </c>
      <c r="R1" s="162">
        <v>2032</v>
      </c>
      <c r="S1" s="162">
        <v>2033</v>
      </c>
      <c r="T1" s="162">
        <v>2034</v>
      </c>
      <c r="U1" s="162">
        <v>2035</v>
      </c>
      <c r="V1" s="162">
        <v>2036</v>
      </c>
      <c r="W1" s="162">
        <v>2037</v>
      </c>
      <c r="X1" s="162">
        <v>2038</v>
      </c>
      <c r="Y1" s="162">
        <v>2039</v>
      </c>
      <c r="Z1" s="162">
        <v>2040</v>
      </c>
      <c r="AA1" s="162">
        <v>2041</v>
      </c>
      <c r="AB1" s="162">
        <v>2042</v>
      </c>
      <c r="AC1" s="162">
        <v>2043</v>
      </c>
      <c r="AD1" s="162">
        <v>2044</v>
      </c>
      <c r="AE1" s="162">
        <v>2045</v>
      </c>
      <c r="AF1" s="162">
        <v>2046</v>
      </c>
      <c r="AG1" s="162">
        <v>2047</v>
      </c>
      <c r="AH1" s="162">
        <v>2048</v>
      </c>
      <c r="AI1" s="162">
        <v>2049</v>
      </c>
      <c r="AJ1" s="162">
        <v>2050</v>
      </c>
      <c r="AK1" s="174"/>
    </row>
    <row r="2" spans="1:37" ht="13.9" thickTop="1" x14ac:dyDescent="0.35">
      <c r="A2" s="174"/>
      <c r="B2" s="174"/>
      <c r="C2" s="174"/>
      <c r="D2" s="174"/>
      <c r="E2" s="174"/>
      <c r="F2" s="174"/>
      <c r="G2" s="174"/>
      <c r="H2" s="174"/>
      <c r="I2" s="174"/>
      <c r="J2" s="174"/>
      <c r="K2" s="174"/>
      <c r="L2" s="174"/>
      <c r="M2" s="174"/>
      <c r="N2" s="174"/>
      <c r="O2" s="174"/>
      <c r="P2" s="174"/>
      <c r="Q2" s="174"/>
      <c r="R2" s="174"/>
      <c r="S2" s="174"/>
      <c r="T2" s="174"/>
      <c r="U2" s="174"/>
      <c r="V2" s="174"/>
      <c r="W2" s="174"/>
      <c r="X2" s="174"/>
      <c r="Y2" s="174"/>
      <c r="Z2" s="174"/>
      <c r="AA2" s="174"/>
      <c r="AB2" s="174"/>
      <c r="AC2" s="174"/>
      <c r="AD2" s="174"/>
      <c r="AE2" s="174"/>
      <c r="AF2" s="174"/>
      <c r="AG2" s="174"/>
      <c r="AH2" s="174"/>
      <c r="AI2" s="174"/>
      <c r="AJ2" s="174"/>
      <c r="AK2" s="174"/>
    </row>
    <row r="3" spans="1:37" x14ac:dyDescent="0.35">
      <c r="A3" s="174"/>
      <c r="B3" s="174"/>
      <c r="C3" s="176" t="s">
        <v>94</v>
      </c>
      <c r="D3" s="176" t="s">
        <v>4</v>
      </c>
      <c r="E3" s="176"/>
      <c r="F3" s="176"/>
      <c r="G3" s="176"/>
      <c r="H3" s="174"/>
      <c r="I3" s="174"/>
      <c r="J3" s="174"/>
      <c r="K3" s="174"/>
      <c r="L3" s="174"/>
      <c r="M3" s="174"/>
      <c r="N3" s="174"/>
      <c r="O3" s="174"/>
      <c r="P3" s="174"/>
      <c r="Q3" s="174"/>
      <c r="R3" s="174"/>
      <c r="S3" s="174"/>
      <c r="T3" s="174"/>
      <c r="U3" s="174"/>
      <c r="V3" s="174"/>
      <c r="W3" s="174"/>
      <c r="X3" s="174"/>
      <c r="Y3" s="174"/>
      <c r="Z3" s="174"/>
      <c r="AA3" s="174"/>
      <c r="AB3" s="174"/>
      <c r="AC3" s="174"/>
      <c r="AD3" s="174"/>
      <c r="AE3" s="174"/>
      <c r="AF3" s="174"/>
      <c r="AG3" s="174"/>
      <c r="AH3" s="174"/>
      <c r="AI3" s="174"/>
      <c r="AJ3" s="174"/>
      <c r="AK3" s="174"/>
    </row>
    <row r="4" spans="1:37" x14ac:dyDescent="0.35">
      <c r="A4" s="174"/>
      <c r="B4" s="174"/>
      <c r="C4" s="176" t="s">
        <v>97</v>
      </c>
      <c r="D4" s="176" t="s">
        <v>98</v>
      </c>
      <c r="E4" s="176"/>
      <c r="F4" s="176"/>
      <c r="G4" s="176" t="s">
        <v>99</v>
      </c>
      <c r="H4" s="174"/>
      <c r="I4" s="174"/>
      <c r="J4" s="174"/>
      <c r="K4" s="174"/>
      <c r="L4" s="174"/>
      <c r="M4" s="174"/>
      <c r="N4" s="174"/>
      <c r="O4" s="174"/>
      <c r="P4" s="174"/>
      <c r="Q4" s="174"/>
      <c r="R4" s="174"/>
      <c r="S4" s="174"/>
      <c r="T4" s="174"/>
      <c r="U4" s="174"/>
      <c r="V4" s="174"/>
      <c r="W4" s="174"/>
      <c r="X4" s="174"/>
      <c r="Y4" s="174"/>
      <c r="Z4" s="174"/>
      <c r="AA4" s="174"/>
      <c r="AB4" s="174"/>
      <c r="AC4" s="174"/>
      <c r="AD4" s="174"/>
      <c r="AE4" s="174"/>
      <c r="AF4" s="174"/>
      <c r="AG4" s="174"/>
      <c r="AH4" s="174"/>
      <c r="AI4" s="174"/>
      <c r="AJ4" s="174"/>
      <c r="AK4" s="174"/>
    </row>
    <row r="5" spans="1:37" x14ac:dyDescent="0.35">
      <c r="A5" s="174"/>
      <c r="B5" s="174"/>
      <c r="C5" s="176" t="s">
        <v>102</v>
      </c>
      <c r="D5" s="176" t="s">
        <v>103</v>
      </c>
      <c r="E5" s="176"/>
      <c r="F5" s="176"/>
      <c r="G5" s="176"/>
      <c r="H5" s="174"/>
      <c r="I5" s="174"/>
      <c r="J5" s="174"/>
      <c r="K5" s="174"/>
      <c r="L5" s="174"/>
      <c r="M5" s="174"/>
      <c r="N5" s="174"/>
      <c r="O5" s="174"/>
      <c r="P5" s="174"/>
      <c r="Q5" s="174"/>
      <c r="R5" s="174"/>
      <c r="S5" s="174"/>
      <c r="T5" s="174"/>
      <c r="U5" s="174"/>
      <c r="V5" s="174"/>
      <c r="W5" s="174"/>
      <c r="X5" s="174"/>
      <c r="Y5" s="174"/>
      <c r="Z5" s="174"/>
      <c r="AA5" s="174"/>
      <c r="AB5" s="174"/>
      <c r="AC5" s="174"/>
      <c r="AD5" s="174"/>
      <c r="AE5" s="174"/>
      <c r="AF5" s="174"/>
      <c r="AG5" s="174"/>
      <c r="AH5" s="174"/>
      <c r="AI5" s="174"/>
      <c r="AJ5" s="174"/>
      <c r="AK5" s="174"/>
    </row>
    <row r="6" spans="1:37" x14ac:dyDescent="0.35">
      <c r="A6" s="174"/>
      <c r="B6" s="174"/>
      <c r="C6" s="176" t="s">
        <v>105</v>
      </c>
      <c r="D6" s="176"/>
      <c r="E6" s="176" t="s">
        <v>245</v>
      </c>
      <c r="F6" s="176"/>
      <c r="G6" s="176"/>
      <c r="H6" s="174"/>
      <c r="I6" s="174"/>
      <c r="J6" s="174"/>
      <c r="K6" s="174"/>
      <c r="L6" s="174"/>
      <c r="M6" s="174"/>
      <c r="N6" s="174"/>
      <c r="O6" s="174"/>
      <c r="P6" s="174"/>
      <c r="Q6" s="174"/>
      <c r="R6" s="174"/>
      <c r="S6" s="174"/>
      <c r="T6" s="174"/>
      <c r="U6" s="174"/>
      <c r="V6" s="174"/>
      <c r="W6" s="174"/>
      <c r="X6" s="174"/>
      <c r="Y6" s="174"/>
      <c r="Z6" s="174"/>
      <c r="AA6" s="174"/>
      <c r="AB6" s="174"/>
      <c r="AC6" s="174"/>
      <c r="AD6" s="174"/>
      <c r="AE6" s="174"/>
      <c r="AF6" s="174"/>
      <c r="AG6" s="174"/>
      <c r="AH6" s="174"/>
      <c r="AI6" s="174"/>
      <c r="AJ6" s="174"/>
      <c r="AK6" s="174"/>
    </row>
    <row r="10" spans="1:37" ht="15.75" x14ac:dyDescent="0.5">
      <c r="A10" s="177" t="s">
        <v>111</v>
      </c>
      <c r="B10" s="130" t="s">
        <v>112</v>
      </c>
      <c r="C10" s="174"/>
      <c r="D10" s="174"/>
      <c r="E10" s="174"/>
      <c r="F10" s="174"/>
      <c r="G10" s="174"/>
      <c r="H10" s="174"/>
      <c r="I10" s="174"/>
      <c r="J10" s="174"/>
      <c r="K10" s="174"/>
      <c r="L10" s="174"/>
      <c r="M10" s="174"/>
      <c r="N10" s="174"/>
      <c r="O10" s="174"/>
      <c r="P10" s="174"/>
      <c r="Q10" s="174"/>
      <c r="R10" s="174"/>
      <c r="S10" s="174"/>
      <c r="T10" s="174"/>
      <c r="U10" s="174"/>
      <c r="V10" s="174"/>
      <c r="W10" s="174"/>
      <c r="X10" s="174"/>
      <c r="Y10" s="174"/>
      <c r="Z10" s="174"/>
      <c r="AA10" s="174"/>
      <c r="AB10" s="174"/>
      <c r="AC10" s="174"/>
      <c r="AD10" s="174"/>
      <c r="AE10" s="174"/>
      <c r="AF10" s="174"/>
      <c r="AG10" s="174"/>
      <c r="AH10" s="174"/>
      <c r="AI10" s="174"/>
      <c r="AJ10" s="174"/>
      <c r="AK10" s="174"/>
    </row>
    <row r="11" spans="1:37" x14ac:dyDescent="0.35">
      <c r="A11" s="174"/>
      <c r="B11" s="161" t="s">
        <v>251</v>
      </c>
      <c r="C11" s="174"/>
      <c r="D11" s="174"/>
      <c r="E11" s="174"/>
      <c r="F11" s="174"/>
      <c r="G11" s="174"/>
      <c r="H11" s="174"/>
      <c r="I11" s="174"/>
      <c r="J11" s="174"/>
      <c r="K11" s="174"/>
      <c r="L11" s="174"/>
      <c r="M11" s="174"/>
      <c r="N11" s="174"/>
      <c r="O11" s="174"/>
      <c r="P11" s="174"/>
      <c r="Q11" s="174"/>
      <c r="R11" s="174"/>
      <c r="S11" s="174"/>
      <c r="T11" s="174"/>
      <c r="U11" s="174"/>
      <c r="V11" s="174"/>
      <c r="W11" s="174"/>
      <c r="X11" s="174"/>
      <c r="Y11" s="174"/>
      <c r="Z11" s="174"/>
      <c r="AA11" s="174"/>
      <c r="AB11" s="174"/>
      <c r="AC11" s="174"/>
      <c r="AD11" s="174"/>
      <c r="AE11" s="174"/>
      <c r="AF11" s="174"/>
      <c r="AG11" s="174"/>
      <c r="AH11" s="174"/>
      <c r="AI11" s="174"/>
      <c r="AJ11" s="174"/>
      <c r="AK11" s="174"/>
    </row>
    <row r="12" spans="1:37" x14ac:dyDescent="0.35">
      <c r="A12" s="174"/>
      <c r="B12" s="161" t="s">
        <v>251</v>
      </c>
      <c r="C12" s="178" t="s">
        <v>251</v>
      </c>
      <c r="D12" s="178" t="s">
        <v>251</v>
      </c>
      <c r="E12" s="178" t="s">
        <v>251</v>
      </c>
      <c r="F12" s="178" t="s">
        <v>251</v>
      </c>
      <c r="G12" s="178" t="s">
        <v>251</v>
      </c>
      <c r="H12" s="178" t="s">
        <v>251</v>
      </c>
      <c r="I12" s="178" t="s">
        <v>251</v>
      </c>
      <c r="J12" s="178" t="s">
        <v>251</v>
      </c>
      <c r="K12" s="178" t="s">
        <v>251</v>
      </c>
      <c r="L12" s="178" t="s">
        <v>251</v>
      </c>
      <c r="M12" s="178" t="s">
        <v>251</v>
      </c>
      <c r="N12" s="178" t="s">
        <v>251</v>
      </c>
      <c r="O12" s="178" t="s">
        <v>251</v>
      </c>
      <c r="P12" s="178" t="s">
        <v>251</v>
      </c>
      <c r="Q12" s="178" t="s">
        <v>251</v>
      </c>
      <c r="R12" s="178" t="s">
        <v>251</v>
      </c>
      <c r="S12" s="178" t="s">
        <v>251</v>
      </c>
      <c r="T12" s="178" t="s">
        <v>251</v>
      </c>
      <c r="U12" s="178" t="s">
        <v>251</v>
      </c>
      <c r="V12" s="178" t="s">
        <v>251</v>
      </c>
      <c r="W12" s="178" t="s">
        <v>251</v>
      </c>
      <c r="X12" s="178" t="s">
        <v>251</v>
      </c>
      <c r="Y12" s="178" t="s">
        <v>251</v>
      </c>
      <c r="Z12" s="178" t="s">
        <v>251</v>
      </c>
      <c r="AA12" s="178" t="s">
        <v>251</v>
      </c>
      <c r="AB12" s="178" t="s">
        <v>251</v>
      </c>
      <c r="AC12" s="178" t="s">
        <v>251</v>
      </c>
      <c r="AD12" s="178" t="s">
        <v>251</v>
      </c>
      <c r="AE12" s="178" t="s">
        <v>251</v>
      </c>
      <c r="AF12" s="178" t="s">
        <v>251</v>
      </c>
      <c r="AG12" s="178" t="s">
        <v>251</v>
      </c>
      <c r="AH12" s="178" t="s">
        <v>251</v>
      </c>
      <c r="AI12" s="178" t="s">
        <v>251</v>
      </c>
      <c r="AJ12" s="178" t="s">
        <v>251</v>
      </c>
      <c r="AK12" s="178" t="s">
        <v>113</v>
      </c>
    </row>
    <row r="13" spans="1:37" ht="13.9" thickBot="1" x14ac:dyDescent="0.4">
      <c r="A13" s="174"/>
      <c r="B13" s="162" t="s">
        <v>1449</v>
      </c>
      <c r="C13" s="162">
        <v>2017</v>
      </c>
      <c r="D13" s="162">
        <v>2018</v>
      </c>
      <c r="E13" s="162">
        <v>2019</v>
      </c>
      <c r="F13" s="162">
        <v>2020</v>
      </c>
      <c r="G13" s="162">
        <v>2021</v>
      </c>
      <c r="H13" s="162">
        <v>2022</v>
      </c>
      <c r="I13" s="162">
        <v>2023</v>
      </c>
      <c r="J13" s="162">
        <v>2024</v>
      </c>
      <c r="K13" s="162">
        <v>2025</v>
      </c>
      <c r="L13" s="162">
        <v>2026</v>
      </c>
      <c r="M13" s="162">
        <v>2027</v>
      </c>
      <c r="N13" s="162">
        <v>2028</v>
      </c>
      <c r="O13" s="162">
        <v>2029</v>
      </c>
      <c r="P13" s="162">
        <v>2030</v>
      </c>
      <c r="Q13" s="162">
        <v>2031</v>
      </c>
      <c r="R13" s="162">
        <v>2032</v>
      </c>
      <c r="S13" s="162">
        <v>2033</v>
      </c>
      <c r="T13" s="162">
        <v>2034</v>
      </c>
      <c r="U13" s="162">
        <v>2035</v>
      </c>
      <c r="V13" s="162">
        <v>2036</v>
      </c>
      <c r="W13" s="162">
        <v>2037</v>
      </c>
      <c r="X13" s="162">
        <v>2038</v>
      </c>
      <c r="Y13" s="162">
        <v>2039</v>
      </c>
      <c r="Z13" s="162">
        <v>2040</v>
      </c>
      <c r="AA13" s="162">
        <v>2041</v>
      </c>
      <c r="AB13" s="162">
        <v>2042</v>
      </c>
      <c r="AC13" s="162">
        <v>2043</v>
      </c>
      <c r="AD13" s="162">
        <v>2044</v>
      </c>
      <c r="AE13" s="162">
        <v>2045</v>
      </c>
      <c r="AF13" s="162">
        <v>2046</v>
      </c>
      <c r="AG13" s="162">
        <v>2047</v>
      </c>
      <c r="AH13" s="162">
        <v>2048</v>
      </c>
      <c r="AI13" s="162">
        <v>2049</v>
      </c>
      <c r="AJ13" s="162">
        <v>2050</v>
      </c>
      <c r="AK13" s="162">
        <v>2050</v>
      </c>
    </row>
    <row r="14" spans="1:37" ht="13.9" thickTop="1" x14ac:dyDescent="0.35">
      <c r="A14" s="174"/>
      <c r="B14" s="174"/>
      <c r="C14" s="174"/>
      <c r="D14" s="174"/>
      <c r="E14" s="174"/>
      <c r="F14" s="174"/>
      <c r="G14" s="174"/>
      <c r="H14" s="174"/>
      <c r="I14" s="174"/>
      <c r="J14" s="174"/>
      <c r="K14" s="174"/>
      <c r="L14" s="174"/>
      <c r="M14" s="174"/>
      <c r="N14" s="174"/>
      <c r="O14" s="174"/>
      <c r="P14" s="174"/>
      <c r="Q14" s="174"/>
      <c r="R14" s="174"/>
      <c r="S14" s="174"/>
      <c r="T14" s="174"/>
      <c r="U14" s="174"/>
      <c r="V14" s="174"/>
      <c r="W14" s="174"/>
      <c r="X14" s="174"/>
      <c r="Y14" s="174"/>
      <c r="Z14" s="174"/>
      <c r="AA14" s="174"/>
      <c r="AB14" s="174"/>
      <c r="AC14" s="174"/>
      <c r="AD14" s="174"/>
      <c r="AE14" s="174"/>
      <c r="AF14" s="174"/>
      <c r="AG14" s="174"/>
      <c r="AH14" s="174"/>
      <c r="AI14" s="174"/>
      <c r="AJ14" s="174"/>
      <c r="AK14" s="174"/>
    </row>
    <row r="15" spans="1:37" x14ac:dyDescent="0.35">
      <c r="A15" s="174"/>
      <c r="B15" s="163" t="s">
        <v>115</v>
      </c>
      <c r="C15" s="174"/>
      <c r="D15" s="174"/>
      <c r="E15" s="174"/>
      <c r="F15" s="174"/>
      <c r="G15" s="174"/>
      <c r="H15" s="174"/>
      <c r="I15" s="174"/>
      <c r="J15" s="174"/>
      <c r="K15" s="174"/>
      <c r="L15" s="174"/>
      <c r="M15" s="174"/>
      <c r="N15" s="174"/>
      <c r="O15" s="174"/>
      <c r="P15" s="174"/>
      <c r="Q15" s="174"/>
      <c r="R15" s="174"/>
      <c r="S15" s="174"/>
      <c r="T15" s="174"/>
      <c r="U15" s="174"/>
      <c r="V15" s="174"/>
      <c r="W15" s="174"/>
      <c r="X15" s="174"/>
      <c r="Y15" s="174"/>
      <c r="Z15" s="174"/>
      <c r="AA15" s="174"/>
      <c r="AB15" s="174"/>
      <c r="AC15" s="174"/>
      <c r="AD15" s="174"/>
      <c r="AE15" s="174"/>
      <c r="AF15" s="174"/>
      <c r="AG15" s="174"/>
      <c r="AH15" s="174"/>
      <c r="AI15" s="174"/>
      <c r="AJ15" s="174"/>
      <c r="AK15" s="174"/>
    </row>
    <row r="16" spans="1:37" x14ac:dyDescent="0.35">
      <c r="A16" s="174"/>
      <c r="B16" s="163" t="s">
        <v>116</v>
      </c>
      <c r="C16" s="174"/>
      <c r="D16" s="174"/>
      <c r="E16" s="174"/>
      <c r="F16" s="174"/>
      <c r="G16" s="174"/>
      <c r="H16" s="174"/>
      <c r="I16" s="174"/>
      <c r="J16" s="174"/>
      <c r="K16" s="174"/>
      <c r="L16" s="174"/>
      <c r="M16" s="174"/>
      <c r="N16" s="174"/>
      <c r="O16" s="174"/>
      <c r="P16" s="174"/>
      <c r="Q16" s="174"/>
      <c r="R16" s="174"/>
      <c r="S16" s="174"/>
      <c r="T16" s="174"/>
      <c r="U16" s="174"/>
      <c r="V16" s="174"/>
      <c r="W16" s="174"/>
      <c r="X16" s="174"/>
      <c r="Y16" s="174"/>
      <c r="Z16" s="174"/>
      <c r="AA16" s="174"/>
      <c r="AB16" s="174"/>
      <c r="AC16" s="174"/>
      <c r="AD16" s="174"/>
      <c r="AE16" s="174"/>
      <c r="AF16" s="174"/>
      <c r="AG16" s="174"/>
      <c r="AH16" s="174"/>
      <c r="AI16" s="174"/>
      <c r="AJ16" s="174"/>
      <c r="AK16" s="174"/>
    </row>
    <row r="17" spans="1:37" x14ac:dyDescent="0.35">
      <c r="A17" s="174"/>
      <c r="B17" s="163" t="s">
        <v>1450</v>
      </c>
      <c r="C17" s="174"/>
      <c r="D17" s="174"/>
      <c r="E17" s="174"/>
      <c r="F17" s="174"/>
      <c r="G17" s="174"/>
      <c r="H17" s="174"/>
      <c r="I17" s="174"/>
      <c r="J17" s="174"/>
      <c r="K17" s="174"/>
      <c r="L17" s="174"/>
      <c r="M17" s="174"/>
      <c r="N17" s="174"/>
      <c r="O17" s="174"/>
      <c r="P17" s="174"/>
      <c r="Q17" s="174"/>
      <c r="R17" s="174"/>
      <c r="S17" s="174"/>
      <c r="T17" s="174"/>
      <c r="U17" s="174"/>
      <c r="V17" s="174"/>
      <c r="W17" s="174"/>
      <c r="X17" s="174"/>
      <c r="Y17" s="174"/>
      <c r="Z17" s="174"/>
      <c r="AA17" s="174"/>
      <c r="AB17" s="174"/>
      <c r="AC17" s="174"/>
      <c r="AD17" s="174"/>
      <c r="AE17" s="174"/>
      <c r="AF17" s="174"/>
      <c r="AG17" s="174"/>
      <c r="AH17" s="174"/>
      <c r="AI17" s="174"/>
      <c r="AJ17" s="174"/>
      <c r="AK17" s="174"/>
    </row>
    <row r="18" spans="1:37" x14ac:dyDescent="0.35">
      <c r="A18" s="177" t="s">
        <v>118</v>
      </c>
      <c r="B18" s="164" t="s">
        <v>1451</v>
      </c>
      <c r="C18" s="179">
        <v>2835.9963379999999</v>
      </c>
      <c r="D18" s="179">
        <v>2883.007568</v>
      </c>
      <c r="E18" s="179">
        <v>2922.0107419999999</v>
      </c>
      <c r="F18" s="179">
        <v>2951.3701169999999</v>
      </c>
      <c r="G18" s="179">
        <v>2973.1135250000002</v>
      </c>
      <c r="H18" s="179">
        <v>2990.5668949999999</v>
      </c>
      <c r="I18" s="179">
        <v>3001.8532709999999</v>
      </c>
      <c r="J18" s="179">
        <v>3009.8222660000001</v>
      </c>
      <c r="K18" s="179">
        <v>3017.5295409999999</v>
      </c>
      <c r="L18" s="179">
        <v>3036.9685060000002</v>
      </c>
      <c r="M18" s="179">
        <v>3057.3227539999998</v>
      </c>
      <c r="N18" s="179">
        <v>3077.2490229999999</v>
      </c>
      <c r="O18" s="179">
        <v>3092.1701659999999</v>
      </c>
      <c r="P18" s="179">
        <v>3107.1677249999998</v>
      </c>
      <c r="Q18" s="179">
        <v>3121.2543949999999</v>
      </c>
      <c r="R18" s="179">
        <v>3134.6589359999998</v>
      </c>
      <c r="S18" s="179">
        <v>3147.7897950000001</v>
      </c>
      <c r="T18" s="179">
        <v>3160.52124</v>
      </c>
      <c r="U18" s="179">
        <v>3171.6843260000001</v>
      </c>
      <c r="V18" s="179">
        <v>3188.4838869999999</v>
      </c>
      <c r="W18" s="179">
        <v>3207.2163089999999</v>
      </c>
      <c r="X18" s="179">
        <v>3227.265625</v>
      </c>
      <c r="Y18" s="179">
        <v>3247.8088379999999</v>
      </c>
      <c r="Z18" s="179">
        <v>3268.648193</v>
      </c>
      <c r="AA18" s="179">
        <v>3289.6279300000001</v>
      </c>
      <c r="AB18" s="179">
        <v>3310.8071289999998</v>
      </c>
      <c r="AC18" s="179">
        <v>3332.4702149999998</v>
      </c>
      <c r="AD18" s="179">
        <v>3354.2253420000002</v>
      </c>
      <c r="AE18" s="179">
        <v>3375.4978030000002</v>
      </c>
      <c r="AF18" s="179">
        <v>3397.093018</v>
      </c>
      <c r="AG18" s="179">
        <v>3417.80249</v>
      </c>
      <c r="AH18" s="179">
        <v>3436.772461</v>
      </c>
      <c r="AI18" s="179">
        <v>3455.405029</v>
      </c>
      <c r="AJ18" s="179">
        <v>3472.6508789999998</v>
      </c>
      <c r="AK18" s="180">
        <v>5.8320000000000004E-3</v>
      </c>
    </row>
    <row r="19" spans="1:37" x14ac:dyDescent="0.35">
      <c r="A19" s="177" t="s">
        <v>120</v>
      </c>
      <c r="B19" s="164" t="s">
        <v>1452</v>
      </c>
      <c r="C19" s="179">
        <v>97.025138999999996</v>
      </c>
      <c r="D19" s="179">
        <v>99.479979999999998</v>
      </c>
      <c r="E19" s="179">
        <v>101.749466</v>
      </c>
      <c r="F19" s="179">
        <v>103.405197</v>
      </c>
      <c r="G19" s="179">
        <v>104.64125799999999</v>
      </c>
      <c r="H19" s="179">
        <v>105.862144</v>
      </c>
      <c r="I19" s="179">
        <v>107.08696</v>
      </c>
      <c r="J19" s="179">
        <v>108.282524</v>
      </c>
      <c r="K19" s="179">
        <v>109.68753100000001</v>
      </c>
      <c r="L19" s="179">
        <v>111.261169</v>
      </c>
      <c r="M19" s="179">
        <v>112.82363100000001</v>
      </c>
      <c r="N19" s="179">
        <v>114.57212800000001</v>
      </c>
      <c r="O19" s="179">
        <v>116.06745100000001</v>
      </c>
      <c r="P19" s="179">
        <v>117.528442</v>
      </c>
      <c r="Q19" s="179">
        <v>119.13098100000001</v>
      </c>
      <c r="R19" s="179">
        <v>120.715622</v>
      </c>
      <c r="S19" s="179">
        <v>122.317482</v>
      </c>
      <c r="T19" s="179">
        <v>123.99625399999999</v>
      </c>
      <c r="U19" s="179">
        <v>125.764931</v>
      </c>
      <c r="V19" s="179">
        <v>127.58139799999999</v>
      </c>
      <c r="W19" s="179">
        <v>129.47593699999999</v>
      </c>
      <c r="X19" s="179">
        <v>131.410416</v>
      </c>
      <c r="Y19" s="179">
        <v>133.237122</v>
      </c>
      <c r="Z19" s="179">
        <v>135.04830899999999</v>
      </c>
      <c r="AA19" s="179">
        <v>136.89466899999999</v>
      </c>
      <c r="AB19" s="179">
        <v>138.72410600000001</v>
      </c>
      <c r="AC19" s="179">
        <v>140.66197199999999</v>
      </c>
      <c r="AD19" s="179">
        <v>142.69688400000001</v>
      </c>
      <c r="AE19" s="179">
        <v>144.866806</v>
      </c>
      <c r="AF19" s="179">
        <v>147.03715500000001</v>
      </c>
      <c r="AG19" s="179">
        <v>149.268631</v>
      </c>
      <c r="AH19" s="179">
        <v>151.51473999999999</v>
      </c>
      <c r="AI19" s="179">
        <v>153.70024100000001</v>
      </c>
      <c r="AJ19" s="179">
        <v>155.92755099999999</v>
      </c>
      <c r="AK19" s="180">
        <v>1.4144E-2</v>
      </c>
    </row>
    <row r="20" spans="1:37" x14ac:dyDescent="0.35">
      <c r="A20" s="177" t="s">
        <v>122</v>
      </c>
      <c r="B20" s="164" t="s">
        <v>1453</v>
      </c>
      <c r="C20" s="179">
        <v>289.55078099999997</v>
      </c>
      <c r="D20" s="179">
        <v>297.04278599999998</v>
      </c>
      <c r="E20" s="179">
        <v>305.55014</v>
      </c>
      <c r="F20" s="179">
        <v>309.82757600000002</v>
      </c>
      <c r="G20" s="179">
        <v>312.85162400000002</v>
      </c>
      <c r="H20" s="179">
        <v>316.75717200000003</v>
      </c>
      <c r="I20" s="179">
        <v>320.85107399999998</v>
      </c>
      <c r="J20" s="179">
        <v>324.86123700000002</v>
      </c>
      <c r="K20" s="179">
        <v>329.145081</v>
      </c>
      <c r="L20" s="179">
        <v>333.675476</v>
      </c>
      <c r="M20" s="179">
        <v>337.54113799999999</v>
      </c>
      <c r="N20" s="179">
        <v>341.87463400000001</v>
      </c>
      <c r="O20" s="179">
        <v>345.66848800000002</v>
      </c>
      <c r="P20" s="179">
        <v>349.52676400000001</v>
      </c>
      <c r="Q20" s="179">
        <v>353.97122200000001</v>
      </c>
      <c r="R20" s="179">
        <v>358.05898999999999</v>
      </c>
      <c r="S20" s="179">
        <v>362.210846</v>
      </c>
      <c r="T20" s="179">
        <v>366.77151500000002</v>
      </c>
      <c r="U20" s="179">
        <v>371.79031400000002</v>
      </c>
      <c r="V20" s="179">
        <v>376.70877100000001</v>
      </c>
      <c r="W20" s="179">
        <v>381.89111300000002</v>
      </c>
      <c r="X20" s="179">
        <v>387.090912</v>
      </c>
      <c r="Y20" s="179">
        <v>391.77780200000001</v>
      </c>
      <c r="Z20" s="179">
        <v>396.250854</v>
      </c>
      <c r="AA20" s="179">
        <v>400.733521</v>
      </c>
      <c r="AB20" s="179">
        <v>405.11422700000003</v>
      </c>
      <c r="AC20" s="179">
        <v>409.46502700000002</v>
      </c>
      <c r="AD20" s="179">
        <v>414.237549</v>
      </c>
      <c r="AE20" s="179">
        <v>419.317657</v>
      </c>
      <c r="AF20" s="179">
        <v>424.31127900000001</v>
      </c>
      <c r="AG20" s="179">
        <v>429.53677399999998</v>
      </c>
      <c r="AH20" s="179">
        <v>434.97500600000001</v>
      </c>
      <c r="AI20" s="179">
        <v>440.037781</v>
      </c>
      <c r="AJ20" s="179">
        <v>445.35058600000002</v>
      </c>
      <c r="AK20" s="180">
        <v>1.2736000000000001E-2</v>
      </c>
    </row>
    <row r="21" spans="1:37" x14ac:dyDescent="0.35">
      <c r="A21" s="174"/>
      <c r="B21" s="163" t="s">
        <v>1454</v>
      </c>
      <c r="C21" s="174"/>
      <c r="D21" s="174"/>
      <c r="E21" s="174"/>
      <c r="F21" s="174"/>
      <c r="G21" s="174"/>
      <c r="H21" s="174"/>
      <c r="I21" s="174"/>
      <c r="J21" s="174"/>
      <c r="K21" s="174"/>
      <c r="L21" s="174"/>
      <c r="M21" s="174"/>
      <c r="N21" s="174"/>
      <c r="O21" s="174"/>
      <c r="P21" s="174"/>
      <c r="Q21" s="174"/>
      <c r="R21" s="174"/>
      <c r="S21" s="174"/>
      <c r="T21" s="174"/>
      <c r="U21" s="174"/>
      <c r="V21" s="174"/>
      <c r="W21" s="174"/>
      <c r="X21" s="174"/>
      <c r="Y21" s="174"/>
      <c r="Z21" s="174"/>
      <c r="AA21" s="174"/>
      <c r="AB21" s="174"/>
      <c r="AC21" s="174"/>
      <c r="AD21" s="174"/>
      <c r="AE21" s="174"/>
      <c r="AF21" s="174"/>
      <c r="AG21" s="174"/>
      <c r="AH21" s="174"/>
      <c r="AI21" s="174"/>
      <c r="AJ21" s="174"/>
      <c r="AK21" s="174"/>
    </row>
    <row r="22" spans="1:37" x14ac:dyDescent="0.35">
      <c r="A22" s="177" t="s">
        <v>124</v>
      </c>
      <c r="B22" s="164" t="s">
        <v>1455</v>
      </c>
      <c r="C22" s="179">
        <v>205.31410199999999</v>
      </c>
      <c r="D22" s="179">
        <v>206.334473</v>
      </c>
      <c r="E22" s="179">
        <v>207.28132600000001</v>
      </c>
      <c r="F22" s="179">
        <v>208.21897899999999</v>
      </c>
      <c r="G22" s="179">
        <v>209.159988</v>
      </c>
      <c r="H22" s="179">
        <v>210.08100899999999</v>
      </c>
      <c r="I22" s="179">
        <v>210.95931999999999</v>
      </c>
      <c r="J22" s="179">
        <v>211.859756</v>
      </c>
      <c r="K22" s="179">
        <v>212.84191899999999</v>
      </c>
      <c r="L22" s="179">
        <v>213.80715900000001</v>
      </c>
      <c r="M22" s="179">
        <v>214.75810200000001</v>
      </c>
      <c r="N22" s="179">
        <v>215.72216800000001</v>
      </c>
      <c r="O22" s="179">
        <v>216.66270399999999</v>
      </c>
      <c r="P22" s="179">
        <v>217.55474899999999</v>
      </c>
      <c r="Q22" s="179">
        <v>218.419296</v>
      </c>
      <c r="R22" s="179">
        <v>219.26324500000001</v>
      </c>
      <c r="S22" s="179">
        <v>220.026276</v>
      </c>
      <c r="T22" s="179">
        <v>220.74792500000001</v>
      </c>
      <c r="U22" s="179">
        <v>221.43125900000001</v>
      </c>
      <c r="V22" s="179">
        <v>222.080231</v>
      </c>
      <c r="W22" s="179">
        <v>222.698837</v>
      </c>
      <c r="X22" s="179">
        <v>223.289658</v>
      </c>
      <c r="Y22" s="179">
        <v>223.855469</v>
      </c>
      <c r="Z22" s="179">
        <v>224.39857499999999</v>
      </c>
      <c r="AA22" s="179">
        <v>224.92021199999999</v>
      </c>
      <c r="AB22" s="179">
        <v>225.42384300000001</v>
      </c>
      <c r="AC22" s="179">
        <v>225.91265899999999</v>
      </c>
      <c r="AD22" s="179">
        <v>226.39051799999999</v>
      </c>
      <c r="AE22" s="179">
        <v>226.86329699999999</v>
      </c>
      <c r="AF22" s="179">
        <v>227.33708200000001</v>
      </c>
      <c r="AG22" s="179">
        <v>227.81938199999999</v>
      </c>
      <c r="AH22" s="179">
        <v>228.316574</v>
      </c>
      <c r="AI22" s="179">
        <v>228.833786</v>
      </c>
      <c r="AJ22" s="179">
        <v>229.375687</v>
      </c>
      <c r="AK22" s="180">
        <v>3.3140000000000001E-3</v>
      </c>
    </row>
    <row r="23" spans="1:37" x14ac:dyDescent="0.35">
      <c r="A23" s="177" t="s">
        <v>126</v>
      </c>
      <c r="B23" s="164" t="s">
        <v>1456</v>
      </c>
      <c r="C23" s="179">
        <v>39.645065000000002</v>
      </c>
      <c r="D23" s="179">
        <v>39.896538</v>
      </c>
      <c r="E23" s="179">
        <v>40.432910999999997</v>
      </c>
      <c r="F23" s="179">
        <v>40.870899000000001</v>
      </c>
      <c r="G23" s="179">
        <v>41.314678000000001</v>
      </c>
      <c r="H23" s="179">
        <v>41.734229999999997</v>
      </c>
      <c r="I23" s="179">
        <v>42.149014000000001</v>
      </c>
      <c r="J23" s="179">
        <v>42.569007999999997</v>
      </c>
      <c r="K23" s="179">
        <v>43.00835</v>
      </c>
      <c r="L23" s="179">
        <v>43.455452000000001</v>
      </c>
      <c r="M23" s="179">
        <v>43.862602000000003</v>
      </c>
      <c r="N23" s="179">
        <v>44.347565000000003</v>
      </c>
      <c r="O23" s="179">
        <v>44.702796999999997</v>
      </c>
      <c r="P23" s="179">
        <v>45.127457</v>
      </c>
      <c r="Q23" s="179">
        <v>45.522033999999998</v>
      </c>
      <c r="R23" s="179">
        <v>45.919670000000004</v>
      </c>
      <c r="S23" s="179">
        <v>46.329922000000003</v>
      </c>
      <c r="T23" s="179">
        <v>46.726559000000002</v>
      </c>
      <c r="U23" s="179">
        <v>47.114131999999998</v>
      </c>
      <c r="V23" s="179">
        <v>47.480175000000003</v>
      </c>
      <c r="W23" s="179">
        <v>47.866168999999999</v>
      </c>
      <c r="X23" s="179">
        <v>48.231971999999999</v>
      </c>
      <c r="Y23" s="179">
        <v>48.586067</v>
      </c>
      <c r="Z23" s="179">
        <v>48.930767000000003</v>
      </c>
      <c r="AA23" s="179">
        <v>49.274044000000004</v>
      </c>
      <c r="AB23" s="179">
        <v>49.600203999999998</v>
      </c>
      <c r="AC23" s="179">
        <v>49.935271999999998</v>
      </c>
      <c r="AD23" s="179">
        <v>50.266663000000001</v>
      </c>
      <c r="AE23" s="179">
        <v>50.58802</v>
      </c>
      <c r="AF23" s="179">
        <v>50.906264999999998</v>
      </c>
      <c r="AG23" s="179">
        <v>51.242320999999997</v>
      </c>
      <c r="AH23" s="179">
        <v>51.570971999999998</v>
      </c>
      <c r="AI23" s="179">
        <v>51.911625000000001</v>
      </c>
      <c r="AJ23" s="179">
        <v>52.242621999999997</v>
      </c>
      <c r="AK23" s="180">
        <v>8.4609999999999998E-3</v>
      </c>
    </row>
    <row r="24" spans="1:37" x14ac:dyDescent="0.35">
      <c r="A24" s="174"/>
      <c r="B24" s="163" t="s">
        <v>1457</v>
      </c>
      <c r="C24" s="174"/>
      <c r="D24" s="174"/>
      <c r="E24" s="174"/>
      <c r="F24" s="174"/>
      <c r="G24" s="174"/>
      <c r="H24" s="174"/>
      <c r="I24" s="174"/>
      <c r="J24" s="174"/>
      <c r="K24" s="174"/>
      <c r="L24" s="174"/>
      <c r="M24" s="174"/>
      <c r="N24" s="174"/>
      <c r="O24" s="174"/>
      <c r="P24" s="174"/>
      <c r="Q24" s="174"/>
      <c r="R24" s="174"/>
      <c r="S24" s="174"/>
      <c r="T24" s="174"/>
      <c r="U24" s="174"/>
      <c r="V24" s="174"/>
      <c r="W24" s="174"/>
      <c r="X24" s="174"/>
      <c r="Y24" s="174"/>
      <c r="Z24" s="174"/>
      <c r="AA24" s="174"/>
      <c r="AB24" s="174"/>
      <c r="AC24" s="174"/>
      <c r="AD24" s="174"/>
      <c r="AE24" s="174"/>
      <c r="AF24" s="174"/>
      <c r="AG24" s="174"/>
      <c r="AH24" s="174"/>
      <c r="AI24" s="174"/>
      <c r="AJ24" s="174"/>
      <c r="AK24" s="174"/>
    </row>
    <row r="25" spans="1:37" x14ac:dyDescent="0.35">
      <c r="A25" s="177" t="s">
        <v>129</v>
      </c>
      <c r="B25" s="164" t="s">
        <v>1458</v>
      </c>
      <c r="C25" s="179">
        <v>1173.553467</v>
      </c>
      <c r="D25" s="179">
        <v>1188.868774</v>
      </c>
      <c r="E25" s="179">
        <v>1213.58313</v>
      </c>
      <c r="F25" s="179">
        <v>1235.7581789999999</v>
      </c>
      <c r="G25" s="179">
        <v>1255.533447</v>
      </c>
      <c r="H25" s="179">
        <v>1273.864746</v>
      </c>
      <c r="I25" s="179">
        <v>1293.1209719999999</v>
      </c>
      <c r="J25" s="179">
        <v>1313.797607</v>
      </c>
      <c r="K25" s="179">
        <v>1336.561279</v>
      </c>
      <c r="L25" s="179">
        <v>1360.685303</v>
      </c>
      <c r="M25" s="179">
        <v>1384.1838379999999</v>
      </c>
      <c r="N25" s="179">
        <v>1413.325073</v>
      </c>
      <c r="O25" s="179">
        <v>1439.089111</v>
      </c>
      <c r="P25" s="179">
        <v>1464.7561040000001</v>
      </c>
      <c r="Q25" s="179">
        <v>1491.255737</v>
      </c>
      <c r="R25" s="179">
        <v>1517.909302</v>
      </c>
      <c r="S25" s="179">
        <v>1544.9697269999999</v>
      </c>
      <c r="T25" s="179">
        <v>1572.876587</v>
      </c>
      <c r="U25" s="179">
        <v>1600.8291019999999</v>
      </c>
      <c r="V25" s="179">
        <v>1628.642212</v>
      </c>
      <c r="W25" s="179">
        <v>1656.959106</v>
      </c>
      <c r="X25" s="179">
        <v>1686.0645750000001</v>
      </c>
      <c r="Y25" s="179">
        <v>1715.3378909999999</v>
      </c>
      <c r="Z25" s="179">
        <v>1745.1475829999999</v>
      </c>
      <c r="AA25" s="179">
        <v>1774.8900149999999</v>
      </c>
      <c r="AB25" s="179">
        <v>1805.456543</v>
      </c>
      <c r="AC25" s="179">
        <v>1836.7897949999999</v>
      </c>
      <c r="AD25" s="179">
        <v>1868.791504</v>
      </c>
      <c r="AE25" s="179">
        <v>1901.8862300000001</v>
      </c>
      <c r="AF25" s="179">
        <v>1935.8135990000001</v>
      </c>
      <c r="AG25" s="179">
        <v>1970.7146</v>
      </c>
      <c r="AH25" s="179">
        <v>2005.9567870000001</v>
      </c>
      <c r="AI25" s="179">
        <v>2040.9736330000001</v>
      </c>
      <c r="AJ25" s="179">
        <v>2075.530029</v>
      </c>
      <c r="AK25" s="180">
        <v>1.7565000000000001E-2</v>
      </c>
    </row>
    <row r="26" spans="1:37" x14ac:dyDescent="0.35">
      <c r="A26" s="174"/>
      <c r="B26" s="163" t="s">
        <v>1459</v>
      </c>
      <c r="C26" s="174"/>
      <c r="D26" s="174"/>
      <c r="E26" s="174"/>
      <c r="F26" s="174"/>
      <c r="G26" s="174"/>
      <c r="H26" s="174"/>
      <c r="I26" s="174"/>
      <c r="J26" s="174"/>
      <c r="K26" s="174"/>
      <c r="L26" s="174"/>
      <c r="M26" s="174"/>
      <c r="N26" s="174"/>
      <c r="O26" s="174"/>
      <c r="P26" s="174"/>
      <c r="Q26" s="174"/>
      <c r="R26" s="174"/>
      <c r="S26" s="174"/>
      <c r="T26" s="174"/>
      <c r="U26" s="174"/>
      <c r="V26" s="174"/>
      <c r="W26" s="174"/>
      <c r="X26" s="174"/>
      <c r="Y26" s="174"/>
      <c r="Z26" s="174"/>
      <c r="AA26" s="174"/>
      <c r="AB26" s="174"/>
      <c r="AC26" s="174"/>
      <c r="AD26" s="174"/>
      <c r="AE26" s="174"/>
      <c r="AF26" s="174"/>
      <c r="AG26" s="174"/>
      <c r="AH26" s="174"/>
      <c r="AI26" s="174"/>
      <c r="AJ26" s="174"/>
      <c r="AK26" s="174"/>
    </row>
    <row r="27" spans="1:37" x14ac:dyDescent="0.35">
      <c r="A27" s="177" t="s">
        <v>132</v>
      </c>
      <c r="B27" s="164" t="s">
        <v>1460</v>
      </c>
      <c r="C27" s="179">
        <v>1787.5373540000001</v>
      </c>
      <c r="D27" s="179">
        <v>1788.736328</v>
      </c>
      <c r="E27" s="179">
        <v>1812.1239009999999</v>
      </c>
      <c r="F27" s="179">
        <v>1776.6970209999999</v>
      </c>
      <c r="G27" s="179">
        <v>1769.3908690000001</v>
      </c>
      <c r="H27" s="179">
        <v>1761.3310550000001</v>
      </c>
      <c r="I27" s="179">
        <v>1760.6547849999999</v>
      </c>
      <c r="J27" s="179">
        <v>1779.434814</v>
      </c>
      <c r="K27" s="179">
        <v>1793.866943</v>
      </c>
      <c r="L27" s="179">
        <v>1809.7041019999999</v>
      </c>
      <c r="M27" s="179">
        <v>1816.5014650000001</v>
      </c>
      <c r="N27" s="179">
        <v>1828.677124</v>
      </c>
      <c r="O27" s="179">
        <v>1865.317749</v>
      </c>
      <c r="P27" s="179">
        <v>1893.7076420000001</v>
      </c>
      <c r="Q27" s="179">
        <v>1898.4255370000001</v>
      </c>
      <c r="R27" s="179">
        <v>1901.764038</v>
      </c>
      <c r="S27" s="179">
        <v>1914.6235349999999</v>
      </c>
      <c r="T27" s="179">
        <v>1915.7353519999999</v>
      </c>
      <c r="U27" s="179">
        <v>1929.5085449999999</v>
      </c>
      <c r="V27" s="179">
        <v>1945.8416749999999</v>
      </c>
      <c r="W27" s="179">
        <v>1957.783813</v>
      </c>
      <c r="X27" s="179">
        <v>1973.637939</v>
      </c>
      <c r="Y27" s="179">
        <v>1989.2650149999999</v>
      </c>
      <c r="Z27" s="179">
        <v>2003.4233400000001</v>
      </c>
      <c r="AA27" s="179">
        <v>2016.8127440000001</v>
      </c>
      <c r="AB27" s="179">
        <v>2027.8079829999999</v>
      </c>
      <c r="AC27" s="179">
        <v>2037.517212</v>
      </c>
      <c r="AD27" s="179">
        <v>2052.54126</v>
      </c>
      <c r="AE27" s="179">
        <v>2069.3688959999999</v>
      </c>
      <c r="AF27" s="179">
        <v>2081.4025879999999</v>
      </c>
      <c r="AG27" s="179">
        <v>2096.3093260000001</v>
      </c>
      <c r="AH27" s="179">
        <v>2113.6645509999998</v>
      </c>
      <c r="AI27" s="179">
        <v>2130.516357</v>
      </c>
      <c r="AJ27" s="179">
        <v>2149.3510740000002</v>
      </c>
      <c r="AK27" s="180">
        <v>5.7559999999999998E-3</v>
      </c>
    </row>
    <row r="28" spans="1:37" x14ac:dyDescent="0.35">
      <c r="A28" s="177" t="s">
        <v>134</v>
      </c>
      <c r="B28" s="164" t="s">
        <v>1461</v>
      </c>
      <c r="C28" s="179">
        <v>447.72595200000001</v>
      </c>
      <c r="D28" s="179">
        <v>444.52056900000002</v>
      </c>
      <c r="E28" s="179">
        <v>435.793274</v>
      </c>
      <c r="F28" s="179">
        <v>426.557434</v>
      </c>
      <c r="G28" s="179">
        <v>415.90875199999999</v>
      </c>
      <c r="H28" s="179">
        <v>407.28921500000001</v>
      </c>
      <c r="I28" s="179">
        <v>397.98156699999998</v>
      </c>
      <c r="J28" s="179">
        <v>387.66037</v>
      </c>
      <c r="K28" s="179">
        <v>377.813965</v>
      </c>
      <c r="L28" s="179">
        <v>368.69982900000002</v>
      </c>
      <c r="M28" s="179">
        <v>359.43420400000002</v>
      </c>
      <c r="N28" s="179">
        <v>349.288025</v>
      </c>
      <c r="O28" s="179">
        <v>339.07843000000003</v>
      </c>
      <c r="P28" s="179">
        <v>328.70654300000001</v>
      </c>
      <c r="Q28" s="179">
        <v>324.044037</v>
      </c>
      <c r="R28" s="179">
        <v>318.92053199999998</v>
      </c>
      <c r="S28" s="179">
        <v>314.17520100000002</v>
      </c>
      <c r="T28" s="179">
        <v>309.60534699999999</v>
      </c>
      <c r="U28" s="179">
        <v>305.29675300000002</v>
      </c>
      <c r="V28" s="179">
        <v>300.715576</v>
      </c>
      <c r="W28" s="179">
        <v>296.95437600000002</v>
      </c>
      <c r="X28" s="179">
        <v>292.93774400000001</v>
      </c>
      <c r="Y28" s="179">
        <v>288.72515900000002</v>
      </c>
      <c r="Z28" s="179">
        <v>284.264679</v>
      </c>
      <c r="AA28" s="179">
        <v>282.858948</v>
      </c>
      <c r="AB28" s="179">
        <v>281.43481400000002</v>
      </c>
      <c r="AC28" s="179">
        <v>279.57015999999999</v>
      </c>
      <c r="AD28" s="179">
        <v>278.13324</v>
      </c>
      <c r="AE28" s="179">
        <v>276.71731599999998</v>
      </c>
      <c r="AF28" s="179">
        <v>275.622589</v>
      </c>
      <c r="AG28" s="179">
        <v>274.33264200000002</v>
      </c>
      <c r="AH28" s="179">
        <v>273.42160000000001</v>
      </c>
      <c r="AI28" s="179">
        <v>271.81381199999998</v>
      </c>
      <c r="AJ28" s="179">
        <v>270.61059599999999</v>
      </c>
      <c r="AK28" s="180">
        <v>-1.5389999999999999E-2</v>
      </c>
    </row>
    <row r="30" spans="1:37" x14ac:dyDescent="0.35">
      <c r="A30" s="174"/>
      <c r="B30" s="163" t="s">
        <v>137</v>
      </c>
      <c r="C30" s="174"/>
      <c r="D30" s="174"/>
      <c r="E30" s="174"/>
      <c r="F30" s="174"/>
      <c r="G30" s="174"/>
      <c r="H30" s="174"/>
      <c r="I30" s="174"/>
      <c r="J30" s="174"/>
      <c r="K30" s="174"/>
      <c r="L30" s="174"/>
      <c r="M30" s="174"/>
      <c r="N30" s="174"/>
      <c r="O30" s="174"/>
      <c r="P30" s="174"/>
      <c r="Q30" s="174"/>
      <c r="R30" s="174"/>
      <c r="S30" s="174"/>
      <c r="T30" s="174"/>
      <c r="U30" s="174"/>
      <c r="V30" s="174"/>
      <c r="W30" s="174"/>
      <c r="X30" s="174"/>
      <c r="Y30" s="174"/>
      <c r="Z30" s="174"/>
      <c r="AA30" s="174"/>
      <c r="AB30" s="174"/>
      <c r="AC30" s="174"/>
      <c r="AD30" s="174"/>
      <c r="AE30" s="174"/>
      <c r="AF30" s="174"/>
      <c r="AG30" s="174"/>
      <c r="AH30" s="174"/>
      <c r="AI30" s="174"/>
      <c r="AJ30" s="174"/>
      <c r="AK30" s="174"/>
    </row>
    <row r="31" spans="1:37" x14ac:dyDescent="0.35">
      <c r="A31" s="174"/>
      <c r="B31" s="163" t="s">
        <v>1462</v>
      </c>
      <c r="C31" s="174"/>
      <c r="D31" s="174"/>
      <c r="E31" s="174"/>
      <c r="F31" s="174"/>
      <c r="G31" s="174"/>
      <c r="H31" s="174"/>
      <c r="I31" s="174"/>
      <c r="J31" s="174"/>
      <c r="K31" s="174"/>
      <c r="L31" s="174"/>
      <c r="M31" s="174"/>
      <c r="N31" s="174"/>
      <c r="O31" s="174"/>
      <c r="P31" s="174"/>
      <c r="Q31" s="174"/>
      <c r="R31" s="174"/>
      <c r="S31" s="174"/>
      <c r="T31" s="174"/>
      <c r="U31" s="174"/>
      <c r="V31" s="174"/>
      <c r="W31" s="174"/>
      <c r="X31" s="174"/>
      <c r="Y31" s="174"/>
      <c r="Z31" s="174"/>
      <c r="AA31" s="174"/>
      <c r="AB31" s="174"/>
      <c r="AC31" s="174"/>
      <c r="AD31" s="174"/>
      <c r="AE31" s="174"/>
      <c r="AF31" s="174"/>
      <c r="AG31" s="174"/>
      <c r="AH31" s="174"/>
      <c r="AI31" s="174"/>
      <c r="AJ31" s="174"/>
      <c r="AK31" s="174"/>
    </row>
    <row r="32" spans="1:37" x14ac:dyDescent="0.35">
      <c r="A32" s="177" t="s">
        <v>138</v>
      </c>
      <c r="B32" s="164" t="s">
        <v>1463</v>
      </c>
      <c r="C32" s="181">
        <v>33.231037000000001</v>
      </c>
      <c r="D32" s="181">
        <v>33.824409000000003</v>
      </c>
      <c r="E32" s="181">
        <v>34.663241999999997</v>
      </c>
      <c r="F32" s="181">
        <v>36.011749000000002</v>
      </c>
      <c r="G32" s="181">
        <v>37.960045000000001</v>
      </c>
      <c r="H32" s="181">
        <v>39.711666000000001</v>
      </c>
      <c r="I32" s="181">
        <v>41.675517999999997</v>
      </c>
      <c r="J32" s="181">
        <v>43.356022000000003</v>
      </c>
      <c r="K32" s="181">
        <v>45.640670999999998</v>
      </c>
      <c r="L32" s="181">
        <v>45.687145000000001</v>
      </c>
      <c r="M32" s="181">
        <v>45.835239000000001</v>
      </c>
      <c r="N32" s="181">
        <v>45.955185</v>
      </c>
      <c r="O32" s="181">
        <v>46.097693999999997</v>
      </c>
      <c r="P32" s="181">
        <v>46.204849000000003</v>
      </c>
      <c r="Q32" s="181">
        <v>46.309845000000003</v>
      </c>
      <c r="R32" s="181">
        <v>46.409691000000002</v>
      </c>
      <c r="S32" s="181">
        <v>46.480145</v>
      </c>
      <c r="T32" s="181">
        <v>46.552379999999999</v>
      </c>
      <c r="U32" s="181">
        <v>46.617995999999998</v>
      </c>
      <c r="V32" s="181">
        <v>46.679771000000002</v>
      </c>
      <c r="W32" s="181">
        <v>46.724212999999999</v>
      </c>
      <c r="X32" s="181">
        <v>46.772334999999998</v>
      </c>
      <c r="Y32" s="181">
        <v>46.816681000000003</v>
      </c>
      <c r="Z32" s="181">
        <v>46.858173000000001</v>
      </c>
      <c r="AA32" s="181">
        <v>46.889628999999999</v>
      </c>
      <c r="AB32" s="181">
        <v>46.931117999999998</v>
      </c>
      <c r="AC32" s="181">
        <v>46.960442</v>
      </c>
      <c r="AD32" s="181">
        <v>46.978397000000001</v>
      </c>
      <c r="AE32" s="181">
        <v>46.999206999999998</v>
      </c>
      <c r="AF32" s="181">
        <v>47.003642999999997</v>
      </c>
      <c r="AG32" s="181">
        <v>47.005431999999999</v>
      </c>
      <c r="AH32" s="181">
        <v>47.012489000000002</v>
      </c>
      <c r="AI32" s="181">
        <v>47.006405000000001</v>
      </c>
      <c r="AJ32" s="181">
        <v>46.994553000000003</v>
      </c>
      <c r="AK32" s="180">
        <v>1.0329E-2</v>
      </c>
    </row>
    <row r="33" spans="1:37" x14ac:dyDescent="0.35">
      <c r="A33" s="177" t="s">
        <v>140</v>
      </c>
      <c r="B33" s="164" t="s">
        <v>1464</v>
      </c>
      <c r="C33" s="181">
        <v>38.552596999999999</v>
      </c>
      <c r="D33" s="181">
        <v>39.421031999999997</v>
      </c>
      <c r="E33" s="181">
        <v>40.955711000000001</v>
      </c>
      <c r="F33" s="181">
        <v>42.739193</v>
      </c>
      <c r="G33" s="181">
        <v>44.647316000000004</v>
      </c>
      <c r="H33" s="181">
        <v>46.771419999999999</v>
      </c>
      <c r="I33" s="181">
        <v>49.107543999999997</v>
      </c>
      <c r="J33" s="181">
        <v>50.479019000000001</v>
      </c>
      <c r="K33" s="181">
        <v>53.163414000000003</v>
      </c>
      <c r="L33" s="181">
        <v>53.165295</v>
      </c>
      <c r="M33" s="181">
        <v>53.182200999999999</v>
      </c>
      <c r="N33" s="181">
        <v>53.182200999999999</v>
      </c>
      <c r="O33" s="181">
        <v>53.192870999999997</v>
      </c>
      <c r="P33" s="181">
        <v>53.192870999999997</v>
      </c>
      <c r="Q33" s="181">
        <v>53.192889999999998</v>
      </c>
      <c r="R33" s="181">
        <v>53.192928000000002</v>
      </c>
      <c r="S33" s="181">
        <v>53.19294</v>
      </c>
      <c r="T33" s="181">
        <v>53.193012000000003</v>
      </c>
      <c r="U33" s="181">
        <v>53.193049999999999</v>
      </c>
      <c r="V33" s="181">
        <v>53.193114999999999</v>
      </c>
      <c r="W33" s="181">
        <v>53.193114999999999</v>
      </c>
      <c r="X33" s="181">
        <v>53.193176000000001</v>
      </c>
      <c r="Y33" s="181">
        <v>53.194640999999997</v>
      </c>
      <c r="Z33" s="181">
        <v>53.195030000000003</v>
      </c>
      <c r="AA33" s="181">
        <v>53.195042000000001</v>
      </c>
      <c r="AB33" s="181">
        <v>53.197578</v>
      </c>
      <c r="AC33" s="181">
        <v>53.197578</v>
      </c>
      <c r="AD33" s="181">
        <v>53.197578</v>
      </c>
      <c r="AE33" s="181">
        <v>53.197631999999999</v>
      </c>
      <c r="AF33" s="181">
        <v>53.197947999999997</v>
      </c>
      <c r="AG33" s="181">
        <v>53.198169999999998</v>
      </c>
      <c r="AH33" s="181">
        <v>53.200935000000001</v>
      </c>
      <c r="AI33" s="181">
        <v>53.200935000000001</v>
      </c>
      <c r="AJ33" s="181">
        <v>53.200946999999999</v>
      </c>
      <c r="AK33" s="180">
        <v>9.4120000000000002E-3</v>
      </c>
    </row>
    <row r="34" spans="1:37" x14ac:dyDescent="0.35">
      <c r="A34" s="177" t="s">
        <v>142</v>
      </c>
      <c r="B34" s="164" t="s">
        <v>1465</v>
      </c>
      <c r="C34" s="181">
        <v>28.836378</v>
      </c>
      <c r="D34" s="181">
        <v>29.179739000000001</v>
      </c>
      <c r="E34" s="181">
        <v>29.623194000000002</v>
      </c>
      <c r="F34" s="181">
        <v>30.619410999999999</v>
      </c>
      <c r="G34" s="181">
        <v>32.520454000000001</v>
      </c>
      <c r="H34" s="181">
        <v>33.934437000000003</v>
      </c>
      <c r="I34" s="181">
        <v>35.478026999999997</v>
      </c>
      <c r="J34" s="181">
        <v>37.151321000000003</v>
      </c>
      <c r="K34" s="181">
        <v>38.954666000000003</v>
      </c>
      <c r="L34" s="181">
        <v>38.965857999999997</v>
      </c>
      <c r="M34" s="181">
        <v>38.966262999999998</v>
      </c>
      <c r="N34" s="181">
        <v>38.96772</v>
      </c>
      <c r="O34" s="181">
        <v>38.967854000000003</v>
      </c>
      <c r="P34" s="181">
        <v>38.969234</v>
      </c>
      <c r="Q34" s="181">
        <v>38.969729999999998</v>
      </c>
      <c r="R34" s="181">
        <v>38.970463000000002</v>
      </c>
      <c r="S34" s="181">
        <v>38.971207</v>
      </c>
      <c r="T34" s="181">
        <v>38.971207</v>
      </c>
      <c r="U34" s="181">
        <v>38.971679999999999</v>
      </c>
      <c r="V34" s="181">
        <v>38.972107000000001</v>
      </c>
      <c r="W34" s="181">
        <v>38.972855000000003</v>
      </c>
      <c r="X34" s="181">
        <v>38.973166999999997</v>
      </c>
      <c r="Y34" s="181">
        <v>38.973568</v>
      </c>
      <c r="Z34" s="181">
        <v>38.973979999999997</v>
      </c>
      <c r="AA34" s="181">
        <v>38.974487000000003</v>
      </c>
      <c r="AB34" s="181">
        <v>38.974742999999997</v>
      </c>
      <c r="AC34" s="181">
        <v>38.975323000000003</v>
      </c>
      <c r="AD34" s="181">
        <v>38.975731000000003</v>
      </c>
      <c r="AE34" s="181">
        <v>38.976013000000002</v>
      </c>
      <c r="AF34" s="181">
        <v>38.976311000000003</v>
      </c>
      <c r="AG34" s="181">
        <v>38.976658</v>
      </c>
      <c r="AH34" s="181">
        <v>38.976860000000002</v>
      </c>
      <c r="AI34" s="181">
        <v>38.977299000000002</v>
      </c>
      <c r="AJ34" s="181">
        <v>38.977530999999999</v>
      </c>
      <c r="AK34" s="180">
        <v>9.0880000000000006E-3</v>
      </c>
    </row>
    <row r="35" spans="1:37" x14ac:dyDescent="0.35">
      <c r="A35" s="177" t="s">
        <v>144</v>
      </c>
      <c r="B35" s="164" t="s">
        <v>1466</v>
      </c>
      <c r="C35" s="181">
        <v>33.453662999999999</v>
      </c>
      <c r="D35" s="181">
        <v>33.999164999999998</v>
      </c>
      <c r="E35" s="181">
        <v>34.852367000000001</v>
      </c>
      <c r="F35" s="181">
        <v>36.294296000000003</v>
      </c>
      <c r="G35" s="181">
        <v>38.366337000000001</v>
      </c>
      <c r="H35" s="181">
        <v>40.360030999999999</v>
      </c>
      <c r="I35" s="181">
        <v>42.344337000000003</v>
      </c>
      <c r="J35" s="181">
        <v>43.980865000000001</v>
      </c>
      <c r="K35" s="181">
        <v>46.242016</v>
      </c>
      <c r="L35" s="181">
        <v>46.369414999999996</v>
      </c>
      <c r="M35" s="181">
        <v>46.563313000000001</v>
      </c>
      <c r="N35" s="181">
        <v>46.693798000000001</v>
      </c>
      <c r="O35" s="181">
        <v>46.881442999999997</v>
      </c>
      <c r="P35" s="181">
        <v>47.023907000000001</v>
      </c>
      <c r="Q35" s="181">
        <v>47.195476999999997</v>
      </c>
      <c r="R35" s="181">
        <v>47.396988</v>
      </c>
      <c r="S35" s="181">
        <v>47.630603999999998</v>
      </c>
      <c r="T35" s="181">
        <v>47.772404000000002</v>
      </c>
      <c r="U35" s="181">
        <v>47.898392000000001</v>
      </c>
      <c r="V35" s="181">
        <v>48.021743999999998</v>
      </c>
      <c r="W35" s="181">
        <v>48.108150000000002</v>
      </c>
      <c r="X35" s="181">
        <v>48.228577000000001</v>
      </c>
      <c r="Y35" s="181">
        <v>48.328502999999998</v>
      </c>
      <c r="Z35" s="181">
        <v>48.415863000000002</v>
      </c>
      <c r="AA35" s="181">
        <v>48.528599</v>
      </c>
      <c r="AB35" s="181">
        <v>48.589286999999999</v>
      </c>
      <c r="AC35" s="181">
        <v>48.621608999999999</v>
      </c>
      <c r="AD35" s="181">
        <v>48.628242</v>
      </c>
      <c r="AE35" s="181">
        <v>48.712502000000001</v>
      </c>
      <c r="AF35" s="181">
        <v>48.731788999999999</v>
      </c>
      <c r="AG35" s="181">
        <v>48.745567000000001</v>
      </c>
      <c r="AH35" s="181">
        <v>48.774222999999999</v>
      </c>
      <c r="AI35" s="181">
        <v>48.780106000000004</v>
      </c>
      <c r="AJ35" s="181">
        <v>48.782890000000002</v>
      </c>
      <c r="AK35" s="180">
        <v>1.1346E-2</v>
      </c>
    </row>
    <row r="36" spans="1:37" x14ac:dyDescent="0.35">
      <c r="A36" s="177" t="s">
        <v>146</v>
      </c>
      <c r="B36" s="164" t="s">
        <v>1467</v>
      </c>
      <c r="C36" s="181">
        <v>39.219650000000001</v>
      </c>
      <c r="D36" s="181">
        <v>40.208176000000002</v>
      </c>
      <c r="E36" s="181">
        <v>41.560862999999998</v>
      </c>
      <c r="F36" s="181">
        <v>43.481544</v>
      </c>
      <c r="G36" s="181">
        <v>45.514778</v>
      </c>
      <c r="H36" s="181">
        <v>47.575789999999998</v>
      </c>
      <c r="I36" s="181">
        <v>49.836277000000003</v>
      </c>
      <c r="J36" s="181">
        <v>51.162941000000004</v>
      </c>
      <c r="K36" s="181">
        <v>53.624893</v>
      </c>
      <c r="L36" s="181">
        <v>53.706425000000003</v>
      </c>
      <c r="M36" s="181">
        <v>53.805222000000001</v>
      </c>
      <c r="N36" s="181">
        <v>53.878506000000002</v>
      </c>
      <c r="O36" s="181">
        <v>54.057693</v>
      </c>
      <c r="P36" s="181">
        <v>54.205578000000003</v>
      </c>
      <c r="Q36" s="181">
        <v>54.410496000000002</v>
      </c>
      <c r="R36" s="181">
        <v>54.644573000000001</v>
      </c>
      <c r="S36" s="181">
        <v>54.846699000000001</v>
      </c>
      <c r="T36" s="181">
        <v>55.040737</v>
      </c>
      <c r="U36" s="181">
        <v>55.223376999999999</v>
      </c>
      <c r="V36" s="181">
        <v>55.398727000000001</v>
      </c>
      <c r="W36" s="181">
        <v>55.532330000000002</v>
      </c>
      <c r="X36" s="181">
        <v>55.663670000000003</v>
      </c>
      <c r="Y36" s="181">
        <v>55.798274999999997</v>
      </c>
      <c r="Z36" s="181">
        <v>55.916218000000001</v>
      </c>
      <c r="AA36" s="181">
        <v>55.958739999999999</v>
      </c>
      <c r="AB36" s="181">
        <v>56.004443999999999</v>
      </c>
      <c r="AC36" s="181">
        <v>56.036769999999997</v>
      </c>
      <c r="AD36" s="181">
        <v>56.041606999999999</v>
      </c>
      <c r="AE36" s="181">
        <v>56.047877999999997</v>
      </c>
      <c r="AF36" s="181">
        <v>56.084099000000002</v>
      </c>
      <c r="AG36" s="181">
        <v>56.117534999999997</v>
      </c>
      <c r="AH36" s="181">
        <v>56.169254000000002</v>
      </c>
      <c r="AI36" s="181">
        <v>56.202083999999999</v>
      </c>
      <c r="AJ36" s="181">
        <v>56.231963999999998</v>
      </c>
      <c r="AK36" s="180">
        <v>1.0536999999999999E-2</v>
      </c>
    </row>
    <row r="37" spans="1:37" x14ac:dyDescent="0.35">
      <c r="A37" s="177" t="s">
        <v>148</v>
      </c>
      <c r="B37" s="164" t="s">
        <v>1468</v>
      </c>
      <c r="C37" s="181">
        <v>28.781832000000001</v>
      </c>
      <c r="D37" s="181">
        <v>28.981468</v>
      </c>
      <c r="E37" s="181">
        <v>29.567319999999999</v>
      </c>
      <c r="F37" s="181">
        <v>30.629836999999998</v>
      </c>
      <c r="G37" s="181">
        <v>32.641250999999997</v>
      </c>
      <c r="H37" s="181">
        <v>34.464328999999999</v>
      </c>
      <c r="I37" s="181">
        <v>36.083229000000003</v>
      </c>
      <c r="J37" s="181">
        <v>37.714725000000001</v>
      </c>
      <c r="K37" s="181">
        <v>39.624859000000001</v>
      </c>
      <c r="L37" s="181">
        <v>39.715786000000001</v>
      </c>
      <c r="M37" s="181">
        <v>39.738346</v>
      </c>
      <c r="N37" s="181">
        <v>39.706940000000003</v>
      </c>
      <c r="O37" s="181">
        <v>39.659554</v>
      </c>
      <c r="P37" s="181">
        <v>39.607239</v>
      </c>
      <c r="Q37" s="181">
        <v>39.559657999999999</v>
      </c>
      <c r="R37" s="181">
        <v>39.545506000000003</v>
      </c>
      <c r="S37" s="181">
        <v>39.663071000000002</v>
      </c>
      <c r="T37" s="181">
        <v>39.61974</v>
      </c>
      <c r="U37" s="181">
        <v>39.567664999999998</v>
      </c>
      <c r="V37" s="181">
        <v>39.521476999999997</v>
      </c>
      <c r="W37" s="181">
        <v>39.476703999999998</v>
      </c>
      <c r="X37" s="181">
        <v>39.484935999999998</v>
      </c>
      <c r="Y37" s="181">
        <v>39.461703999999997</v>
      </c>
      <c r="Z37" s="181">
        <v>39.433529</v>
      </c>
      <c r="AA37" s="181">
        <v>39.534775000000003</v>
      </c>
      <c r="AB37" s="181">
        <v>39.520966000000001</v>
      </c>
      <c r="AC37" s="181">
        <v>39.490250000000003</v>
      </c>
      <c r="AD37" s="181">
        <v>39.460433999999999</v>
      </c>
      <c r="AE37" s="181">
        <v>39.564433999999999</v>
      </c>
      <c r="AF37" s="181">
        <v>39.558979000000001</v>
      </c>
      <c r="AG37" s="181">
        <v>39.551521000000001</v>
      </c>
      <c r="AH37" s="181">
        <v>39.546413000000001</v>
      </c>
      <c r="AI37" s="181">
        <v>39.541836000000004</v>
      </c>
      <c r="AJ37" s="181">
        <v>39.546424999999999</v>
      </c>
      <c r="AK37" s="180">
        <v>9.7599999999999996E-3</v>
      </c>
    </row>
    <row r="38" spans="1:37" x14ac:dyDescent="0.35">
      <c r="A38" s="177" t="s">
        <v>150</v>
      </c>
      <c r="B38" s="164" t="s">
        <v>1469</v>
      </c>
      <c r="C38" s="181">
        <v>32.920569999999998</v>
      </c>
      <c r="D38" s="181">
        <v>33.597721</v>
      </c>
      <c r="E38" s="181">
        <v>34.642803000000001</v>
      </c>
      <c r="F38" s="181">
        <v>36.290866999999999</v>
      </c>
      <c r="G38" s="181">
        <v>38.362620999999997</v>
      </c>
      <c r="H38" s="181">
        <v>40.356014000000002</v>
      </c>
      <c r="I38" s="181">
        <v>42.339863000000001</v>
      </c>
      <c r="J38" s="181">
        <v>43.975994</v>
      </c>
      <c r="K38" s="181">
        <v>46.236908</v>
      </c>
      <c r="L38" s="181">
        <v>46.364128000000001</v>
      </c>
      <c r="M38" s="181">
        <v>46.557949000000001</v>
      </c>
      <c r="N38" s="181">
        <v>46.688419000000003</v>
      </c>
      <c r="O38" s="181">
        <v>46.876041000000001</v>
      </c>
      <c r="P38" s="181">
        <v>47.018447999999999</v>
      </c>
      <c r="Q38" s="181">
        <v>47.189926</v>
      </c>
      <c r="R38" s="181">
        <v>47.391356999999999</v>
      </c>
      <c r="S38" s="181">
        <v>47.624954000000002</v>
      </c>
      <c r="T38" s="181">
        <v>47.766643999999999</v>
      </c>
      <c r="U38" s="181">
        <v>47.892524999999999</v>
      </c>
      <c r="V38" s="181">
        <v>48.015765999999999</v>
      </c>
      <c r="W38" s="181">
        <v>48.102093000000004</v>
      </c>
      <c r="X38" s="181">
        <v>48.222411999999998</v>
      </c>
      <c r="Y38" s="181">
        <v>48.322189000000002</v>
      </c>
      <c r="Z38" s="181">
        <v>48.409385999999998</v>
      </c>
      <c r="AA38" s="181">
        <v>48.522015000000003</v>
      </c>
      <c r="AB38" s="181">
        <v>48.582489000000002</v>
      </c>
      <c r="AC38" s="181">
        <v>48.614666</v>
      </c>
      <c r="AD38" s="181">
        <v>48.621155000000002</v>
      </c>
      <c r="AE38" s="181">
        <v>48.705264999999997</v>
      </c>
      <c r="AF38" s="181">
        <v>48.724364999999999</v>
      </c>
      <c r="AG38" s="181">
        <v>48.737965000000003</v>
      </c>
      <c r="AH38" s="181">
        <v>48.766415000000002</v>
      </c>
      <c r="AI38" s="181">
        <v>48.772101999999997</v>
      </c>
      <c r="AJ38" s="181">
        <v>48.774681000000001</v>
      </c>
      <c r="AK38" s="180">
        <v>1.1717E-2</v>
      </c>
    </row>
    <row r="39" spans="1:37" x14ac:dyDescent="0.35">
      <c r="A39" s="177" t="s">
        <v>152</v>
      </c>
      <c r="B39" s="164" t="s">
        <v>1470</v>
      </c>
      <c r="C39" s="181">
        <v>38.844189</v>
      </c>
      <c r="D39" s="181">
        <v>39.842219999999998</v>
      </c>
      <c r="E39" s="181">
        <v>41.359096999999998</v>
      </c>
      <c r="F39" s="181">
        <v>43.479667999999997</v>
      </c>
      <c r="G39" s="181">
        <v>45.512585000000001</v>
      </c>
      <c r="H39" s="181">
        <v>47.573315000000001</v>
      </c>
      <c r="I39" s="181">
        <v>49.833407999999999</v>
      </c>
      <c r="J39" s="181">
        <v>51.159717999999998</v>
      </c>
      <c r="K39" s="181">
        <v>53.621464000000003</v>
      </c>
      <c r="L39" s="181">
        <v>53.702938000000003</v>
      </c>
      <c r="M39" s="181">
        <v>53.801720000000003</v>
      </c>
      <c r="N39" s="181">
        <v>53.874980999999998</v>
      </c>
      <c r="O39" s="181">
        <v>54.054259999999999</v>
      </c>
      <c r="P39" s="181">
        <v>54.202103000000001</v>
      </c>
      <c r="Q39" s="181">
        <v>54.407009000000002</v>
      </c>
      <c r="R39" s="181">
        <v>54.641036999999997</v>
      </c>
      <c r="S39" s="181">
        <v>54.843136000000001</v>
      </c>
      <c r="T39" s="181">
        <v>55.037140000000001</v>
      </c>
      <c r="U39" s="181">
        <v>55.219741999999997</v>
      </c>
      <c r="V39" s="181">
        <v>55.395057999999999</v>
      </c>
      <c r="W39" s="181">
        <v>55.528613999999997</v>
      </c>
      <c r="X39" s="181">
        <v>55.659931</v>
      </c>
      <c r="Y39" s="181">
        <v>55.794483</v>
      </c>
      <c r="Z39" s="181">
        <v>55.912376000000002</v>
      </c>
      <c r="AA39" s="181">
        <v>55.954830000000001</v>
      </c>
      <c r="AB39" s="181">
        <v>56.000453999999998</v>
      </c>
      <c r="AC39" s="181">
        <v>56.032733999999998</v>
      </c>
      <c r="AD39" s="181">
        <v>56.037509999999997</v>
      </c>
      <c r="AE39" s="181">
        <v>56.043736000000003</v>
      </c>
      <c r="AF39" s="181">
        <v>56.079898999999997</v>
      </c>
      <c r="AG39" s="181">
        <v>56.113273999999997</v>
      </c>
      <c r="AH39" s="181">
        <v>56.164932</v>
      </c>
      <c r="AI39" s="181">
        <v>56.197685</v>
      </c>
      <c r="AJ39" s="181">
        <v>56.227493000000003</v>
      </c>
      <c r="AK39" s="180">
        <v>1.0822999999999999E-2</v>
      </c>
    </row>
    <row r="40" spans="1:37" x14ac:dyDescent="0.35">
      <c r="A40" s="177" t="s">
        <v>154</v>
      </c>
      <c r="B40" s="164" t="s">
        <v>1471</v>
      </c>
      <c r="C40" s="181">
        <v>28.176539999999999</v>
      </c>
      <c r="D40" s="181">
        <v>28.57621</v>
      </c>
      <c r="E40" s="181">
        <v>29.362611999999999</v>
      </c>
      <c r="F40" s="181">
        <v>30.625699999999998</v>
      </c>
      <c r="G40" s="181">
        <v>32.636817999999998</v>
      </c>
      <c r="H40" s="181">
        <v>34.459560000000003</v>
      </c>
      <c r="I40" s="181">
        <v>36.077964999999999</v>
      </c>
      <c r="J40" s="181">
        <v>37.708981000000001</v>
      </c>
      <c r="K40" s="181">
        <v>39.618831999999998</v>
      </c>
      <c r="L40" s="181">
        <v>39.709496000000001</v>
      </c>
      <c r="M40" s="181">
        <v>39.731887999999998</v>
      </c>
      <c r="N40" s="181">
        <v>39.700436000000003</v>
      </c>
      <c r="O40" s="181">
        <v>39.652912000000001</v>
      </c>
      <c r="P40" s="181">
        <v>39.600517000000004</v>
      </c>
      <c r="Q40" s="181">
        <v>39.552765000000001</v>
      </c>
      <c r="R40" s="181">
        <v>39.538482999999999</v>
      </c>
      <c r="S40" s="181">
        <v>39.656025</v>
      </c>
      <c r="T40" s="181">
        <v>39.612507000000001</v>
      </c>
      <c r="U40" s="181">
        <v>39.560276000000002</v>
      </c>
      <c r="V40" s="181">
        <v>39.513908000000001</v>
      </c>
      <c r="W40" s="181">
        <v>39.469017000000001</v>
      </c>
      <c r="X40" s="181">
        <v>39.477066000000001</v>
      </c>
      <c r="Y40" s="181">
        <v>39.453606000000001</v>
      </c>
      <c r="Z40" s="181">
        <v>39.425179</v>
      </c>
      <c r="AA40" s="181">
        <v>39.526263999999998</v>
      </c>
      <c r="AB40" s="181">
        <v>39.512118999999998</v>
      </c>
      <c r="AC40" s="181">
        <v>39.481171000000003</v>
      </c>
      <c r="AD40" s="181">
        <v>39.451141</v>
      </c>
      <c r="AE40" s="181">
        <v>39.554873999999998</v>
      </c>
      <c r="AF40" s="181">
        <v>39.549132999999998</v>
      </c>
      <c r="AG40" s="181">
        <v>39.541401</v>
      </c>
      <c r="AH40" s="181">
        <v>39.535969000000001</v>
      </c>
      <c r="AI40" s="181">
        <v>39.531123999999998</v>
      </c>
      <c r="AJ40" s="181">
        <v>39.535418999999997</v>
      </c>
      <c r="AK40" s="180">
        <v>1.0196E-2</v>
      </c>
    </row>
    <row r="41" spans="1:37" x14ac:dyDescent="0.35">
      <c r="A41" s="177" t="s">
        <v>156</v>
      </c>
      <c r="B41" s="164" t="s">
        <v>1472</v>
      </c>
      <c r="C41" s="181">
        <v>26.860434999999999</v>
      </c>
      <c r="D41" s="181">
        <v>27.412979</v>
      </c>
      <c r="E41" s="181">
        <v>28.265438</v>
      </c>
      <c r="F41" s="181">
        <v>29.610132</v>
      </c>
      <c r="G41" s="181">
        <v>31.300692000000002</v>
      </c>
      <c r="H41" s="181">
        <v>32.927387000000003</v>
      </c>
      <c r="I41" s="181">
        <v>34.546351999999999</v>
      </c>
      <c r="J41" s="181">
        <v>35.881912</v>
      </c>
      <c r="K41" s="181">
        <v>37.727074000000002</v>
      </c>
      <c r="L41" s="181">
        <v>37.831051000000002</v>
      </c>
      <c r="M41" s="181">
        <v>37.989753999999998</v>
      </c>
      <c r="N41" s="181">
        <v>38.096679999999999</v>
      </c>
      <c r="O41" s="181">
        <v>38.250278000000002</v>
      </c>
      <c r="P41" s="181">
        <v>38.366863000000002</v>
      </c>
      <c r="Q41" s="181">
        <v>38.507156000000002</v>
      </c>
      <c r="R41" s="181">
        <v>38.671863999999999</v>
      </c>
      <c r="S41" s="181">
        <v>38.862769999999998</v>
      </c>
      <c r="T41" s="181">
        <v>38.978622000000001</v>
      </c>
      <c r="U41" s="181">
        <v>39.081561999999998</v>
      </c>
      <c r="V41" s="181">
        <v>39.182322999999997</v>
      </c>
      <c r="W41" s="181">
        <v>39.252898999999999</v>
      </c>
      <c r="X41" s="181">
        <v>39.351256999999997</v>
      </c>
      <c r="Y41" s="181">
        <v>39.432819000000002</v>
      </c>
      <c r="Z41" s="181">
        <v>39.504111999999999</v>
      </c>
      <c r="AA41" s="181">
        <v>39.596187999999998</v>
      </c>
      <c r="AB41" s="181">
        <v>39.645687000000002</v>
      </c>
      <c r="AC41" s="181">
        <v>39.672046999999999</v>
      </c>
      <c r="AD41" s="181">
        <v>39.677410000000002</v>
      </c>
      <c r="AE41" s="181">
        <v>39.746174000000003</v>
      </c>
      <c r="AF41" s="181">
        <v>39.761764999999997</v>
      </c>
      <c r="AG41" s="181">
        <v>39.772857999999999</v>
      </c>
      <c r="AH41" s="181">
        <v>39.796084999999998</v>
      </c>
      <c r="AI41" s="181">
        <v>39.800685999999999</v>
      </c>
      <c r="AJ41" s="181">
        <v>39.802731000000001</v>
      </c>
      <c r="AK41" s="180">
        <v>1.1722E-2</v>
      </c>
    </row>
    <row r="42" spans="1:37" x14ac:dyDescent="0.35">
      <c r="A42" s="177" t="s">
        <v>158</v>
      </c>
      <c r="B42" s="164" t="s">
        <v>1473</v>
      </c>
      <c r="C42" s="181">
        <v>31.720737</v>
      </c>
      <c r="D42" s="181">
        <v>32.535744000000001</v>
      </c>
      <c r="E42" s="181">
        <v>33.774448</v>
      </c>
      <c r="F42" s="181">
        <v>35.506138</v>
      </c>
      <c r="G42" s="181">
        <v>37.166248000000003</v>
      </c>
      <c r="H42" s="181">
        <v>38.849072</v>
      </c>
      <c r="I42" s="181">
        <v>40.694695000000003</v>
      </c>
      <c r="J42" s="181">
        <v>41.777779000000002</v>
      </c>
      <c r="K42" s="181">
        <v>43.788077999999999</v>
      </c>
      <c r="L42" s="181">
        <v>43.854610000000001</v>
      </c>
      <c r="M42" s="181">
        <v>43.935276000000002</v>
      </c>
      <c r="N42" s="181">
        <v>43.995106</v>
      </c>
      <c r="O42" s="181">
        <v>44.141506</v>
      </c>
      <c r="P42" s="181">
        <v>44.262238000000004</v>
      </c>
      <c r="Q42" s="181">
        <v>44.429564999999997</v>
      </c>
      <c r="R42" s="181">
        <v>44.620677999999998</v>
      </c>
      <c r="S42" s="181">
        <v>44.785713000000001</v>
      </c>
      <c r="T42" s="181">
        <v>44.944141000000002</v>
      </c>
      <c r="U42" s="181">
        <v>45.093254000000002</v>
      </c>
      <c r="V42" s="181">
        <v>45.236420000000003</v>
      </c>
      <c r="W42" s="181">
        <v>45.345486000000001</v>
      </c>
      <c r="X42" s="181">
        <v>45.452720999999997</v>
      </c>
      <c r="Y42" s="181">
        <v>45.562598999999999</v>
      </c>
      <c r="Z42" s="181">
        <v>45.658870999999998</v>
      </c>
      <c r="AA42" s="181">
        <v>45.693539000000001</v>
      </c>
      <c r="AB42" s="181">
        <v>45.730797000000003</v>
      </c>
      <c r="AC42" s="181">
        <v>45.757156000000002</v>
      </c>
      <c r="AD42" s="181">
        <v>45.761059000000003</v>
      </c>
      <c r="AE42" s="181">
        <v>45.76614</v>
      </c>
      <c r="AF42" s="181">
        <v>45.795673000000001</v>
      </c>
      <c r="AG42" s="181">
        <v>45.822926000000002</v>
      </c>
      <c r="AH42" s="181">
        <v>45.865112000000003</v>
      </c>
      <c r="AI42" s="181">
        <v>45.891857000000002</v>
      </c>
      <c r="AJ42" s="181">
        <v>45.916198999999999</v>
      </c>
      <c r="AK42" s="180">
        <v>1.0822999999999999E-2</v>
      </c>
    </row>
    <row r="43" spans="1:37" x14ac:dyDescent="0.35">
      <c r="A43" s="177" t="s">
        <v>160</v>
      </c>
      <c r="B43" s="164" t="s">
        <v>1474</v>
      </c>
      <c r="C43" s="181">
        <v>22.973969</v>
      </c>
      <c r="D43" s="181">
        <v>23.299842999999999</v>
      </c>
      <c r="E43" s="181">
        <v>23.941041999999999</v>
      </c>
      <c r="F43" s="181">
        <v>24.970911000000001</v>
      </c>
      <c r="G43" s="181">
        <v>26.610690999999999</v>
      </c>
      <c r="H43" s="181">
        <v>28.096879999999999</v>
      </c>
      <c r="I43" s="181">
        <v>29.416457999999999</v>
      </c>
      <c r="J43" s="181">
        <v>30.746320999999998</v>
      </c>
      <c r="K43" s="181">
        <v>32.303531999999997</v>
      </c>
      <c r="L43" s="181">
        <v>32.377457</v>
      </c>
      <c r="M43" s="181">
        <v>32.395713999999998</v>
      </c>
      <c r="N43" s="181">
        <v>32.370068000000003</v>
      </c>
      <c r="O43" s="181">
        <v>32.331322</v>
      </c>
      <c r="P43" s="181">
        <v>32.288601</v>
      </c>
      <c r="Q43" s="181">
        <v>32.249664000000003</v>
      </c>
      <c r="R43" s="181">
        <v>32.238017999999997</v>
      </c>
      <c r="S43" s="181">
        <v>32.333857999999999</v>
      </c>
      <c r="T43" s="181">
        <v>32.298374000000003</v>
      </c>
      <c r="U43" s="181">
        <v>32.255791000000002</v>
      </c>
      <c r="V43" s="181">
        <v>32.217982999999997</v>
      </c>
      <c r="W43" s="181">
        <v>32.181381000000002</v>
      </c>
      <c r="X43" s="181">
        <v>32.187942999999997</v>
      </c>
      <c r="Y43" s="181">
        <v>32.168816</v>
      </c>
      <c r="Z43" s="181">
        <v>32.145637999999998</v>
      </c>
      <c r="AA43" s="181">
        <v>32.228057999999997</v>
      </c>
      <c r="AB43" s="181">
        <v>32.216526000000002</v>
      </c>
      <c r="AC43" s="181">
        <v>32.191291999999997</v>
      </c>
      <c r="AD43" s="181">
        <v>32.166804999999997</v>
      </c>
      <c r="AE43" s="181">
        <v>32.251384999999999</v>
      </c>
      <c r="AF43" s="181">
        <v>32.246704000000001</v>
      </c>
      <c r="AG43" s="181">
        <v>32.240397999999999</v>
      </c>
      <c r="AH43" s="181">
        <v>32.235970000000002</v>
      </c>
      <c r="AI43" s="181">
        <v>32.232021000000003</v>
      </c>
      <c r="AJ43" s="181">
        <v>32.235523000000001</v>
      </c>
      <c r="AK43" s="180">
        <v>1.0196E-2</v>
      </c>
    </row>
    <row r="44" spans="1:37" x14ac:dyDescent="0.35">
      <c r="A44" s="177" t="s">
        <v>162</v>
      </c>
      <c r="B44" s="164" t="s">
        <v>1475</v>
      </c>
      <c r="C44" s="181">
        <v>22.978952</v>
      </c>
      <c r="D44" s="181">
        <v>23.398105999999999</v>
      </c>
      <c r="E44" s="181">
        <v>23.843401</v>
      </c>
      <c r="F44" s="181">
        <v>24.344712999999999</v>
      </c>
      <c r="G44" s="181">
        <v>24.923718999999998</v>
      </c>
      <c r="H44" s="181">
        <v>25.567287</v>
      </c>
      <c r="I44" s="181">
        <v>26.270464</v>
      </c>
      <c r="J44" s="181">
        <v>27.015501</v>
      </c>
      <c r="K44" s="181">
        <v>27.825493000000002</v>
      </c>
      <c r="L44" s="181">
        <v>28.616631999999999</v>
      </c>
      <c r="M44" s="181">
        <v>29.381108999999999</v>
      </c>
      <c r="N44" s="181">
        <v>30.118487999999999</v>
      </c>
      <c r="O44" s="181">
        <v>30.832412999999999</v>
      </c>
      <c r="P44" s="181">
        <v>31.523226000000001</v>
      </c>
      <c r="Q44" s="181">
        <v>32.190441</v>
      </c>
      <c r="R44" s="181">
        <v>32.832058000000004</v>
      </c>
      <c r="S44" s="181">
        <v>33.448684999999998</v>
      </c>
      <c r="T44" s="181">
        <v>34.035415999999998</v>
      </c>
      <c r="U44" s="181">
        <v>34.584350999999998</v>
      </c>
      <c r="V44" s="181">
        <v>35.093048000000003</v>
      </c>
      <c r="W44" s="181">
        <v>35.559933000000001</v>
      </c>
      <c r="X44" s="181">
        <v>35.985278999999998</v>
      </c>
      <c r="Y44" s="181">
        <v>36.367503999999997</v>
      </c>
      <c r="Z44" s="181">
        <v>36.707005000000002</v>
      </c>
      <c r="AA44" s="181">
        <v>37.010238999999999</v>
      </c>
      <c r="AB44" s="181">
        <v>37.279209000000002</v>
      </c>
      <c r="AC44" s="181">
        <v>37.515090999999998</v>
      </c>
      <c r="AD44" s="181">
        <v>37.720984999999999</v>
      </c>
      <c r="AE44" s="181">
        <v>37.905506000000003</v>
      </c>
      <c r="AF44" s="181">
        <v>38.067096999999997</v>
      </c>
      <c r="AG44" s="181">
        <v>38.208519000000003</v>
      </c>
      <c r="AH44" s="181">
        <v>38.3339</v>
      </c>
      <c r="AI44" s="181">
        <v>38.444389000000001</v>
      </c>
      <c r="AJ44" s="181">
        <v>38.541634000000002</v>
      </c>
      <c r="AK44" s="180">
        <v>1.5719E-2</v>
      </c>
    </row>
    <row r="45" spans="1:37" x14ac:dyDescent="0.35">
      <c r="A45" s="177" t="s">
        <v>164</v>
      </c>
      <c r="B45" s="164" t="s">
        <v>1476</v>
      </c>
      <c r="C45" s="181">
        <v>13.267185</v>
      </c>
      <c r="D45" s="181">
        <v>15.013555</v>
      </c>
      <c r="E45" s="181">
        <v>15.067958000000001</v>
      </c>
      <c r="F45" s="181">
        <v>15.167166999999999</v>
      </c>
      <c r="G45" s="181">
        <v>15.423962</v>
      </c>
      <c r="H45" s="181">
        <v>15.624478999999999</v>
      </c>
      <c r="I45" s="181">
        <v>15.900784</v>
      </c>
      <c r="J45" s="181">
        <v>16.239007999999998</v>
      </c>
      <c r="K45" s="181">
        <v>16.665731000000001</v>
      </c>
      <c r="L45" s="181">
        <v>17.07394</v>
      </c>
      <c r="M45" s="181">
        <v>17.423732999999999</v>
      </c>
      <c r="N45" s="181">
        <v>17.451674000000001</v>
      </c>
      <c r="O45" s="181">
        <v>17.575447</v>
      </c>
      <c r="P45" s="181">
        <v>17.675241</v>
      </c>
      <c r="Q45" s="181">
        <v>17.737030000000001</v>
      </c>
      <c r="R45" s="181">
        <v>17.739464000000002</v>
      </c>
      <c r="S45" s="181">
        <v>17.671814000000001</v>
      </c>
      <c r="T45" s="181">
        <v>17.634943</v>
      </c>
      <c r="U45" s="181">
        <v>17.633078000000001</v>
      </c>
      <c r="V45" s="181">
        <v>17.595037000000001</v>
      </c>
      <c r="W45" s="181">
        <v>17.606033</v>
      </c>
      <c r="X45" s="181">
        <v>17.615601999999999</v>
      </c>
      <c r="Y45" s="181">
        <v>17.635688999999999</v>
      </c>
      <c r="Z45" s="181">
        <v>17.656583999999999</v>
      </c>
      <c r="AA45" s="181">
        <v>17.674627000000001</v>
      </c>
      <c r="AB45" s="181">
        <v>17.695385000000002</v>
      </c>
      <c r="AC45" s="181">
        <v>17.710896999999999</v>
      </c>
      <c r="AD45" s="181">
        <v>17.722534</v>
      </c>
      <c r="AE45" s="181">
        <v>17.703987000000001</v>
      </c>
      <c r="AF45" s="181">
        <v>17.713671000000001</v>
      </c>
      <c r="AG45" s="181">
        <v>17.720264</v>
      </c>
      <c r="AH45" s="181">
        <v>17.729158000000002</v>
      </c>
      <c r="AI45" s="181">
        <v>17.750184999999998</v>
      </c>
      <c r="AJ45" s="181">
        <v>17.768799000000001</v>
      </c>
      <c r="AK45" s="180">
        <v>5.2789999999999998E-3</v>
      </c>
    </row>
    <row r="46" spans="1:37" x14ac:dyDescent="0.35">
      <c r="A46" s="177" t="s">
        <v>166</v>
      </c>
      <c r="B46" s="164" t="s">
        <v>1477</v>
      </c>
      <c r="C46" s="181">
        <v>13.680937999999999</v>
      </c>
      <c r="D46" s="181">
        <v>13.806588</v>
      </c>
      <c r="E46" s="181">
        <v>13.931844</v>
      </c>
      <c r="F46" s="181">
        <v>14.097829000000001</v>
      </c>
      <c r="G46" s="181">
        <v>14.271951</v>
      </c>
      <c r="H46" s="181">
        <v>14.463296</v>
      </c>
      <c r="I46" s="181">
        <v>14.661203</v>
      </c>
      <c r="J46" s="181">
        <v>14.868921</v>
      </c>
      <c r="K46" s="181">
        <v>15.04772</v>
      </c>
      <c r="L46" s="181">
        <v>15.250484999999999</v>
      </c>
      <c r="M46" s="181">
        <v>15.469141</v>
      </c>
      <c r="N46" s="181">
        <v>15.679131</v>
      </c>
      <c r="O46" s="181">
        <v>15.881999</v>
      </c>
      <c r="P46" s="181">
        <v>16.080351</v>
      </c>
      <c r="Q46" s="181">
        <v>16.259889999999999</v>
      </c>
      <c r="R46" s="181">
        <v>16.421648000000001</v>
      </c>
      <c r="S46" s="181">
        <v>16.558140000000002</v>
      </c>
      <c r="T46" s="181">
        <v>16.673365</v>
      </c>
      <c r="U46" s="181">
        <v>16.775355999999999</v>
      </c>
      <c r="V46" s="181">
        <v>16.865324000000001</v>
      </c>
      <c r="W46" s="181">
        <v>16.940193000000001</v>
      </c>
      <c r="X46" s="181">
        <v>17.005682</v>
      </c>
      <c r="Y46" s="181">
        <v>17.071365</v>
      </c>
      <c r="Z46" s="181">
        <v>17.127596</v>
      </c>
      <c r="AA46" s="181">
        <v>17.181570000000001</v>
      </c>
      <c r="AB46" s="181">
        <v>17.229876000000001</v>
      </c>
      <c r="AC46" s="181">
        <v>17.270330000000001</v>
      </c>
      <c r="AD46" s="181">
        <v>17.306684000000001</v>
      </c>
      <c r="AE46" s="181">
        <v>17.334561999999998</v>
      </c>
      <c r="AF46" s="181">
        <v>17.348493999999999</v>
      </c>
      <c r="AG46" s="181">
        <v>17.368991999999999</v>
      </c>
      <c r="AH46" s="181">
        <v>17.406808999999999</v>
      </c>
      <c r="AI46" s="181">
        <v>17.437517</v>
      </c>
      <c r="AJ46" s="181">
        <v>17.471700999999999</v>
      </c>
      <c r="AK46" s="180">
        <v>7.3850000000000001E-3</v>
      </c>
    </row>
    <row r="47" spans="1:37" x14ac:dyDescent="0.35">
      <c r="A47" s="177" t="s">
        <v>168</v>
      </c>
      <c r="B47" s="164" t="s">
        <v>1478</v>
      </c>
      <c r="C47" s="181">
        <v>7.1330159999999996</v>
      </c>
      <c r="D47" s="181">
        <v>7.234839</v>
      </c>
      <c r="E47" s="181">
        <v>7.3351940000000004</v>
      </c>
      <c r="F47" s="181">
        <v>7.4345340000000002</v>
      </c>
      <c r="G47" s="181">
        <v>7.5385600000000004</v>
      </c>
      <c r="H47" s="181">
        <v>7.6436710000000003</v>
      </c>
      <c r="I47" s="181">
        <v>7.7543420000000003</v>
      </c>
      <c r="J47" s="181">
        <v>7.8730279999999997</v>
      </c>
      <c r="K47" s="181">
        <v>8.002402</v>
      </c>
      <c r="L47" s="181">
        <v>8.1445830000000008</v>
      </c>
      <c r="M47" s="181">
        <v>8.3009210000000007</v>
      </c>
      <c r="N47" s="181">
        <v>8.4632249999999996</v>
      </c>
      <c r="O47" s="181">
        <v>8.6306060000000002</v>
      </c>
      <c r="P47" s="181">
        <v>8.8023229999999995</v>
      </c>
      <c r="Q47" s="181">
        <v>8.9735899999999997</v>
      </c>
      <c r="R47" s="181">
        <v>9.1394579999999994</v>
      </c>
      <c r="S47" s="181">
        <v>9.2992349999999995</v>
      </c>
      <c r="T47" s="181">
        <v>9.4427109999999992</v>
      </c>
      <c r="U47" s="181">
        <v>9.5682960000000001</v>
      </c>
      <c r="V47" s="181">
        <v>9.6824329999999996</v>
      </c>
      <c r="W47" s="181">
        <v>9.7842420000000008</v>
      </c>
      <c r="X47" s="181">
        <v>9.8779210000000006</v>
      </c>
      <c r="Y47" s="181">
        <v>9.9620599999999992</v>
      </c>
      <c r="Z47" s="181">
        <v>10.051148</v>
      </c>
      <c r="AA47" s="181">
        <v>10.121845</v>
      </c>
      <c r="AB47" s="181">
        <v>10.185764000000001</v>
      </c>
      <c r="AC47" s="181">
        <v>10.238789000000001</v>
      </c>
      <c r="AD47" s="181">
        <v>10.28496</v>
      </c>
      <c r="AE47" s="181">
        <v>10.331643</v>
      </c>
      <c r="AF47" s="181">
        <v>10.376075</v>
      </c>
      <c r="AG47" s="181">
        <v>10.415616999999999</v>
      </c>
      <c r="AH47" s="181">
        <v>10.453134</v>
      </c>
      <c r="AI47" s="181">
        <v>10.495623</v>
      </c>
      <c r="AJ47" s="181">
        <v>10.53261</v>
      </c>
      <c r="AK47" s="180">
        <v>1.1806000000000001E-2</v>
      </c>
    </row>
    <row r="48" spans="1:37" x14ac:dyDescent="0.35">
      <c r="A48" s="174"/>
      <c r="B48" s="163" t="s">
        <v>1479</v>
      </c>
      <c r="C48" s="174"/>
      <c r="D48" s="174"/>
      <c r="E48" s="174"/>
      <c r="F48" s="174"/>
      <c r="G48" s="174"/>
      <c r="H48" s="174"/>
      <c r="I48" s="174"/>
      <c r="J48" s="174"/>
      <c r="K48" s="174"/>
      <c r="L48" s="174"/>
      <c r="M48" s="174"/>
      <c r="N48" s="174"/>
      <c r="O48" s="174"/>
      <c r="P48" s="174"/>
      <c r="Q48" s="174"/>
      <c r="R48" s="174"/>
      <c r="S48" s="174"/>
      <c r="T48" s="174"/>
      <c r="U48" s="174"/>
      <c r="V48" s="174"/>
      <c r="W48" s="174"/>
      <c r="X48" s="174"/>
      <c r="Y48" s="174"/>
      <c r="Z48" s="174"/>
      <c r="AA48" s="174"/>
      <c r="AB48" s="174"/>
      <c r="AC48" s="174"/>
      <c r="AD48" s="174"/>
      <c r="AE48" s="174"/>
      <c r="AF48" s="174"/>
      <c r="AG48" s="174"/>
      <c r="AH48" s="174"/>
      <c r="AI48" s="174"/>
      <c r="AJ48" s="174"/>
      <c r="AK48" s="174"/>
    </row>
    <row r="49" spans="1:37" x14ac:dyDescent="0.35">
      <c r="A49" s="177" t="s">
        <v>171</v>
      </c>
      <c r="B49" s="164" t="s">
        <v>1480</v>
      </c>
      <c r="C49" s="181">
        <v>68.402602999999999</v>
      </c>
      <c r="D49" s="181">
        <v>68.732192999999995</v>
      </c>
      <c r="E49" s="181">
        <v>69.062111000000002</v>
      </c>
      <c r="F49" s="181">
        <v>69.384827000000001</v>
      </c>
      <c r="G49" s="181">
        <v>69.710151999999994</v>
      </c>
      <c r="H49" s="181">
        <v>70.043471999999994</v>
      </c>
      <c r="I49" s="181">
        <v>70.380814000000001</v>
      </c>
      <c r="J49" s="181">
        <v>70.734665000000007</v>
      </c>
      <c r="K49" s="181">
        <v>71.079346000000001</v>
      </c>
      <c r="L49" s="181">
        <v>71.468315000000004</v>
      </c>
      <c r="M49" s="181">
        <v>71.879920999999996</v>
      </c>
      <c r="N49" s="181">
        <v>72.329200999999998</v>
      </c>
      <c r="O49" s="181">
        <v>72.806061</v>
      </c>
      <c r="P49" s="181">
        <v>73.269019999999998</v>
      </c>
      <c r="Q49" s="181">
        <v>73.724204999999998</v>
      </c>
      <c r="R49" s="181">
        <v>74.190994000000003</v>
      </c>
      <c r="S49" s="181">
        <v>74.669257999999999</v>
      </c>
      <c r="T49" s="181">
        <v>75.136512999999994</v>
      </c>
      <c r="U49" s="181">
        <v>75.614670000000004</v>
      </c>
      <c r="V49" s="181">
        <v>76.099602000000004</v>
      </c>
      <c r="W49" s="181">
        <v>76.587378999999999</v>
      </c>
      <c r="X49" s="181">
        <v>77.079155</v>
      </c>
      <c r="Y49" s="181">
        <v>77.586296000000004</v>
      </c>
      <c r="Z49" s="181">
        <v>78.099670000000003</v>
      </c>
      <c r="AA49" s="181">
        <v>78.597785999999999</v>
      </c>
      <c r="AB49" s="181">
        <v>79.095817999999994</v>
      </c>
      <c r="AC49" s="181">
        <v>79.574516000000003</v>
      </c>
      <c r="AD49" s="181">
        <v>80.036766</v>
      </c>
      <c r="AE49" s="181">
        <v>80.496498000000003</v>
      </c>
      <c r="AF49" s="181">
        <v>80.955223000000004</v>
      </c>
      <c r="AG49" s="181">
        <v>81.4114</v>
      </c>
      <c r="AH49" s="181">
        <v>81.874283000000005</v>
      </c>
      <c r="AI49" s="181">
        <v>82.320076</v>
      </c>
      <c r="AJ49" s="181">
        <v>82.757705999999999</v>
      </c>
      <c r="AK49" s="180">
        <v>5.8199999999999997E-3</v>
      </c>
    </row>
    <row r="50" spans="1:37" x14ac:dyDescent="0.35">
      <c r="A50" s="174"/>
      <c r="B50" s="163" t="s">
        <v>1481</v>
      </c>
      <c r="C50" s="174"/>
      <c r="D50" s="174"/>
      <c r="E50" s="174"/>
      <c r="F50" s="174"/>
      <c r="G50" s="174"/>
      <c r="H50" s="174"/>
      <c r="I50" s="174"/>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row>
    <row r="51" spans="1:37" x14ac:dyDescent="0.35">
      <c r="A51" s="177" t="s">
        <v>174</v>
      </c>
      <c r="B51" s="164" t="s">
        <v>1460</v>
      </c>
      <c r="C51" s="181">
        <v>3.422345</v>
      </c>
      <c r="D51" s="181">
        <v>3.4445429999999999</v>
      </c>
      <c r="E51" s="181">
        <v>3.4668839999999999</v>
      </c>
      <c r="F51" s="181">
        <v>3.4893709999999998</v>
      </c>
      <c r="G51" s="181">
        <v>3.512003</v>
      </c>
      <c r="H51" s="181">
        <v>3.5347819999999999</v>
      </c>
      <c r="I51" s="181">
        <v>3.5577100000000002</v>
      </c>
      <c r="J51" s="181">
        <v>3.5807850000000001</v>
      </c>
      <c r="K51" s="181">
        <v>3.6040100000000002</v>
      </c>
      <c r="L51" s="181">
        <v>3.627386</v>
      </c>
      <c r="M51" s="181">
        <v>3.6509140000000002</v>
      </c>
      <c r="N51" s="181">
        <v>3.6745939999999999</v>
      </c>
      <c r="O51" s="181">
        <v>3.6984279999999998</v>
      </c>
      <c r="P51" s="181">
        <v>3.7224159999999999</v>
      </c>
      <c r="Q51" s="181">
        <v>3.7465600000000001</v>
      </c>
      <c r="R51" s="181">
        <v>3.7708599999999999</v>
      </c>
      <c r="S51" s="181">
        <v>3.795318</v>
      </c>
      <c r="T51" s="181">
        <v>3.8199350000000001</v>
      </c>
      <c r="U51" s="181">
        <v>3.8447119999999999</v>
      </c>
      <c r="V51" s="181">
        <v>3.8696489999999999</v>
      </c>
      <c r="W51" s="181">
        <v>3.8947479999999999</v>
      </c>
      <c r="X51" s="181">
        <v>3.9200089999999999</v>
      </c>
      <c r="Y51" s="181">
        <v>3.9454349999999998</v>
      </c>
      <c r="Z51" s="181">
        <v>3.971025</v>
      </c>
      <c r="AA51" s="181">
        <v>3.9967820000000001</v>
      </c>
      <c r="AB51" s="181">
        <v>4.0227050000000002</v>
      </c>
      <c r="AC51" s="181">
        <v>4.0487970000000004</v>
      </c>
      <c r="AD51" s="181">
        <v>4.0750580000000003</v>
      </c>
      <c r="AE51" s="181">
        <v>4.1014889999999999</v>
      </c>
      <c r="AF51" s="181">
        <v>4.1280910000000004</v>
      </c>
      <c r="AG51" s="181">
        <v>4.1548660000000002</v>
      </c>
      <c r="AH51" s="181">
        <v>4.1818150000000003</v>
      </c>
      <c r="AI51" s="181">
        <v>4.208939</v>
      </c>
      <c r="AJ51" s="181">
        <v>4.2362380000000002</v>
      </c>
      <c r="AK51" s="180">
        <v>6.4859999999999996E-3</v>
      </c>
    </row>
    <row r="52" spans="1:37" x14ac:dyDescent="0.35">
      <c r="A52" s="177" t="s">
        <v>176</v>
      </c>
      <c r="B52" s="164" t="s">
        <v>1461</v>
      </c>
      <c r="C52" s="181">
        <v>4.756678</v>
      </c>
      <c r="D52" s="181">
        <v>4.7849370000000002</v>
      </c>
      <c r="E52" s="181">
        <v>4.8133650000000001</v>
      </c>
      <c r="F52" s="181">
        <v>4.8419600000000003</v>
      </c>
      <c r="G52" s="181">
        <v>4.8707260000000003</v>
      </c>
      <c r="H52" s="181">
        <v>4.8996630000000003</v>
      </c>
      <c r="I52" s="181">
        <v>4.9287720000000004</v>
      </c>
      <c r="J52" s="181">
        <v>4.9580539999999997</v>
      </c>
      <c r="K52" s="181">
        <v>4.9875090000000002</v>
      </c>
      <c r="L52" s="181">
        <v>5.0171400000000004</v>
      </c>
      <c r="M52" s="181">
        <v>5.0469470000000003</v>
      </c>
      <c r="N52" s="181">
        <v>5.0769310000000001</v>
      </c>
      <c r="O52" s="181">
        <v>5.1070919999999997</v>
      </c>
      <c r="P52" s="181">
        <v>5.1374339999999998</v>
      </c>
      <c r="Q52" s="181">
        <v>5.1679550000000001</v>
      </c>
      <c r="R52" s="181">
        <v>5.198658</v>
      </c>
      <c r="S52" s="181">
        <v>5.2295429999999996</v>
      </c>
      <c r="T52" s="181">
        <v>5.2606109999999999</v>
      </c>
      <c r="U52" s="181">
        <v>5.2918640000000003</v>
      </c>
      <c r="V52" s="181">
        <v>5.3233030000000001</v>
      </c>
      <c r="W52" s="181">
        <v>5.3549290000000003</v>
      </c>
      <c r="X52" s="181">
        <v>5.3867419999999999</v>
      </c>
      <c r="Y52" s="181">
        <v>5.4187450000000004</v>
      </c>
      <c r="Z52" s="181">
        <v>5.4509379999999998</v>
      </c>
      <c r="AA52" s="181">
        <v>5.4833220000000003</v>
      </c>
      <c r="AB52" s="181">
        <v>5.515898</v>
      </c>
      <c r="AC52" s="181">
        <v>5.548667</v>
      </c>
      <c r="AD52" s="181">
        <v>5.5816319999999999</v>
      </c>
      <c r="AE52" s="181">
        <v>5.6147919999999996</v>
      </c>
      <c r="AF52" s="181">
        <v>5.6481500000000002</v>
      </c>
      <c r="AG52" s="181">
        <v>5.681705</v>
      </c>
      <c r="AH52" s="181">
        <v>5.7154600000000002</v>
      </c>
      <c r="AI52" s="181">
        <v>5.7494160000000001</v>
      </c>
      <c r="AJ52" s="181">
        <v>5.7835729999999996</v>
      </c>
      <c r="AK52" s="180">
        <v>5.9410000000000001E-3</v>
      </c>
    </row>
    <row r="54" spans="1:37" x14ac:dyDescent="0.35">
      <c r="A54" s="174"/>
      <c r="B54" s="163" t="s">
        <v>177</v>
      </c>
      <c r="C54" s="174"/>
      <c r="D54" s="174"/>
      <c r="E54" s="174"/>
      <c r="F54" s="174"/>
      <c r="G54" s="174"/>
      <c r="H54" s="174"/>
      <c r="I54" s="174"/>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row>
    <row r="55" spans="1:37" x14ac:dyDescent="0.35">
      <c r="A55" s="174"/>
      <c r="B55" s="163" t="s">
        <v>1482</v>
      </c>
      <c r="C55" s="174"/>
      <c r="D55" s="174"/>
      <c r="E55" s="174"/>
      <c r="F55" s="174"/>
      <c r="G55" s="174"/>
      <c r="H55" s="174"/>
      <c r="I55" s="174"/>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row>
    <row r="56" spans="1:37" x14ac:dyDescent="0.35">
      <c r="A56" s="177" t="s">
        <v>178</v>
      </c>
      <c r="B56" s="164" t="s">
        <v>1483</v>
      </c>
      <c r="C56" s="182">
        <v>15.428981</v>
      </c>
      <c r="D56" s="182">
        <v>15.405498</v>
      </c>
      <c r="E56" s="182">
        <v>15.323708999999999</v>
      </c>
      <c r="F56" s="182">
        <v>15.159972</v>
      </c>
      <c r="G56" s="182">
        <v>14.917847</v>
      </c>
      <c r="H56" s="182">
        <v>14.628935999999999</v>
      </c>
      <c r="I56" s="182">
        <v>14.292074</v>
      </c>
      <c r="J56" s="182">
        <v>13.935912</v>
      </c>
      <c r="K56" s="182">
        <v>13.565999</v>
      </c>
      <c r="L56" s="182">
        <v>13.277203999999999</v>
      </c>
      <c r="M56" s="182">
        <v>13.019745</v>
      </c>
      <c r="N56" s="182">
        <v>12.784966000000001</v>
      </c>
      <c r="O56" s="182">
        <v>12.550357999999999</v>
      </c>
      <c r="P56" s="182">
        <v>12.335547999999999</v>
      </c>
      <c r="Q56" s="182">
        <v>12.134971999999999</v>
      </c>
      <c r="R56" s="182">
        <v>11.949123999999999</v>
      </c>
      <c r="S56" s="182">
        <v>11.778060999999999</v>
      </c>
      <c r="T56" s="182">
        <v>11.621789</v>
      </c>
      <c r="U56" s="182">
        <v>11.477596</v>
      </c>
      <c r="V56" s="182">
        <v>11.370868</v>
      </c>
      <c r="W56" s="182">
        <v>11.287215</v>
      </c>
      <c r="X56" s="182">
        <v>11.223202000000001</v>
      </c>
      <c r="Y56" s="182">
        <v>11.175604999999999</v>
      </c>
      <c r="Z56" s="182">
        <v>11.142943000000001</v>
      </c>
      <c r="AA56" s="182">
        <v>11.122249999999999</v>
      </c>
      <c r="AB56" s="182">
        <v>11.112762999999999</v>
      </c>
      <c r="AC56" s="182">
        <v>11.114813</v>
      </c>
      <c r="AD56" s="182">
        <v>11.125956</v>
      </c>
      <c r="AE56" s="182">
        <v>11.141641999999999</v>
      </c>
      <c r="AF56" s="182">
        <v>11.164968</v>
      </c>
      <c r="AG56" s="182">
        <v>11.191122</v>
      </c>
      <c r="AH56" s="182">
        <v>11.216116</v>
      </c>
      <c r="AI56" s="182">
        <v>11.244189</v>
      </c>
      <c r="AJ56" s="182">
        <v>11.271485</v>
      </c>
      <c r="AK56" s="180">
        <v>-9.7169999999999999E-3</v>
      </c>
    </row>
    <row r="57" spans="1:37" x14ac:dyDescent="0.35">
      <c r="A57" s="177" t="s">
        <v>180</v>
      </c>
      <c r="B57" s="164" t="s">
        <v>1484</v>
      </c>
      <c r="C57" s="182">
        <v>0.88700599999999996</v>
      </c>
      <c r="D57" s="182">
        <v>0.90117199999999997</v>
      </c>
      <c r="E57" s="182">
        <v>0.913443</v>
      </c>
      <c r="F57" s="182">
        <v>0.91737800000000003</v>
      </c>
      <c r="G57" s="182">
        <v>0.917018</v>
      </c>
      <c r="H57" s="182">
        <v>0.91544400000000004</v>
      </c>
      <c r="I57" s="182">
        <v>0.91353499999999999</v>
      </c>
      <c r="J57" s="182">
        <v>0.910829</v>
      </c>
      <c r="K57" s="182">
        <v>0.91168499999999997</v>
      </c>
      <c r="L57" s="182">
        <v>0.91246899999999997</v>
      </c>
      <c r="M57" s="182">
        <v>0.91220400000000001</v>
      </c>
      <c r="N57" s="182">
        <v>0.91393500000000005</v>
      </c>
      <c r="O57" s="182">
        <v>0.91403599999999996</v>
      </c>
      <c r="P57" s="182">
        <v>0.91412499999999997</v>
      </c>
      <c r="Q57" s="182">
        <v>0.91635800000000001</v>
      </c>
      <c r="R57" s="182">
        <v>0.91940100000000002</v>
      </c>
      <c r="S57" s="182">
        <v>0.92392200000000002</v>
      </c>
      <c r="T57" s="182">
        <v>0.93013000000000001</v>
      </c>
      <c r="U57" s="182">
        <v>0.93766099999999997</v>
      </c>
      <c r="V57" s="182">
        <v>0.94613000000000003</v>
      </c>
      <c r="W57" s="182">
        <v>0.95593600000000001</v>
      </c>
      <c r="X57" s="182">
        <v>0.96648199999999995</v>
      </c>
      <c r="Y57" s="182">
        <v>0.97614699999999999</v>
      </c>
      <c r="Z57" s="182">
        <v>0.98616800000000004</v>
      </c>
      <c r="AA57" s="182">
        <v>0.99651000000000001</v>
      </c>
      <c r="AB57" s="182">
        <v>1.0069969999999999</v>
      </c>
      <c r="AC57" s="182">
        <v>1.0186710000000001</v>
      </c>
      <c r="AD57" s="182">
        <v>1.0312380000000001</v>
      </c>
      <c r="AE57" s="182">
        <v>1.0452349999999999</v>
      </c>
      <c r="AF57" s="182">
        <v>1.0600430000000001</v>
      </c>
      <c r="AG57" s="182">
        <v>1.0748599999999999</v>
      </c>
      <c r="AH57" s="182">
        <v>1.0886640000000001</v>
      </c>
      <c r="AI57" s="182">
        <v>1.102422</v>
      </c>
      <c r="AJ57" s="182">
        <v>1.1162099999999999</v>
      </c>
      <c r="AK57" s="180">
        <v>6.7099999999999998E-3</v>
      </c>
    </row>
    <row r="58" spans="1:37" x14ac:dyDescent="0.35">
      <c r="A58" s="177" t="s">
        <v>182</v>
      </c>
      <c r="B58" s="164" t="s">
        <v>1485</v>
      </c>
      <c r="C58" s="182">
        <v>0.23677799999999999</v>
      </c>
      <c r="D58" s="182">
        <v>0.23763600000000001</v>
      </c>
      <c r="E58" s="182">
        <v>0.23840800000000001</v>
      </c>
      <c r="F58" s="182">
        <v>0.23916299999999999</v>
      </c>
      <c r="G58" s="182">
        <v>0.239921</v>
      </c>
      <c r="H58" s="182">
        <v>0.24065400000000001</v>
      </c>
      <c r="I58" s="182">
        <v>0.24133299999999999</v>
      </c>
      <c r="J58" s="182">
        <v>0.242039</v>
      </c>
      <c r="K58" s="182">
        <v>0.242841</v>
      </c>
      <c r="L58" s="182">
        <v>0.24362400000000001</v>
      </c>
      <c r="M58" s="182">
        <v>0.244393</v>
      </c>
      <c r="N58" s="182">
        <v>0.24518300000000001</v>
      </c>
      <c r="O58" s="182">
        <v>0.245948</v>
      </c>
      <c r="P58" s="182">
        <v>0.24662700000000001</v>
      </c>
      <c r="Q58" s="182">
        <v>0.24727299999999999</v>
      </c>
      <c r="R58" s="182">
        <v>0.247895</v>
      </c>
      <c r="S58" s="182">
        <v>0.24840999999999999</v>
      </c>
      <c r="T58" s="182">
        <v>0.24887000000000001</v>
      </c>
      <c r="U58" s="182">
        <v>0.249278</v>
      </c>
      <c r="V58" s="182">
        <v>0.249639</v>
      </c>
      <c r="W58" s="182">
        <v>0.24995700000000001</v>
      </c>
      <c r="X58" s="182">
        <v>0.25023000000000001</v>
      </c>
      <c r="Y58" s="182">
        <v>0.25045699999999999</v>
      </c>
      <c r="Z58" s="182">
        <v>0.250637</v>
      </c>
      <c r="AA58" s="182">
        <v>0.25076500000000002</v>
      </c>
      <c r="AB58" s="182">
        <v>0.25084699999999999</v>
      </c>
      <c r="AC58" s="182">
        <v>0.250888</v>
      </c>
      <c r="AD58" s="182">
        <v>0.250892</v>
      </c>
      <c r="AE58" s="182">
        <v>0.25087300000000001</v>
      </c>
      <c r="AF58" s="182">
        <v>0.25084600000000001</v>
      </c>
      <c r="AG58" s="182">
        <v>0.250834</v>
      </c>
      <c r="AH58" s="182">
        <v>0.250861</v>
      </c>
      <c r="AI58" s="182">
        <v>0.250946</v>
      </c>
      <c r="AJ58" s="182">
        <v>0.25111</v>
      </c>
      <c r="AK58" s="180">
        <v>1.725E-3</v>
      </c>
    </row>
    <row r="59" spans="1:37" x14ac:dyDescent="0.35">
      <c r="A59" s="177" t="s">
        <v>183</v>
      </c>
      <c r="B59" s="164" t="s">
        <v>1486</v>
      </c>
      <c r="C59" s="182">
        <v>5.6493820000000001</v>
      </c>
      <c r="D59" s="182">
        <v>5.7229039999999998</v>
      </c>
      <c r="E59" s="182">
        <v>5.8148960000000001</v>
      </c>
      <c r="F59" s="182">
        <v>5.8254960000000002</v>
      </c>
      <c r="G59" s="182">
        <v>5.8086359999999999</v>
      </c>
      <c r="H59" s="182">
        <v>5.8068460000000002</v>
      </c>
      <c r="I59" s="182">
        <v>5.8042410000000002</v>
      </c>
      <c r="J59" s="182">
        <v>5.7925750000000003</v>
      </c>
      <c r="K59" s="182">
        <v>5.7771150000000002</v>
      </c>
      <c r="L59" s="182">
        <v>5.7594000000000003</v>
      </c>
      <c r="M59" s="182">
        <v>5.7201490000000002</v>
      </c>
      <c r="N59" s="182">
        <v>5.6867089999999996</v>
      </c>
      <c r="O59" s="182">
        <v>5.6421060000000001</v>
      </c>
      <c r="P59" s="182">
        <v>5.5973870000000003</v>
      </c>
      <c r="Q59" s="182">
        <v>5.5648569999999999</v>
      </c>
      <c r="R59" s="182">
        <v>5.5321559999999996</v>
      </c>
      <c r="S59" s="182">
        <v>5.5048719999999998</v>
      </c>
      <c r="T59" s="182">
        <v>5.4928910000000002</v>
      </c>
      <c r="U59" s="182">
        <v>5.4992190000000001</v>
      </c>
      <c r="V59" s="182">
        <v>5.5100530000000001</v>
      </c>
      <c r="W59" s="182">
        <v>5.5318149999999999</v>
      </c>
      <c r="X59" s="182">
        <v>5.5579729999999996</v>
      </c>
      <c r="Y59" s="182">
        <v>5.5832059999999997</v>
      </c>
      <c r="Z59" s="182">
        <v>5.6026420000000003</v>
      </c>
      <c r="AA59" s="182">
        <v>5.6342129999999999</v>
      </c>
      <c r="AB59" s="182">
        <v>5.6679500000000003</v>
      </c>
      <c r="AC59" s="182">
        <v>5.7086139999999999</v>
      </c>
      <c r="AD59" s="182">
        <v>5.7585369999999996</v>
      </c>
      <c r="AE59" s="182">
        <v>5.8127319999999996</v>
      </c>
      <c r="AF59" s="182">
        <v>5.8716419999999996</v>
      </c>
      <c r="AG59" s="182">
        <v>5.939038</v>
      </c>
      <c r="AH59" s="182">
        <v>6.007619</v>
      </c>
      <c r="AI59" s="182">
        <v>6.0638019999999999</v>
      </c>
      <c r="AJ59" s="182">
        <v>6.1261970000000003</v>
      </c>
      <c r="AK59" s="180">
        <v>2.1299999999999999E-3</v>
      </c>
    </row>
    <row r="60" spans="1:37" x14ac:dyDescent="0.35">
      <c r="A60" s="177" t="s">
        <v>184</v>
      </c>
      <c r="B60" s="164" t="s">
        <v>1487</v>
      </c>
      <c r="C60" s="182">
        <v>4.6543000000000001E-2</v>
      </c>
      <c r="D60" s="182">
        <v>4.6795999999999997E-2</v>
      </c>
      <c r="E60" s="182">
        <v>4.7530000000000003E-2</v>
      </c>
      <c r="F60" s="182">
        <v>4.8112000000000002E-2</v>
      </c>
      <c r="G60" s="182">
        <v>4.8722000000000001E-2</v>
      </c>
      <c r="H60" s="182">
        <v>4.9293999999999998E-2</v>
      </c>
      <c r="I60" s="182">
        <v>4.9854000000000002E-2</v>
      </c>
      <c r="J60" s="182">
        <v>5.0421000000000001E-2</v>
      </c>
      <c r="K60" s="182">
        <v>5.1026000000000002E-2</v>
      </c>
      <c r="L60" s="182">
        <v>5.1644000000000002E-2</v>
      </c>
      <c r="M60" s="182">
        <v>5.2195999999999999E-2</v>
      </c>
      <c r="N60" s="182">
        <v>5.2874999999999998E-2</v>
      </c>
      <c r="O60" s="182">
        <v>5.3352999999999998E-2</v>
      </c>
      <c r="P60" s="182">
        <v>5.3961000000000002E-2</v>
      </c>
      <c r="Q60" s="182">
        <v>5.4524000000000003E-2</v>
      </c>
      <c r="R60" s="182">
        <v>5.5094999999999998E-2</v>
      </c>
      <c r="S60" s="182">
        <v>5.5690999999999997E-2</v>
      </c>
      <c r="T60" s="182">
        <v>5.6267999999999999E-2</v>
      </c>
      <c r="U60" s="182">
        <v>5.6839000000000001E-2</v>
      </c>
      <c r="V60" s="182">
        <v>5.738E-2</v>
      </c>
      <c r="W60" s="182">
        <v>5.7962E-2</v>
      </c>
      <c r="X60" s="182">
        <v>5.8514999999999998E-2</v>
      </c>
      <c r="Y60" s="182">
        <v>5.9055999999999997E-2</v>
      </c>
      <c r="Z60" s="182">
        <v>5.9589999999999997E-2</v>
      </c>
      <c r="AA60" s="182">
        <v>6.0132999999999999E-2</v>
      </c>
      <c r="AB60" s="182">
        <v>6.0652999999999999E-2</v>
      </c>
      <c r="AC60" s="182">
        <v>6.1199000000000003E-2</v>
      </c>
      <c r="AD60" s="182">
        <v>6.1745000000000001E-2</v>
      </c>
      <c r="AE60" s="182">
        <v>6.2278E-2</v>
      </c>
      <c r="AF60" s="182">
        <v>6.2803999999999999E-2</v>
      </c>
      <c r="AG60" s="182">
        <v>6.3347000000000001E-2</v>
      </c>
      <c r="AH60" s="182">
        <v>6.3863000000000003E-2</v>
      </c>
      <c r="AI60" s="182">
        <v>6.4385999999999999E-2</v>
      </c>
      <c r="AJ60" s="182">
        <v>6.4878000000000005E-2</v>
      </c>
      <c r="AK60" s="180">
        <v>1.0262E-2</v>
      </c>
    </row>
    <row r="61" spans="1:37" x14ac:dyDescent="0.35">
      <c r="A61" s="177" t="s">
        <v>186</v>
      </c>
      <c r="B61" s="164" t="s">
        <v>1488</v>
      </c>
      <c r="C61" s="182">
        <v>0.52231300000000003</v>
      </c>
      <c r="D61" s="182">
        <v>0.51929599999999998</v>
      </c>
      <c r="E61" s="182">
        <v>0.52269500000000002</v>
      </c>
      <c r="F61" s="182">
        <v>0.50917400000000002</v>
      </c>
      <c r="G61" s="182">
        <v>0.50381200000000004</v>
      </c>
      <c r="H61" s="182">
        <v>0.49828600000000001</v>
      </c>
      <c r="I61" s="182">
        <v>0.49488399999999999</v>
      </c>
      <c r="J61" s="182">
        <v>0.49693999999999999</v>
      </c>
      <c r="K61" s="182">
        <v>0.49774200000000002</v>
      </c>
      <c r="L61" s="182">
        <v>0.49890000000000001</v>
      </c>
      <c r="M61" s="182">
        <v>0.49754700000000002</v>
      </c>
      <c r="N61" s="182">
        <v>0.49765399999999999</v>
      </c>
      <c r="O61" s="182">
        <v>0.50435399999999997</v>
      </c>
      <c r="P61" s="182">
        <v>0.50873100000000004</v>
      </c>
      <c r="Q61" s="182">
        <v>0.50671200000000005</v>
      </c>
      <c r="R61" s="182">
        <v>0.504332</v>
      </c>
      <c r="S61" s="182">
        <v>0.50446999999999997</v>
      </c>
      <c r="T61" s="182">
        <v>0.50151000000000001</v>
      </c>
      <c r="U61" s="182">
        <v>0.50185999999999997</v>
      </c>
      <c r="V61" s="182">
        <v>0.50284700000000004</v>
      </c>
      <c r="W61" s="182">
        <v>0.50267300000000004</v>
      </c>
      <c r="X61" s="182">
        <v>0.50347799999999998</v>
      </c>
      <c r="Y61" s="182">
        <v>0.50419400000000003</v>
      </c>
      <c r="Z61" s="182">
        <v>0.50451000000000001</v>
      </c>
      <c r="AA61" s="182">
        <v>0.50460899999999997</v>
      </c>
      <c r="AB61" s="182">
        <v>0.50409099999999996</v>
      </c>
      <c r="AC61" s="182">
        <v>0.50324000000000002</v>
      </c>
      <c r="AD61" s="182">
        <v>0.50368400000000002</v>
      </c>
      <c r="AE61" s="182">
        <v>0.50454100000000002</v>
      </c>
      <c r="AF61" s="182">
        <v>0.50420500000000001</v>
      </c>
      <c r="AG61" s="182">
        <v>0.50454299999999996</v>
      </c>
      <c r="AH61" s="182">
        <v>0.50544199999999995</v>
      </c>
      <c r="AI61" s="182">
        <v>0.50618799999999997</v>
      </c>
      <c r="AJ61" s="182">
        <v>0.50737299999999996</v>
      </c>
      <c r="AK61" s="180">
        <v>-7.2599999999999997E-4</v>
      </c>
    </row>
    <row r="62" spans="1:37" x14ac:dyDescent="0.35">
      <c r="A62" s="177" t="s">
        <v>188</v>
      </c>
      <c r="B62" s="164" t="s">
        <v>1489</v>
      </c>
      <c r="C62" s="182">
        <v>9.4505000000000006E-2</v>
      </c>
      <c r="D62" s="182">
        <v>9.3175999999999995E-2</v>
      </c>
      <c r="E62" s="182">
        <v>9.1311000000000003E-2</v>
      </c>
      <c r="F62" s="182">
        <v>8.8600999999999999E-2</v>
      </c>
      <c r="G62" s="182">
        <v>8.5677000000000003E-2</v>
      </c>
      <c r="H62" s="182">
        <v>8.3392999999999995E-2</v>
      </c>
      <c r="I62" s="182">
        <v>8.0993999999999997E-2</v>
      </c>
      <c r="J62" s="182">
        <v>7.8417000000000001E-2</v>
      </c>
      <c r="K62" s="182">
        <v>7.5963000000000003E-2</v>
      </c>
      <c r="L62" s="182">
        <v>7.3683999999999999E-2</v>
      </c>
      <c r="M62" s="182">
        <v>7.1399000000000004E-2</v>
      </c>
      <c r="N62" s="182">
        <v>6.8964999999999999E-2</v>
      </c>
      <c r="O62" s="182">
        <v>6.6545999999999994E-2</v>
      </c>
      <c r="P62" s="182">
        <v>6.4120999999999997E-2</v>
      </c>
      <c r="Q62" s="182">
        <v>6.2828999999999996E-2</v>
      </c>
      <c r="R62" s="182">
        <v>6.1462000000000003E-2</v>
      </c>
      <c r="S62" s="182">
        <v>6.0181999999999999E-2</v>
      </c>
      <c r="T62" s="182">
        <v>5.8948E-2</v>
      </c>
      <c r="U62" s="182">
        <v>5.7777000000000002E-2</v>
      </c>
      <c r="V62" s="182">
        <v>5.6568E-2</v>
      </c>
      <c r="W62" s="182">
        <v>5.5523000000000003E-2</v>
      </c>
      <c r="X62" s="182">
        <v>5.4441000000000003E-2</v>
      </c>
      <c r="Y62" s="182">
        <v>5.3332999999999998E-2</v>
      </c>
      <c r="Z62" s="182">
        <v>5.2192000000000002E-2</v>
      </c>
      <c r="AA62" s="182">
        <v>5.1626999999999999E-2</v>
      </c>
      <c r="AB62" s="182">
        <v>5.1063999999999998E-2</v>
      </c>
      <c r="AC62" s="182">
        <v>5.0425999999999999E-2</v>
      </c>
      <c r="AD62" s="182">
        <v>4.9869999999999998E-2</v>
      </c>
      <c r="AE62" s="182">
        <v>4.9322999999999999E-2</v>
      </c>
      <c r="AF62" s="182">
        <v>4.8837999999999999E-2</v>
      </c>
      <c r="AG62" s="182">
        <v>4.8321999999999997E-2</v>
      </c>
      <c r="AH62" s="182">
        <v>4.7877000000000003E-2</v>
      </c>
      <c r="AI62" s="182">
        <v>4.7314000000000002E-2</v>
      </c>
      <c r="AJ62" s="182">
        <v>4.6826E-2</v>
      </c>
      <c r="AK62" s="180">
        <v>-2.1271999999999999E-2</v>
      </c>
    </row>
    <row r="63" spans="1:37" x14ac:dyDescent="0.35">
      <c r="A63" s="177" t="s">
        <v>190</v>
      </c>
      <c r="B63" s="164" t="s">
        <v>1490</v>
      </c>
      <c r="C63" s="182">
        <v>0.96014699999999997</v>
      </c>
      <c r="D63" s="182">
        <v>0.91764800000000002</v>
      </c>
      <c r="E63" s="182">
        <v>1.0399400000000001</v>
      </c>
      <c r="F63" s="182">
        <v>0.86138800000000004</v>
      </c>
      <c r="G63" s="182">
        <v>0.86463299999999998</v>
      </c>
      <c r="H63" s="182">
        <v>0.92143600000000003</v>
      </c>
      <c r="I63" s="182">
        <v>0.93280600000000002</v>
      </c>
      <c r="J63" s="182">
        <v>0.93877200000000005</v>
      </c>
      <c r="K63" s="182">
        <v>0.94417799999999996</v>
      </c>
      <c r="L63" s="182">
        <v>0.94025999999999998</v>
      </c>
      <c r="M63" s="182">
        <v>0.93701999999999996</v>
      </c>
      <c r="N63" s="182">
        <v>0.93539000000000005</v>
      </c>
      <c r="O63" s="182">
        <v>0.93724499999999999</v>
      </c>
      <c r="P63" s="182">
        <v>0.92983199999999999</v>
      </c>
      <c r="Q63" s="182">
        <v>0.92915400000000004</v>
      </c>
      <c r="R63" s="182">
        <v>0.92899799999999999</v>
      </c>
      <c r="S63" s="182">
        <v>0.92902300000000004</v>
      </c>
      <c r="T63" s="182">
        <v>0.92819099999999999</v>
      </c>
      <c r="U63" s="182">
        <v>0.914269</v>
      </c>
      <c r="V63" s="182">
        <v>0.91376900000000005</v>
      </c>
      <c r="W63" s="182">
        <v>0.91080399999999995</v>
      </c>
      <c r="X63" s="182">
        <v>0.91024300000000002</v>
      </c>
      <c r="Y63" s="182">
        <v>0.90977600000000003</v>
      </c>
      <c r="Z63" s="182">
        <v>0.90951099999999996</v>
      </c>
      <c r="AA63" s="182">
        <v>0.90890000000000004</v>
      </c>
      <c r="AB63" s="182">
        <v>0.90731899999999999</v>
      </c>
      <c r="AC63" s="182">
        <v>0.91415100000000005</v>
      </c>
      <c r="AD63" s="182">
        <v>0.90785199999999999</v>
      </c>
      <c r="AE63" s="182">
        <v>0.908362</v>
      </c>
      <c r="AF63" s="182">
        <v>0.905308</v>
      </c>
      <c r="AG63" s="182">
        <v>0.90543899999999999</v>
      </c>
      <c r="AH63" s="182">
        <v>0.90590099999999996</v>
      </c>
      <c r="AI63" s="182">
        <v>0.907053</v>
      </c>
      <c r="AJ63" s="182">
        <v>0.90720999999999996</v>
      </c>
      <c r="AK63" s="180">
        <v>-3.57E-4</v>
      </c>
    </row>
    <row r="64" spans="1:37" x14ac:dyDescent="0.35">
      <c r="A64" s="177" t="s">
        <v>192</v>
      </c>
      <c r="B64" s="164" t="s">
        <v>1491</v>
      </c>
      <c r="C64" s="182">
        <v>0.242865</v>
      </c>
      <c r="D64" s="182">
        <v>0.24279800000000001</v>
      </c>
      <c r="E64" s="182">
        <v>0.24349899999999999</v>
      </c>
      <c r="F64" s="182">
        <v>0.24379799999999999</v>
      </c>
      <c r="G64" s="182">
        <v>0.24415799999999999</v>
      </c>
      <c r="H64" s="182">
        <v>0.244395</v>
      </c>
      <c r="I64" s="182">
        <v>0.24457599999999999</v>
      </c>
      <c r="J64" s="182">
        <v>0.24472099999999999</v>
      </c>
      <c r="K64" s="182">
        <v>0.244897</v>
      </c>
      <c r="L64" s="182">
        <v>0.245087</v>
      </c>
      <c r="M64" s="182">
        <v>0.24512100000000001</v>
      </c>
      <c r="N64" s="182">
        <v>0.24534700000000001</v>
      </c>
      <c r="O64" s="182">
        <v>0.24531</v>
      </c>
      <c r="P64" s="182">
        <v>0.24528800000000001</v>
      </c>
      <c r="Q64" s="182">
        <v>0.24521599999999999</v>
      </c>
      <c r="R64" s="182">
        <v>0.24507699999999999</v>
      </c>
      <c r="S64" s="182">
        <v>0.244893</v>
      </c>
      <c r="T64" s="182">
        <v>0.24469299999999999</v>
      </c>
      <c r="U64" s="182">
        <v>0.24441099999999999</v>
      </c>
      <c r="V64" s="182">
        <v>0.24405099999999999</v>
      </c>
      <c r="W64" s="182">
        <v>0.243704</v>
      </c>
      <c r="X64" s="182">
        <v>0.243288</v>
      </c>
      <c r="Y64" s="182">
        <v>0.24282300000000001</v>
      </c>
      <c r="Z64" s="182">
        <v>0.24232400000000001</v>
      </c>
      <c r="AA64" s="182">
        <v>0.24179300000000001</v>
      </c>
      <c r="AB64" s="182">
        <v>0.24121300000000001</v>
      </c>
      <c r="AC64" s="182">
        <v>0.24063000000000001</v>
      </c>
      <c r="AD64" s="182">
        <v>0.240038</v>
      </c>
      <c r="AE64" s="182">
        <v>0.23940700000000001</v>
      </c>
      <c r="AF64" s="182">
        <v>0.238783</v>
      </c>
      <c r="AG64" s="182">
        <v>0.238148</v>
      </c>
      <c r="AH64" s="182">
        <v>0.237453</v>
      </c>
      <c r="AI64" s="182">
        <v>0.236735</v>
      </c>
      <c r="AJ64" s="182">
        <v>0.235959</v>
      </c>
      <c r="AK64" s="180">
        <v>-8.9300000000000002E-4</v>
      </c>
    </row>
    <row r="65" spans="1:37" x14ac:dyDescent="0.35">
      <c r="A65" s="177" t="s">
        <v>194</v>
      </c>
      <c r="B65" s="164" t="s">
        <v>1492</v>
      </c>
      <c r="C65" s="182">
        <v>2.5238839999999998</v>
      </c>
      <c r="D65" s="182">
        <v>2.543482</v>
      </c>
      <c r="E65" s="182">
        <v>2.5814349999999999</v>
      </c>
      <c r="F65" s="182">
        <v>2.6145100000000001</v>
      </c>
      <c r="G65" s="182">
        <v>2.6396380000000002</v>
      </c>
      <c r="H65" s="182">
        <v>2.6628729999999998</v>
      </c>
      <c r="I65" s="182">
        <v>2.6888260000000002</v>
      </c>
      <c r="J65" s="182">
        <v>2.7163870000000001</v>
      </c>
      <c r="K65" s="182">
        <v>2.7477559999999999</v>
      </c>
      <c r="L65" s="182">
        <v>2.778921</v>
      </c>
      <c r="M65" s="182">
        <v>2.8073380000000001</v>
      </c>
      <c r="N65" s="182">
        <v>2.8450899999999999</v>
      </c>
      <c r="O65" s="182">
        <v>2.875095</v>
      </c>
      <c r="P65" s="182">
        <v>2.9057219999999999</v>
      </c>
      <c r="Q65" s="182">
        <v>2.9377040000000001</v>
      </c>
      <c r="R65" s="182">
        <v>2.9689709999999998</v>
      </c>
      <c r="S65" s="182">
        <v>3.000346</v>
      </c>
      <c r="T65" s="182">
        <v>3.0331640000000002</v>
      </c>
      <c r="U65" s="182">
        <v>3.0650689999999998</v>
      </c>
      <c r="V65" s="182">
        <v>3.0961479999999999</v>
      </c>
      <c r="W65" s="182">
        <v>3.1276630000000001</v>
      </c>
      <c r="X65" s="182">
        <v>3.1599080000000002</v>
      </c>
      <c r="Y65" s="182">
        <v>3.191287</v>
      </c>
      <c r="Z65" s="182">
        <v>3.2230400000000001</v>
      </c>
      <c r="AA65" s="182">
        <v>3.2547139999999999</v>
      </c>
      <c r="AB65" s="182">
        <v>3.286702</v>
      </c>
      <c r="AC65" s="182">
        <v>3.3214679999999999</v>
      </c>
      <c r="AD65" s="182">
        <v>3.3566419999999999</v>
      </c>
      <c r="AE65" s="182">
        <v>3.3941919999999999</v>
      </c>
      <c r="AF65" s="182">
        <v>3.4316550000000001</v>
      </c>
      <c r="AG65" s="182">
        <v>3.47079</v>
      </c>
      <c r="AH65" s="182">
        <v>3.5097299999999998</v>
      </c>
      <c r="AI65" s="182">
        <v>3.5484209999999998</v>
      </c>
      <c r="AJ65" s="182">
        <v>3.5862970000000001</v>
      </c>
      <c r="AK65" s="180">
        <v>1.0795000000000001E-2</v>
      </c>
    </row>
    <row r="66" spans="1:37" x14ac:dyDescent="0.35">
      <c r="A66" s="177" t="s">
        <v>196</v>
      </c>
      <c r="B66" s="164" t="s">
        <v>1493</v>
      </c>
      <c r="C66" s="182">
        <v>0.53569599999999995</v>
      </c>
      <c r="D66" s="182">
        <v>0.55778399999999995</v>
      </c>
      <c r="E66" s="182">
        <v>0.58765699999999998</v>
      </c>
      <c r="F66" s="182">
        <v>0.58998700000000004</v>
      </c>
      <c r="G66" s="182">
        <v>0.58188300000000004</v>
      </c>
      <c r="H66" s="182">
        <v>0.57597500000000001</v>
      </c>
      <c r="I66" s="182">
        <v>0.55900700000000003</v>
      </c>
      <c r="J66" s="182">
        <v>0.54807499999999998</v>
      </c>
      <c r="K66" s="182">
        <v>0.54687799999999998</v>
      </c>
      <c r="L66" s="182">
        <v>0.545983</v>
      </c>
      <c r="M66" s="182">
        <v>0.54644199999999998</v>
      </c>
      <c r="N66" s="182">
        <v>0.55022199999999999</v>
      </c>
      <c r="O66" s="182">
        <v>0.55122300000000002</v>
      </c>
      <c r="P66" s="182">
        <v>0.55183000000000004</v>
      </c>
      <c r="Q66" s="182">
        <v>0.55240800000000001</v>
      </c>
      <c r="R66" s="182">
        <v>0.55295799999999995</v>
      </c>
      <c r="S66" s="182">
        <v>0.55348299999999995</v>
      </c>
      <c r="T66" s="182">
        <v>0.55398599999999998</v>
      </c>
      <c r="U66" s="182">
        <v>0.55446499999999999</v>
      </c>
      <c r="V66" s="182">
        <v>0.55493499999999996</v>
      </c>
      <c r="W66" s="182">
        <v>0.555392</v>
      </c>
      <c r="X66" s="182">
        <v>0.55583700000000003</v>
      </c>
      <c r="Y66" s="182">
        <v>0.55627099999999996</v>
      </c>
      <c r="Z66" s="182">
        <v>0.55669100000000005</v>
      </c>
      <c r="AA66" s="182">
        <v>0.55709799999999998</v>
      </c>
      <c r="AB66" s="182">
        <v>0.55749199999999999</v>
      </c>
      <c r="AC66" s="182">
        <v>0.55787399999999998</v>
      </c>
      <c r="AD66" s="182">
        <v>0.55823800000000001</v>
      </c>
      <c r="AE66" s="182">
        <v>0.558589</v>
      </c>
      <c r="AF66" s="182">
        <v>0.55892500000000001</v>
      </c>
      <c r="AG66" s="182">
        <v>0.55924499999999999</v>
      </c>
      <c r="AH66" s="182">
        <v>0.55955100000000002</v>
      </c>
      <c r="AI66" s="182">
        <v>0.55927000000000004</v>
      </c>
      <c r="AJ66" s="182">
        <v>0.55903400000000003</v>
      </c>
      <c r="AK66" s="180">
        <v>6.9999999999999994E-5</v>
      </c>
    </row>
    <row r="67" spans="1:37" x14ac:dyDescent="0.35">
      <c r="A67" s="177" t="s">
        <v>197</v>
      </c>
      <c r="B67" s="164" t="s">
        <v>1494</v>
      </c>
      <c r="C67" s="182">
        <v>0.13531799999999999</v>
      </c>
      <c r="D67" s="182">
        <v>0.13427900000000001</v>
      </c>
      <c r="E67" s="182">
        <v>0.13361700000000001</v>
      </c>
      <c r="F67" s="182">
        <v>0.13310900000000001</v>
      </c>
      <c r="G67" s="182">
        <v>0.132632</v>
      </c>
      <c r="H67" s="182">
        <v>0.13197600000000001</v>
      </c>
      <c r="I67" s="182">
        <v>0.13140299999999999</v>
      </c>
      <c r="J67" s="182">
        <v>0.13087499999999999</v>
      </c>
      <c r="K67" s="182">
        <v>0.130328</v>
      </c>
      <c r="L67" s="182">
        <v>0.12981899999999999</v>
      </c>
      <c r="M67" s="182">
        <v>0.12933700000000001</v>
      </c>
      <c r="N67" s="182">
        <v>0.128918</v>
      </c>
      <c r="O67" s="182">
        <v>0.128549</v>
      </c>
      <c r="P67" s="182">
        <v>0.128273</v>
      </c>
      <c r="Q67" s="182">
        <v>0.128138</v>
      </c>
      <c r="R67" s="182">
        <v>0.12799099999999999</v>
      </c>
      <c r="S67" s="182">
        <v>0.127887</v>
      </c>
      <c r="T67" s="182">
        <v>0.12790399999999999</v>
      </c>
      <c r="U67" s="182">
        <v>0.12790699999999999</v>
      </c>
      <c r="V67" s="182">
        <v>0.12789900000000001</v>
      </c>
      <c r="W67" s="182">
        <v>0.12792200000000001</v>
      </c>
      <c r="X67" s="182">
        <v>0.12796099999999999</v>
      </c>
      <c r="Y67" s="182">
        <v>0.12798300000000001</v>
      </c>
      <c r="Z67" s="182">
        <v>0.12801699999999999</v>
      </c>
      <c r="AA67" s="182">
        <v>0.128052</v>
      </c>
      <c r="AB67" s="182">
        <v>0.12812699999999999</v>
      </c>
      <c r="AC67" s="182">
        <v>0.12819900000000001</v>
      </c>
      <c r="AD67" s="182">
        <v>0.12831200000000001</v>
      </c>
      <c r="AE67" s="182">
        <v>0.12843199999999999</v>
      </c>
      <c r="AF67" s="182">
        <v>0.12853899999999999</v>
      </c>
      <c r="AG67" s="182">
        <v>0.128607</v>
      </c>
      <c r="AH67" s="182">
        <v>0.128636</v>
      </c>
      <c r="AI67" s="182">
        <v>0.12867700000000001</v>
      </c>
      <c r="AJ67" s="182">
        <v>0.12871099999999999</v>
      </c>
      <c r="AK67" s="180">
        <v>-1.323E-3</v>
      </c>
    </row>
    <row r="68" spans="1:37" x14ac:dyDescent="0.35">
      <c r="A68" s="177" t="s">
        <v>199</v>
      </c>
      <c r="B68" s="164" t="s">
        <v>1495</v>
      </c>
      <c r="C68" s="182">
        <v>0.67915400000000004</v>
      </c>
      <c r="D68" s="182">
        <v>0.704264</v>
      </c>
      <c r="E68" s="182">
        <v>0.69070699999999996</v>
      </c>
      <c r="F68" s="182">
        <v>0.67319200000000001</v>
      </c>
      <c r="G68" s="182">
        <v>0.66001200000000004</v>
      </c>
      <c r="H68" s="182">
        <v>0.64785300000000001</v>
      </c>
      <c r="I68" s="182">
        <v>0.64044500000000004</v>
      </c>
      <c r="J68" s="182">
        <v>0.64146599999999998</v>
      </c>
      <c r="K68" s="182">
        <v>0.65329499999999996</v>
      </c>
      <c r="L68" s="182">
        <v>0.65733299999999995</v>
      </c>
      <c r="M68" s="182">
        <v>0.66464699999999999</v>
      </c>
      <c r="N68" s="182">
        <v>0.67361899999999997</v>
      </c>
      <c r="O68" s="182">
        <v>0.68086199999999997</v>
      </c>
      <c r="P68" s="182">
        <v>0.68296500000000004</v>
      </c>
      <c r="Q68" s="182">
        <v>0.68536399999999997</v>
      </c>
      <c r="R68" s="182">
        <v>0.69249499999999997</v>
      </c>
      <c r="S68" s="182">
        <v>0.69311199999999995</v>
      </c>
      <c r="T68" s="182">
        <v>0.696353</v>
      </c>
      <c r="U68" s="182">
        <v>0.69771799999999995</v>
      </c>
      <c r="V68" s="182">
        <v>0.70013599999999998</v>
      </c>
      <c r="W68" s="182">
        <v>0.70037899999999997</v>
      </c>
      <c r="X68" s="182">
        <v>0.70328400000000002</v>
      </c>
      <c r="Y68" s="182">
        <v>0.70642099999999997</v>
      </c>
      <c r="Z68" s="182">
        <v>0.71111000000000002</v>
      </c>
      <c r="AA68" s="182">
        <v>0.71557800000000005</v>
      </c>
      <c r="AB68" s="182">
        <v>0.72145199999999998</v>
      </c>
      <c r="AC68" s="182">
        <v>0.72530799999999995</v>
      </c>
      <c r="AD68" s="182">
        <v>0.73130899999999999</v>
      </c>
      <c r="AE68" s="182">
        <v>0.73650300000000002</v>
      </c>
      <c r="AF68" s="182">
        <v>0.74035300000000004</v>
      </c>
      <c r="AG68" s="182">
        <v>0.74532799999999999</v>
      </c>
      <c r="AH68" s="182">
        <v>0.75127999999999995</v>
      </c>
      <c r="AI68" s="182">
        <v>0.75793100000000002</v>
      </c>
      <c r="AJ68" s="182">
        <v>0.76431800000000005</v>
      </c>
      <c r="AK68" s="180">
        <v>2.5600000000000002E-3</v>
      </c>
    </row>
    <row r="69" spans="1:37" x14ac:dyDescent="0.35">
      <c r="A69" s="177" t="s">
        <v>201</v>
      </c>
      <c r="B69" s="163" t="s">
        <v>1496</v>
      </c>
      <c r="C69" s="183">
        <v>27.94257</v>
      </c>
      <c r="D69" s="183">
        <v>28.026734999999999</v>
      </c>
      <c r="E69" s="183">
        <v>28.228846000000001</v>
      </c>
      <c r="F69" s="183">
        <v>27.903879</v>
      </c>
      <c r="G69" s="183">
        <v>27.644587999999999</v>
      </c>
      <c r="H69" s="183">
        <v>27.407357999999999</v>
      </c>
      <c r="I69" s="183">
        <v>27.073978</v>
      </c>
      <c r="J69" s="183">
        <v>26.727428</v>
      </c>
      <c r="K69" s="183">
        <v>26.389702</v>
      </c>
      <c r="L69" s="183">
        <v>26.114325999999998</v>
      </c>
      <c r="M69" s="183">
        <v>25.847538</v>
      </c>
      <c r="N69" s="183">
        <v>25.628876000000002</v>
      </c>
      <c r="O69" s="183">
        <v>25.394987</v>
      </c>
      <c r="P69" s="183">
        <v>25.164408000000002</v>
      </c>
      <c r="Q69" s="183">
        <v>24.965509000000001</v>
      </c>
      <c r="R69" s="183">
        <v>24.785954</v>
      </c>
      <c r="S69" s="183">
        <v>24.624352999999999</v>
      </c>
      <c r="T69" s="183">
        <v>24.494696000000001</v>
      </c>
      <c r="U69" s="183">
        <v>24.384067999999999</v>
      </c>
      <c r="V69" s="183">
        <v>24.330423</v>
      </c>
      <c r="W69" s="183">
        <v>24.306944000000001</v>
      </c>
      <c r="X69" s="183">
        <v>24.314841999999999</v>
      </c>
      <c r="Y69" s="183">
        <v>24.336559000000001</v>
      </c>
      <c r="Z69" s="183">
        <v>24.369378999999999</v>
      </c>
      <c r="AA69" s="183">
        <v>24.426242999999999</v>
      </c>
      <c r="AB69" s="183">
        <v>24.496666000000001</v>
      </c>
      <c r="AC69" s="183">
        <v>24.595482000000001</v>
      </c>
      <c r="AD69" s="183">
        <v>24.704312999999999</v>
      </c>
      <c r="AE69" s="183">
        <v>24.832108000000002</v>
      </c>
      <c r="AF69" s="183">
        <v>24.966904</v>
      </c>
      <c r="AG69" s="183">
        <v>25.119624999999999</v>
      </c>
      <c r="AH69" s="183">
        <v>25.272991000000001</v>
      </c>
      <c r="AI69" s="183">
        <v>25.417335999999999</v>
      </c>
      <c r="AJ69" s="183">
        <v>25.565608999999998</v>
      </c>
      <c r="AK69" s="184">
        <v>-2.8679999999999999E-3</v>
      </c>
    </row>
    <row r="71" spans="1:37" x14ac:dyDescent="0.35">
      <c r="A71" s="174"/>
      <c r="B71" s="163" t="s">
        <v>1497</v>
      </c>
      <c r="C71" s="174"/>
      <c r="D71" s="174"/>
      <c r="E71" s="174"/>
      <c r="F71" s="174"/>
      <c r="G71" s="174"/>
      <c r="H71" s="174"/>
      <c r="I71" s="174"/>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row>
    <row r="72" spans="1:37" x14ac:dyDescent="0.35">
      <c r="A72" s="177" t="s">
        <v>204</v>
      </c>
      <c r="B72" s="164" t="s">
        <v>1483</v>
      </c>
      <c r="C72" s="182">
        <v>8.3570670000000007</v>
      </c>
      <c r="D72" s="182">
        <v>8.3539349999999999</v>
      </c>
      <c r="E72" s="182">
        <v>8.3076089999999994</v>
      </c>
      <c r="F72" s="182">
        <v>8.2186229999999991</v>
      </c>
      <c r="G72" s="182">
        <v>8.0895259999999993</v>
      </c>
      <c r="H72" s="182">
        <v>7.9360229999999996</v>
      </c>
      <c r="I72" s="182">
        <v>7.7566699999999997</v>
      </c>
      <c r="J72" s="182">
        <v>7.5690900000000001</v>
      </c>
      <c r="K72" s="182">
        <v>7.3761210000000004</v>
      </c>
      <c r="L72" s="182">
        <v>7.2188210000000002</v>
      </c>
      <c r="M72" s="182">
        <v>7.0821639999999997</v>
      </c>
      <c r="N72" s="182">
        <v>6.9568019999999997</v>
      </c>
      <c r="O72" s="182">
        <v>6.8319229999999997</v>
      </c>
      <c r="P72" s="182">
        <v>6.7177870000000004</v>
      </c>
      <c r="Q72" s="182">
        <v>6.6090730000000004</v>
      </c>
      <c r="R72" s="182">
        <v>6.5074569999999996</v>
      </c>
      <c r="S72" s="182">
        <v>6.4145659999999998</v>
      </c>
      <c r="T72" s="182">
        <v>6.3313879999999996</v>
      </c>
      <c r="U72" s="182">
        <v>6.2531949999999998</v>
      </c>
      <c r="V72" s="182">
        <v>6.1960480000000002</v>
      </c>
      <c r="W72" s="182">
        <v>6.1511899999999997</v>
      </c>
      <c r="X72" s="182">
        <v>6.1163569999999998</v>
      </c>
      <c r="Y72" s="182">
        <v>6.0897269999999999</v>
      </c>
      <c r="Z72" s="182">
        <v>6.0710709999999999</v>
      </c>
      <c r="AA72" s="182">
        <v>6.0573420000000002</v>
      </c>
      <c r="AB72" s="182">
        <v>6.0499349999999996</v>
      </c>
      <c r="AC72" s="182">
        <v>6.0479339999999997</v>
      </c>
      <c r="AD72" s="182">
        <v>6.0520370000000003</v>
      </c>
      <c r="AE72" s="182">
        <v>6.059132</v>
      </c>
      <c r="AF72" s="182">
        <v>6.0667070000000001</v>
      </c>
      <c r="AG72" s="182">
        <v>6.0749329999999997</v>
      </c>
      <c r="AH72" s="182">
        <v>6.0858210000000001</v>
      </c>
      <c r="AI72" s="182">
        <v>6.103084</v>
      </c>
      <c r="AJ72" s="182">
        <v>6.1167850000000001</v>
      </c>
      <c r="AK72" s="180">
        <v>-9.6930000000000002E-3</v>
      </c>
    </row>
    <row r="73" spans="1:37" x14ac:dyDescent="0.35">
      <c r="A73" s="177" t="s">
        <v>206</v>
      </c>
      <c r="B73" s="164" t="s">
        <v>1484</v>
      </c>
      <c r="C73" s="182">
        <v>0.461895</v>
      </c>
      <c r="D73" s="182">
        <v>0.46984500000000001</v>
      </c>
      <c r="E73" s="182">
        <v>0.476047</v>
      </c>
      <c r="F73" s="182">
        <v>0.47814800000000002</v>
      </c>
      <c r="G73" s="182">
        <v>0.478209</v>
      </c>
      <c r="H73" s="182">
        <v>0.47764200000000001</v>
      </c>
      <c r="I73" s="182">
        <v>0.47696100000000002</v>
      </c>
      <c r="J73" s="182">
        <v>0.47654299999999999</v>
      </c>
      <c r="K73" s="182">
        <v>0.478605</v>
      </c>
      <c r="L73" s="182">
        <v>0.47937099999999999</v>
      </c>
      <c r="M73" s="182">
        <v>0.48023900000000003</v>
      </c>
      <c r="N73" s="182">
        <v>0.48210500000000001</v>
      </c>
      <c r="O73" s="182">
        <v>0.48331299999999999</v>
      </c>
      <c r="P73" s="182">
        <v>0.48476900000000001</v>
      </c>
      <c r="Q73" s="182">
        <v>0.48663200000000001</v>
      </c>
      <c r="R73" s="182">
        <v>0.48895699999999997</v>
      </c>
      <c r="S73" s="182">
        <v>0.49220199999999997</v>
      </c>
      <c r="T73" s="182">
        <v>0.49682100000000001</v>
      </c>
      <c r="U73" s="182">
        <v>0.50174399999999997</v>
      </c>
      <c r="V73" s="182">
        <v>0.50734599999999996</v>
      </c>
      <c r="W73" s="182">
        <v>0.513656</v>
      </c>
      <c r="X73" s="182">
        <v>0.52018699999999995</v>
      </c>
      <c r="Y73" s="182">
        <v>0.52609600000000001</v>
      </c>
      <c r="Z73" s="182">
        <v>0.53204899999999999</v>
      </c>
      <c r="AA73" s="182">
        <v>0.537721</v>
      </c>
      <c r="AB73" s="182">
        <v>0.54346099999999997</v>
      </c>
      <c r="AC73" s="182">
        <v>0.54929799999999995</v>
      </c>
      <c r="AD73" s="182">
        <v>0.55602099999999999</v>
      </c>
      <c r="AE73" s="182">
        <v>0.56367699999999998</v>
      </c>
      <c r="AF73" s="182">
        <v>0.57010700000000003</v>
      </c>
      <c r="AG73" s="182">
        <v>0.57577999999999996</v>
      </c>
      <c r="AH73" s="182">
        <v>0.58205200000000001</v>
      </c>
      <c r="AI73" s="182">
        <v>0.59025700000000003</v>
      </c>
      <c r="AJ73" s="182">
        <v>0.59835700000000003</v>
      </c>
      <c r="AK73" s="180">
        <v>7.5839999999999996E-3</v>
      </c>
    </row>
    <row r="74" spans="1:37" x14ac:dyDescent="0.35">
      <c r="A74" s="177" t="s">
        <v>207</v>
      </c>
      <c r="B74" s="164" t="s">
        <v>1485</v>
      </c>
      <c r="C74" s="182">
        <v>0.114317</v>
      </c>
      <c r="D74" s="182">
        <v>0.11476</v>
      </c>
      <c r="E74" s="182">
        <v>0.11513900000000001</v>
      </c>
      <c r="F74" s="182">
        <v>0.11552900000000001</v>
      </c>
      <c r="G74" s="182">
        <v>0.11588900000000001</v>
      </c>
      <c r="H74" s="182">
        <v>0.116242</v>
      </c>
      <c r="I74" s="182">
        <v>0.11659799999999999</v>
      </c>
      <c r="J74" s="182">
        <v>0.11692</v>
      </c>
      <c r="K74" s="182">
        <v>0.117326</v>
      </c>
      <c r="L74" s="182">
        <v>0.11769300000000001</v>
      </c>
      <c r="M74" s="182">
        <v>0.118046</v>
      </c>
      <c r="N74" s="182">
        <v>0.118423</v>
      </c>
      <c r="O74" s="182">
        <v>0.118812</v>
      </c>
      <c r="P74" s="182">
        <v>0.119135</v>
      </c>
      <c r="Q74" s="182">
        <v>0.119446</v>
      </c>
      <c r="R74" s="182">
        <v>0.119745</v>
      </c>
      <c r="S74" s="182">
        <v>0.119972</v>
      </c>
      <c r="T74" s="182">
        <v>0.120209</v>
      </c>
      <c r="U74" s="182">
        <v>0.120407</v>
      </c>
      <c r="V74" s="182">
        <v>0.120587</v>
      </c>
      <c r="W74" s="182">
        <v>0.120737</v>
      </c>
      <c r="X74" s="182">
        <v>0.12087100000000001</v>
      </c>
      <c r="Y74" s="182">
        <v>0.12098299999999999</v>
      </c>
      <c r="Z74" s="182">
        <v>0.121072</v>
      </c>
      <c r="AA74" s="182">
        <v>0.12113500000000001</v>
      </c>
      <c r="AB74" s="182">
        <v>0.12118</v>
      </c>
      <c r="AC74" s="182">
        <v>0.121198</v>
      </c>
      <c r="AD74" s="182">
        <v>0.121207</v>
      </c>
      <c r="AE74" s="182">
        <v>0.121198</v>
      </c>
      <c r="AF74" s="182">
        <v>0.12119000000000001</v>
      </c>
      <c r="AG74" s="182">
        <v>0.12119099999999999</v>
      </c>
      <c r="AH74" s="182">
        <v>0.121209</v>
      </c>
      <c r="AI74" s="182">
        <v>0.121258</v>
      </c>
      <c r="AJ74" s="182">
        <v>0.121337</v>
      </c>
      <c r="AK74" s="180">
        <v>1.743E-3</v>
      </c>
    </row>
    <row r="75" spans="1:37" x14ac:dyDescent="0.35">
      <c r="A75" s="177" t="s">
        <v>208</v>
      </c>
      <c r="B75" s="164" t="s">
        <v>1486</v>
      </c>
      <c r="C75" s="182">
        <v>2.7160069999999998</v>
      </c>
      <c r="D75" s="182">
        <v>2.7514889999999999</v>
      </c>
      <c r="E75" s="182">
        <v>2.7956270000000001</v>
      </c>
      <c r="F75" s="182">
        <v>2.801202</v>
      </c>
      <c r="G75" s="182">
        <v>2.7933409999999999</v>
      </c>
      <c r="H75" s="182">
        <v>2.7925719999999998</v>
      </c>
      <c r="I75" s="182">
        <v>2.7923279999999999</v>
      </c>
      <c r="J75" s="182">
        <v>2.7865319999999998</v>
      </c>
      <c r="K75" s="182">
        <v>2.7798769999999999</v>
      </c>
      <c r="L75" s="182">
        <v>2.771582</v>
      </c>
      <c r="M75" s="182">
        <v>2.7526609999999998</v>
      </c>
      <c r="N75" s="182">
        <v>2.7370450000000002</v>
      </c>
      <c r="O75" s="182">
        <v>2.716828</v>
      </c>
      <c r="P75" s="182">
        <v>2.6957179999999998</v>
      </c>
      <c r="Q75" s="182">
        <v>2.6808909999999999</v>
      </c>
      <c r="R75" s="182">
        <v>2.665842</v>
      </c>
      <c r="S75" s="182">
        <v>2.6529590000000001</v>
      </c>
      <c r="T75" s="182">
        <v>2.648333</v>
      </c>
      <c r="U75" s="182">
        <v>2.6520820000000001</v>
      </c>
      <c r="V75" s="182">
        <v>2.6581860000000002</v>
      </c>
      <c r="W75" s="182">
        <v>2.66927</v>
      </c>
      <c r="X75" s="182">
        <v>2.6827860000000001</v>
      </c>
      <c r="Y75" s="182">
        <v>2.6957460000000002</v>
      </c>
      <c r="Z75" s="182">
        <v>2.7061679999999999</v>
      </c>
      <c r="AA75" s="182">
        <v>2.7223459999999999</v>
      </c>
      <c r="AB75" s="182">
        <v>2.7397399999999998</v>
      </c>
      <c r="AC75" s="182">
        <v>2.7604329999999999</v>
      </c>
      <c r="AD75" s="182">
        <v>2.7856770000000002</v>
      </c>
      <c r="AE75" s="182">
        <v>2.8128760000000002</v>
      </c>
      <c r="AF75" s="182">
        <v>2.842768</v>
      </c>
      <c r="AG75" s="182">
        <v>2.8770090000000001</v>
      </c>
      <c r="AH75" s="182">
        <v>2.911673</v>
      </c>
      <c r="AI75" s="182">
        <v>2.9400979999999999</v>
      </c>
      <c r="AJ75" s="182">
        <v>2.971311</v>
      </c>
      <c r="AK75" s="180">
        <v>2.405E-3</v>
      </c>
    </row>
    <row r="76" spans="1:37" x14ac:dyDescent="0.35">
      <c r="A76" s="177" t="s">
        <v>209</v>
      </c>
      <c r="B76" s="164" t="s">
        <v>1487</v>
      </c>
      <c r="C76" s="182">
        <v>2.2033000000000001E-2</v>
      </c>
      <c r="D76" s="182">
        <v>2.2152999999999999E-2</v>
      </c>
      <c r="E76" s="182">
        <v>2.2502000000000001E-2</v>
      </c>
      <c r="F76" s="182">
        <v>2.2779000000000001E-2</v>
      </c>
      <c r="G76" s="182">
        <v>2.3067000000000001E-2</v>
      </c>
      <c r="H76" s="182">
        <v>2.3337E-2</v>
      </c>
      <c r="I76" s="182">
        <v>2.3605000000000001E-2</v>
      </c>
      <c r="J76" s="182">
        <v>2.3871E-2</v>
      </c>
      <c r="K76" s="182">
        <v>2.4159E-2</v>
      </c>
      <c r="L76" s="182">
        <v>2.4451000000000001E-2</v>
      </c>
      <c r="M76" s="182">
        <v>2.4708999999999998E-2</v>
      </c>
      <c r="N76" s="182">
        <v>2.503E-2</v>
      </c>
      <c r="O76" s="182">
        <v>2.5260000000000001E-2</v>
      </c>
      <c r="P76" s="182">
        <v>2.5547E-2</v>
      </c>
      <c r="Q76" s="182">
        <v>2.5814E-2</v>
      </c>
      <c r="R76" s="182">
        <v>2.6085000000000001E-2</v>
      </c>
      <c r="S76" s="182">
        <v>2.6365E-2</v>
      </c>
      <c r="T76" s="182">
        <v>2.6641000000000001E-2</v>
      </c>
      <c r="U76" s="182">
        <v>2.6911000000000001E-2</v>
      </c>
      <c r="V76" s="182">
        <v>2.7168000000000001E-2</v>
      </c>
      <c r="W76" s="182">
        <v>2.7444E-2</v>
      </c>
      <c r="X76" s="182">
        <v>2.7706000000000001E-2</v>
      </c>
      <c r="Y76" s="182">
        <v>2.7962000000000001E-2</v>
      </c>
      <c r="Z76" s="182">
        <v>2.8215E-2</v>
      </c>
      <c r="AA76" s="182">
        <v>2.8472999999999998E-2</v>
      </c>
      <c r="AB76" s="182">
        <v>2.8719999999999999E-2</v>
      </c>
      <c r="AC76" s="182">
        <v>2.8978E-2</v>
      </c>
      <c r="AD76" s="182">
        <v>2.9238E-2</v>
      </c>
      <c r="AE76" s="182">
        <v>2.9489999999999999E-2</v>
      </c>
      <c r="AF76" s="182">
        <v>2.9739999999999999E-2</v>
      </c>
      <c r="AG76" s="182">
        <v>2.9998E-2</v>
      </c>
      <c r="AH76" s="182">
        <v>3.0242999999999999E-2</v>
      </c>
      <c r="AI76" s="182">
        <v>3.0491000000000001E-2</v>
      </c>
      <c r="AJ76" s="182">
        <v>3.0724999999999999E-2</v>
      </c>
      <c r="AK76" s="180">
        <v>1.0272999999999999E-2</v>
      </c>
    </row>
    <row r="77" spans="1:37" x14ac:dyDescent="0.35">
      <c r="A77" s="177" t="s">
        <v>210</v>
      </c>
      <c r="B77" s="164" t="s">
        <v>1488</v>
      </c>
      <c r="C77" s="182">
        <v>0.247806</v>
      </c>
      <c r="D77" s="182">
        <v>0.24640999999999999</v>
      </c>
      <c r="E77" s="182">
        <v>0.248031</v>
      </c>
      <c r="F77" s="182">
        <v>0.241643</v>
      </c>
      <c r="G77" s="182">
        <v>0.239089</v>
      </c>
      <c r="H77" s="182">
        <v>0.23643800000000001</v>
      </c>
      <c r="I77" s="182">
        <v>0.234871</v>
      </c>
      <c r="J77" s="182">
        <v>0.235787</v>
      </c>
      <c r="K77" s="182">
        <v>0.236205</v>
      </c>
      <c r="L77" s="182">
        <v>0.23671300000000001</v>
      </c>
      <c r="M77" s="182">
        <v>0.23600699999999999</v>
      </c>
      <c r="N77" s="182">
        <v>0.23603099999999999</v>
      </c>
      <c r="O77" s="182">
        <v>0.239233</v>
      </c>
      <c r="P77" s="182">
        <v>0.241282</v>
      </c>
      <c r="Q77" s="182">
        <v>0.24030399999999999</v>
      </c>
      <c r="R77" s="182">
        <v>0.23915700000000001</v>
      </c>
      <c r="S77" s="182">
        <v>0.23916699999999999</v>
      </c>
      <c r="T77" s="182">
        <v>0.23778099999999999</v>
      </c>
      <c r="U77" s="182">
        <v>0.237928</v>
      </c>
      <c r="V77" s="182">
        <v>0.23838699999999999</v>
      </c>
      <c r="W77" s="182">
        <v>0.23827699999999999</v>
      </c>
      <c r="X77" s="182">
        <v>0.23864199999999999</v>
      </c>
      <c r="Y77" s="182">
        <v>0.23896600000000001</v>
      </c>
      <c r="Z77" s="182">
        <v>0.23909900000000001</v>
      </c>
      <c r="AA77" s="182">
        <v>0.23912800000000001</v>
      </c>
      <c r="AB77" s="182">
        <v>0.238871</v>
      </c>
      <c r="AC77" s="182">
        <v>0.23844499999999999</v>
      </c>
      <c r="AD77" s="182">
        <v>0.238648</v>
      </c>
      <c r="AE77" s="182">
        <v>0.239036</v>
      </c>
      <c r="AF77" s="182">
        <v>0.23886399999999999</v>
      </c>
      <c r="AG77" s="182">
        <v>0.239014</v>
      </c>
      <c r="AH77" s="182">
        <v>0.239428</v>
      </c>
      <c r="AI77" s="182">
        <v>0.23977000000000001</v>
      </c>
      <c r="AJ77" s="182">
        <v>0.24032000000000001</v>
      </c>
      <c r="AK77" s="180">
        <v>-7.8200000000000003E-4</v>
      </c>
    </row>
    <row r="78" spans="1:37" x14ac:dyDescent="0.35">
      <c r="A78" s="177" t="s">
        <v>211</v>
      </c>
      <c r="B78" s="164" t="s">
        <v>1489</v>
      </c>
      <c r="C78" s="182">
        <v>4.4738E-2</v>
      </c>
      <c r="D78" s="182">
        <v>4.4123999999999997E-2</v>
      </c>
      <c r="E78" s="182">
        <v>4.3216999999999998E-2</v>
      </c>
      <c r="F78" s="182">
        <v>4.1954999999999999E-2</v>
      </c>
      <c r="G78" s="182">
        <v>4.0583000000000001E-2</v>
      </c>
      <c r="H78" s="182">
        <v>3.95E-2</v>
      </c>
      <c r="I78" s="182">
        <v>3.8374999999999999E-2</v>
      </c>
      <c r="J78" s="182">
        <v>3.7148E-2</v>
      </c>
      <c r="K78" s="182">
        <v>3.5996E-2</v>
      </c>
      <c r="L78" s="182">
        <v>3.4914000000000001E-2</v>
      </c>
      <c r="M78" s="182">
        <v>3.3826000000000002E-2</v>
      </c>
      <c r="N78" s="182">
        <v>3.2674000000000002E-2</v>
      </c>
      <c r="O78" s="182">
        <v>3.1536000000000002E-2</v>
      </c>
      <c r="P78" s="182">
        <v>3.0388999999999999E-2</v>
      </c>
      <c r="Q78" s="182">
        <v>2.9779E-2</v>
      </c>
      <c r="R78" s="182">
        <v>2.9134E-2</v>
      </c>
      <c r="S78" s="182">
        <v>2.8524000000000001E-2</v>
      </c>
      <c r="T78" s="182">
        <v>2.7947E-2</v>
      </c>
      <c r="U78" s="182">
        <v>2.7394000000000002E-2</v>
      </c>
      <c r="V78" s="182">
        <v>2.6823E-2</v>
      </c>
      <c r="W78" s="182">
        <v>2.6329000000000002E-2</v>
      </c>
      <c r="X78" s="182">
        <v>2.5818000000000001E-2</v>
      </c>
      <c r="Y78" s="182">
        <v>2.5295000000000002E-2</v>
      </c>
      <c r="Z78" s="182">
        <v>2.4756E-2</v>
      </c>
      <c r="AA78" s="182">
        <v>2.4487999999999999E-2</v>
      </c>
      <c r="AB78" s="182">
        <v>2.4220999999999999E-2</v>
      </c>
      <c r="AC78" s="182">
        <v>2.3917999999999998E-2</v>
      </c>
      <c r="AD78" s="182">
        <v>2.3654999999999999E-2</v>
      </c>
      <c r="AE78" s="182">
        <v>2.3396E-2</v>
      </c>
      <c r="AF78" s="182">
        <v>2.3165999999999999E-2</v>
      </c>
      <c r="AG78" s="182">
        <v>2.2922000000000001E-2</v>
      </c>
      <c r="AH78" s="182">
        <v>2.2710999999999999E-2</v>
      </c>
      <c r="AI78" s="182">
        <v>2.2445E-2</v>
      </c>
      <c r="AJ78" s="182">
        <v>2.2214000000000001E-2</v>
      </c>
      <c r="AK78" s="180">
        <v>-2.1218000000000001E-2</v>
      </c>
    </row>
    <row r="79" spans="1:37" x14ac:dyDescent="0.35">
      <c r="A79" s="177" t="s">
        <v>212</v>
      </c>
      <c r="B79" s="164" t="s">
        <v>1490</v>
      </c>
      <c r="C79" s="182">
        <v>0.42943900000000002</v>
      </c>
      <c r="D79" s="182">
        <v>0.41117599999999999</v>
      </c>
      <c r="E79" s="182">
        <v>0.46818199999999999</v>
      </c>
      <c r="F79" s="182">
        <v>0.39518500000000001</v>
      </c>
      <c r="G79" s="182">
        <v>0.39383200000000002</v>
      </c>
      <c r="H79" s="182">
        <v>0.415271</v>
      </c>
      <c r="I79" s="182">
        <v>0.41963800000000001</v>
      </c>
      <c r="J79" s="182">
        <v>0.42189599999999999</v>
      </c>
      <c r="K79" s="182">
        <v>0.42400599999999999</v>
      </c>
      <c r="L79" s="182">
        <v>0.42254700000000001</v>
      </c>
      <c r="M79" s="182">
        <v>0.421323</v>
      </c>
      <c r="N79" s="182">
        <v>0.42074600000000001</v>
      </c>
      <c r="O79" s="182">
        <v>0.42152099999999998</v>
      </c>
      <c r="P79" s="182">
        <v>0.418769</v>
      </c>
      <c r="Q79" s="182">
        <v>0.41855799999999999</v>
      </c>
      <c r="R79" s="182">
        <v>0.41854599999999997</v>
      </c>
      <c r="S79" s="182">
        <v>0.41857899999999998</v>
      </c>
      <c r="T79" s="182">
        <v>0.41833900000000002</v>
      </c>
      <c r="U79" s="182">
        <v>0.413132</v>
      </c>
      <c r="V79" s="182">
        <v>0.41299400000000003</v>
      </c>
      <c r="W79" s="182">
        <v>0.41191800000000001</v>
      </c>
      <c r="X79" s="182">
        <v>0.41175400000000001</v>
      </c>
      <c r="Y79" s="182">
        <v>0.41162500000000002</v>
      </c>
      <c r="Z79" s="182">
        <v>0.41157500000000002</v>
      </c>
      <c r="AA79" s="182">
        <v>0.41139300000000001</v>
      </c>
      <c r="AB79" s="182">
        <v>0.41084100000000001</v>
      </c>
      <c r="AC79" s="182">
        <v>0.41347400000000001</v>
      </c>
      <c r="AD79" s="182">
        <v>0.41115600000000002</v>
      </c>
      <c r="AE79" s="182">
        <v>0.411408</v>
      </c>
      <c r="AF79" s="182">
        <v>0.41030800000000001</v>
      </c>
      <c r="AG79" s="182">
        <v>0.410416</v>
      </c>
      <c r="AH79" s="182">
        <v>0.41064800000000001</v>
      </c>
      <c r="AI79" s="182">
        <v>0.41114299999999998</v>
      </c>
      <c r="AJ79" s="182">
        <v>0.41126200000000002</v>
      </c>
      <c r="AK79" s="180">
        <v>6.9999999999999999E-6</v>
      </c>
    </row>
    <row r="80" spans="1:37" x14ac:dyDescent="0.35">
      <c r="A80" s="177" t="s">
        <v>213</v>
      </c>
      <c r="B80" s="164" t="s">
        <v>1491</v>
      </c>
      <c r="C80" s="182">
        <v>0.13158600000000001</v>
      </c>
      <c r="D80" s="182">
        <v>0.13158600000000001</v>
      </c>
      <c r="E80" s="182">
        <v>0.13194800000000001</v>
      </c>
      <c r="F80" s="182">
        <v>0.132101</v>
      </c>
      <c r="G80" s="182">
        <v>0.13231999999999999</v>
      </c>
      <c r="H80" s="182">
        <v>0.13250200000000001</v>
      </c>
      <c r="I80" s="182">
        <v>0.13266600000000001</v>
      </c>
      <c r="J80" s="182">
        <v>0.132766</v>
      </c>
      <c r="K80" s="182">
        <v>0.13287499999999999</v>
      </c>
      <c r="L80" s="182">
        <v>0.132989</v>
      </c>
      <c r="M80" s="182">
        <v>0.13302</v>
      </c>
      <c r="N80" s="182">
        <v>0.13315299999999999</v>
      </c>
      <c r="O80" s="182">
        <v>0.13314500000000001</v>
      </c>
      <c r="P80" s="182">
        <v>0.133131</v>
      </c>
      <c r="Q80" s="182">
        <v>0.13311100000000001</v>
      </c>
      <c r="R80" s="182">
        <v>0.133046</v>
      </c>
      <c r="S80" s="182">
        <v>0.13295199999999999</v>
      </c>
      <c r="T80" s="182">
        <v>0.132859</v>
      </c>
      <c r="U80" s="182">
        <v>0.13272400000000001</v>
      </c>
      <c r="V80" s="182">
        <v>0.132549</v>
      </c>
      <c r="W80" s="182">
        <v>0.132382</v>
      </c>
      <c r="X80" s="182">
        <v>0.13217799999999999</v>
      </c>
      <c r="Y80" s="182">
        <v>0.13195399999999999</v>
      </c>
      <c r="Z80" s="182">
        <v>0.131713</v>
      </c>
      <c r="AA80" s="182">
        <v>0.13145899999999999</v>
      </c>
      <c r="AB80" s="182">
        <v>0.13117799999999999</v>
      </c>
      <c r="AC80" s="182">
        <v>0.13090399999999999</v>
      </c>
      <c r="AD80" s="182">
        <v>0.13062399999999999</v>
      </c>
      <c r="AE80" s="182">
        <v>0.130325</v>
      </c>
      <c r="AF80" s="182">
        <v>0.13003500000000001</v>
      </c>
      <c r="AG80" s="182">
        <v>0.12975100000000001</v>
      </c>
      <c r="AH80" s="182">
        <v>0.12944</v>
      </c>
      <c r="AI80" s="182">
        <v>0.12912299999999999</v>
      </c>
      <c r="AJ80" s="182">
        <v>0.12870000000000001</v>
      </c>
      <c r="AK80" s="180">
        <v>-6.9300000000000004E-4</v>
      </c>
    </row>
    <row r="81" spans="1:37" x14ac:dyDescent="0.35">
      <c r="A81" s="177" t="s">
        <v>214</v>
      </c>
      <c r="B81" s="164" t="s">
        <v>1492</v>
      </c>
      <c r="C81" s="182">
        <v>1.220852</v>
      </c>
      <c r="D81" s="182">
        <v>1.230324</v>
      </c>
      <c r="E81" s="182">
        <v>1.2486600000000001</v>
      </c>
      <c r="F81" s="182">
        <v>1.26464</v>
      </c>
      <c r="G81" s="182">
        <v>1.276783</v>
      </c>
      <c r="H81" s="182">
        <v>1.288014</v>
      </c>
      <c r="I81" s="182">
        <v>1.3005599999999999</v>
      </c>
      <c r="J81" s="182">
        <v>1.313879</v>
      </c>
      <c r="K81" s="182">
        <v>1.329037</v>
      </c>
      <c r="L81" s="182">
        <v>1.344096</v>
      </c>
      <c r="M81" s="182">
        <v>1.357828</v>
      </c>
      <c r="N81" s="182">
        <v>1.3760699999999999</v>
      </c>
      <c r="O81" s="182">
        <v>1.3905700000000001</v>
      </c>
      <c r="P81" s="182">
        <v>1.405368</v>
      </c>
      <c r="Q81" s="182">
        <v>1.4208229999999999</v>
      </c>
      <c r="R81" s="182">
        <v>1.435932</v>
      </c>
      <c r="S81" s="182">
        <v>1.451093</v>
      </c>
      <c r="T81" s="182">
        <v>1.466952</v>
      </c>
      <c r="U81" s="182">
        <v>1.48237</v>
      </c>
      <c r="V81" s="182">
        <v>1.4973890000000001</v>
      </c>
      <c r="W81" s="182">
        <v>1.5126189999999999</v>
      </c>
      <c r="X81" s="182">
        <v>1.5282009999999999</v>
      </c>
      <c r="Y81" s="182">
        <v>1.543366</v>
      </c>
      <c r="Z81" s="182">
        <v>1.5587120000000001</v>
      </c>
      <c r="AA81" s="182">
        <v>1.57402</v>
      </c>
      <c r="AB81" s="182">
        <v>1.58948</v>
      </c>
      <c r="AC81" s="182">
        <v>1.6062829999999999</v>
      </c>
      <c r="AD81" s="182">
        <v>1.6232819999999999</v>
      </c>
      <c r="AE81" s="182">
        <v>1.6414299999999999</v>
      </c>
      <c r="AF81" s="182">
        <v>1.659537</v>
      </c>
      <c r="AG81" s="182">
        <v>1.678453</v>
      </c>
      <c r="AH81" s="182">
        <v>1.6972750000000001</v>
      </c>
      <c r="AI81" s="182">
        <v>1.7159770000000001</v>
      </c>
      <c r="AJ81" s="182">
        <v>1.7342789999999999</v>
      </c>
      <c r="AK81" s="180">
        <v>1.0786E-2</v>
      </c>
    </row>
    <row r="82" spans="1:37" x14ac:dyDescent="0.35">
      <c r="A82" s="177" t="s">
        <v>215</v>
      </c>
      <c r="B82" s="164" t="s">
        <v>1493</v>
      </c>
      <c r="C82" s="182">
        <v>0.257023</v>
      </c>
      <c r="D82" s="182">
        <v>0.267681</v>
      </c>
      <c r="E82" s="182">
        <v>0.28170699999999999</v>
      </c>
      <c r="F82" s="182">
        <v>0.28296199999999999</v>
      </c>
      <c r="G82" s="182">
        <v>0.27919899999999997</v>
      </c>
      <c r="H82" s="182">
        <v>0.27635799999999999</v>
      </c>
      <c r="I82" s="182">
        <v>0.26822800000000002</v>
      </c>
      <c r="J82" s="182">
        <v>0.26296999999999998</v>
      </c>
      <c r="K82" s="182">
        <v>0.26240599999999997</v>
      </c>
      <c r="L82" s="182">
        <v>0.26197100000000001</v>
      </c>
      <c r="M82" s="182">
        <v>0.26218000000000002</v>
      </c>
      <c r="N82" s="182">
        <v>0.263992</v>
      </c>
      <c r="O82" s="182">
        <v>0.26448300000000002</v>
      </c>
      <c r="P82" s="182">
        <v>0.26477400000000001</v>
      </c>
      <c r="Q82" s="182">
        <v>0.26505099999999998</v>
      </c>
      <c r="R82" s="182">
        <v>0.265316</v>
      </c>
      <c r="S82" s="182">
        <v>0.26555899999999999</v>
      </c>
      <c r="T82" s="182">
        <v>0.26580999999999999</v>
      </c>
      <c r="U82" s="182">
        <v>0.26604100000000003</v>
      </c>
      <c r="V82" s="182">
        <v>0.26626899999999998</v>
      </c>
      <c r="W82" s="182">
        <v>0.266486</v>
      </c>
      <c r="X82" s="182">
        <v>0.26670100000000002</v>
      </c>
      <c r="Y82" s="182">
        <v>0.26690999999999998</v>
      </c>
      <c r="Z82" s="182">
        <v>0.26711200000000002</v>
      </c>
      <c r="AA82" s="182">
        <v>0.26730700000000002</v>
      </c>
      <c r="AB82" s="182">
        <v>0.26749800000000001</v>
      </c>
      <c r="AC82" s="182">
        <v>0.26767999999999997</v>
      </c>
      <c r="AD82" s="182">
        <v>0.26785700000000001</v>
      </c>
      <c r="AE82" s="182">
        <v>0.26802599999999999</v>
      </c>
      <c r="AF82" s="182">
        <v>0.26818799999999998</v>
      </c>
      <c r="AG82" s="182">
        <v>0.26834400000000003</v>
      </c>
      <c r="AH82" s="182">
        <v>0.26849099999999998</v>
      </c>
      <c r="AI82" s="182">
        <v>0.26835799999999999</v>
      </c>
      <c r="AJ82" s="182">
        <v>0.26824700000000001</v>
      </c>
      <c r="AK82" s="180">
        <v>6.6000000000000005E-5</v>
      </c>
    </row>
    <row r="83" spans="1:37" x14ac:dyDescent="0.35">
      <c r="A83" s="177" t="s">
        <v>216</v>
      </c>
      <c r="B83" s="164" t="s">
        <v>1494</v>
      </c>
      <c r="C83" s="182">
        <v>6.3920000000000005E-2</v>
      </c>
      <c r="D83" s="182">
        <v>6.3428999999999999E-2</v>
      </c>
      <c r="E83" s="182">
        <v>6.3116000000000005E-2</v>
      </c>
      <c r="F83" s="182">
        <v>6.2876000000000001E-2</v>
      </c>
      <c r="G83" s="182">
        <v>6.2650999999999998E-2</v>
      </c>
      <c r="H83" s="182">
        <v>6.2341000000000001E-2</v>
      </c>
      <c r="I83" s="182">
        <v>6.207E-2</v>
      </c>
      <c r="J83" s="182">
        <v>6.1821000000000001E-2</v>
      </c>
      <c r="K83" s="182">
        <v>6.1561999999999999E-2</v>
      </c>
      <c r="L83" s="182">
        <v>6.1322000000000002E-2</v>
      </c>
      <c r="M83" s="182">
        <v>6.1094000000000002E-2</v>
      </c>
      <c r="N83" s="182">
        <v>6.0897E-2</v>
      </c>
      <c r="O83" s="182">
        <v>6.0721999999999998E-2</v>
      </c>
      <c r="P83" s="182">
        <v>6.0592E-2</v>
      </c>
      <c r="Q83" s="182">
        <v>6.0527999999999998E-2</v>
      </c>
      <c r="R83" s="182">
        <v>6.0457999999999998E-2</v>
      </c>
      <c r="S83" s="182">
        <v>6.0409999999999998E-2</v>
      </c>
      <c r="T83" s="182">
        <v>6.0416999999999998E-2</v>
      </c>
      <c r="U83" s="182">
        <v>6.0419E-2</v>
      </c>
      <c r="V83" s="182">
        <v>6.0415000000000003E-2</v>
      </c>
      <c r="W83" s="182">
        <v>6.0426000000000001E-2</v>
      </c>
      <c r="X83" s="182">
        <v>6.0444999999999999E-2</v>
      </c>
      <c r="Y83" s="182">
        <v>6.0455000000000002E-2</v>
      </c>
      <c r="Z83" s="182">
        <v>6.0470999999999997E-2</v>
      </c>
      <c r="AA83" s="182">
        <v>6.0488E-2</v>
      </c>
      <c r="AB83" s="182">
        <v>6.0523E-2</v>
      </c>
      <c r="AC83" s="182">
        <v>6.0557E-2</v>
      </c>
      <c r="AD83" s="182">
        <v>6.0609999999999997E-2</v>
      </c>
      <c r="AE83" s="182">
        <v>6.0666999999999999E-2</v>
      </c>
      <c r="AF83" s="182">
        <v>6.0717E-2</v>
      </c>
      <c r="AG83" s="182">
        <v>6.0749999999999998E-2</v>
      </c>
      <c r="AH83" s="182">
        <v>6.0762999999999998E-2</v>
      </c>
      <c r="AI83" s="182">
        <v>6.0782999999999997E-2</v>
      </c>
      <c r="AJ83" s="182">
        <v>6.0798999999999999E-2</v>
      </c>
      <c r="AK83" s="180">
        <v>-1.323E-3</v>
      </c>
    </row>
    <row r="84" spans="1:37" x14ac:dyDescent="0.35">
      <c r="A84" s="177" t="s">
        <v>217</v>
      </c>
      <c r="B84" s="164" t="s">
        <v>1495</v>
      </c>
      <c r="C84" s="182">
        <v>0.32080900000000001</v>
      </c>
      <c r="D84" s="182">
        <v>0.33267099999999999</v>
      </c>
      <c r="E84" s="182">
        <v>0.32626699999999997</v>
      </c>
      <c r="F84" s="182">
        <v>0.31799300000000003</v>
      </c>
      <c r="G84" s="182">
        <v>0.31176799999999999</v>
      </c>
      <c r="H84" s="182">
        <v>0.30602400000000002</v>
      </c>
      <c r="I84" s="182">
        <v>0.30252499999999999</v>
      </c>
      <c r="J84" s="182">
        <v>0.30300700000000003</v>
      </c>
      <c r="K84" s="182">
        <v>0.30859500000000001</v>
      </c>
      <c r="L84" s="182">
        <v>0.310502</v>
      </c>
      <c r="M84" s="182">
        <v>0.31395699999999999</v>
      </c>
      <c r="N84" s="182">
        <v>0.31819500000000001</v>
      </c>
      <c r="O84" s="182">
        <v>0.32161600000000001</v>
      </c>
      <c r="P84" s="182">
        <v>0.32261000000000001</v>
      </c>
      <c r="Q84" s="182">
        <v>0.323743</v>
      </c>
      <c r="R84" s="182">
        <v>0.32711200000000001</v>
      </c>
      <c r="S84" s="182">
        <v>0.327403</v>
      </c>
      <c r="T84" s="182">
        <v>0.328934</v>
      </c>
      <c r="U84" s="182">
        <v>0.32957799999999998</v>
      </c>
      <c r="V84" s="182">
        <v>0.33072099999999999</v>
      </c>
      <c r="W84" s="182">
        <v>0.33083499999999999</v>
      </c>
      <c r="X84" s="182">
        <v>0.332208</v>
      </c>
      <c r="Y84" s="182">
        <v>0.33368999999999999</v>
      </c>
      <c r="Z84" s="182">
        <v>0.33590500000000001</v>
      </c>
      <c r="AA84" s="182">
        <v>0.33801500000000001</v>
      </c>
      <c r="AB84" s="182">
        <v>0.34078999999999998</v>
      </c>
      <c r="AC84" s="182">
        <v>0.342611</v>
      </c>
      <c r="AD84" s="182">
        <v>0.34544599999999998</v>
      </c>
      <c r="AE84" s="182">
        <v>0.34789900000000001</v>
      </c>
      <c r="AF84" s="182">
        <v>0.34971799999999997</v>
      </c>
      <c r="AG84" s="182">
        <v>0.35206799999999999</v>
      </c>
      <c r="AH84" s="182">
        <v>0.35487999999999997</v>
      </c>
      <c r="AI84" s="182">
        <v>0.35802099999999998</v>
      </c>
      <c r="AJ84" s="182">
        <v>0.36103800000000003</v>
      </c>
      <c r="AK84" s="180">
        <v>2.5600000000000002E-3</v>
      </c>
    </row>
    <row r="85" spans="1:37" x14ac:dyDescent="0.35">
      <c r="A85" s="177" t="s">
        <v>218</v>
      </c>
      <c r="B85" s="163" t="s">
        <v>1496</v>
      </c>
      <c r="C85" s="183">
        <v>14.387494</v>
      </c>
      <c r="D85" s="183">
        <v>14.439582</v>
      </c>
      <c r="E85" s="183">
        <v>14.528051</v>
      </c>
      <c r="F85" s="183">
        <v>14.375638</v>
      </c>
      <c r="G85" s="183">
        <v>14.236257999999999</v>
      </c>
      <c r="H85" s="183">
        <v>14.102266</v>
      </c>
      <c r="I85" s="183">
        <v>13.925094</v>
      </c>
      <c r="J85" s="183">
        <v>13.742229</v>
      </c>
      <c r="K85" s="183">
        <v>13.56677</v>
      </c>
      <c r="L85" s="183">
        <v>13.416969999999999</v>
      </c>
      <c r="M85" s="183">
        <v>13.277055000000001</v>
      </c>
      <c r="N85" s="183">
        <v>13.161163999999999</v>
      </c>
      <c r="O85" s="183">
        <v>13.038962</v>
      </c>
      <c r="P85" s="183">
        <v>12.91987</v>
      </c>
      <c r="Q85" s="183">
        <v>12.813753</v>
      </c>
      <c r="R85" s="183">
        <v>12.716784000000001</v>
      </c>
      <c r="S85" s="183">
        <v>12.629751000000001</v>
      </c>
      <c r="T85" s="183">
        <v>12.562429</v>
      </c>
      <c r="U85" s="183">
        <v>12.503926</v>
      </c>
      <c r="V85" s="183">
        <v>12.474881</v>
      </c>
      <c r="W85" s="183">
        <v>12.461569000000001</v>
      </c>
      <c r="X85" s="183">
        <v>12.463853</v>
      </c>
      <c r="Y85" s="183">
        <v>12.472775</v>
      </c>
      <c r="Z85" s="183">
        <v>12.487916999999999</v>
      </c>
      <c r="AA85" s="183">
        <v>12.513312000000001</v>
      </c>
      <c r="AB85" s="183">
        <v>12.546438999999999</v>
      </c>
      <c r="AC85" s="183">
        <v>12.591713</v>
      </c>
      <c r="AD85" s="183">
        <v>12.645458</v>
      </c>
      <c r="AE85" s="183">
        <v>12.708558999999999</v>
      </c>
      <c r="AF85" s="183">
        <v>12.771045000000001</v>
      </c>
      <c r="AG85" s="183">
        <v>12.840629</v>
      </c>
      <c r="AH85" s="183">
        <v>12.914635000000001</v>
      </c>
      <c r="AI85" s="183">
        <v>12.990807</v>
      </c>
      <c r="AJ85" s="183">
        <v>13.065372</v>
      </c>
      <c r="AK85" s="184">
        <v>-3.1199999999999999E-3</v>
      </c>
    </row>
    <row r="86" spans="1:37" ht="13.9" thickBot="1" x14ac:dyDescent="0.4">
      <c r="A86" s="174"/>
      <c r="B86" s="174"/>
      <c r="C86" s="174"/>
      <c r="D86" s="174"/>
      <c r="E86" s="174"/>
      <c r="F86" s="174"/>
      <c r="G86" s="174"/>
      <c r="H86" s="174"/>
      <c r="I86" s="174"/>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row>
    <row r="87" spans="1:37" ht="13.5" customHeight="1" x14ac:dyDescent="0.35">
      <c r="A87" s="174"/>
      <c r="B87" s="185" t="s">
        <v>1498</v>
      </c>
      <c r="C87" s="185"/>
      <c r="D87" s="185"/>
      <c r="E87" s="185"/>
      <c r="F87" s="185"/>
      <c r="G87" s="185"/>
      <c r="H87" s="185"/>
      <c r="I87" s="185"/>
      <c r="J87" s="185"/>
      <c r="K87" s="185"/>
      <c r="L87" s="185"/>
      <c r="M87" s="185"/>
      <c r="N87" s="185"/>
      <c r="O87" s="185"/>
      <c r="P87" s="185"/>
      <c r="Q87" s="185"/>
      <c r="R87" s="185"/>
      <c r="S87" s="185"/>
      <c r="T87" s="185"/>
      <c r="U87" s="185"/>
      <c r="V87" s="185"/>
      <c r="W87" s="185"/>
      <c r="X87" s="185"/>
      <c r="Y87" s="185"/>
      <c r="Z87" s="185"/>
      <c r="AA87" s="185"/>
      <c r="AB87" s="185"/>
      <c r="AC87" s="185"/>
      <c r="AD87" s="185"/>
      <c r="AE87" s="185"/>
      <c r="AF87" s="185"/>
      <c r="AG87" s="185"/>
      <c r="AH87" s="185"/>
      <c r="AI87" s="185"/>
      <c r="AJ87" s="185"/>
      <c r="AK87" s="185"/>
    </row>
    <row r="88" spans="1:37" x14ac:dyDescent="0.35">
      <c r="A88" s="174"/>
      <c r="B88" s="186" t="s">
        <v>1499</v>
      </c>
      <c r="C88" s="174"/>
      <c r="D88" s="174"/>
      <c r="E88" s="174"/>
      <c r="F88" s="174"/>
      <c r="G88" s="174"/>
      <c r="H88" s="174"/>
      <c r="I88" s="174"/>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row>
    <row r="89" spans="1:37" x14ac:dyDescent="0.35">
      <c r="A89" s="174"/>
      <c r="B89" s="186" t="s">
        <v>1500</v>
      </c>
      <c r="C89" s="174"/>
      <c r="D89" s="174"/>
      <c r="E89" s="174"/>
      <c r="F89" s="174"/>
      <c r="G89" s="174"/>
      <c r="H89" s="174"/>
      <c r="I89" s="174"/>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row>
    <row r="90" spans="1:37" x14ac:dyDescent="0.35">
      <c r="A90" s="174"/>
      <c r="B90" s="186" t="s">
        <v>1501</v>
      </c>
      <c r="C90" s="174"/>
      <c r="D90" s="174"/>
      <c r="E90" s="174"/>
      <c r="F90" s="174"/>
      <c r="G90" s="174"/>
      <c r="H90" s="174"/>
      <c r="I90" s="174"/>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row>
    <row r="91" spans="1:37" x14ac:dyDescent="0.35">
      <c r="A91" s="174"/>
      <c r="B91" s="186" t="s">
        <v>1502</v>
      </c>
      <c r="C91" s="174"/>
      <c r="D91" s="174"/>
      <c r="E91" s="174"/>
      <c r="F91" s="174"/>
      <c r="G91" s="174"/>
      <c r="H91" s="174"/>
      <c r="I91" s="174"/>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row>
    <row r="92" spans="1:37" x14ac:dyDescent="0.35">
      <c r="A92" s="174"/>
      <c r="B92" s="186" t="s">
        <v>1503</v>
      </c>
      <c r="C92" s="174"/>
      <c r="D92" s="174"/>
      <c r="E92" s="174"/>
      <c r="F92" s="174"/>
      <c r="G92" s="174"/>
      <c r="H92" s="174"/>
      <c r="I92" s="174"/>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row>
    <row r="93" spans="1:37" x14ac:dyDescent="0.35">
      <c r="A93" s="174"/>
      <c r="B93" s="186" t="s">
        <v>1504</v>
      </c>
      <c r="C93" s="174"/>
      <c r="D93" s="174"/>
      <c r="E93" s="174"/>
      <c r="F93" s="174"/>
      <c r="G93" s="174"/>
      <c r="H93" s="174"/>
      <c r="I93" s="174"/>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row>
    <row r="94" spans="1:37" x14ac:dyDescent="0.35">
      <c r="A94" s="174"/>
      <c r="B94" s="186" t="s">
        <v>603</v>
      </c>
      <c r="C94" s="174"/>
      <c r="D94" s="174"/>
      <c r="E94" s="174"/>
      <c r="F94" s="174"/>
      <c r="G94" s="174"/>
      <c r="H94" s="174"/>
      <c r="I94" s="174"/>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row>
    <row r="95" spans="1:37" x14ac:dyDescent="0.35">
      <c r="A95" s="174"/>
      <c r="B95" s="186" t="s">
        <v>1505</v>
      </c>
      <c r="C95" s="174"/>
      <c r="D95" s="174"/>
      <c r="E95" s="174"/>
      <c r="F95" s="174"/>
      <c r="G95" s="174"/>
      <c r="H95" s="174"/>
      <c r="I95" s="174"/>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row>
    <row r="96" spans="1:37" x14ac:dyDescent="0.35">
      <c r="A96" s="174"/>
      <c r="B96" s="186" t="s">
        <v>231</v>
      </c>
      <c r="C96" s="174"/>
      <c r="D96" s="174"/>
      <c r="E96" s="174"/>
      <c r="F96" s="174"/>
      <c r="G96" s="174"/>
      <c r="H96" s="174"/>
      <c r="I96" s="174"/>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row>
    <row r="97" spans="2:2" x14ac:dyDescent="0.35">
      <c r="B97" s="186" t="s">
        <v>1506</v>
      </c>
    </row>
    <row r="98" spans="2:2" x14ac:dyDescent="0.35">
      <c r="B98" s="186" t="s">
        <v>233</v>
      </c>
    </row>
    <row r="99" spans="2:2" x14ac:dyDescent="0.35">
      <c r="B99" s="186" t="s">
        <v>234</v>
      </c>
    </row>
    <row r="100" spans="2:2" x14ac:dyDescent="0.35">
      <c r="B100" s="186" t="s">
        <v>235</v>
      </c>
    </row>
    <row r="101" spans="2:2" x14ac:dyDescent="0.35">
      <c r="B101" s="186" t="s">
        <v>236</v>
      </c>
    </row>
    <row r="102" spans="2:2" x14ac:dyDescent="0.35">
      <c r="B102" s="186" t="s">
        <v>237</v>
      </c>
    </row>
    <row r="103" spans="2:2" x14ac:dyDescent="0.35">
      <c r="B103" s="174" t="s">
        <v>238</v>
      </c>
    </row>
    <row r="104" spans="2:2" x14ac:dyDescent="0.35">
      <c r="B104" s="186" t="s">
        <v>239</v>
      </c>
    </row>
    <row r="105" spans="2:2" x14ac:dyDescent="0.35">
      <c r="B105" s="186" t="s">
        <v>240</v>
      </c>
    </row>
    <row r="106" spans="2:2" x14ac:dyDescent="0.35">
      <c r="B106" s="186" t="s">
        <v>241</v>
      </c>
    </row>
    <row r="107" spans="2:2" x14ac:dyDescent="0.35">
      <c r="B107" s="186" t="s">
        <v>242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C1033B-2131-490F-B464-580284A72A7E}">
  <dimension ref="A1:AK98"/>
  <sheetViews>
    <sheetView workbookViewId="0">
      <selection activeCell="D11" sqref="D11"/>
    </sheetView>
  </sheetViews>
  <sheetFormatPr defaultRowHeight="13.5" x14ac:dyDescent="0.35"/>
  <cols>
    <col min="1" max="1" width="14.0625" style="125" customWidth="1"/>
    <col min="2" max="2" width="40" style="125" customWidth="1"/>
    <col min="3" max="16384" width="9" style="125"/>
  </cols>
  <sheetData>
    <row r="1" spans="1:37" ht="15" customHeight="1" thickBot="1" x14ac:dyDescent="0.4">
      <c r="B1" s="126" t="s">
        <v>93</v>
      </c>
      <c r="C1" s="127">
        <v>2017</v>
      </c>
      <c r="D1" s="127">
        <v>2018</v>
      </c>
      <c r="E1" s="127">
        <v>2019</v>
      </c>
      <c r="F1" s="127">
        <v>2020</v>
      </c>
      <c r="G1" s="127">
        <v>2021</v>
      </c>
      <c r="H1" s="127">
        <v>2022</v>
      </c>
      <c r="I1" s="127">
        <v>2023</v>
      </c>
      <c r="J1" s="127">
        <v>2024</v>
      </c>
      <c r="K1" s="127">
        <v>2025</v>
      </c>
      <c r="L1" s="127">
        <v>2026</v>
      </c>
      <c r="M1" s="127">
        <v>2027</v>
      </c>
      <c r="N1" s="127">
        <v>2028</v>
      </c>
      <c r="O1" s="127">
        <v>2029</v>
      </c>
      <c r="P1" s="127">
        <v>2030</v>
      </c>
      <c r="Q1" s="127">
        <v>2031</v>
      </c>
      <c r="R1" s="127">
        <v>2032</v>
      </c>
      <c r="S1" s="127">
        <v>2033</v>
      </c>
      <c r="T1" s="127">
        <v>2034</v>
      </c>
      <c r="U1" s="127">
        <v>2035</v>
      </c>
      <c r="V1" s="127">
        <v>2036</v>
      </c>
      <c r="W1" s="127">
        <v>2037</v>
      </c>
      <c r="X1" s="127">
        <v>2038</v>
      </c>
      <c r="Y1" s="127">
        <v>2039</v>
      </c>
      <c r="Z1" s="127">
        <v>2040</v>
      </c>
      <c r="AA1" s="127">
        <v>2041</v>
      </c>
      <c r="AB1" s="127">
        <v>2042</v>
      </c>
      <c r="AC1" s="127">
        <v>2043</v>
      </c>
      <c r="AD1" s="127">
        <v>2044</v>
      </c>
      <c r="AE1" s="127">
        <v>2045</v>
      </c>
      <c r="AF1" s="127">
        <v>2046</v>
      </c>
      <c r="AG1" s="127">
        <v>2047</v>
      </c>
      <c r="AH1" s="127">
        <v>2048</v>
      </c>
      <c r="AI1" s="127">
        <v>2049</v>
      </c>
      <c r="AJ1" s="127">
        <v>2050</v>
      </c>
    </row>
    <row r="2" spans="1:37" ht="15" customHeight="1" thickTop="1" x14ac:dyDescent="0.35"/>
    <row r="3" spans="1:37" ht="15" customHeight="1" x14ac:dyDescent="0.35">
      <c r="C3" s="128" t="s">
        <v>94</v>
      </c>
      <c r="D3" s="128" t="s">
        <v>4</v>
      </c>
      <c r="E3" s="128"/>
      <c r="F3" s="128"/>
      <c r="G3" s="128"/>
    </row>
    <row r="4" spans="1:37" ht="15" customHeight="1" x14ac:dyDescent="0.35">
      <c r="C4" s="128" t="s">
        <v>97</v>
      </c>
      <c r="D4" s="128" t="s">
        <v>98</v>
      </c>
      <c r="E4" s="128"/>
      <c r="F4" s="128"/>
      <c r="G4" s="128" t="s">
        <v>99</v>
      </c>
    </row>
    <row r="5" spans="1:37" ht="15" customHeight="1" x14ac:dyDescent="0.35">
      <c r="C5" s="128" t="s">
        <v>102</v>
      </c>
      <c r="D5" s="128" t="s">
        <v>103</v>
      </c>
      <c r="E5" s="128"/>
      <c r="F5" s="128"/>
      <c r="G5" s="128"/>
    </row>
    <row r="6" spans="1:37" ht="15" customHeight="1" x14ac:dyDescent="0.35">
      <c r="C6" s="128" t="s">
        <v>105</v>
      </c>
      <c r="D6" s="128"/>
      <c r="E6" s="128" t="s">
        <v>245</v>
      </c>
      <c r="F6" s="128"/>
      <c r="G6" s="128"/>
    </row>
    <row r="7" spans="1:37" ht="15" customHeight="1" x14ac:dyDescent="0.35"/>
    <row r="8" spans="1:37" ht="15" customHeight="1" x14ac:dyDescent="0.35"/>
    <row r="9" spans="1:37" ht="15" customHeight="1" x14ac:dyDescent="0.35"/>
    <row r="10" spans="1:37" ht="15" customHeight="1" x14ac:dyDescent="0.5">
      <c r="A10" s="129" t="s">
        <v>1248</v>
      </c>
      <c r="B10" s="130" t="s">
        <v>1249</v>
      </c>
    </row>
    <row r="11" spans="1:37" ht="15" customHeight="1" x14ac:dyDescent="0.35">
      <c r="B11" s="126" t="s">
        <v>1250</v>
      </c>
    </row>
    <row r="12" spans="1:37" ht="15" customHeight="1" x14ac:dyDescent="0.35">
      <c r="B12" s="126" t="s">
        <v>1251</v>
      </c>
      <c r="C12" s="131" t="s">
        <v>251</v>
      </c>
      <c r="D12" s="131" t="s">
        <v>251</v>
      </c>
      <c r="E12" s="131" t="s">
        <v>251</v>
      </c>
      <c r="F12" s="131" t="s">
        <v>251</v>
      </c>
      <c r="G12" s="131" t="s">
        <v>251</v>
      </c>
      <c r="H12" s="131" t="s">
        <v>251</v>
      </c>
      <c r="I12" s="131" t="s">
        <v>251</v>
      </c>
      <c r="J12" s="131" t="s">
        <v>251</v>
      </c>
      <c r="K12" s="131" t="s">
        <v>251</v>
      </c>
      <c r="L12" s="131" t="s">
        <v>251</v>
      </c>
      <c r="M12" s="131" t="s">
        <v>251</v>
      </c>
      <c r="N12" s="131" t="s">
        <v>251</v>
      </c>
      <c r="O12" s="131" t="s">
        <v>251</v>
      </c>
      <c r="P12" s="131" t="s">
        <v>251</v>
      </c>
      <c r="Q12" s="131" t="s">
        <v>251</v>
      </c>
      <c r="R12" s="131" t="s">
        <v>251</v>
      </c>
      <c r="S12" s="131" t="s">
        <v>251</v>
      </c>
      <c r="T12" s="131" t="s">
        <v>251</v>
      </c>
      <c r="U12" s="131" t="s">
        <v>251</v>
      </c>
      <c r="V12" s="131" t="s">
        <v>251</v>
      </c>
      <c r="W12" s="131" t="s">
        <v>251</v>
      </c>
      <c r="X12" s="131" t="s">
        <v>251</v>
      </c>
      <c r="Y12" s="131" t="s">
        <v>251</v>
      </c>
      <c r="Z12" s="131" t="s">
        <v>251</v>
      </c>
      <c r="AA12" s="131" t="s">
        <v>251</v>
      </c>
      <c r="AB12" s="131" t="s">
        <v>251</v>
      </c>
      <c r="AC12" s="131" t="s">
        <v>251</v>
      </c>
      <c r="AD12" s="131" t="s">
        <v>251</v>
      </c>
      <c r="AE12" s="131" t="s">
        <v>251</v>
      </c>
      <c r="AF12" s="131" t="s">
        <v>251</v>
      </c>
      <c r="AG12" s="131" t="s">
        <v>251</v>
      </c>
      <c r="AH12" s="131" t="s">
        <v>251</v>
      </c>
      <c r="AI12" s="131" t="s">
        <v>251</v>
      </c>
      <c r="AJ12" s="131" t="s">
        <v>251</v>
      </c>
      <c r="AK12" s="131" t="s">
        <v>113</v>
      </c>
    </row>
    <row r="13" spans="1:37" ht="15" customHeight="1" thickBot="1" x14ac:dyDescent="0.4">
      <c r="B13" s="127" t="s">
        <v>1252</v>
      </c>
      <c r="C13" s="127">
        <v>2017</v>
      </c>
      <c r="D13" s="127">
        <v>2018</v>
      </c>
      <c r="E13" s="127">
        <v>2019</v>
      </c>
      <c r="F13" s="127">
        <v>2020</v>
      </c>
      <c r="G13" s="127">
        <v>2021</v>
      </c>
      <c r="H13" s="127">
        <v>2022</v>
      </c>
      <c r="I13" s="127">
        <v>2023</v>
      </c>
      <c r="J13" s="127">
        <v>2024</v>
      </c>
      <c r="K13" s="127">
        <v>2025</v>
      </c>
      <c r="L13" s="127">
        <v>2026</v>
      </c>
      <c r="M13" s="127">
        <v>2027</v>
      </c>
      <c r="N13" s="127">
        <v>2028</v>
      </c>
      <c r="O13" s="127">
        <v>2029</v>
      </c>
      <c r="P13" s="127">
        <v>2030</v>
      </c>
      <c r="Q13" s="127">
        <v>2031</v>
      </c>
      <c r="R13" s="127">
        <v>2032</v>
      </c>
      <c r="S13" s="127">
        <v>2033</v>
      </c>
      <c r="T13" s="127">
        <v>2034</v>
      </c>
      <c r="U13" s="127">
        <v>2035</v>
      </c>
      <c r="V13" s="127">
        <v>2036</v>
      </c>
      <c r="W13" s="127">
        <v>2037</v>
      </c>
      <c r="X13" s="127">
        <v>2038</v>
      </c>
      <c r="Y13" s="127">
        <v>2039</v>
      </c>
      <c r="Z13" s="127">
        <v>2040</v>
      </c>
      <c r="AA13" s="127">
        <v>2041</v>
      </c>
      <c r="AB13" s="127">
        <v>2042</v>
      </c>
      <c r="AC13" s="127">
        <v>2043</v>
      </c>
      <c r="AD13" s="127">
        <v>2044</v>
      </c>
      <c r="AE13" s="127">
        <v>2045</v>
      </c>
      <c r="AF13" s="127">
        <v>2046</v>
      </c>
      <c r="AG13" s="127">
        <v>2047</v>
      </c>
      <c r="AH13" s="127">
        <v>2048</v>
      </c>
      <c r="AI13" s="127">
        <v>2049</v>
      </c>
      <c r="AJ13" s="127">
        <v>2050</v>
      </c>
      <c r="AK13" s="127">
        <v>2050</v>
      </c>
    </row>
    <row r="14" spans="1:37" ht="15" customHeight="1" thickTop="1" x14ac:dyDescent="0.35"/>
    <row r="15" spans="1:37" ht="15" customHeight="1" x14ac:dyDescent="0.35">
      <c r="B15" s="132" t="s">
        <v>1253</v>
      </c>
    </row>
    <row r="16" spans="1:37" ht="15" customHeight="1" x14ac:dyDescent="0.35">
      <c r="B16" s="132" t="s">
        <v>1254</v>
      </c>
    </row>
    <row r="17" spans="1:37" ht="15" customHeight="1" x14ac:dyDescent="0.35">
      <c r="A17" s="129" t="s">
        <v>1255</v>
      </c>
      <c r="B17" s="133" t="s">
        <v>1256</v>
      </c>
      <c r="C17" s="134">
        <v>883.02417000000003</v>
      </c>
      <c r="D17" s="134">
        <v>822.68853799999999</v>
      </c>
      <c r="E17" s="134">
        <v>771.58575399999995</v>
      </c>
      <c r="F17" s="134">
        <v>748.21460000000002</v>
      </c>
      <c r="G17" s="134">
        <v>726.87463400000001</v>
      </c>
      <c r="H17" s="134">
        <v>703.66119400000002</v>
      </c>
      <c r="I17" s="134">
        <v>705.98413100000005</v>
      </c>
      <c r="J17" s="134">
        <v>707.79144299999996</v>
      </c>
      <c r="K17" s="134">
        <v>712.61920199999997</v>
      </c>
      <c r="L17" s="134">
        <v>715.17175299999997</v>
      </c>
      <c r="M17" s="134">
        <v>723.64984100000004</v>
      </c>
      <c r="N17" s="134">
        <v>731.378784</v>
      </c>
      <c r="O17" s="134">
        <v>735.81646699999999</v>
      </c>
      <c r="P17" s="134">
        <v>746.424622</v>
      </c>
      <c r="Q17" s="134">
        <v>761.51074200000005</v>
      </c>
      <c r="R17" s="134">
        <v>767.53228799999999</v>
      </c>
      <c r="S17" s="134">
        <v>773.96655299999998</v>
      </c>
      <c r="T17" s="134">
        <v>780.85699499999998</v>
      </c>
      <c r="U17" s="134">
        <v>784.63232400000004</v>
      </c>
      <c r="V17" s="134">
        <v>786.78497300000004</v>
      </c>
      <c r="W17" s="134">
        <v>791.05950900000005</v>
      </c>
      <c r="X17" s="134">
        <v>796.48468000000003</v>
      </c>
      <c r="Y17" s="134">
        <v>798.58990500000004</v>
      </c>
      <c r="Z17" s="134">
        <v>801.39257799999996</v>
      </c>
      <c r="AA17" s="134">
        <v>804.83148200000005</v>
      </c>
      <c r="AB17" s="134">
        <v>806.34539800000005</v>
      </c>
      <c r="AC17" s="134">
        <v>808.03949</v>
      </c>
      <c r="AD17" s="134">
        <v>812.98590100000001</v>
      </c>
      <c r="AE17" s="134">
        <v>817.04827899999998</v>
      </c>
      <c r="AF17" s="134">
        <v>818.44055200000003</v>
      </c>
      <c r="AG17" s="134">
        <v>815.85668899999996</v>
      </c>
      <c r="AH17" s="134">
        <v>811.99096699999996</v>
      </c>
      <c r="AI17" s="134">
        <v>810.03668200000004</v>
      </c>
      <c r="AJ17" s="134">
        <v>806.50756799999999</v>
      </c>
      <c r="AK17" s="135">
        <v>-6.2100000000000002E-4</v>
      </c>
    </row>
    <row r="18" spans="1:37" ht="15" customHeight="1" x14ac:dyDescent="0.35">
      <c r="A18" s="129" t="s">
        <v>1257</v>
      </c>
      <c r="B18" s="133" t="s">
        <v>1258</v>
      </c>
      <c r="C18" s="134">
        <v>0.21854599999999999</v>
      </c>
      <c r="D18" s="134">
        <v>0.87110500000000002</v>
      </c>
      <c r="E18" s="134">
        <v>2.512022</v>
      </c>
      <c r="F18" s="134">
        <v>4.1239759999999999</v>
      </c>
      <c r="G18" s="134">
        <v>4.5742500000000001</v>
      </c>
      <c r="H18" s="134">
        <v>5.2363970000000002</v>
      </c>
      <c r="I18" s="134">
        <v>6.1966380000000001</v>
      </c>
      <c r="J18" s="134">
        <v>7.1841840000000001</v>
      </c>
      <c r="K18" s="134">
        <v>8.6539610000000007</v>
      </c>
      <c r="L18" s="134">
        <v>10.392541</v>
      </c>
      <c r="M18" s="134">
        <v>12.3766</v>
      </c>
      <c r="N18" s="134">
        <v>14.947317999999999</v>
      </c>
      <c r="O18" s="134">
        <v>16.549254999999999</v>
      </c>
      <c r="P18" s="134">
        <v>18.326498000000001</v>
      </c>
      <c r="Q18" s="134">
        <v>18.888446999999999</v>
      </c>
      <c r="R18" s="134">
        <v>19.002129</v>
      </c>
      <c r="S18" s="134">
        <v>18.692543000000001</v>
      </c>
      <c r="T18" s="134">
        <v>19.320015000000001</v>
      </c>
      <c r="U18" s="134">
        <v>18.951360999999999</v>
      </c>
      <c r="V18" s="134">
        <v>18.499255999999999</v>
      </c>
      <c r="W18" s="134">
        <v>18.345509</v>
      </c>
      <c r="X18" s="134">
        <v>18.049057000000001</v>
      </c>
      <c r="Y18" s="134">
        <v>17.815472</v>
      </c>
      <c r="Z18" s="134">
        <v>17.694651</v>
      </c>
      <c r="AA18" s="134">
        <v>17.602293</v>
      </c>
      <c r="AB18" s="134">
        <v>17.403214999999999</v>
      </c>
      <c r="AC18" s="134">
        <v>17.256717999999999</v>
      </c>
      <c r="AD18" s="134">
        <v>17.229254000000001</v>
      </c>
      <c r="AE18" s="134">
        <v>17.087935999999999</v>
      </c>
      <c r="AF18" s="134">
        <v>17.086493000000001</v>
      </c>
      <c r="AG18" s="134">
        <v>17.025478</v>
      </c>
      <c r="AH18" s="134">
        <v>16.790386000000002</v>
      </c>
      <c r="AI18" s="134">
        <v>16.607931000000001</v>
      </c>
      <c r="AJ18" s="134">
        <v>16.254349000000001</v>
      </c>
      <c r="AK18" s="135">
        <v>9.5759999999999998E-2</v>
      </c>
    </row>
    <row r="19" spans="1:37" ht="15" customHeight="1" x14ac:dyDescent="0.35">
      <c r="A19" s="129" t="s">
        <v>1259</v>
      </c>
      <c r="B19" s="133" t="s">
        <v>1260</v>
      </c>
      <c r="C19" s="134">
        <v>883.24273700000003</v>
      </c>
      <c r="D19" s="134">
        <v>823.55963099999997</v>
      </c>
      <c r="E19" s="134">
        <v>774.09777799999995</v>
      </c>
      <c r="F19" s="134">
        <v>752.33856200000002</v>
      </c>
      <c r="G19" s="134">
        <v>731.44891399999995</v>
      </c>
      <c r="H19" s="134">
        <v>708.89758300000005</v>
      </c>
      <c r="I19" s="134">
        <v>712.18078600000001</v>
      </c>
      <c r="J19" s="134">
        <v>714.97564699999998</v>
      </c>
      <c r="K19" s="134">
        <v>721.27319299999999</v>
      </c>
      <c r="L19" s="134">
        <v>725.56426999999996</v>
      </c>
      <c r="M19" s="134">
        <v>736.02642800000001</v>
      </c>
      <c r="N19" s="134">
        <v>746.32611099999997</v>
      </c>
      <c r="O19" s="134">
        <v>752.365723</v>
      </c>
      <c r="P19" s="134">
        <v>764.75109899999995</v>
      </c>
      <c r="Q19" s="134">
        <v>780.39917000000003</v>
      </c>
      <c r="R19" s="134">
        <v>786.53442399999994</v>
      </c>
      <c r="S19" s="134">
        <v>792.65911900000003</v>
      </c>
      <c r="T19" s="134">
        <v>800.17700200000002</v>
      </c>
      <c r="U19" s="134">
        <v>803.58367899999996</v>
      </c>
      <c r="V19" s="134">
        <v>805.28424099999995</v>
      </c>
      <c r="W19" s="134">
        <v>809.40502900000001</v>
      </c>
      <c r="X19" s="134">
        <v>814.53375200000005</v>
      </c>
      <c r="Y19" s="134">
        <v>816.405396</v>
      </c>
      <c r="Z19" s="134">
        <v>819.087219</v>
      </c>
      <c r="AA19" s="134">
        <v>822.43377699999996</v>
      </c>
      <c r="AB19" s="134">
        <v>823.74859600000002</v>
      </c>
      <c r="AC19" s="134">
        <v>825.29620399999999</v>
      </c>
      <c r="AD19" s="134">
        <v>830.215149</v>
      </c>
      <c r="AE19" s="134">
        <v>834.13622999999995</v>
      </c>
      <c r="AF19" s="134">
        <v>835.52703899999995</v>
      </c>
      <c r="AG19" s="134">
        <v>832.88214100000005</v>
      </c>
      <c r="AH19" s="134">
        <v>828.78137200000003</v>
      </c>
      <c r="AI19" s="134">
        <v>826.64459199999999</v>
      </c>
      <c r="AJ19" s="134">
        <v>822.76190199999996</v>
      </c>
      <c r="AK19" s="135">
        <v>-3.0000000000000001E-5</v>
      </c>
    </row>
    <row r="20" spans="1:37" ht="15" customHeight="1" x14ac:dyDescent="0.35"/>
    <row r="21" spans="1:37" ht="15" customHeight="1" x14ac:dyDescent="0.35">
      <c r="B21" s="132" t="s">
        <v>1261</v>
      </c>
    </row>
    <row r="22" spans="1:37" ht="15" customHeight="1" x14ac:dyDescent="0.35">
      <c r="A22" s="129" t="s">
        <v>1262</v>
      </c>
      <c r="B22" s="133" t="s">
        <v>1263</v>
      </c>
      <c r="C22" s="134">
        <v>26.402394999999999</v>
      </c>
      <c r="D22" s="134">
        <v>24.925239999999999</v>
      </c>
      <c r="E22" s="134">
        <v>23.719746000000001</v>
      </c>
      <c r="F22" s="134">
        <v>23.210032999999999</v>
      </c>
      <c r="G22" s="134">
        <v>22.823564999999999</v>
      </c>
      <c r="H22" s="134">
        <v>22.286246999999999</v>
      </c>
      <c r="I22" s="134">
        <v>22.424033999999999</v>
      </c>
      <c r="J22" s="134">
        <v>22.620138000000001</v>
      </c>
      <c r="K22" s="134">
        <v>22.787389999999998</v>
      </c>
      <c r="L22" s="134">
        <v>22.902816999999999</v>
      </c>
      <c r="M22" s="134">
        <v>23.597280999999999</v>
      </c>
      <c r="N22" s="134">
        <v>24.833611999999999</v>
      </c>
      <c r="O22" s="134">
        <v>25.656876</v>
      </c>
      <c r="P22" s="134">
        <v>27.551255999999999</v>
      </c>
      <c r="Q22" s="134">
        <v>28.544661000000001</v>
      </c>
      <c r="R22" s="134">
        <v>29.087558999999999</v>
      </c>
      <c r="S22" s="134">
        <v>30.098217000000002</v>
      </c>
      <c r="T22" s="134">
        <v>31.253986000000001</v>
      </c>
      <c r="U22" s="134">
        <v>31.766344</v>
      </c>
      <c r="V22" s="134">
        <v>32.321762</v>
      </c>
      <c r="W22" s="134">
        <v>32.707324999999997</v>
      </c>
      <c r="X22" s="134">
        <v>32.885654000000002</v>
      </c>
      <c r="Y22" s="134">
        <v>32.644137999999998</v>
      </c>
      <c r="Z22" s="134">
        <v>32.425410999999997</v>
      </c>
      <c r="AA22" s="134">
        <v>31.587225</v>
      </c>
      <c r="AB22" s="134">
        <v>30.777771000000001</v>
      </c>
      <c r="AC22" s="134">
        <v>29.698817999999999</v>
      </c>
      <c r="AD22" s="134">
        <v>29.130998999999999</v>
      </c>
      <c r="AE22" s="134">
        <v>28.691765</v>
      </c>
      <c r="AF22" s="134">
        <v>27.017361000000001</v>
      </c>
      <c r="AG22" s="134">
        <v>26.937071</v>
      </c>
      <c r="AH22" s="134">
        <v>26.814357999999999</v>
      </c>
      <c r="AI22" s="134">
        <v>26.758389000000001</v>
      </c>
      <c r="AJ22" s="134">
        <v>26.649023</v>
      </c>
      <c r="AK22" s="135">
        <v>2.0920000000000001E-3</v>
      </c>
    </row>
    <row r="23" spans="1:37" ht="15" customHeight="1" x14ac:dyDescent="0.35">
      <c r="A23" s="129" t="s">
        <v>1264</v>
      </c>
      <c r="B23" s="133" t="s">
        <v>1265</v>
      </c>
      <c r="C23" s="134">
        <v>1.888728</v>
      </c>
      <c r="D23" s="134">
        <v>1.4250290000000001</v>
      </c>
      <c r="E23" s="134">
        <v>5.7730740000000003</v>
      </c>
      <c r="F23" s="134">
        <v>6.2046869999999998</v>
      </c>
      <c r="G23" s="134">
        <v>6.746594</v>
      </c>
      <c r="H23" s="134">
        <v>7.9122219999999999</v>
      </c>
      <c r="I23" s="134">
        <v>8.5497859999999992</v>
      </c>
      <c r="J23" s="134">
        <v>9.6770829999999997</v>
      </c>
      <c r="K23" s="134">
        <v>10.346852999999999</v>
      </c>
      <c r="L23" s="134">
        <v>10.006449999999999</v>
      </c>
      <c r="M23" s="134">
        <v>10.170309</v>
      </c>
      <c r="N23" s="134">
        <v>9.7563189999999995</v>
      </c>
      <c r="O23" s="134">
        <v>9.79528</v>
      </c>
      <c r="P23" s="134">
        <v>9.8506169999999997</v>
      </c>
      <c r="Q23" s="134">
        <v>10.035988</v>
      </c>
      <c r="R23" s="134">
        <v>9.6875719999999994</v>
      </c>
      <c r="S23" s="134">
        <v>9.7603539999999995</v>
      </c>
      <c r="T23" s="134">
        <v>9.9610149999999997</v>
      </c>
      <c r="U23" s="134">
        <v>10.121109000000001</v>
      </c>
      <c r="V23" s="134">
        <v>10.302037</v>
      </c>
      <c r="W23" s="134">
        <v>10.283616</v>
      </c>
      <c r="X23" s="134">
        <v>10.457190000000001</v>
      </c>
      <c r="Y23" s="134">
        <v>10.642447000000001</v>
      </c>
      <c r="Z23" s="134">
        <v>10.84585</v>
      </c>
      <c r="AA23" s="134">
        <v>10.895858</v>
      </c>
      <c r="AB23" s="134">
        <v>11.037748000000001</v>
      </c>
      <c r="AC23" s="134">
        <v>11.135251</v>
      </c>
      <c r="AD23" s="134">
        <v>11.251617</v>
      </c>
      <c r="AE23" s="134">
        <v>11.394958000000001</v>
      </c>
      <c r="AF23" s="134">
        <v>11.495316000000001</v>
      </c>
      <c r="AG23" s="134">
        <v>11.601677</v>
      </c>
      <c r="AH23" s="134">
        <v>11.702643</v>
      </c>
      <c r="AI23" s="134">
        <v>11.783481</v>
      </c>
      <c r="AJ23" s="134">
        <v>11.886865</v>
      </c>
      <c r="AK23" s="135">
        <v>6.8534999999999999E-2</v>
      </c>
    </row>
    <row r="24" spans="1:37" ht="15" customHeight="1" x14ac:dyDescent="0.35">
      <c r="A24" s="129" t="s">
        <v>1266</v>
      </c>
      <c r="B24" s="133" t="s">
        <v>1267</v>
      </c>
      <c r="C24" s="134">
        <v>2.2884180000000001</v>
      </c>
      <c r="D24" s="134">
        <v>4.8150000000000004</v>
      </c>
      <c r="E24" s="134">
        <v>19.090868</v>
      </c>
      <c r="F24" s="134">
        <v>23.741446</v>
      </c>
      <c r="G24" s="134">
        <v>24.612884999999999</v>
      </c>
      <c r="H24" s="134">
        <v>25.093585999999998</v>
      </c>
      <c r="I24" s="134">
        <v>27.304783</v>
      </c>
      <c r="J24" s="134">
        <v>30.274602999999999</v>
      </c>
      <c r="K24" s="134">
        <v>32.972797</v>
      </c>
      <c r="L24" s="134">
        <v>33.202334999999998</v>
      </c>
      <c r="M24" s="134">
        <v>33.897433999999997</v>
      </c>
      <c r="N24" s="134">
        <v>34.932490999999999</v>
      </c>
      <c r="O24" s="134">
        <v>36.555328000000003</v>
      </c>
      <c r="P24" s="134">
        <v>37.698459999999997</v>
      </c>
      <c r="Q24" s="134">
        <v>40.760399</v>
      </c>
      <c r="R24" s="134">
        <v>44.016711999999998</v>
      </c>
      <c r="S24" s="134">
        <v>47.711883999999998</v>
      </c>
      <c r="T24" s="134">
        <v>51.853828</v>
      </c>
      <c r="U24" s="134">
        <v>55.897677999999999</v>
      </c>
      <c r="V24" s="134">
        <v>59.959682000000001</v>
      </c>
      <c r="W24" s="134">
        <v>63.846953999999997</v>
      </c>
      <c r="X24" s="134">
        <v>68.089005</v>
      </c>
      <c r="Y24" s="134">
        <v>72.326706000000001</v>
      </c>
      <c r="Z24" s="134">
        <v>76.728661000000002</v>
      </c>
      <c r="AA24" s="134">
        <v>79.300262000000004</v>
      </c>
      <c r="AB24" s="134">
        <v>81.764008000000004</v>
      </c>
      <c r="AC24" s="134">
        <v>83.685080999999997</v>
      </c>
      <c r="AD24" s="134">
        <v>85.526863000000006</v>
      </c>
      <c r="AE24" s="134">
        <v>87.723624999999998</v>
      </c>
      <c r="AF24" s="134">
        <v>89.423446999999996</v>
      </c>
      <c r="AG24" s="134">
        <v>90.971435999999997</v>
      </c>
      <c r="AH24" s="134">
        <v>92.673591999999999</v>
      </c>
      <c r="AI24" s="134">
        <v>94.252067999999994</v>
      </c>
      <c r="AJ24" s="134">
        <v>95.588120000000004</v>
      </c>
      <c r="AK24" s="135">
        <v>9.7883999999999999E-2</v>
      </c>
    </row>
    <row r="25" spans="1:37" ht="15" customHeight="1" x14ac:dyDescent="0.35">
      <c r="A25" s="129" t="s">
        <v>1268</v>
      </c>
      <c r="B25" s="133" t="s">
        <v>1269</v>
      </c>
      <c r="C25" s="134">
        <v>2.1869459999999998</v>
      </c>
      <c r="D25" s="134">
        <v>13.956068999999999</v>
      </c>
      <c r="E25" s="134">
        <v>25.355307</v>
      </c>
      <c r="F25" s="134">
        <v>32.719532000000001</v>
      </c>
      <c r="G25" s="134">
        <v>40.817157999999999</v>
      </c>
      <c r="H25" s="134">
        <v>42.486687000000003</v>
      </c>
      <c r="I25" s="134">
        <v>45.040638000000001</v>
      </c>
      <c r="J25" s="134">
        <v>45.996651</v>
      </c>
      <c r="K25" s="134">
        <v>46.628078000000002</v>
      </c>
      <c r="L25" s="134">
        <v>47.316177000000003</v>
      </c>
      <c r="M25" s="134">
        <v>49.062401000000001</v>
      </c>
      <c r="N25" s="134">
        <v>51.641295999999997</v>
      </c>
      <c r="O25" s="134">
        <v>54.469219000000002</v>
      </c>
      <c r="P25" s="134">
        <v>59.226139000000003</v>
      </c>
      <c r="Q25" s="134">
        <v>64.654724000000002</v>
      </c>
      <c r="R25" s="134">
        <v>69.881568999999999</v>
      </c>
      <c r="S25" s="134">
        <v>75.191658000000004</v>
      </c>
      <c r="T25" s="134">
        <v>80.406723</v>
      </c>
      <c r="U25" s="134">
        <v>85.072425999999993</v>
      </c>
      <c r="V25" s="134">
        <v>89.104752000000005</v>
      </c>
      <c r="W25" s="134">
        <v>92.740043999999997</v>
      </c>
      <c r="X25" s="134">
        <v>95.703156000000007</v>
      </c>
      <c r="Y25" s="134">
        <v>98.002112999999994</v>
      </c>
      <c r="Z25" s="134">
        <v>99.838509000000002</v>
      </c>
      <c r="AA25" s="134">
        <v>101.997635</v>
      </c>
      <c r="AB25" s="134">
        <v>104.29540299999999</v>
      </c>
      <c r="AC25" s="134">
        <v>106.76467100000001</v>
      </c>
      <c r="AD25" s="134">
        <v>109.115883</v>
      </c>
      <c r="AE25" s="134">
        <v>111.409927</v>
      </c>
      <c r="AF25" s="134">
        <v>113.50679</v>
      </c>
      <c r="AG25" s="134">
        <v>115.131218</v>
      </c>
      <c r="AH25" s="134">
        <v>116.749359</v>
      </c>
      <c r="AI25" s="134">
        <v>118.765038</v>
      </c>
      <c r="AJ25" s="134">
        <v>120.246399</v>
      </c>
      <c r="AK25" s="135">
        <v>6.9616999999999998E-2</v>
      </c>
    </row>
    <row r="26" spans="1:37" ht="15" customHeight="1" x14ac:dyDescent="0.35">
      <c r="A26" s="129" t="s">
        <v>1270</v>
      </c>
      <c r="B26" s="133" t="s">
        <v>1271</v>
      </c>
      <c r="C26" s="134">
        <v>1.7322770000000001</v>
      </c>
      <c r="D26" s="134">
        <v>3.1622819999999998</v>
      </c>
      <c r="E26" s="134">
        <v>3.5500799999999999</v>
      </c>
      <c r="F26" s="134">
        <v>4.0941770000000002</v>
      </c>
      <c r="G26" s="134">
        <v>5.8582000000000001</v>
      </c>
      <c r="H26" s="134">
        <v>6.8451170000000001</v>
      </c>
      <c r="I26" s="134">
        <v>7.4220639999999998</v>
      </c>
      <c r="J26" s="134">
        <v>8.0151369999999993</v>
      </c>
      <c r="K26" s="134">
        <v>8.7980420000000006</v>
      </c>
      <c r="L26" s="134">
        <v>8.9977800000000006</v>
      </c>
      <c r="M26" s="134">
        <v>9.2474880000000006</v>
      </c>
      <c r="N26" s="134">
        <v>9.4209910000000008</v>
      </c>
      <c r="O26" s="134">
        <v>9.5404870000000006</v>
      </c>
      <c r="P26" s="134">
        <v>9.6698760000000004</v>
      </c>
      <c r="Q26" s="134">
        <v>9.8114830000000008</v>
      </c>
      <c r="R26" s="134">
        <v>9.9315859999999994</v>
      </c>
      <c r="S26" s="134">
        <v>10.032105</v>
      </c>
      <c r="T26" s="134">
        <v>10.159094</v>
      </c>
      <c r="U26" s="134">
        <v>10.250263</v>
      </c>
      <c r="V26" s="134">
        <v>10.370972</v>
      </c>
      <c r="W26" s="134">
        <v>10.53218</v>
      </c>
      <c r="X26" s="134">
        <v>10.440763</v>
      </c>
      <c r="Y26" s="134">
        <v>10.541675</v>
      </c>
      <c r="Z26" s="134">
        <v>10.658294</v>
      </c>
      <c r="AA26" s="134">
        <v>10.69168</v>
      </c>
      <c r="AB26" s="134">
        <v>10.715187</v>
      </c>
      <c r="AC26" s="134">
        <v>10.754301999999999</v>
      </c>
      <c r="AD26" s="134">
        <v>10.807137000000001</v>
      </c>
      <c r="AE26" s="134">
        <v>10.837965000000001</v>
      </c>
      <c r="AF26" s="134">
        <v>10.863427</v>
      </c>
      <c r="AG26" s="134">
        <v>10.891273</v>
      </c>
      <c r="AH26" s="134">
        <v>10.891332999999999</v>
      </c>
      <c r="AI26" s="134">
        <v>10.898432</v>
      </c>
      <c r="AJ26" s="134">
        <v>10.939086</v>
      </c>
      <c r="AK26" s="135">
        <v>3.9544999999999997E-2</v>
      </c>
    </row>
    <row r="27" spans="1:37" ht="15" customHeight="1" x14ac:dyDescent="0.35">
      <c r="A27" s="129" t="s">
        <v>1272</v>
      </c>
      <c r="B27" s="133" t="s">
        <v>1273</v>
      </c>
      <c r="C27" s="134">
        <v>1.6170960000000001</v>
      </c>
      <c r="D27" s="134">
        <v>13.193595999999999</v>
      </c>
      <c r="E27" s="134">
        <v>13.761217</v>
      </c>
      <c r="F27" s="134">
        <v>14.173866</v>
      </c>
      <c r="G27" s="134">
        <v>13.088682</v>
      </c>
      <c r="H27" s="134">
        <v>12.034015999999999</v>
      </c>
      <c r="I27" s="134">
        <v>11.646768</v>
      </c>
      <c r="J27" s="134">
        <v>11.63668</v>
      </c>
      <c r="K27" s="134">
        <v>11.425193999999999</v>
      </c>
      <c r="L27" s="134">
        <v>11.710061</v>
      </c>
      <c r="M27" s="134">
        <v>12.339305</v>
      </c>
      <c r="N27" s="134">
        <v>13.072269</v>
      </c>
      <c r="O27" s="134">
        <v>14.398149</v>
      </c>
      <c r="P27" s="134">
        <v>15.294245</v>
      </c>
      <c r="Q27" s="134">
        <v>16.133316000000001</v>
      </c>
      <c r="R27" s="134">
        <v>17.032810000000001</v>
      </c>
      <c r="S27" s="134">
        <v>17.877668</v>
      </c>
      <c r="T27" s="134">
        <v>18.807542999999999</v>
      </c>
      <c r="U27" s="134">
        <v>19.601208</v>
      </c>
      <c r="V27" s="134">
        <v>20.358436999999999</v>
      </c>
      <c r="W27" s="134">
        <v>21.015678000000001</v>
      </c>
      <c r="X27" s="134">
        <v>21.613057999999999</v>
      </c>
      <c r="Y27" s="134">
        <v>22.246389000000001</v>
      </c>
      <c r="Z27" s="134">
        <v>22.855727999999999</v>
      </c>
      <c r="AA27" s="134">
        <v>23.176487000000002</v>
      </c>
      <c r="AB27" s="134">
        <v>23.568643999999999</v>
      </c>
      <c r="AC27" s="134">
        <v>23.763227000000001</v>
      </c>
      <c r="AD27" s="134">
        <v>23.958607000000001</v>
      </c>
      <c r="AE27" s="134">
        <v>24.244928000000002</v>
      </c>
      <c r="AF27" s="134">
        <v>24.379711</v>
      </c>
      <c r="AG27" s="134">
        <v>24.485064000000001</v>
      </c>
      <c r="AH27" s="134">
        <v>24.607583999999999</v>
      </c>
      <c r="AI27" s="134">
        <v>24.669559</v>
      </c>
      <c r="AJ27" s="134">
        <v>24.719809000000001</v>
      </c>
      <c r="AK27" s="135">
        <v>1.9814999999999999E-2</v>
      </c>
    </row>
    <row r="28" spans="1:37" ht="15" customHeight="1" x14ac:dyDescent="0.35">
      <c r="A28" s="129" t="s">
        <v>1274</v>
      </c>
      <c r="B28" s="133" t="s">
        <v>1275</v>
      </c>
      <c r="C28" s="134">
        <v>0</v>
      </c>
      <c r="D28" s="134">
        <v>0</v>
      </c>
      <c r="E28" s="134">
        <v>0</v>
      </c>
      <c r="F28" s="134">
        <v>0</v>
      </c>
      <c r="G28" s="134">
        <v>0</v>
      </c>
      <c r="H28" s="134">
        <v>0</v>
      </c>
      <c r="I28" s="134">
        <v>0</v>
      </c>
      <c r="J28" s="134">
        <v>0</v>
      </c>
      <c r="K28" s="134">
        <v>0</v>
      </c>
      <c r="L28" s="134">
        <v>0</v>
      </c>
      <c r="M28" s="134">
        <v>0</v>
      </c>
      <c r="N28" s="134">
        <v>0</v>
      </c>
      <c r="O28" s="134">
        <v>0</v>
      </c>
      <c r="P28" s="134">
        <v>0.110431</v>
      </c>
      <c r="Q28" s="134">
        <v>0.48094799999999999</v>
      </c>
      <c r="R28" s="134">
        <v>0.79742500000000005</v>
      </c>
      <c r="S28" s="134">
        <v>0.98139200000000004</v>
      </c>
      <c r="T28" s="134">
        <v>1.077933</v>
      </c>
      <c r="U28" s="134">
        <v>1.1220810000000001</v>
      </c>
      <c r="V28" s="134">
        <v>1.140374</v>
      </c>
      <c r="W28" s="134">
        <v>1.1642490000000001</v>
      </c>
      <c r="X28" s="134">
        <v>1.1770160000000001</v>
      </c>
      <c r="Y28" s="134">
        <v>1.1892659999999999</v>
      </c>
      <c r="Z28" s="134">
        <v>1.211878</v>
      </c>
      <c r="AA28" s="134">
        <v>1.236221</v>
      </c>
      <c r="AB28" s="134">
        <v>1.249663</v>
      </c>
      <c r="AC28" s="134">
        <v>1.26617</v>
      </c>
      <c r="AD28" s="134">
        <v>1.285342</v>
      </c>
      <c r="AE28" s="134">
        <v>1.2970189999999999</v>
      </c>
      <c r="AF28" s="134">
        <v>1.314184</v>
      </c>
      <c r="AG28" s="134">
        <v>1.328802</v>
      </c>
      <c r="AH28" s="134">
        <v>1.3350109999999999</v>
      </c>
      <c r="AI28" s="134">
        <v>1.3452900000000001</v>
      </c>
      <c r="AJ28" s="134">
        <v>1.340263</v>
      </c>
      <c r="AK28" s="135" t="s">
        <v>552</v>
      </c>
    </row>
    <row r="29" spans="1:37" ht="15" customHeight="1" x14ac:dyDescent="0.35">
      <c r="A29" s="129" t="s">
        <v>1276</v>
      </c>
      <c r="B29" s="133" t="s">
        <v>1277</v>
      </c>
      <c r="C29" s="134">
        <v>42.533859</v>
      </c>
      <c r="D29" s="134">
        <v>56.886234000000002</v>
      </c>
      <c r="E29" s="134">
        <v>55.726481999999997</v>
      </c>
      <c r="F29" s="134">
        <v>54.871966999999998</v>
      </c>
      <c r="G29" s="134">
        <v>53.887604000000003</v>
      </c>
      <c r="H29" s="134">
        <v>53.470798000000002</v>
      </c>
      <c r="I29" s="134">
        <v>55.577292999999997</v>
      </c>
      <c r="J29" s="134">
        <v>58.160141000000003</v>
      </c>
      <c r="K29" s="134">
        <v>59.406928999999998</v>
      </c>
      <c r="L29" s="134">
        <v>62.112761999999996</v>
      </c>
      <c r="M29" s="134">
        <v>65.501694000000001</v>
      </c>
      <c r="N29" s="134">
        <v>68.706039000000004</v>
      </c>
      <c r="O29" s="134">
        <v>71.523003000000003</v>
      </c>
      <c r="P29" s="134">
        <v>74.576660000000004</v>
      </c>
      <c r="Q29" s="134">
        <v>77.611960999999994</v>
      </c>
      <c r="R29" s="134">
        <v>79.539642000000001</v>
      </c>
      <c r="S29" s="134">
        <v>81.413741999999999</v>
      </c>
      <c r="T29" s="134">
        <v>83.311462000000006</v>
      </c>
      <c r="U29" s="134">
        <v>84.703789</v>
      </c>
      <c r="V29" s="134">
        <v>85.871170000000006</v>
      </c>
      <c r="W29" s="134">
        <v>86.966766000000007</v>
      </c>
      <c r="X29" s="134">
        <v>88.138076999999996</v>
      </c>
      <c r="Y29" s="134">
        <v>88.980309000000005</v>
      </c>
      <c r="Z29" s="134">
        <v>89.872658000000001</v>
      </c>
      <c r="AA29" s="134">
        <v>90.737281999999993</v>
      </c>
      <c r="AB29" s="134">
        <v>91.114638999999997</v>
      </c>
      <c r="AC29" s="134">
        <v>91.304435999999995</v>
      </c>
      <c r="AD29" s="134">
        <v>91.723785000000007</v>
      </c>
      <c r="AE29" s="134">
        <v>92.183166999999997</v>
      </c>
      <c r="AF29" s="134">
        <v>92.208076000000005</v>
      </c>
      <c r="AG29" s="134">
        <v>91.919807000000006</v>
      </c>
      <c r="AH29" s="134">
        <v>91.577720999999997</v>
      </c>
      <c r="AI29" s="134">
        <v>91.303336999999999</v>
      </c>
      <c r="AJ29" s="134">
        <v>90.808448999999996</v>
      </c>
      <c r="AK29" s="135">
        <v>1.4723E-2</v>
      </c>
    </row>
    <row r="30" spans="1:37" ht="15" customHeight="1" x14ac:dyDescent="0.35">
      <c r="A30" s="129" t="s">
        <v>1278</v>
      </c>
      <c r="B30" s="133" t="s">
        <v>1279</v>
      </c>
      <c r="C30" s="134">
        <v>1.125151</v>
      </c>
      <c r="D30" s="134">
        <v>6.3705999999999999E-2</v>
      </c>
      <c r="E30" s="134">
        <v>6.2853999999999993E-2</v>
      </c>
      <c r="F30" s="134">
        <v>6.2512999999999999E-2</v>
      </c>
      <c r="G30" s="134">
        <v>6.2050000000000001E-2</v>
      </c>
      <c r="H30" s="134">
        <v>6.0759000000000001E-2</v>
      </c>
      <c r="I30" s="134">
        <v>6.1741999999999998E-2</v>
      </c>
      <c r="J30" s="134">
        <v>6.2924999999999995E-2</v>
      </c>
      <c r="K30" s="134">
        <v>6.3798999999999995E-2</v>
      </c>
      <c r="L30" s="134">
        <v>6.4568E-2</v>
      </c>
      <c r="M30" s="134">
        <v>6.5936999999999996E-2</v>
      </c>
      <c r="N30" s="134">
        <v>6.7372000000000001E-2</v>
      </c>
      <c r="O30" s="134">
        <v>6.8746000000000002E-2</v>
      </c>
      <c r="P30" s="134">
        <v>7.0455000000000004E-2</v>
      </c>
      <c r="Q30" s="134">
        <v>7.2611999999999996E-2</v>
      </c>
      <c r="R30" s="134">
        <v>7.3902999999999996E-2</v>
      </c>
      <c r="S30" s="134">
        <v>7.5329999999999994E-2</v>
      </c>
      <c r="T30" s="134">
        <v>7.6940999999999996E-2</v>
      </c>
      <c r="U30" s="134">
        <v>7.8112000000000001E-2</v>
      </c>
      <c r="V30" s="134">
        <v>7.9003000000000004E-2</v>
      </c>
      <c r="W30" s="134">
        <v>7.9989000000000005E-2</v>
      </c>
      <c r="X30" s="134">
        <v>8.1030000000000005E-2</v>
      </c>
      <c r="Y30" s="134">
        <v>8.1764000000000003E-2</v>
      </c>
      <c r="Z30" s="134">
        <v>8.2595000000000002E-2</v>
      </c>
      <c r="AA30" s="134">
        <v>8.3052000000000001E-2</v>
      </c>
      <c r="AB30" s="134">
        <v>8.3321000000000006E-2</v>
      </c>
      <c r="AC30" s="134">
        <v>8.3586999999999995E-2</v>
      </c>
      <c r="AD30" s="134">
        <v>8.4152000000000005E-2</v>
      </c>
      <c r="AE30" s="134">
        <v>8.4576999999999999E-2</v>
      </c>
      <c r="AF30" s="134">
        <v>8.48E-2</v>
      </c>
      <c r="AG30" s="134">
        <v>8.4676000000000001E-2</v>
      </c>
      <c r="AH30" s="134">
        <v>8.4449999999999997E-2</v>
      </c>
      <c r="AI30" s="134">
        <v>8.4414000000000003E-2</v>
      </c>
      <c r="AJ30" s="134">
        <v>8.4189E-2</v>
      </c>
      <c r="AK30" s="135">
        <v>8.7500000000000008E-3</v>
      </c>
    </row>
    <row r="31" spans="1:37" ht="15" customHeight="1" x14ac:dyDescent="0.35">
      <c r="A31" s="129" t="s">
        <v>1280</v>
      </c>
      <c r="B31" s="133" t="s">
        <v>1281</v>
      </c>
      <c r="C31" s="134">
        <v>0.39941700000000002</v>
      </c>
      <c r="D31" s="134">
        <v>0.40946300000000002</v>
      </c>
      <c r="E31" s="134">
        <v>0.410306</v>
      </c>
      <c r="F31" s="134">
        <v>0.41121099999999999</v>
      </c>
      <c r="G31" s="134">
        <v>0.40968100000000002</v>
      </c>
      <c r="H31" s="134">
        <v>0.40296999999999999</v>
      </c>
      <c r="I31" s="134">
        <v>0.41108099999999997</v>
      </c>
      <c r="J31" s="134">
        <v>0.41995300000000002</v>
      </c>
      <c r="K31" s="134">
        <v>0.42800899999999997</v>
      </c>
      <c r="L31" s="134">
        <v>0.43368400000000001</v>
      </c>
      <c r="M31" s="134">
        <v>0.44350099999999998</v>
      </c>
      <c r="N31" s="134">
        <v>0.45385999999999999</v>
      </c>
      <c r="O31" s="134">
        <v>0.46414800000000001</v>
      </c>
      <c r="P31" s="134">
        <v>0.476553</v>
      </c>
      <c r="Q31" s="134">
        <v>0.49210799999999999</v>
      </c>
      <c r="R31" s="134">
        <v>0.50179200000000002</v>
      </c>
      <c r="S31" s="134">
        <v>0.51238799999999995</v>
      </c>
      <c r="T31" s="134">
        <v>0.52420100000000003</v>
      </c>
      <c r="U31" s="134">
        <v>0.53309399999999996</v>
      </c>
      <c r="V31" s="134">
        <v>0.54002799999999995</v>
      </c>
      <c r="W31" s="134">
        <v>0.54766700000000001</v>
      </c>
      <c r="X31" s="134">
        <v>0.55559700000000001</v>
      </c>
      <c r="Y31" s="134">
        <v>0.56138500000000002</v>
      </c>
      <c r="Z31" s="134">
        <v>0.56788099999999997</v>
      </c>
      <c r="AA31" s="134">
        <v>0.57170500000000002</v>
      </c>
      <c r="AB31" s="134">
        <v>0.57431200000000004</v>
      </c>
      <c r="AC31" s="134">
        <v>0.576878</v>
      </c>
      <c r="AD31" s="134">
        <v>0.58150000000000002</v>
      </c>
      <c r="AE31" s="134">
        <v>0.58518599999999998</v>
      </c>
      <c r="AF31" s="134">
        <v>0.58750999999999998</v>
      </c>
      <c r="AG31" s="134">
        <v>0.58741200000000005</v>
      </c>
      <c r="AH31" s="134">
        <v>0.58662700000000001</v>
      </c>
      <c r="AI31" s="134">
        <v>0.58717900000000001</v>
      </c>
      <c r="AJ31" s="134">
        <v>0.58634799999999998</v>
      </c>
      <c r="AK31" s="135">
        <v>1.1284000000000001E-2</v>
      </c>
    </row>
    <row r="32" spans="1:37" ht="15" customHeight="1" x14ac:dyDescent="0.35">
      <c r="A32" s="129" t="s">
        <v>1282</v>
      </c>
      <c r="B32" s="133" t="s">
        <v>1283</v>
      </c>
      <c r="C32" s="134">
        <v>8.1016000000000005E-2</v>
      </c>
      <c r="D32" s="134">
        <v>7.5020000000000003E-2</v>
      </c>
      <c r="E32" s="134">
        <v>7.5346999999999997E-2</v>
      </c>
      <c r="F32" s="134">
        <v>7.4284000000000003E-2</v>
      </c>
      <c r="G32" s="134">
        <v>7.3976E-2</v>
      </c>
      <c r="H32" s="134">
        <v>7.1140999999999996E-2</v>
      </c>
      <c r="I32" s="134">
        <v>7.1676000000000004E-2</v>
      </c>
      <c r="J32" s="134">
        <v>7.3044999999999999E-2</v>
      </c>
      <c r="K32" s="134">
        <v>7.3474999999999999E-2</v>
      </c>
      <c r="L32" s="134">
        <v>7.4649999999999994E-2</v>
      </c>
      <c r="M32" s="134">
        <v>7.6323000000000002E-2</v>
      </c>
      <c r="N32" s="134">
        <v>7.8787999999999997E-2</v>
      </c>
      <c r="O32" s="134">
        <v>8.0708000000000002E-2</v>
      </c>
      <c r="P32" s="134">
        <v>8.3617999999999998E-2</v>
      </c>
      <c r="Q32" s="134">
        <v>8.6679999999999993E-2</v>
      </c>
      <c r="R32" s="134">
        <v>8.8869000000000004E-2</v>
      </c>
      <c r="S32" s="134">
        <v>9.1273000000000007E-2</v>
      </c>
      <c r="T32" s="134">
        <v>9.3788999999999997E-2</v>
      </c>
      <c r="U32" s="134">
        <v>9.5963000000000007E-2</v>
      </c>
      <c r="V32" s="134">
        <v>9.7860000000000003E-2</v>
      </c>
      <c r="W32" s="134">
        <v>0.100228</v>
      </c>
      <c r="X32" s="134">
        <v>0.102293</v>
      </c>
      <c r="Y32" s="134">
        <v>0.10426000000000001</v>
      </c>
      <c r="Z32" s="134">
        <v>0.10656</v>
      </c>
      <c r="AA32" s="134">
        <v>0.108681</v>
      </c>
      <c r="AB32" s="134">
        <v>0.110398</v>
      </c>
      <c r="AC32" s="134">
        <v>0.112619</v>
      </c>
      <c r="AD32" s="134">
        <v>0.114913</v>
      </c>
      <c r="AE32" s="134">
        <v>0.11687400000000001</v>
      </c>
      <c r="AF32" s="134">
        <v>0.119023</v>
      </c>
      <c r="AG32" s="134">
        <v>0.120533</v>
      </c>
      <c r="AH32" s="134">
        <v>0.122029</v>
      </c>
      <c r="AI32" s="134">
        <v>0.124331</v>
      </c>
      <c r="AJ32" s="134">
        <v>0.12609000000000001</v>
      </c>
      <c r="AK32" s="135">
        <v>1.6358999999999999E-2</v>
      </c>
    </row>
    <row r="33" spans="1:37" ht="15" customHeight="1" x14ac:dyDescent="0.35">
      <c r="A33" s="129" t="s">
        <v>1284</v>
      </c>
      <c r="B33" s="133" t="s">
        <v>1285</v>
      </c>
      <c r="C33" s="134">
        <v>0.11863700000000001</v>
      </c>
      <c r="D33" s="134">
        <v>0.105278</v>
      </c>
      <c r="E33" s="134">
        <v>0.102481</v>
      </c>
      <c r="F33" s="134">
        <v>0.102079</v>
      </c>
      <c r="G33" s="134">
        <v>0.101324</v>
      </c>
      <c r="H33" s="134">
        <v>9.9500000000000005E-2</v>
      </c>
      <c r="I33" s="134">
        <v>0.10138999999999999</v>
      </c>
      <c r="J33" s="134">
        <v>0.103448</v>
      </c>
      <c r="K33" s="134">
        <v>0.105375</v>
      </c>
      <c r="L33" s="134">
        <v>0.106641</v>
      </c>
      <c r="M33" s="134">
        <v>0.10899</v>
      </c>
      <c r="N33" s="134">
        <v>0.111475</v>
      </c>
      <c r="O33" s="134">
        <v>0.11396000000000001</v>
      </c>
      <c r="P33" s="134">
        <v>0.116969</v>
      </c>
      <c r="Q33" s="134">
        <v>0.120739</v>
      </c>
      <c r="R33" s="134">
        <v>0.123055</v>
      </c>
      <c r="S33" s="134">
        <v>0.125582</v>
      </c>
      <c r="T33" s="134">
        <v>0.128385</v>
      </c>
      <c r="U33" s="134">
        <v>0.13050300000000001</v>
      </c>
      <c r="V33" s="134">
        <v>0.13215299999999999</v>
      </c>
      <c r="W33" s="134">
        <v>0.13398099999999999</v>
      </c>
      <c r="X33" s="134">
        <v>0.13588700000000001</v>
      </c>
      <c r="Y33" s="134">
        <v>0.13727900000000001</v>
      </c>
      <c r="Z33" s="134">
        <v>0.138853</v>
      </c>
      <c r="AA33" s="134">
        <v>0.13977600000000001</v>
      </c>
      <c r="AB33" s="134">
        <v>0.14038200000000001</v>
      </c>
      <c r="AC33" s="134">
        <v>0.14099700000000001</v>
      </c>
      <c r="AD33" s="134">
        <v>0.14211799999999999</v>
      </c>
      <c r="AE33" s="134">
        <v>0.143016</v>
      </c>
      <c r="AF33" s="134">
        <v>0.14359</v>
      </c>
      <c r="AG33" s="134">
        <v>0.14357700000000001</v>
      </c>
      <c r="AH33" s="134">
        <v>0.143403</v>
      </c>
      <c r="AI33" s="134">
        <v>0.14358699999999999</v>
      </c>
      <c r="AJ33" s="134">
        <v>0.143431</v>
      </c>
      <c r="AK33" s="135">
        <v>9.7109999999999991E-3</v>
      </c>
    </row>
    <row r="34" spans="1:37" ht="15" customHeight="1" x14ac:dyDescent="0.35">
      <c r="A34" s="129" t="s">
        <v>1286</v>
      </c>
      <c r="B34" s="133" t="s">
        <v>1287</v>
      </c>
      <c r="C34" s="134">
        <v>0</v>
      </c>
      <c r="D34" s="134">
        <v>0</v>
      </c>
      <c r="E34" s="134">
        <v>0</v>
      </c>
      <c r="F34" s="134">
        <v>0</v>
      </c>
      <c r="G34" s="134">
        <v>0</v>
      </c>
      <c r="H34" s="134">
        <v>0</v>
      </c>
      <c r="I34" s="134">
        <v>0</v>
      </c>
      <c r="J34" s="134">
        <v>0</v>
      </c>
      <c r="K34" s="134">
        <v>0</v>
      </c>
      <c r="L34" s="134">
        <v>0</v>
      </c>
      <c r="M34" s="134">
        <v>0</v>
      </c>
      <c r="N34" s="134">
        <v>0</v>
      </c>
      <c r="O34" s="134">
        <v>0</v>
      </c>
      <c r="P34" s="134">
        <v>0</v>
      </c>
      <c r="Q34" s="134">
        <v>0</v>
      </c>
      <c r="R34" s="134">
        <v>0</v>
      </c>
      <c r="S34" s="134">
        <v>0</v>
      </c>
      <c r="T34" s="134">
        <v>0</v>
      </c>
      <c r="U34" s="134">
        <v>0</v>
      </c>
      <c r="V34" s="134">
        <v>0</v>
      </c>
      <c r="W34" s="134">
        <v>0</v>
      </c>
      <c r="X34" s="134">
        <v>0</v>
      </c>
      <c r="Y34" s="134">
        <v>0</v>
      </c>
      <c r="Z34" s="134">
        <v>0</v>
      </c>
      <c r="AA34" s="134">
        <v>0</v>
      </c>
      <c r="AB34" s="134">
        <v>0</v>
      </c>
      <c r="AC34" s="134">
        <v>0</v>
      </c>
      <c r="AD34" s="134">
        <v>0</v>
      </c>
      <c r="AE34" s="134">
        <v>0</v>
      </c>
      <c r="AF34" s="134">
        <v>0</v>
      </c>
      <c r="AG34" s="134">
        <v>0</v>
      </c>
      <c r="AH34" s="134">
        <v>0</v>
      </c>
      <c r="AI34" s="134">
        <v>0</v>
      </c>
      <c r="AJ34" s="134">
        <v>0</v>
      </c>
      <c r="AK34" s="135" t="s">
        <v>552</v>
      </c>
    </row>
    <row r="35" spans="1:37" ht="15" customHeight="1" x14ac:dyDescent="0.35">
      <c r="A35" s="129" t="s">
        <v>1288</v>
      </c>
      <c r="B35" s="133" t="s">
        <v>1289</v>
      </c>
      <c r="C35" s="134">
        <v>0.16866600000000001</v>
      </c>
      <c r="D35" s="134">
        <v>0.29527799999999998</v>
      </c>
      <c r="E35" s="134">
        <v>0.55803400000000003</v>
      </c>
      <c r="F35" s="134">
        <v>0.94259199999999999</v>
      </c>
      <c r="G35" s="134">
        <v>1.673827</v>
      </c>
      <c r="H35" s="134">
        <v>2.4375930000000001</v>
      </c>
      <c r="I35" s="134">
        <v>2.5546600000000002</v>
      </c>
      <c r="J35" s="134">
        <v>2.8942209999999999</v>
      </c>
      <c r="K35" s="134">
        <v>3.1767500000000002</v>
      </c>
      <c r="L35" s="134">
        <v>3.1687699999999999</v>
      </c>
      <c r="M35" s="134">
        <v>3.1605089999999998</v>
      </c>
      <c r="N35" s="134">
        <v>3.0036830000000001</v>
      </c>
      <c r="O35" s="134">
        <v>3.0350440000000001</v>
      </c>
      <c r="P35" s="134">
        <v>3.018859</v>
      </c>
      <c r="Q35" s="134">
        <v>3.0346630000000001</v>
      </c>
      <c r="R35" s="134">
        <v>2.8023570000000002</v>
      </c>
      <c r="S35" s="134">
        <v>2.7864960000000001</v>
      </c>
      <c r="T35" s="134">
        <v>2.8142809999999998</v>
      </c>
      <c r="U35" s="134">
        <v>2.836325</v>
      </c>
      <c r="V35" s="134">
        <v>2.8705660000000002</v>
      </c>
      <c r="W35" s="134">
        <v>2.821774</v>
      </c>
      <c r="X35" s="134">
        <v>2.8418730000000001</v>
      </c>
      <c r="Y35" s="134">
        <v>2.87216</v>
      </c>
      <c r="Z35" s="134">
        <v>2.9083410000000001</v>
      </c>
      <c r="AA35" s="134">
        <v>2.9059680000000001</v>
      </c>
      <c r="AB35" s="134">
        <v>2.9151760000000002</v>
      </c>
      <c r="AC35" s="134">
        <v>2.9333779999999998</v>
      </c>
      <c r="AD35" s="134">
        <v>2.9542920000000001</v>
      </c>
      <c r="AE35" s="134">
        <v>2.9652769999999999</v>
      </c>
      <c r="AF35" s="134">
        <v>2.98055</v>
      </c>
      <c r="AG35" s="134">
        <v>2.998075</v>
      </c>
      <c r="AH35" s="134">
        <v>3.006481</v>
      </c>
      <c r="AI35" s="134">
        <v>3.0189029999999999</v>
      </c>
      <c r="AJ35" s="134">
        <v>3.0441609999999999</v>
      </c>
      <c r="AK35" s="135">
        <v>7.5632000000000005E-2</v>
      </c>
    </row>
    <row r="36" spans="1:37" ht="15" customHeight="1" x14ac:dyDescent="0.35">
      <c r="A36" s="129" t="s">
        <v>1290</v>
      </c>
      <c r="B36" s="133" t="s">
        <v>1291</v>
      </c>
      <c r="C36" s="134">
        <v>80.542595000000006</v>
      </c>
      <c r="D36" s="134">
        <v>119.312195</v>
      </c>
      <c r="E36" s="134">
        <v>148.18579099999999</v>
      </c>
      <c r="F36" s="134">
        <v>160.60839799999999</v>
      </c>
      <c r="G36" s="134">
        <v>170.15554800000001</v>
      </c>
      <c r="H36" s="134">
        <v>173.20062300000001</v>
      </c>
      <c r="I36" s="134">
        <v>181.165909</v>
      </c>
      <c r="J36" s="134">
        <v>189.93405200000001</v>
      </c>
      <c r="K36" s="134">
        <v>196.212692</v>
      </c>
      <c r="L36" s="134">
        <v>200.09671</v>
      </c>
      <c r="M36" s="134">
        <v>207.67115799999999</v>
      </c>
      <c r="N36" s="134">
        <v>216.07818599999999</v>
      </c>
      <c r="O36" s="134">
        <v>225.700928</v>
      </c>
      <c r="P36" s="134">
        <v>237.744125</v>
      </c>
      <c r="Q36" s="134">
        <v>251.84030200000001</v>
      </c>
      <c r="R36" s="134">
        <v>263.56484999999998</v>
      </c>
      <c r="S36" s="134">
        <v>276.65811200000002</v>
      </c>
      <c r="T36" s="134">
        <v>290.469177</v>
      </c>
      <c r="U36" s="134">
        <v>302.20889299999999</v>
      </c>
      <c r="V36" s="134">
        <v>313.14883400000002</v>
      </c>
      <c r="W36" s="134">
        <v>322.94045999999997</v>
      </c>
      <c r="X36" s="134">
        <v>332.22061200000002</v>
      </c>
      <c r="Y36" s="134">
        <v>340.32989500000002</v>
      </c>
      <c r="Z36" s="134">
        <v>348.241241</v>
      </c>
      <c r="AA36" s="134">
        <v>353.43185399999999</v>
      </c>
      <c r="AB36" s="134">
        <v>358.34661899999998</v>
      </c>
      <c r="AC36" s="134">
        <v>362.21942100000001</v>
      </c>
      <c r="AD36" s="134">
        <v>366.67721599999999</v>
      </c>
      <c r="AE36" s="134">
        <v>371.678223</v>
      </c>
      <c r="AF36" s="134">
        <v>374.12380999999999</v>
      </c>
      <c r="AG36" s="134">
        <v>377.20062300000001</v>
      </c>
      <c r="AH36" s="134">
        <v>380.29458599999998</v>
      </c>
      <c r="AI36" s="134">
        <v>383.73400900000001</v>
      </c>
      <c r="AJ36" s="134">
        <v>386.16223100000002</v>
      </c>
      <c r="AK36" s="135">
        <v>3.7385000000000002E-2</v>
      </c>
    </row>
    <row r="37" spans="1:37" ht="15" customHeight="1" x14ac:dyDescent="0.35"/>
    <row r="38" spans="1:37" ht="15" customHeight="1" x14ac:dyDescent="0.35">
      <c r="A38" s="129" t="s">
        <v>1292</v>
      </c>
      <c r="B38" s="133" t="s">
        <v>1293</v>
      </c>
      <c r="C38" s="134">
        <v>8.3569019999999998</v>
      </c>
      <c r="D38" s="134">
        <v>12.654127000000001</v>
      </c>
      <c r="E38" s="134">
        <v>16.067270000000001</v>
      </c>
      <c r="F38" s="134">
        <v>17.592303999999999</v>
      </c>
      <c r="G38" s="134">
        <v>18.872526000000001</v>
      </c>
      <c r="H38" s="134">
        <v>19.635072999999998</v>
      </c>
      <c r="I38" s="134">
        <v>20.279463</v>
      </c>
      <c r="J38" s="134">
        <v>20.989283</v>
      </c>
      <c r="K38" s="134">
        <v>21.385908000000001</v>
      </c>
      <c r="L38" s="134">
        <v>21.616629</v>
      </c>
      <c r="M38" s="134">
        <v>22.006112999999999</v>
      </c>
      <c r="N38" s="134">
        <v>22.451913999999999</v>
      </c>
      <c r="O38" s="134">
        <v>23.076231</v>
      </c>
      <c r="P38" s="134">
        <v>23.715236999999998</v>
      </c>
      <c r="Q38" s="134">
        <v>24.397469000000001</v>
      </c>
      <c r="R38" s="134">
        <v>25.099043000000002</v>
      </c>
      <c r="S38" s="134">
        <v>25.872406000000002</v>
      </c>
      <c r="T38" s="134">
        <v>26.632759</v>
      </c>
      <c r="U38" s="134">
        <v>27.329618</v>
      </c>
      <c r="V38" s="134">
        <v>27.998888000000001</v>
      </c>
      <c r="W38" s="134">
        <v>28.519608000000002</v>
      </c>
      <c r="X38" s="134">
        <v>28.970511999999999</v>
      </c>
      <c r="Y38" s="134">
        <v>29.421585</v>
      </c>
      <c r="Z38" s="134">
        <v>29.832326999999999</v>
      </c>
      <c r="AA38" s="134">
        <v>30.057165000000001</v>
      </c>
      <c r="AB38" s="134">
        <v>30.314530999999999</v>
      </c>
      <c r="AC38" s="134">
        <v>30.502286999999999</v>
      </c>
      <c r="AD38" s="134">
        <v>30.635774999999999</v>
      </c>
      <c r="AE38" s="134">
        <v>30.823833</v>
      </c>
      <c r="AF38" s="134">
        <v>30.928246999999999</v>
      </c>
      <c r="AG38" s="134">
        <v>31.171474</v>
      </c>
      <c r="AH38" s="134">
        <v>31.453327000000002</v>
      </c>
      <c r="AI38" s="134">
        <v>31.703631999999999</v>
      </c>
      <c r="AJ38" s="134">
        <v>31.942637999999999</v>
      </c>
      <c r="AK38" s="135">
        <v>2.9359E-2</v>
      </c>
    </row>
    <row r="39" spans="1:37" ht="15" customHeight="1" x14ac:dyDescent="0.35">
      <c r="A39" s="129" t="s">
        <v>1294</v>
      </c>
      <c r="B39" s="132" t="s">
        <v>1295</v>
      </c>
      <c r="C39" s="136">
        <v>963.78533900000002</v>
      </c>
      <c r="D39" s="136">
        <v>942.87182600000006</v>
      </c>
      <c r="E39" s="136">
        <v>922.28356900000006</v>
      </c>
      <c r="F39" s="136">
        <v>912.94695999999999</v>
      </c>
      <c r="G39" s="136">
        <v>901.60449200000005</v>
      </c>
      <c r="H39" s="136">
        <v>882.098206</v>
      </c>
      <c r="I39" s="136">
        <v>893.34667999999999</v>
      </c>
      <c r="J39" s="136">
        <v>904.90966800000001</v>
      </c>
      <c r="K39" s="136">
        <v>917.48590100000001</v>
      </c>
      <c r="L39" s="136">
        <v>925.66101100000003</v>
      </c>
      <c r="M39" s="136">
        <v>943.69757100000004</v>
      </c>
      <c r="N39" s="136">
        <v>962.40429700000004</v>
      </c>
      <c r="O39" s="136">
        <v>978.06664999999998</v>
      </c>
      <c r="P39" s="136">
        <v>1002.495239</v>
      </c>
      <c r="Q39" s="136">
        <v>1032.2395019999999</v>
      </c>
      <c r="R39" s="136">
        <v>1050.0992429999999</v>
      </c>
      <c r="S39" s="136">
        <v>1069.3172609999999</v>
      </c>
      <c r="T39" s="136">
        <v>1090.64624</v>
      </c>
      <c r="U39" s="136">
        <v>1105.7926030000001</v>
      </c>
      <c r="V39" s="136">
        <v>1118.4331050000001</v>
      </c>
      <c r="W39" s="136">
        <v>1132.3454589999999</v>
      </c>
      <c r="X39" s="136">
        <v>1146.7543949999999</v>
      </c>
      <c r="Y39" s="136">
        <v>1156.7353519999999</v>
      </c>
      <c r="Z39" s="136">
        <v>1167.328491</v>
      </c>
      <c r="AA39" s="136">
        <v>1175.865601</v>
      </c>
      <c r="AB39" s="136">
        <v>1182.0952150000001</v>
      </c>
      <c r="AC39" s="136">
        <v>1187.515625</v>
      </c>
      <c r="AD39" s="136">
        <v>1196.8923339999999</v>
      </c>
      <c r="AE39" s="136">
        <v>1205.814453</v>
      </c>
      <c r="AF39" s="136">
        <v>1209.650879</v>
      </c>
      <c r="AG39" s="136">
        <v>1210.082764</v>
      </c>
      <c r="AH39" s="136">
        <v>1209.075928</v>
      </c>
      <c r="AI39" s="136">
        <v>1210.3786620000001</v>
      </c>
      <c r="AJ39" s="136">
        <v>1208.924072</v>
      </c>
      <c r="AK39" s="137">
        <v>7.7980000000000002E-3</v>
      </c>
    </row>
    <row r="40" spans="1:37" ht="15" customHeight="1" x14ac:dyDescent="0.35"/>
    <row r="41" spans="1:37" ht="15" customHeight="1" x14ac:dyDescent="0.35">
      <c r="B41" s="132" t="s">
        <v>1296</v>
      </c>
    </row>
    <row r="42" spans="1:37" ht="15" customHeight="1" x14ac:dyDescent="0.35">
      <c r="B42" s="132" t="s">
        <v>1297</v>
      </c>
    </row>
    <row r="43" spans="1:37" ht="15" customHeight="1" x14ac:dyDescent="0.35">
      <c r="A43" s="129" t="s">
        <v>1298</v>
      </c>
      <c r="B43" s="133" t="s">
        <v>1256</v>
      </c>
      <c r="C43" s="134">
        <v>738.50585899999999</v>
      </c>
      <c r="D43" s="134">
        <v>729.51794400000006</v>
      </c>
      <c r="E43" s="134">
        <v>737.25744599999996</v>
      </c>
      <c r="F43" s="134">
        <v>727.90704300000004</v>
      </c>
      <c r="G43" s="134">
        <v>723.50225799999998</v>
      </c>
      <c r="H43" s="134">
        <v>700.71997099999999</v>
      </c>
      <c r="I43" s="134">
        <v>696.61321999999996</v>
      </c>
      <c r="J43" s="134">
        <v>689.68798800000002</v>
      </c>
      <c r="K43" s="134">
        <v>678.8125</v>
      </c>
      <c r="L43" s="134">
        <v>677.20654300000001</v>
      </c>
      <c r="M43" s="134">
        <v>660.69592299999999</v>
      </c>
      <c r="N43" s="134">
        <v>648.32781999999997</v>
      </c>
      <c r="O43" s="134">
        <v>634.75366199999996</v>
      </c>
      <c r="P43" s="134">
        <v>624.51727300000005</v>
      </c>
      <c r="Q43" s="134">
        <v>621.60144000000003</v>
      </c>
      <c r="R43" s="134">
        <v>612.64636199999995</v>
      </c>
      <c r="S43" s="134">
        <v>607.20416299999999</v>
      </c>
      <c r="T43" s="134">
        <v>602.07836899999995</v>
      </c>
      <c r="U43" s="134">
        <v>595.74292000000003</v>
      </c>
      <c r="V43" s="134">
        <v>588.16705300000001</v>
      </c>
      <c r="W43" s="134">
        <v>585.37573199999997</v>
      </c>
      <c r="X43" s="134">
        <v>582.88360599999999</v>
      </c>
      <c r="Y43" s="134">
        <v>578.90948500000002</v>
      </c>
      <c r="Z43" s="134">
        <v>576.33233600000005</v>
      </c>
      <c r="AA43" s="134">
        <v>575.92834500000004</v>
      </c>
      <c r="AB43" s="134">
        <v>571.63867200000004</v>
      </c>
      <c r="AC43" s="134">
        <v>570.35546899999997</v>
      </c>
      <c r="AD43" s="134">
        <v>572.363831</v>
      </c>
      <c r="AE43" s="134">
        <v>571.212219</v>
      </c>
      <c r="AF43" s="134">
        <v>575.43029799999999</v>
      </c>
      <c r="AG43" s="134">
        <v>572.00238000000002</v>
      </c>
      <c r="AH43" s="134">
        <v>566.67828399999996</v>
      </c>
      <c r="AI43" s="134">
        <v>565.18090800000004</v>
      </c>
      <c r="AJ43" s="134">
        <v>563.16107199999999</v>
      </c>
      <c r="AK43" s="135">
        <v>-8.0549999999999997E-3</v>
      </c>
    </row>
    <row r="44" spans="1:37" ht="15" customHeight="1" x14ac:dyDescent="0.35">
      <c r="A44" s="129" t="s">
        <v>1299</v>
      </c>
      <c r="B44" s="133" t="s">
        <v>1258</v>
      </c>
      <c r="C44" s="134">
        <v>4.0939690000000004</v>
      </c>
      <c r="D44" s="134">
        <v>7.3239099999999997</v>
      </c>
      <c r="E44" s="134">
        <v>12.397872</v>
      </c>
      <c r="F44" s="134">
        <v>16.959157999999999</v>
      </c>
      <c r="G44" s="134">
        <v>17.207301999999999</v>
      </c>
      <c r="H44" s="134">
        <v>17.387032000000001</v>
      </c>
      <c r="I44" s="134">
        <v>17.671251000000002</v>
      </c>
      <c r="J44" s="134">
        <v>17.658750999999999</v>
      </c>
      <c r="K44" s="134">
        <v>17.741823</v>
      </c>
      <c r="L44" s="134">
        <v>17.533068</v>
      </c>
      <c r="M44" s="134">
        <v>16.607271000000001</v>
      </c>
      <c r="N44" s="134">
        <v>15.946484</v>
      </c>
      <c r="O44" s="134">
        <v>15.199757999999999</v>
      </c>
      <c r="P44" s="134">
        <v>14.717758</v>
      </c>
      <c r="Q44" s="134">
        <v>14.589839</v>
      </c>
      <c r="R44" s="134">
        <v>14.120559999999999</v>
      </c>
      <c r="S44" s="134">
        <v>13.881084</v>
      </c>
      <c r="T44" s="134">
        <v>13.752205</v>
      </c>
      <c r="U44" s="134">
        <v>13.404984000000001</v>
      </c>
      <c r="V44" s="134">
        <v>13.009057</v>
      </c>
      <c r="W44" s="134">
        <v>12.835331999999999</v>
      </c>
      <c r="X44" s="134">
        <v>12.601019000000001</v>
      </c>
      <c r="Y44" s="134">
        <v>12.341155000000001</v>
      </c>
      <c r="Z44" s="134">
        <v>12.152328000000001</v>
      </c>
      <c r="AA44" s="134">
        <v>12.021706</v>
      </c>
      <c r="AB44" s="134">
        <v>11.774743000000001</v>
      </c>
      <c r="AC44" s="134">
        <v>11.56654</v>
      </c>
      <c r="AD44" s="134">
        <v>11.490059</v>
      </c>
      <c r="AE44" s="134">
        <v>11.350389</v>
      </c>
      <c r="AF44" s="134">
        <v>11.410131</v>
      </c>
      <c r="AG44" s="134">
        <v>11.373343</v>
      </c>
      <c r="AH44" s="134">
        <v>11.193054</v>
      </c>
      <c r="AI44" s="134">
        <v>11.056108999999999</v>
      </c>
      <c r="AJ44" s="134">
        <v>10.875774</v>
      </c>
      <c r="AK44" s="135">
        <v>1.2433E-2</v>
      </c>
    </row>
    <row r="45" spans="1:37" ht="15" customHeight="1" x14ac:dyDescent="0.35">
      <c r="A45" s="129" t="s">
        <v>1300</v>
      </c>
      <c r="B45" s="133" t="s">
        <v>1301</v>
      </c>
      <c r="C45" s="134">
        <v>742.59985400000005</v>
      </c>
      <c r="D45" s="134">
        <v>736.841858</v>
      </c>
      <c r="E45" s="134">
        <v>749.65533400000004</v>
      </c>
      <c r="F45" s="134">
        <v>744.86621100000002</v>
      </c>
      <c r="G45" s="134">
        <v>740.70953399999996</v>
      </c>
      <c r="H45" s="134">
        <v>718.10699499999998</v>
      </c>
      <c r="I45" s="134">
        <v>714.28448500000002</v>
      </c>
      <c r="J45" s="134">
        <v>707.34674099999995</v>
      </c>
      <c r="K45" s="134">
        <v>696.55432099999996</v>
      </c>
      <c r="L45" s="134">
        <v>694.73962400000005</v>
      </c>
      <c r="M45" s="134">
        <v>677.303223</v>
      </c>
      <c r="N45" s="134">
        <v>664.27429199999995</v>
      </c>
      <c r="O45" s="134">
        <v>649.95343000000003</v>
      </c>
      <c r="P45" s="134">
        <v>639.23504600000001</v>
      </c>
      <c r="Q45" s="134">
        <v>636.191284</v>
      </c>
      <c r="R45" s="134">
        <v>626.76690699999995</v>
      </c>
      <c r="S45" s="134">
        <v>621.08526600000005</v>
      </c>
      <c r="T45" s="134">
        <v>615.83056599999998</v>
      </c>
      <c r="U45" s="134">
        <v>609.14788799999997</v>
      </c>
      <c r="V45" s="134">
        <v>601.17608600000005</v>
      </c>
      <c r="W45" s="134">
        <v>598.21105999999997</v>
      </c>
      <c r="X45" s="134">
        <v>595.48461899999995</v>
      </c>
      <c r="Y45" s="134">
        <v>591.25061000000005</v>
      </c>
      <c r="Z45" s="134">
        <v>588.48468000000003</v>
      </c>
      <c r="AA45" s="134">
        <v>587.95007299999997</v>
      </c>
      <c r="AB45" s="134">
        <v>583.41339100000005</v>
      </c>
      <c r="AC45" s="134">
        <v>581.92199700000003</v>
      </c>
      <c r="AD45" s="134">
        <v>583.853882</v>
      </c>
      <c r="AE45" s="134">
        <v>582.56262200000003</v>
      </c>
      <c r="AF45" s="134">
        <v>586.84045400000002</v>
      </c>
      <c r="AG45" s="134">
        <v>583.37573199999997</v>
      </c>
      <c r="AH45" s="134">
        <v>577.87133800000004</v>
      </c>
      <c r="AI45" s="134">
        <v>576.23699999999997</v>
      </c>
      <c r="AJ45" s="134">
        <v>574.03686500000003</v>
      </c>
      <c r="AK45" s="135">
        <v>-7.7720000000000003E-3</v>
      </c>
    </row>
    <row r="46" spans="1:37" ht="15" customHeight="1" x14ac:dyDescent="0.35"/>
    <row r="47" spans="1:37" ht="15" customHeight="1" x14ac:dyDescent="0.35">
      <c r="B47" s="132" t="s">
        <v>1302</v>
      </c>
    </row>
    <row r="48" spans="1:37" ht="15" customHeight="1" x14ac:dyDescent="0.35">
      <c r="A48" s="129" t="s">
        <v>1303</v>
      </c>
      <c r="B48" s="133" t="s">
        <v>1263</v>
      </c>
      <c r="C48" s="134">
        <v>74.690758000000002</v>
      </c>
      <c r="D48" s="134">
        <v>73.341819999999998</v>
      </c>
      <c r="E48" s="134">
        <v>74.241660999999993</v>
      </c>
      <c r="F48" s="134">
        <v>73.692458999999999</v>
      </c>
      <c r="G48" s="134">
        <v>73.836860999999999</v>
      </c>
      <c r="H48" s="134">
        <v>72.043243000000004</v>
      </c>
      <c r="I48" s="134">
        <v>71.854263000000003</v>
      </c>
      <c r="J48" s="134">
        <v>71.53228</v>
      </c>
      <c r="K48" s="134">
        <v>70.586578000000003</v>
      </c>
      <c r="L48" s="134">
        <v>70.474509999999995</v>
      </c>
      <c r="M48" s="134">
        <v>70.425171000000006</v>
      </c>
      <c r="N48" s="134">
        <v>72.763367000000002</v>
      </c>
      <c r="O48" s="134">
        <v>73.604500000000002</v>
      </c>
      <c r="P48" s="134">
        <v>78.055915999999996</v>
      </c>
      <c r="Q48" s="134">
        <v>79.249199000000004</v>
      </c>
      <c r="R48" s="134">
        <v>79.152671999999995</v>
      </c>
      <c r="S48" s="134">
        <v>80.996459999999999</v>
      </c>
      <c r="T48" s="134">
        <v>83.375731999999999</v>
      </c>
      <c r="U48" s="134">
        <v>83.716507000000007</v>
      </c>
      <c r="V48" s="134">
        <v>84.246787999999995</v>
      </c>
      <c r="W48" s="134">
        <v>84.533530999999996</v>
      </c>
      <c r="X48" s="134">
        <v>83.957802000000001</v>
      </c>
      <c r="Y48" s="134">
        <v>82.232429999999994</v>
      </c>
      <c r="Z48" s="134">
        <v>80.581383000000002</v>
      </c>
      <c r="AA48" s="134">
        <v>77.154777999999993</v>
      </c>
      <c r="AB48" s="134">
        <v>73.798339999999996</v>
      </c>
      <c r="AC48" s="134">
        <v>69.977760000000004</v>
      </c>
      <c r="AD48" s="134">
        <v>67.859459000000001</v>
      </c>
      <c r="AE48" s="134">
        <v>65.927963000000005</v>
      </c>
      <c r="AF48" s="134">
        <v>61.088954999999999</v>
      </c>
      <c r="AG48" s="134">
        <v>60.745933999999998</v>
      </c>
      <c r="AH48" s="134">
        <v>60.249099999999999</v>
      </c>
      <c r="AI48" s="134">
        <v>60.103127000000001</v>
      </c>
      <c r="AJ48" s="134">
        <v>59.910187000000001</v>
      </c>
      <c r="AK48" s="135">
        <v>-6.3010000000000002E-3</v>
      </c>
    </row>
    <row r="49" spans="1:37" ht="15" customHeight="1" x14ac:dyDescent="0.35">
      <c r="A49" s="129" t="s">
        <v>1304</v>
      </c>
      <c r="B49" s="133" t="s">
        <v>1265</v>
      </c>
      <c r="C49" s="134">
        <v>0.43530200000000002</v>
      </c>
      <c r="D49" s="134">
        <v>0.57321699999999998</v>
      </c>
      <c r="E49" s="134">
        <v>2.3553980000000001</v>
      </c>
      <c r="F49" s="134">
        <v>3.2521749999999998</v>
      </c>
      <c r="G49" s="134">
        <v>4.7341829999999998</v>
      </c>
      <c r="H49" s="134">
        <v>6.2428559999999997</v>
      </c>
      <c r="I49" s="134">
        <v>6.441173</v>
      </c>
      <c r="J49" s="134">
        <v>7.1252209999999998</v>
      </c>
      <c r="K49" s="134">
        <v>7.7006500000000004</v>
      </c>
      <c r="L49" s="134">
        <v>7.749123</v>
      </c>
      <c r="M49" s="134">
        <v>7.7949089999999996</v>
      </c>
      <c r="N49" s="134">
        <v>7.5635649999999996</v>
      </c>
      <c r="O49" s="134">
        <v>7.75861</v>
      </c>
      <c r="P49" s="134">
        <v>7.8967850000000004</v>
      </c>
      <c r="Q49" s="134">
        <v>8.1672239999999992</v>
      </c>
      <c r="R49" s="134">
        <v>7.9401299999999999</v>
      </c>
      <c r="S49" s="134">
        <v>8.2335530000000006</v>
      </c>
      <c r="T49" s="134">
        <v>8.6583070000000006</v>
      </c>
      <c r="U49" s="134">
        <v>9.1001259999999995</v>
      </c>
      <c r="V49" s="134">
        <v>9.6016569999999994</v>
      </c>
      <c r="W49" s="134">
        <v>9.9692969999999992</v>
      </c>
      <c r="X49" s="134">
        <v>10.555088</v>
      </c>
      <c r="Y49" s="134">
        <v>11.198542</v>
      </c>
      <c r="Z49" s="134">
        <v>11.919636000000001</v>
      </c>
      <c r="AA49" s="134">
        <v>12.590922000000001</v>
      </c>
      <c r="AB49" s="134">
        <v>13.319388</v>
      </c>
      <c r="AC49" s="134">
        <v>14.114932</v>
      </c>
      <c r="AD49" s="134">
        <v>15.012694</v>
      </c>
      <c r="AE49" s="134">
        <v>15.977035000000001</v>
      </c>
      <c r="AF49" s="134">
        <v>17.065836000000001</v>
      </c>
      <c r="AG49" s="134">
        <v>18.186989000000001</v>
      </c>
      <c r="AH49" s="134">
        <v>19.395030999999999</v>
      </c>
      <c r="AI49" s="134">
        <v>20.758989</v>
      </c>
      <c r="AJ49" s="134">
        <v>22.257470999999999</v>
      </c>
      <c r="AK49" s="135">
        <v>0.121143</v>
      </c>
    </row>
    <row r="50" spans="1:37" ht="15" customHeight="1" x14ac:dyDescent="0.35">
      <c r="A50" s="129" t="s">
        <v>1305</v>
      </c>
      <c r="B50" s="133" t="s">
        <v>1267</v>
      </c>
      <c r="C50" s="134">
        <v>0.261181</v>
      </c>
      <c r="D50" s="134">
        <v>0.32823999999999998</v>
      </c>
      <c r="E50" s="134">
        <v>0.67420800000000003</v>
      </c>
      <c r="F50" s="134">
        <v>1.136976</v>
      </c>
      <c r="G50" s="134">
        <v>2.0297689999999999</v>
      </c>
      <c r="H50" s="134">
        <v>2.9532919999999998</v>
      </c>
      <c r="I50" s="134">
        <v>3.104241</v>
      </c>
      <c r="J50" s="134">
        <v>3.5282170000000002</v>
      </c>
      <c r="K50" s="134">
        <v>3.9079229999999998</v>
      </c>
      <c r="L50" s="134">
        <v>3.9339499999999998</v>
      </c>
      <c r="M50" s="134">
        <v>3.9613879999999999</v>
      </c>
      <c r="N50" s="134">
        <v>3.8358249999999998</v>
      </c>
      <c r="O50" s="134">
        <v>3.924801</v>
      </c>
      <c r="P50" s="134">
        <v>3.9736899999999999</v>
      </c>
      <c r="Q50" s="134">
        <v>4.0613190000000001</v>
      </c>
      <c r="R50" s="134">
        <v>3.8602989999999999</v>
      </c>
      <c r="S50" s="134">
        <v>3.9178269999999999</v>
      </c>
      <c r="T50" s="134">
        <v>4.0229869999999996</v>
      </c>
      <c r="U50" s="134">
        <v>4.1137579999999998</v>
      </c>
      <c r="V50" s="134">
        <v>4.2101850000000001</v>
      </c>
      <c r="W50" s="134">
        <v>4.2137469999999997</v>
      </c>
      <c r="X50" s="134">
        <v>4.2840920000000002</v>
      </c>
      <c r="Y50" s="134">
        <v>4.3570390000000003</v>
      </c>
      <c r="Z50" s="134">
        <v>4.432334</v>
      </c>
      <c r="AA50" s="134">
        <v>4.4540769999999998</v>
      </c>
      <c r="AB50" s="134">
        <v>4.4782310000000001</v>
      </c>
      <c r="AC50" s="134">
        <v>4.5138749999999996</v>
      </c>
      <c r="AD50" s="134">
        <v>4.5581709999999998</v>
      </c>
      <c r="AE50" s="134">
        <v>4.5889860000000002</v>
      </c>
      <c r="AF50" s="134">
        <v>4.6273369999999998</v>
      </c>
      <c r="AG50" s="134">
        <v>4.6640459999999999</v>
      </c>
      <c r="AH50" s="134">
        <v>4.68804</v>
      </c>
      <c r="AI50" s="134">
        <v>4.7254199999999997</v>
      </c>
      <c r="AJ50" s="134">
        <v>4.7800120000000001</v>
      </c>
      <c r="AK50" s="135">
        <v>8.7304000000000007E-2</v>
      </c>
    </row>
    <row r="51" spans="1:37" ht="15" customHeight="1" x14ac:dyDescent="0.35">
      <c r="A51" s="129" t="s">
        <v>1306</v>
      </c>
      <c r="B51" s="133" t="s">
        <v>1269</v>
      </c>
      <c r="C51" s="134">
        <v>0.14510100000000001</v>
      </c>
      <c r="D51" s="134">
        <v>0.27548699999999998</v>
      </c>
      <c r="E51" s="134">
        <v>0.58405799999999997</v>
      </c>
      <c r="F51" s="134">
        <v>0.97292500000000004</v>
      </c>
      <c r="G51" s="134">
        <v>1.717986</v>
      </c>
      <c r="H51" s="134">
        <v>2.4970659999999998</v>
      </c>
      <c r="I51" s="134">
        <v>2.6279669999999999</v>
      </c>
      <c r="J51" s="134">
        <v>2.9904410000000001</v>
      </c>
      <c r="K51" s="134">
        <v>3.3200919999999998</v>
      </c>
      <c r="L51" s="134">
        <v>3.3524229999999999</v>
      </c>
      <c r="M51" s="134">
        <v>3.3862779999999999</v>
      </c>
      <c r="N51" s="134">
        <v>3.2959489999999998</v>
      </c>
      <c r="O51" s="134">
        <v>3.3829889999999998</v>
      </c>
      <c r="P51" s="134">
        <v>3.4384730000000001</v>
      </c>
      <c r="Q51" s="134">
        <v>3.524966</v>
      </c>
      <c r="R51" s="134">
        <v>3.3795109999999999</v>
      </c>
      <c r="S51" s="134">
        <v>3.4373770000000001</v>
      </c>
      <c r="T51" s="134">
        <v>3.5320659999999999</v>
      </c>
      <c r="U51" s="134">
        <v>3.611024</v>
      </c>
      <c r="V51" s="134">
        <v>3.6914799999999999</v>
      </c>
      <c r="W51" s="134">
        <v>3.696895</v>
      </c>
      <c r="X51" s="134">
        <v>3.7518989999999999</v>
      </c>
      <c r="Y51" s="134">
        <v>3.8069739999999999</v>
      </c>
      <c r="Z51" s="134">
        <v>3.8630100000000001</v>
      </c>
      <c r="AA51" s="134">
        <v>3.8738299999999999</v>
      </c>
      <c r="AB51" s="134">
        <v>3.8849499999999999</v>
      </c>
      <c r="AC51" s="134">
        <v>3.9047160000000001</v>
      </c>
      <c r="AD51" s="134">
        <v>3.931743</v>
      </c>
      <c r="AE51" s="134">
        <v>3.9435570000000002</v>
      </c>
      <c r="AF51" s="134">
        <v>3.960877</v>
      </c>
      <c r="AG51" s="134">
        <v>3.975762</v>
      </c>
      <c r="AH51" s="134">
        <v>3.9773860000000001</v>
      </c>
      <c r="AI51" s="134">
        <v>3.9883850000000001</v>
      </c>
      <c r="AJ51" s="134">
        <v>4.011558</v>
      </c>
      <c r="AK51" s="135">
        <v>8.7302000000000005E-2</v>
      </c>
    </row>
    <row r="52" spans="1:37" ht="15" customHeight="1" x14ac:dyDescent="0.35">
      <c r="A52" s="129" t="s">
        <v>1307</v>
      </c>
      <c r="B52" s="133" t="s">
        <v>1271</v>
      </c>
      <c r="C52" s="134">
        <v>1.3336809999999999</v>
      </c>
      <c r="D52" s="134">
        <v>2.6480480000000002</v>
      </c>
      <c r="E52" s="134">
        <v>3.5439820000000002</v>
      </c>
      <c r="F52" s="134">
        <v>4.1206579999999997</v>
      </c>
      <c r="G52" s="134">
        <v>5.8187239999999996</v>
      </c>
      <c r="H52" s="134">
        <v>6.7047600000000003</v>
      </c>
      <c r="I52" s="134">
        <v>7.1624819999999998</v>
      </c>
      <c r="J52" s="134">
        <v>7.603847</v>
      </c>
      <c r="K52" s="134">
        <v>8.2188929999999996</v>
      </c>
      <c r="L52" s="134">
        <v>8.2641329999999993</v>
      </c>
      <c r="M52" s="134">
        <v>8.3026990000000005</v>
      </c>
      <c r="N52" s="134">
        <v>8.2275030000000005</v>
      </c>
      <c r="O52" s="134">
        <v>8.3889209999999999</v>
      </c>
      <c r="P52" s="134">
        <v>8.5605949999999993</v>
      </c>
      <c r="Q52" s="134">
        <v>8.7373619999999992</v>
      </c>
      <c r="R52" s="134">
        <v>8.9280690000000007</v>
      </c>
      <c r="S52" s="134">
        <v>9.1357590000000002</v>
      </c>
      <c r="T52" s="134">
        <v>9.3839590000000008</v>
      </c>
      <c r="U52" s="134">
        <v>9.6262419999999995</v>
      </c>
      <c r="V52" s="134">
        <v>9.9191389999999995</v>
      </c>
      <c r="W52" s="134">
        <v>10.286429999999999</v>
      </c>
      <c r="X52" s="134">
        <v>10.405898000000001</v>
      </c>
      <c r="Y52" s="134">
        <v>10.753332</v>
      </c>
      <c r="Z52" s="134">
        <v>11.146909000000001</v>
      </c>
      <c r="AA52" s="134">
        <v>11.493627</v>
      </c>
      <c r="AB52" s="134">
        <v>11.83914</v>
      </c>
      <c r="AC52" s="134">
        <v>12.242684000000001</v>
      </c>
      <c r="AD52" s="134">
        <v>12.703949</v>
      </c>
      <c r="AE52" s="134">
        <v>13.1479</v>
      </c>
      <c r="AF52" s="134">
        <v>13.677849</v>
      </c>
      <c r="AG52" s="134">
        <v>14.212403</v>
      </c>
      <c r="AH52" s="134">
        <v>14.740543000000001</v>
      </c>
      <c r="AI52" s="134">
        <v>15.344917000000001</v>
      </c>
      <c r="AJ52" s="134">
        <v>16.022687999999999</v>
      </c>
      <c r="AK52" s="135">
        <v>5.7868000000000003E-2</v>
      </c>
    </row>
    <row r="53" spans="1:37" ht="15" customHeight="1" x14ac:dyDescent="0.35">
      <c r="A53" s="129" t="s">
        <v>1308</v>
      </c>
      <c r="B53" s="133" t="s">
        <v>1273</v>
      </c>
      <c r="C53" s="134">
        <v>0.72725099999999998</v>
      </c>
      <c r="D53" s="134">
        <v>1.6364970000000001</v>
      </c>
      <c r="E53" s="134">
        <v>2.20838</v>
      </c>
      <c r="F53" s="134">
        <v>2.6008490000000002</v>
      </c>
      <c r="G53" s="134">
        <v>3.5857320000000001</v>
      </c>
      <c r="H53" s="134">
        <v>4.0643010000000004</v>
      </c>
      <c r="I53" s="134">
        <v>4.301946</v>
      </c>
      <c r="J53" s="134">
        <v>4.5411530000000004</v>
      </c>
      <c r="K53" s="134">
        <v>4.8902200000000002</v>
      </c>
      <c r="L53" s="134">
        <v>4.899203</v>
      </c>
      <c r="M53" s="134">
        <v>4.9082980000000003</v>
      </c>
      <c r="N53" s="134">
        <v>4.8501000000000003</v>
      </c>
      <c r="O53" s="134">
        <v>4.9303850000000002</v>
      </c>
      <c r="P53" s="134">
        <v>5.0075250000000002</v>
      </c>
      <c r="Q53" s="134">
        <v>5.0803440000000002</v>
      </c>
      <c r="R53" s="134">
        <v>5.1584289999999999</v>
      </c>
      <c r="S53" s="134">
        <v>5.2379879999999996</v>
      </c>
      <c r="T53" s="134">
        <v>5.3391149999999996</v>
      </c>
      <c r="U53" s="134">
        <v>5.4288939999999997</v>
      </c>
      <c r="V53" s="134">
        <v>5.5455180000000004</v>
      </c>
      <c r="W53" s="134">
        <v>5.6984060000000003</v>
      </c>
      <c r="X53" s="134">
        <v>5.7093619999999996</v>
      </c>
      <c r="Y53" s="134">
        <v>5.8395159999999997</v>
      </c>
      <c r="Z53" s="134">
        <v>5.9932809999999996</v>
      </c>
      <c r="AA53" s="134">
        <v>6.1070880000000001</v>
      </c>
      <c r="AB53" s="134">
        <v>6.2273059999999996</v>
      </c>
      <c r="AC53" s="134">
        <v>6.3645019999999999</v>
      </c>
      <c r="AD53" s="134">
        <v>6.5193669999999999</v>
      </c>
      <c r="AE53" s="134">
        <v>6.661994</v>
      </c>
      <c r="AF53" s="134">
        <v>6.8339559999999997</v>
      </c>
      <c r="AG53" s="134">
        <v>7.0131329999999998</v>
      </c>
      <c r="AH53" s="134">
        <v>7.1858389999999996</v>
      </c>
      <c r="AI53" s="134">
        <v>7.3865309999999997</v>
      </c>
      <c r="AJ53" s="134">
        <v>7.6227080000000003</v>
      </c>
      <c r="AK53" s="135">
        <v>4.9255E-2</v>
      </c>
    </row>
    <row r="54" spans="1:37" ht="15" customHeight="1" x14ac:dyDescent="0.35">
      <c r="A54" s="129" t="s">
        <v>1309</v>
      </c>
      <c r="B54" s="133" t="s">
        <v>1275</v>
      </c>
      <c r="C54" s="134">
        <v>0</v>
      </c>
      <c r="D54" s="134">
        <v>0</v>
      </c>
      <c r="E54" s="134">
        <v>0</v>
      </c>
      <c r="F54" s="134">
        <v>0</v>
      </c>
      <c r="G54" s="134">
        <v>0</v>
      </c>
      <c r="H54" s="134">
        <v>0</v>
      </c>
      <c r="I54" s="134">
        <v>0</v>
      </c>
      <c r="J54" s="134">
        <v>0</v>
      </c>
      <c r="K54" s="134">
        <v>0</v>
      </c>
      <c r="L54" s="134">
        <v>1.5139999999999999E-3</v>
      </c>
      <c r="M54" s="134">
        <v>1.9090000000000001E-3</v>
      </c>
      <c r="N54" s="134">
        <v>2.4199999999999998E-3</v>
      </c>
      <c r="O54" s="134">
        <v>3.0439999999999998E-3</v>
      </c>
      <c r="P54" s="134">
        <v>4.9680000000000002E-3</v>
      </c>
      <c r="Q54" s="134">
        <v>6.7019999999999996E-3</v>
      </c>
      <c r="R54" s="134">
        <v>8.1679999999999999E-3</v>
      </c>
      <c r="S54" s="134">
        <v>9.7800000000000005E-3</v>
      </c>
      <c r="T54" s="134">
        <v>1.1624000000000001E-2</v>
      </c>
      <c r="U54" s="134">
        <v>1.3642E-2</v>
      </c>
      <c r="V54" s="134">
        <v>1.5828999999999999E-2</v>
      </c>
      <c r="W54" s="134">
        <v>1.8284000000000002E-2</v>
      </c>
      <c r="X54" s="134">
        <v>2.0809999999999999E-2</v>
      </c>
      <c r="Y54" s="134">
        <v>2.3296000000000001E-2</v>
      </c>
      <c r="Z54" s="134">
        <v>2.5729999999999999E-2</v>
      </c>
      <c r="AA54" s="134">
        <v>2.7942000000000002E-2</v>
      </c>
      <c r="AB54" s="134">
        <v>2.9773999999999998E-2</v>
      </c>
      <c r="AC54" s="134">
        <v>3.1406999999999997E-2</v>
      </c>
      <c r="AD54" s="134">
        <v>3.3001000000000003E-2</v>
      </c>
      <c r="AE54" s="134">
        <v>3.4206E-2</v>
      </c>
      <c r="AF54" s="134">
        <v>3.5317000000000001E-2</v>
      </c>
      <c r="AG54" s="134">
        <v>3.6117000000000003E-2</v>
      </c>
      <c r="AH54" s="134">
        <v>3.6653999999999999E-2</v>
      </c>
      <c r="AI54" s="134">
        <v>3.7261000000000002E-2</v>
      </c>
      <c r="AJ54" s="134">
        <v>3.7728999999999999E-2</v>
      </c>
      <c r="AK54" s="135" t="s">
        <v>552</v>
      </c>
    </row>
    <row r="55" spans="1:37" ht="15" customHeight="1" x14ac:dyDescent="0.35">
      <c r="A55" s="129" t="s">
        <v>1310</v>
      </c>
      <c r="B55" s="133" t="s">
        <v>1277</v>
      </c>
      <c r="C55" s="134">
        <v>5.1159749999999997</v>
      </c>
      <c r="D55" s="134">
        <v>5.2916550000000004</v>
      </c>
      <c r="E55" s="134">
        <v>5.6167100000000003</v>
      </c>
      <c r="F55" s="134">
        <v>6.2461830000000003</v>
      </c>
      <c r="G55" s="134">
        <v>6.4554489999999998</v>
      </c>
      <c r="H55" s="134">
        <v>6.6024580000000004</v>
      </c>
      <c r="I55" s="134">
        <v>7.0144859999999998</v>
      </c>
      <c r="J55" s="134">
        <v>7.4787179999999998</v>
      </c>
      <c r="K55" s="134">
        <v>7.554932</v>
      </c>
      <c r="L55" s="134">
        <v>8.0391300000000001</v>
      </c>
      <c r="M55" s="134">
        <v>8.3703350000000007</v>
      </c>
      <c r="N55" s="134">
        <v>8.713673</v>
      </c>
      <c r="O55" s="134">
        <v>9.0402079999999998</v>
      </c>
      <c r="P55" s="134">
        <v>9.3838190000000008</v>
      </c>
      <c r="Q55" s="134">
        <v>9.9529789999999991</v>
      </c>
      <c r="R55" s="134">
        <v>10.378436000000001</v>
      </c>
      <c r="S55" s="134">
        <v>10.886544000000001</v>
      </c>
      <c r="T55" s="134">
        <v>11.35993</v>
      </c>
      <c r="U55" s="134">
        <v>11.76493</v>
      </c>
      <c r="V55" s="134">
        <v>12.136828</v>
      </c>
      <c r="W55" s="134">
        <v>12.551361999999999</v>
      </c>
      <c r="X55" s="134">
        <v>13.000356999999999</v>
      </c>
      <c r="Y55" s="134">
        <v>13.402877999999999</v>
      </c>
      <c r="Z55" s="134">
        <v>13.84459</v>
      </c>
      <c r="AA55" s="134">
        <v>14.300831000000001</v>
      </c>
      <c r="AB55" s="134">
        <v>14.696531</v>
      </c>
      <c r="AC55" s="134">
        <v>15.142091000000001</v>
      </c>
      <c r="AD55" s="134">
        <v>15.706072000000001</v>
      </c>
      <c r="AE55" s="134">
        <v>16.258410999999999</v>
      </c>
      <c r="AF55" s="134">
        <v>16.945004000000001</v>
      </c>
      <c r="AG55" s="134">
        <v>17.560593000000001</v>
      </c>
      <c r="AH55" s="134">
        <v>18.189336999999998</v>
      </c>
      <c r="AI55" s="134">
        <v>18.949379</v>
      </c>
      <c r="AJ55" s="134">
        <v>19.749404999999999</v>
      </c>
      <c r="AK55" s="135">
        <v>4.2014999999999997E-2</v>
      </c>
    </row>
    <row r="56" spans="1:37" ht="15" customHeight="1" x14ac:dyDescent="0.35">
      <c r="A56" s="129" t="s">
        <v>1311</v>
      </c>
      <c r="B56" s="133" t="s">
        <v>1279</v>
      </c>
      <c r="C56" s="134">
        <v>1.154377</v>
      </c>
      <c r="D56" s="134">
        <v>9.3312999999999993E-2</v>
      </c>
      <c r="E56" s="134">
        <v>9.3938999999999995E-2</v>
      </c>
      <c r="F56" s="134">
        <v>9.3182000000000001E-2</v>
      </c>
      <c r="G56" s="134">
        <v>9.3023999999999996E-2</v>
      </c>
      <c r="H56" s="134">
        <v>9.0774999999999995E-2</v>
      </c>
      <c r="I56" s="134">
        <v>9.0624999999999997E-2</v>
      </c>
      <c r="J56" s="134">
        <v>9.0364E-2</v>
      </c>
      <c r="K56" s="134">
        <v>8.9921000000000001E-2</v>
      </c>
      <c r="L56" s="134">
        <v>9.0120000000000006E-2</v>
      </c>
      <c r="M56" s="134">
        <v>8.8558999999999999E-2</v>
      </c>
      <c r="N56" s="134">
        <v>8.7606000000000003E-2</v>
      </c>
      <c r="O56" s="134">
        <v>8.6195999999999995E-2</v>
      </c>
      <c r="P56" s="134">
        <v>8.5868E-2</v>
      </c>
      <c r="Q56" s="134">
        <v>8.6088999999999999E-2</v>
      </c>
      <c r="R56" s="134">
        <v>8.5347000000000006E-2</v>
      </c>
      <c r="S56" s="134">
        <v>8.5426000000000002E-2</v>
      </c>
      <c r="T56" s="134">
        <v>8.5632E-2</v>
      </c>
      <c r="U56" s="134">
        <v>8.5476999999999997E-2</v>
      </c>
      <c r="V56" s="134">
        <v>8.5073999999999997E-2</v>
      </c>
      <c r="W56" s="134">
        <v>8.5184999999999997E-2</v>
      </c>
      <c r="X56" s="134">
        <v>8.5236000000000006E-2</v>
      </c>
      <c r="Y56" s="134">
        <v>8.5040000000000004E-2</v>
      </c>
      <c r="Z56" s="134">
        <v>8.4994E-2</v>
      </c>
      <c r="AA56" s="134">
        <v>8.4751999999999994E-2</v>
      </c>
      <c r="AB56" s="134">
        <v>8.4107000000000001E-2</v>
      </c>
      <c r="AC56" s="134">
        <v>8.3735000000000004E-2</v>
      </c>
      <c r="AD56" s="134">
        <v>8.3960000000000007E-2</v>
      </c>
      <c r="AE56" s="134">
        <v>8.3957000000000004E-2</v>
      </c>
      <c r="AF56" s="134">
        <v>8.4153000000000006E-2</v>
      </c>
      <c r="AG56" s="134">
        <v>8.4069000000000005E-2</v>
      </c>
      <c r="AH56" s="134">
        <v>8.3770999999999998E-2</v>
      </c>
      <c r="AI56" s="134">
        <v>8.3968000000000001E-2</v>
      </c>
      <c r="AJ56" s="134">
        <v>8.4112999999999993E-2</v>
      </c>
      <c r="AK56" s="135">
        <v>-3.2390000000000001E-3</v>
      </c>
    </row>
    <row r="57" spans="1:37" ht="15" customHeight="1" x14ac:dyDescent="0.35">
      <c r="A57" s="129" t="s">
        <v>1312</v>
      </c>
      <c r="B57" s="133" t="s">
        <v>1281</v>
      </c>
      <c r="C57" s="134">
        <v>0.51571900000000004</v>
      </c>
      <c r="D57" s="134">
        <v>0.50992000000000004</v>
      </c>
      <c r="E57" s="134">
        <v>0.51598699999999997</v>
      </c>
      <c r="F57" s="134">
        <v>0.51257900000000001</v>
      </c>
      <c r="G57" s="134">
        <v>0.51193699999999998</v>
      </c>
      <c r="H57" s="134">
        <v>0.499639</v>
      </c>
      <c r="I57" s="134">
        <v>0.49890299999999999</v>
      </c>
      <c r="J57" s="134">
        <v>0.49750800000000001</v>
      </c>
      <c r="K57" s="134">
        <v>0.49541400000000002</v>
      </c>
      <c r="L57" s="134">
        <v>0.49662299999999998</v>
      </c>
      <c r="M57" s="134">
        <v>0.48824699999999999</v>
      </c>
      <c r="N57" s="134">
        <v>0.48319600000000001</v>
      </c>
      <c r="O57" s="134">
        <v>0.475665</v>
      </c>
      <c r="P57" s="134">
        <v>0.47404200000000002</v>
      </c>
      <c r="Q57" s="134">
        <v>0.47549400000000003</v>
      </c>
      <c r="R57" s="134">
        <v>0.47161399999999998</v>
      </c>
      <c r="S57" s="134">
        <v>0.47218500000000002</v>
      </c>
      <c r="T57" s="134">
        <v>0.47347299999999998</v>
      </c>
      <c r="U57" s="134">
        <v>0.47278500000000001</v>
      </c>
      <c r="V57" s="134">
        <v>0.47073799999999999</v>
      </c>
      <c r="W57" s="134">
        <v>0.47149000000000002</v>
      </c>
      <c r="X57" s="134">
        <v>0.47194999999999998</v>
      </c>
      <c r="Y57" s="134">
        <v>0.471082</v>
      </c>
      <c r="Z57" s="134">
        <v>0.47103499999999998</v>
      </c>
      <c r="AA57" s="134">
        <v>0.469918</v>
      </c>
      <c r="AB57" s="134">
        <v>0.466665</v>
      </c>
      <c r="AC57" s="134">
        <v>0.46481099999999997</v>
      </c>
      <c r="AD57" s="134">
        <v>0.46622200000000003</v>
      </c>
      <c r="AE57" s="134">
        <v>0.46640999999999999</v>
      </c>
      <c r="AF57" s="134">
        <v>0.467723</v>
      </c>
      <c r="AG57" s="134">
        <v>0.46744599999999997</v>
      </c>
      <c r="AH57" s="134">
        <v>0.46605099999999999</v>
      </c>
      <c r="AI57" s="134">
        <v>0.467279</v>
      </c>
      <c r="AJ57" s="134">
        <v>0.46822000000000003</v>
      </c>
      <c r="AK57" s="135">
        <v>-2.663E-3</v>
      </c>
    </row>
    <row r="58" spans="1:37" ht="15" customHeight="1" x14ac:dyDescent="0.35">
      <c r="A58" s="129" t="s">
        <v>1313</v>
      </c>
      <c r="B58" s="133" t="s">
        <v>1283</v>
      </c>
      <c r="C58" s="134">
        <v>0.21947800000000001</v>
      </c>
      <c r="D58" s="134">
        <v>0.24140200000000001</v>
      </c>
      <c r="E58" s="134">
        <v>0.242593</v>
      </c>
      <c r="F58" s="134">
        <v>0.24643699999999999</v>
      </c>
      <c r="G58" s="134">
        <v>0.243008</v>
      </c>
      <c r="H58" s="134">
        <v>0.23309299999999999</v>
      </c>
      <c r="I58" s="134">
        <v>0.23398099999999999</v>
      </c>
      <c r="J58" s="134">
        <v>0.23356499999999999</v>
      </c>
      <c r="K58" s="134">
        <v>0.22891900000000001</v>
      </c>
      <c r="L58" s="134">
        <v>0.23471500000000001</v>
      </c>
      <c r="M58" s="134">
        <v>0.23576</v>
      </c>
      <c r="N58" s="134">
        <v>0.23635600000000001</v>
      </c>
      <c r="O58" s="134">
        <v>0.23924599999999999</v>
      </c>
      <c r="P58" s="134">
        <v>0.24226</v>
      </c>
      <c r="Q58" s="134">
        <v>0.248664</v>
      </c>
      <c r="R58" s="134">
        <v>0.25114900000000001</v>
      </c>
      <c r="S58" s="134">
        <v>0.25336500000000001</v>
      </c>
      <c r="T58" s="134">
        <v>0.26041500000000001</v>
      </c>
      <c r="U58" s="134">
        <v>0.26503599999999999</v>
      </c>
      <c r="V58" s="134">
        <v>0.26967999999999998</v>
      </c>
      <c r="W58" s="134">
        <v>0.27457399999999998</v>
      </c>
      <c r="X58" s="134">
        <v>0.28064499999999998</v>
      </c>
      <c r="Y58" s="134">
        <v>0.28777799999999998</v>
      </c>
      <c r="Z58" s="134">
        <v>0.29511199999999999</v>
      </c>
      <c r="AA58" s="134">
        <v>0.30041499999999999</v>
      </c>
      <c r="AB58" s="134">
        <v>0.30985099999999999</v>
      </c>
      <c r="AC58" s="134">
        <v>0.31663799999999998</v>
      </c>
      <c r="AD58" s="134">
        <v>0.324571</v>
      </c>
      <c r="AE58" s="134">
        <v>0.33280300000000002</v>
      </c>
      <c r="AF58" s="134">
        <v>0.34281499999999998</v>
      </c>
      <c r="AG58" s="134">
        <v>0.35162199999999999</v>
      </c>
      <c r="AH58" s="134">
        <v>0.36138100000000001</v>
      </c>
      <c r="AI58" s="134">
        <v>0.37195499999999998</v>
      </c>
      <c r="AJ58" s="134">
        <v>0.38286700000000001</v>
      </c>
      <c r="AK58" s="135">
        <v>1.4518E-2</v>
      </c>
    </row>
    <row r="59" spans="1:37" ht="15" customHeight="1" x14ac:dyDescent="0.35">
      <c r="A59" s="129" t="s">
        <v>1314</v>
      </c>
      <c r="B59" s="133" t="s">
        <v>1285</v>
      </c>
      <c r="C59" s="134">
        <v>0.32584400000000002</v>
      </c>
      <c r="D59" s="134">
        <v>0.32711099999999999</v>
      </c>
      <c r="E59" s="134">
        <v>0.33184900000000001</v>
      </c>
      <c r="F59" s="134">
        <v>0.32971</v>
      </c>
      <c r="G59" s="134">
        <v>0.32930799999999999</v>
      </c>
      <c r="H59" s="134">
        <v>0.32139299999999998</v>
      </c>
      <c r="I59" s="134">
        <v>0.32091799999999998</v>
      </c>
      <c r="J59" s="134">
        <v>0.32001099999999999</v>
      </c>
      <c r="K59" s="134">
        <v>0.31865599999999999</v>
      </c>
      <c r="L59" s="134">
        <v>0.31936100000000001</v>
      </c>
      <c r="M59" s="134">
        <v>0.31386700000000001</v>
      </c>
      <c r="N59" s="134">
        <v>0.310589</v>
      </c>
      <c r="O59" s="134">
        <v>0.30566700000000002</v>
      </c>
      <c r="P59" s="134">
        <v>0.30461100000000002</v>
      </c>
      <c r="Q59" s="134">
        <v>0.30547800000000003</v>
      </c>
      <c r="R59" s="134">
        <v>0.30293300000000001</v>
      </c>
      <c r="S59" s="134">
        <v>0.303315</v>
      </c>
      <c r="T59" s="134">
        <v>0.304091</v>
      </c>
      <c r="U59" s="134">
        <v>0.30360500000000001</v>
      </c>
      <c r="V59" s="134">
        <v>0.30223800000000001</v>
      </c>
      <c r="W59" s="134">
        <v>0.302705</v>
      </c>
      <c r="X59" s="134">
        <v>0.30295100000000003</v>
      </c>
      <c r="Y59" s="134">
        <v>0.30231599999999997</v>
      </c>
      <c r="Z59" s="134">
        <v>0.30222199999999999</v>
      </c>
      <c r="AA59" s="134">
        <v>0.30144500000000002</v>
      </c>
      <c r="AB59" s="134">
        <v>0.29920799999999997</v>
      </c>
      <c r="AC59" s="134">
        <v>0.29795199999999999</v>
      </c>
      <c r="AD59" s="134">
        <v>0.29881000000000002</v>
      </c>
      <c r="AE59" s="134">
        <v>0.29886600000000002</v>
      </c>
      <c r="AF59" s="134">
        <v>0.29963400000000001</v>
      </c>
      <c r="AG59" s="134">
        <v>0.29939900000000003</v>
      </c>
      <c r="AH59" s="134">
        <v>0.29841299999999998</v>
      </c>
      <c r="AI59" s="134">
        <v>0.29918499999999998</v>
      </c>
      <c r="AJ59" s="134">
        <v>0.29976900000000001</v>
      </c>
      <c r="AK59" s="135">
        <v>-2.7239999999999999E-3</v>
      </c>
    </row>
    <row r="60" spans="1:37" ht="15" customHeight="1" x14ac:dyDescent="0.35">
      <c r="A60" s="129" t="s">
        <v>1315</v>
      </c>
      <c r="B60" s="133" t="s">
        <v>1287</v>
      </c>
      <c r="C60" s="134">
        <v>0</v>
      </c>
      <c r="D60" s="134">
        <v>0</v>
      </c>
      <c r="E60" s="134">
        <v>0</v>
      </c>
      <c r="F60" s="134">
        <v>0</v>
      </c>
      <c r="G60" s="134">
        <v>0</v>
      </c>
      <c r="H60" s="134">
        <v>0</v>
      </c>
      <c r="I60" s="134">
        <v>0</v>
      </c>
      <c r="J60" s="134">
        <v>0</v>
      </c>
      <c r="K60" s="134">
        <v>0</v>
      </c>
      <c r="L60" s="134">
        <v>0</v>
      </c>
      <c r="M60" s="134">
        <v>0</v>
      </c>
      <c r="N60" s="134">
        <v>0</v>
      </c>
      <c r="O60" s="134">
        <v>0</v>
      </c>
      <c r="P60" s="134">
        <v>0</v>
      </c>
      <c r="Q60" s="134">
        <v>0</v>
      </c>
      <c r="R60" s="134">
        <v>0</v>
      </c>
      <c r="S60" s="134">
        <v>0</v>
      </c>
      <c r="T60" s="134">
        <v>0</v>
      </c>
      <c r="U60" s="134">
        <v>0</v>
      </c>
      <c r="V60" s="134">
        <v>0</v>
      </c>
      <c r="W60" s="134">
        <v>0</v>
      </c>
      <c r="X60" s="134">
        <v>0</v>
      </c>
      <c r="Y60" s="134">
        <v>0</v>
      </c>
      <c r="Z60" s="134">
        <v>0</v>
      </c>
      <c r="AA60" s="134">
        <v>0</v>
      </c>
      <c r="AB60" s="134">
        <v>0</v>
      </c>
      <c r="AC60" s="134">
        <v>0</v>
      </c>
      <c r="AD60" s="134">
        <v>0</v>
      </c>
      <c r="AE60" s="134">
        <v>0</v>
      </c>
      <c r="AF60" s="134">
        <v>0</v>
      </c>
      <c r="AG60" s="134">
        <v>0</v>
      </c>
      <c r="AH60" s="134">
        <v>0</v>
      </c>
      <c r="AI60" s="134">
        <v>0</v>
      </c>
      <c r="AJ60" s="134">
        <v>0</v>
      </c>
      <c r="AK60" s="135" t="s">
        <v>552</v>
      </c>
    </row>
    <row r="61" spans="1:37" ht="15" customHeight="1" x14ac:dyDescent="0.35">
      <c r="A61" s="129" t="s">
        <v>1316</v>
      </c>
      <c r="B61" s="133" t="s">
        <v>1289</v>
      </c>
      <c r="C61" s="134">
        <v>0.14510100000000001</v>
      </c>
      <c r="D61" s="134">
        <v>0.27548699999999998</v>
      </c>
      <c r="E61" s="134">
        <v>0.53755399999999998</v>
      </c>
      <c r="F61" s="134">
        <v>0.92350900000000002</v>
      </c>
      <c r="G61" s="134">
        <v>1.6526650000000001</v>
      </c>
      <c r="H61" s="134">
        <v>2.4145699999999999</v>
      </c>
      <c r="I61" s="134">
        <v>2.5302479999999998</v>
      </c>
      <c r="J61" s="134">
        <v>2.8659089999999998</v>
      </c>
      <c r="K61" s="134">
        <v>3.143961</v>
      </c>
      <c r="L61" s="134">
        <v>3.1309230000000001</v>
      </c>
      <c r="M61" s="134">
        <v>3.1164710000000002</v>
      </c>
      <c r="N61" s="134">
        <v>2.951368</v>
      </c>
      <c r="O61" s="134">
        <v>2.9753500000000002</v>
      </c>
      <c r="P61" s="134">
        <v>2.9508779999999999</v>
      </c>
      <c r="Q61" s="134">
        <v>2.9581940000000002</v>
      </c>
      <c r="R61" s="134">
        <v>2.702941</v>
      </c>
      <c r="S61" s="134">
        <v>2.6786249999999998</v>
      </c>
      <c r="T61" s="134">
        <v>2.698299</v>
      </c>
      <c r="U61" s="134">
        <v>2.713384</v>
      </c>
      <c r="V61" s="134">
        <v>2.7417539999999998</v>
      </c>
      <c r="W61" s="134">
        <v>2.6817600000000001</v>
      </c>
      <c r="X61" s="134">
        <v>2.6967279999999998</v>
      </c>
      <c r="Y61" s="134">
        <v>2.7229320000000001</v>
      </c>
      <c r="Z61" s="134">
        <v>2.7552829999999999</v>
      </c>
      <c r="AA61" s="134">
        <v>2.750292</v>
      </c>
      <c r="AB61" s="134">
        <v>2.7574550000000002</v>
      </c>
      <c r="AC61" s="134">
        <v>2.7736719999999999</v>
      </c>
      <c r="AD61" s="134">
        <v>2.7923480000000001</v>
      </c>
      <c r="AE61" s="134">
        <v>2.8016320000000001</v>
      </c>
      <c r="AF61" s="134">
        <v>2.8158970000000001</v>
      </c>
      <c r="AG61" s="134">
        <v>2.8331789999999999</v>
      </c>
      <c r="AH61" s="134">
        <v>2.8417129999999999</v>
      </c>
      <c r="AI61" s="134">
        <v>2.8537720000000002</v>
      </c>
      <c r="AJ61" s="134">
        <v>2.8794460000000002</v>
      </c>
      <c r="AK61" s="135">
        <v>7.6093999999999995E-2</v>
      </c>
    </row>
    <row r="62" spans="1:37" ht="15" customHeight="1" x14ac:dyDescent="0.35">
      <c r="A62" s="129" t="s">
        <v>1317</v>
      </c>
      <c r="B62" s="133" t="s">
        <v>1318</v>
      </c>
      <c r="C62" s="134">
        <v>85.069762999999995</v>
      </c>
      <c r="D62" s="134">
        <v>85.542205999999993</v>
      </c>
      <c r="E62" s="134">
        <v>90.946326999999997</v>
      </c>
      <c r="F62" s="134">
        <v>94.127646999999996</v>
      </c>
      <c r="G62" s="134">
        <v>101.00865899999999</v>
      </c>
      <c r="H62" s="134">
        <v>104.66745</v>
      </c>
      <c r="I62" s="134">
        <v>106.181229</v>
      </c>
      <c r="J62" s="134">
        <v>108.80722799999999</v>
      </c>
      <c r="K62" s="134">
        <v>110.45616099999999</v>
      </c>
      <c r="L62" s="134">
        <v>110.985725</v>
      </c>
      <c r="M62" s="134">
        <v>111.393883</v>
      </c>
      <c r="N62" s="134">
        <v>113.32152600000001</v>
      </c>
      <c r="O62" s="134">
        <v>115.11557000000001</v>
      </c>
      <c r="P62" s="134">
        <v>120.37940999999999</v>
      </c>
      <c r="Q62" s="134">
        <v>122.854004</v>
      </c>
      <c r="R62" s="134">
        <v>122.619705</v>
      </c>
      <c r="S62" s="134">
        <v>125.648201</v>
      </c>
      <c r="T62" s="134">
        <v>129.50563</v>
      </c>
      <c r="U62" s="134">
        <v>131.215408</v>
      </c>
      <c r="V62" s="134">
        <v>133.236908</v>
      </c>
      <c r="W62" s="134">
        <v>134.783661</v>
      </c>
      <c r="X62" s="134">
        <v>135.52281199999999</v>
      </c>
      <c r="Y62" s="134">
        <v>135.48315400000001</v>
      </c>
      <c r="Z62" s="134">
        <v>135.71549999999999</v>
      </c>
      <c r="AA62" s="134">
        <v>133.90991199999999</v>
      </c>
      <c r="AB62" s="134">
        <v>132.19096400000001</v>
      </c>
      <c r="AC62" s="134">
        <v>130.22877500000001</v>
      </c>
      <c r="AD62" s="134">
        <v>130.29037500000001</v>
      </c>
      <c r="AE62" s="134">
        <v>130.52371199999999</v>
      </c>
      <c r="AF62" s="134">
        <v>128.24534600000001</v>
      </c>
      <c r="AG62" s="134">
        <v>130.43069499999999</v>
      </c>
      <c r="AH62" s="134">
        <v>132.51327499999999</v>
      </c>
      <c r="AI62" s="134">
        <v>135.37016299999999</v>
      </c>
      <c r="AJ62" s="134">
        <v>138.50616500000001</v>
      </c>
      <c r="AK62" s="135">
        <v>1.5174E-2</v>
      </c>
    </row>
    <row r="63" spans="1:37" ht="15" customHeight="1" x14ac:dyDescent="0.35"/>
    <row r="64" spans="1:37" ht="15" customHeight="1" x14ac:dyDescent="0.35">
      <c r="A64" s="129" t="s">
        <v>1319</v>
      </c>
      <c r="B64" s="133" t="s">
        <v>1320</v>
      </c>
      <c r="C64" s="134">
        <v>10.278226999999999</v>
      </c>
      <c r="D64" s="134">
        <v>10.401733999999999</v>
      </c>
      <c r="E64" s="134">
        <v>10.819194</v>
      </c>
      <c r="F64" s="134">
        <v>11.219111</v>
      </c>
      <c r="G64" s="134">
        <v>12.000294</v>
      </c>
      <c r="H64" s="134">
        <v>12.721282</v>
      </c>
      <c r="I64" s="134">
        <v>12.941580999999999</v>
      </c>
      <c r="J64" s="134">
        <v>13.331704</v>
      </c>
      <c r="K64" s="134">
        <v>13.687078</v>
      </c>
      <c r="L64" s="134">
        <v>13.774635</v>
      </c>
      <c r="M64" s="134">
        <v>14.123785</v>
      </c>
      <c r="N64" s="134">
        <v>14.573319</v>
      </c>
      <c r="O64" s="134">
        <v>15.046431999999999</v>
      </c>
      <c r="P64" s="134">
        <v>15.847436</v>
      </c>
      <c r="Q64" s="134">
        <v>16.185333</v>
      </c>
      <c r="R64" s="134">
        <v>16.362677000000001</v>
      </c>
      <c r="S64" s="134">
        <v>16.82638</v>
      </c>
      <c r="T64" s="134">
        <v>17.375464999999998</v>
      </c>
      <c r="U64" s="134">
        <v>17.723112</v>
      </c>
      <c r="V64" s="134">
        <v>18.141960000000001</v>
      </c>
      <c r="W64" s="134">
        <v>18.388081</v>
      </c>
      <c r="X64" s="134">
        <v>18.539183000000001</v>
      </c>
      <c r="Y64" s="134">
        <v>18.642749999999999</v>
      </c>
      <c r="Z64" s="134">
        <v>18.740053</v>
      </c>
      <c r="AA64" s="134">
        <v>18.550675999999999</v>
      </c>
      <c r="AB64" s="134">
        <v>18.472632999999998</v>
      </c>
      <c r="AC64" s="134">
        <v>18.286686</v>
      </c>
      <c r="AD64" s="134">
        <v>18.244264999999999</v>
      </c>
      <c r="AE64" s="134">
        <v>18.304055999999999</v>
      </c>
      <c r="AF64" s="134">
        <v>17.934259000000001</v>
      </c>
      <c r="AG64" s="134">
        <v>18.272559999999999</v>
      </c>
      <c r="AH64" s="134">
        <v>18.653735999999999</v>
      </c>
      <c r="AI64" s="134">
        <v>19.023159</v>
      </c>
      <c r="AJ64" s="134">
        <v>19.438288</v>
      </c>
      <c r="AK64" s="135">
        <v>1.9732E-2</v>
      </c>
    </row>
    <row r="65" spans="1:37" ht="15" customHeight="1" x14ac:dyDescent="0.35">
      <c r="A65" s="129" t="s">
        <v>1321</v>
      </c>
      <c r="B65" s="132" t="s">
        <v>1322</v>
      </c>
      <c r="C65" s="136">
        <v>827.66961700000002</v>
      </c>
      <c r="D65" s="136">
        <v>822.38403300000004</v>
      </c>
      <c r="E65" s="136">
        <v>840.60168499999997</v>
      </c>
      <c r="F65" s="136">
        <v>838.99383499999999</v>
      </c>
      <c r="G65" s="136">
        <v>841.71820100000002</v>
      </c>
      <c r="H65" s="136">
        <v>822.77441399999998</v>
      </c>
      <c r="I65" s="136">
        <v>820.46569799999997</v>
      </c>
      <c r="J65" s="136">
        <v>816.15399200000002</v>
      </c>
      <c r="K65" s="136">
        <v>807.01049799999998</v>
      </c>
      <c r="L65" s="136">
        <v>805.72534199999996</v>
      </c>
      <c r="M65" s="136">
        <v>788.69708300000002</v>
      </c>
      <c r="N65" s="136">
        <v>777.59582499999999</v>
      </c>
      <c r="O65" s="136">
        <v>765.06897000000004</v>
      </c>
      <c r="P65" s="136">
        <v>759.61444100000006</v>
      </c>
      <c r="Q65" s="136">
        <v>759.04528800000003</v>
      </c>
      <c r="R65" s="136">
        <v>749.38659700000005</v>
      </c>
      <c r="S65" s="136">
        <v>746.73345900000004</v>
      </c>
      <c r="T65" s="136">
        <v>745.33618200000001</v>
      </c>
      <c r="U65" s="136">
        <v>740.36328100000003</v>
      </c>
      <c r="V65" s="136">
        <v>734.41296399999999</v>
      </c>
      <c r="W65" s="136">
        <v>732.99475099999995</v>
      </c>
      <c r="X65" s="136">
        <v>731.00744599999996</v>
      </c>
      <c r="Y65" s="136">
        <v>726.73376499999995</v>
      </c>
      <c r="Z65" s="136">
        <v>724.20019500000001</v>
      </c>
      <c r="AA65" s="136">
        <v>721.85998500000005</v>
      </c>
      <c r="AB65" s="136">
        <v>715.60437000000002</v>
      </c>
      <c r="AC65" s="136">
        <v>712.150757</v>
      </c>
      <c r="AD65" s="136">
        <v>714.14428699999996</v>
      </c>
      <c r="AE65" s="136">
        <v>713.08630400000004</v>
      </c>
      <c r="AF65" s="136">
        <v>715.08581500000003</v>
      </c>
      <c r="AG65" s="136">
        <v>713.80639599999995</v>
      </c>
      <c r="AH65" s="136">
        <v>710.38464399999998</v>
      </c>
      <c r="AI65" s="136">
        <v>711.60717799999998</v>
      </c>
      <c r="AJ65" s="136">
        <v>712.54303000000004</v>
      </c>
      <c r="AK65" s="137">
        <v>-4.47E-3</v>
      </c>
    </row>
    <row r="66" spans="1:37" ht="15" customHeight="1" x14ac:dyDescent="0.35"/>
    <row r="67" spans="1:37" ht="15" customHeight="1" x14ac:dyDescent="0.35">
      <c r="A67" s="129" t="s">
        <v>1323</v>
      </c>
      <c r="B67" s="133" t="s">
        <v>1324</v>
      </c>
      <c r="C67" s="134">
        <v>9.2445760000000003</v>
      </c>
      <c r="D67" s="134">
        <v>11.604797</v>
      </c>
      <c r="E67" s="134">
        <v>13.564814999999999</v>
      </c>
      <c r="F67" s="134">
        <v>14.540217</v>
      </c>
      <c r="G67" s="134">
        <v>15.554446</v>
      </c>
      <c r="H67" s="134">
        <v>16.298466000000001</v>
      </c>
      <c r="I67" s="134">
        <v>16.766546000000002</v>
      </c>
      <c r="J67" s="134">
        <v>17.357941</v>
      </c>
      <c r="K67" s="134">
        <v>17.783093999999998</v>
      </c>
      <c r="L67" s="134">
        <v>17.967247</v>
      </c>
      <c r="M67" s="134">
        <v>18.417572</v>
      </c>
      <c r="N67" s="134">
        <v>18.931014999999999</v>
      </c>
      <c r="O67" s="134">
        <v>19.551922000000001</v>
      </c>
      <c r="P67" s="134">
        <v>20.323566</v>
      </c>
      <c r="Q67" s="134">
        <v>20.917629000000002</v>
      </c>
      <c r="R67" s="134">
        <v>21.460823000000001</v>
      </c>
      <c r="S67" s="134">
        <v>22.152812999999998</v>
      </c>
      <c r="T67" s="134">
        <v>22.874663999999999</v>
      </c>
      <c r="U67" s="134">
        <v>23.477121</v>
      </c>
      <c r="V67" s="134">
        <v>24.091894</v>
      </c>
      <c r="W67" s="134">
        <v>24.53837</v>
      </c>
      <c r="X67" s="134">
        <v>24.909624000000001</v>
      </c>
      <c r="Y67" s="134">
        <v>25.262588999999998</v>
      </c>
      <c r="Z67" s="134">
        <v>25.585481999999999</v>
      </c>
      <c r="AA67" s="134">
        <v>25.680306999999999</v>
      </c>
      <c r="AB67" s="134">
        <v>25.849066000000001</v>
      </c>
      <c r="AC67" s="134">
        <v>25.922875999999999</v>
      </c>
      <c r="AD67" s="134">
        <v>26.005130999999999</v>
      </c>
      <c r="AE67" s="134">
        <v>26.171334999999999</v>
      </c>
      <c r="AF67" s="134">
        <v>26.100671999999999</v>
      </c>
      <c r="AG67" s="134">
        <v>26.385683</v>
      </c>
      <c r="AH67" s="134">
        <v>26.716248</v>
      </c>
      <c r="AI67" s="134">
        <v>27.008747</v>
      </c>
      <c r="AJ67" s="134">
        <v>27.305617999999999</v>
      </c>
      <c r="AK67" s="135">
        <v>2.7101E-2</v>
      </c>
    </row>
    <row r="68" spans="1:37" ht="15" customHeight="1" x14ac:dyDescent="0.35">
      <c r="A68" s="129" t="s">
        <v>1325</v>
      </c>
      <c r="B68" s="133" t="s">
        <v>1326</v>
      </c>
      <c r="C68" s="134">
        <v>11.522002000000001</v>
      </c>
      <c r="D68" s="134">
        <v>11.518611999999999</v>
      </c>
      <c r="E68" s="134">
        <v>11.993002000000001</v>
      </c>
      <c r="F68" s="134">
        <v>13.710822</v>
      </c>
      <c r="G68" s="134">
        <v>18.761199999999999</v>
      </c>
      <c r="H68" s="134">
        <v>22.580078</v>
      </c>
      <c r="I68" s="134">
        <v>21.494194</v>
      </c>
      <c r="J68" s="134">
        <v>22.493303000000001</v>
      </c>
      <c r="K68" s="134">
        <v>24.185659000000001</v>
      </c>
      <c r="L68" s="134">
        <v>24.509232999999998</v>
      </c>
      <c r="M68" s="134">
        <v>24.843826</v>
      </c>
      <c r="N68" s="134">
        <v>24.360292000000001</v>
      </c>
      <c r="O68" s="134">
        <v>24.893017</v>
      </c>
      <c r="P68" s="134">
        <v>25.236381999999999</v>
      </c>
      <c r="Q68" s="134">
        <v>25.920952</v>
      </c>
      <c r="R68" s="134">
        <v>24.761116000000001</v>
      </c>
      <c r="S68" s="134">
        <v>25.318639999999998</v>
      </c>
      <c r="T68" s="134">
        <v>25.904323999999999</v>
      </c>
      <c r="U68" s="134">
        <v>26.330487999999999</v>
      </c>
      <c r="V68" s="134">
        <v>26.708548</v>
      </c>
      <c r="W68" s="134">
        <v>26.472536000000002</v>
      </c>
      <c r="X68" s="134">
        <v>26.401356</v>
      </c>
      <c r="Y68" s="134">
        <v>26.667444</v>
      </c>
      <c r="Z68" s="134">
        <v>26.946636000000002</v>
      </c>
      <c r="AA68" s="134">
        <v>27.062662</v>
      </c>
      <c r="AB68" s="134">
        <v>27.090540000000001</v>
      </c>
      <c r="AC68" s="134">
        <v>27.165316000000001</v>
      </c>
      <c r="AD68" s="134">
        <v>27.333611999999999</v>
      </c>
      <c r="AE68" s="134">
        <v>27.425488000000001</v>
      </c>
      <c r="AF68" s="134">
        <v>27.515179</v>
      </c>
      <c r="AG68" s="134">
        <v>27.531693000000001</v>
      </c>
      <c r="AH68" s="134">
        <v>27.478645</v>
      </c>
      <c r="AI68" s="134">
        <v>27.512909000000001</v>
      </c>
      <c r="AJ68" s="134">
        <v>27.555498</v>
      </c>
      <c r="AK68" s="135">
        <v>2.7632E-2</v>
      </c>
    </row>
    <row r="69" spans="1:37" ht="15" customHeight="1" x14ac:dyDescent="0.35">
      <c r="A69" s="129" t="s">
        <v>1327</v>
      </c>
      <c r="B69" s="133" t="s">
        <v>1328</v>
      </c>
      <c r="C69" s="134">
        <v>0</v>
      </c>
      <c r="D69" s="134">
        <v>0</v>
      </c>
      <c r="E69" s="134">
        <v>0</v>
      </c>
      <c r="F69" s="134">
        <v>0</v>
      </c>
      <c r="G69" s="134">
        <v>0</v>
      </c>
      <c r="H69" s="134">
        <v>0</v>
      </c>
      <c r="I69" s="134">
        <v>0</v>
      </c>
      <c r="J69" s="134">
        <v>0</v>
      </c>
      <c r="K69" s="134">
        <v>0</v>
      </c>
      <c r="L69" s="134">
        <v>0</v>
      </c>
      <c r="M69" s="134">
        <v>0</v>
      </c>
      <c r="N69" s="134">
        <v>0</v>
      </c>
      <c r="O69" s="134">
        <v>0</v>
      </c>
      <c r="P69" s="134">
        <v>0</v>
      </c>
      <c r="Q69" s="134">
        <v>0</v>
      </c>
      <c r="R69" s="134">
        <v>0</v>
      </c>
      <c r="S69" s="134">
        <v>0</v>
      </c>
      <c r="T69" s="134">
        <v>0</v>
      </c>
      <c r="U69" s="134">
        <v>0</v>
      </c>
      <c r="V69" s="134">
        <v>0</v>
      </c>
      <c r="W69" s="134">
        <v>0</v>
      </c>
      <c r="X69" s="134">
        <v>0</v>
      </c>
      <c r="Y69" s="134">
        <v>0</v>
      </c>
      <c r="Z69" s="134">
        <v>0</v>
      </c>
      <c r="AA69" s="134">
        <v>0</v>
      </c>
      <c r="AB69" s="134">
        <v>0</v>
      </c>
      <c r="AC69" s="134">
        <v>0</v>
      </c>
      <c r="AD69" s="134">
        <v>0</v>
      </c>
      <c r="AE69" s="134">
        <v>0</v>
      </c>
      <c r="AF69" s="134">
        <v>0</v>
      </c>
      <c r="AG69" s="134">
        <v>0</v>
      </c>
      <c r="AH69" s="134">
        <v>0</v>
      </c>
      <c r="AI69" s="134">
        <v>0</v>
      </c>
      <c r="AJ69" s="134">
        <v>0</v>
      </c>
      <c r="AK69" s="135" t="s">
        <v>552</v>
      </c>
    </row>
    <row r="70" spans="1:37" ht="15" customHeight="1" x14ac:dyDescent="0.35"/>
    <row r="71" spans="1:37" ht="15" customHeight="1" x14ac:dyDescent="0.35">
      <c r="B71" s="132" t="s">
        <v>1329</v>
      </c>
    </row>
    <row r="72" spans="1:37" ht="15" customHeight="1" x14ac:dyDescent="0.35">
      <c r="A72" s="129" t="s">
        <v>1330</v>
      </c>
      <c r="B72" s="133" t="s">
        <v>1331</v>
      </c>
      <c r="C72" s="134">
        <v>1621.530029</v>
      </c>
      <c r="D72" s="134">
        <v>1552.206543</v>
      </c>
      <c r="E72" s="134">
        <v>1508.8431399999999</v>
      </c>
      <c r="F72" s="134">
        <v>1476.1217039999999</v>
      </c>
      <c r="G72" s="134">
        <v>1450.376953</v>
      </c>
      <c r="H72" s="134">
        <v>1404.3811040000001</v>
      </c>
      <c r="I72" s="134">
        <v>1402.5972899999999</v>
      </c>
      <c r="J72" s="134">
        <v>1397.47937</v>
      </c>
      <c r="K72" s="134">
        <v>1391.4316409999999</v>
      </c>
      <c r="L72" s="134">
        <v>1392.3782960000001</v>
      </c>
      <c r="M72" s="134">
        <v>1384.3458250000001</v>
      </c>
      <c r="N72" s="134">
        <v>1379.7066649999999</v>
      </c>
      <c r="O72" s="134">
        <v>1370.5701899999999</v>
      </c>
      <c r="P72" s="134">
        <v>1370.9418949999999</v>
      </c>
      <c r="Q72" s="134">
        <v>1383.112183</v>
      </c>
      <c r="R72" s="134">
        <v>1380.178711</v>
      </c>
      <c r="S72" s="134">
        <v>1381.1707759999999</v>
      </c>
      <c r="T72" s="134">
        <v>1382.935303</v>
      </c>
      <c r="U72" s="134">
        <v>1380.3752440000001</v>
      </c>
      <c r="V72" s="134">
        <v>1374.9520259999999</v>
      </c>
      <c r="W72" s="134">
        <v>1376.435303</v>
      </c>
      <c r="X72" s="134">
        <v>1379.3682859999999</v>
      </c>
      <c r="Y72" s="134">
        <v>1377.4993899999999</v>
      </c>
      <c r="Z72" s="134">
        <v>1377.7248540000001</v>
      </c>
      <c r="AA72" s="134">
        <v>1380.759888</v>
      </c>
      <c r="AB72" s="134">
        <v>1377.984009</v>
      </c>
      <c r="AC72" s="134">
        <v>1378.3950199999999</v>
      </c>
      <c r="AD72" s="134">
        <v>1385.349731</v>
      </c>
      <c r="AE72" s="134">
        <v>1388.2604980000001</v>
      </c>
      <c r="AF72" s="134">
        <v>1393.87085</v>
      </c>
      <c r="AG72" s="134">
        <v>1387.8591309999999</v>
      </c>
      <c r="AH72" s="134">
        <v>1378.669312</v>
      </c>
      <c r="AI72" s="134">
        <v>1375.217529</v>
      </c>
      <c r="AJ72" s="134">
        <v>1369.6687010000001</v>
      </c>
      <c r="AK72" s="135">
        <v>-3.9020000000000001E-3</v>
      </c>
    </row>
    <row r="73" spans="1:37" ht="15" customHeight="1" x14ac:dyDescent="0.35">
      <c r="A73" s="129" t="s">
        <v>1332</v>
      </c>
      <c r="B73" s="133" t="s">
        <v>1333</v>
      </c>
      <c r="C73" s="134">
        <v>4.3125150000000003</v>
      </c>
      <c r="D73" s="134">
        <v>8.1950149999999997</v>
      </c>
      <c r="E73" s="134">
        <v>14.909894</v>
      </c>
      <c r="F73" s="134">
        <v>21.083136</v>
      </c>
      <c r="G73" s="134">
        <v>21.781552999999999</v>
      </c>
      <c r="H73" s="134">
        <v>22.623425999999998</v>
      </c>
      <c r="I73" s="134">
        <v>23.867889000000002</v>
      </c>
      <c r="J73" s="134">
        <v>24.842936000000002</v>
      </c>
      <c r="K73" s="134">
        <v>26.395783999999999</v>
      </c>
      <c r="L73" s="134">
        <v>27.925609999999999</v>
      </c>
      <c r="M73" s="134">
        <v>28.983871000000001</v>
      </c>
      <c r="N73" s="134">
        <v>30.893802999999998</v>
      </c>
      <c r="O73" s="134">
        <v>31.749013999999999</v>
      </c>
      <c r="P73" s="134">
        <v>33.044257999999999</v>
      </c>
      <c r="Q73" s="134">
        <v>33.478287000000002</v>
      </c>
      <c r="R73" s="134">
        <v>33.122687999999997</v>
      </c>
      <c r="S73" s="134">
        <v>32.573627000000002</v>
      </c>
      <c r="T73" s="134">
        <v>33.072220000000002</v>
      </c>
      <c r="U73" s="134">
        <v>32.356341999999998</v>
      </c>
      <c r="V73" s="134">
        <v>31.508316000000001</v>
      </c>
      <c r="W73" s="134">
        <v>31.18084</v>
      </c>
      <c r="X73" s="134">
        <v>30.650075999999999</v>
      </c>
      <c r="Y73" s="134">
        <v>30.156625999999999</v>
      </c>
      <c r="Z73" s="134">
        <v>29.846976999999999</v>
      </c>
      <c r="AA73" s="134">
        <v>29.623999000000001</v>
      </c>
      <c r="AB73" s="134">
        <v>29.177958</v>
      </c>
      <c r="AC73" s="134">
        <v>28.823257000000002</v>
      </c>
      <c r="AD73" s="134">
        <v>28.719313</v>
      </c>
      <c r="AE73" s="134">
        <v>28.438326</v>
      </c>
      <c r="AF73" s="134">
        <v>28.496624000000001</v>
      </c>
      <c r="AG73" s="134">
        <v>28.398823</v>
      </c>
      <c r="AH73" s="134">
        <v>27.983440000000002</v>
      </c>
      <c r="AI73" s="134">
        <v>27.66404</v>
      </c>
      <c r="AJ73" s="134">
        <v>27.130123000000001</v>
      </c>
      <c r="AK73" s="135">
        <v>3.8117999999999999E-2</v>
      </c>
    </row>
    <row r="74" spans="1:37" ht="15" customHeight="1" x14ac:dyDescent="0.35">
      <c r="A74" s="129" t="s">
        <v>1334</v>
      </c>
      <c r="B74" s="133" t="s">
        <v>1335</v>
      </c>
      <c r="C74" s="134">
        <v>101.093155</v>
      </c>
      <c r="D74" s="134">
        <v>98.267059000000003</v>
      </c>
      <c r="E74" s="134">
        <v>97.961403000000004</v>
      </c>
      <c r="F74" s="134">
        <v>96.902489000000003</v>
      </c>
      <c r="G74" s="134">
        <v>96.660431000000003</v>
      </c>
      <c r="H74" s="134">
        <v>94.329491000000004</v>
      </c>
      <c r="I74" s="134">
        <v>94.278296999999995</v>
      </c>
      <c r="J74" s="134">
        <v>94.152420000000006</v>
      </c>
      <c r="K74" s="134">
        <v>93.37397</v>
      </c>
      <c r="L74" s="134">
        <v>93.377326999999994</v>
      </c>
      <c r="M74" s="134">
        <v>94.022446000000002</v>
      </c>
      <c r="N74" s="134">
        <v>97.596976999999995</v>
      </c>
      <c r="O74" s="134">
        <v>99.261375000000001</v>
      </c>
      <c r="P74" s="134">
        <v>105.607178</v>
      </c>
      <c r="Q74" s="134">
        <v>107.793854</v>
      </c>
      <c r="R74" s="134">
        <v>108.240234</v>
      </c>
      <c r="S74" s="134">
        <v>111.094673</v>
      </c>
      <c r="T74" s="134">
        <v>114.629715</v>
      </c>
      <c r="U74" s="134">
        <v>115.482849</v>
      </c>
      <c r="V74" s="134">
        <v>116.56855</v>
      </c>
      <c r="W74" s="134">
        <v>117.240852</v>
      </c>
      <c r="X74" s="134">
        <v>116.843452</v>
      </c>
      <c r="Y74" s="134">
        <v>114.876572</v>
      </c>
      <c r="Z74" s="134">
        <v>113.00679</v>
      </c>
      <c r="AA74" s="134">
        <v>108.741997</v>
      </c>
      <c r="AB74" s="134">
        <v>104.576111</v>
      </c>
      <c r="AC74" s="134">
        <v>99.676581999999996</v>
      </c>
      <c r="AD74" s="134">
        <v>96.990448000000001</v>
      </c>
      <c r="AE74" s="134">
        <v>94.619720000000001</v>
      </c>
      <c r="AF74" s="134">
        <v>88.106316000000007</v>
      </c>
      <c r="AG74" s="134">
        <v>87.683006000000006</v>
      </c>
      <c r="AH74" s="134">
        <v>87.063461000000004</v>
      </c>
      <c r="AI74" s="134">
        <v>86.861510999999993</v>
      </c>
      <c r="AJ74" s="134">
        <v>86.559203999999994</v>
      </c>
      <c r="AK74" s="135">
        <v>-3.9569999999999996E-3</v>
      </c>
    </row>
    <row r="75" spans="1:37" ht="15" customHeight="1" x14ac:dyDescent="0.35">
      <c r="A75" s="129" t="s">
        <v>1336</v>
      </c>
      <c r="B75" s="133" t="s">
        <v>1337</v>
      </c>
      <c r="C75" s="134">
        <v>7.2056750000000003</v>
      </c>
      <c r="D75" s="134">
        <v>21.373042999999999</v>
      </c>
      <c r="E75" s="134">
        <v>53.832915999999997</v>
      </c>
      <c r="F75" s="134">
        <v>68.027739999999994</v>
      </c>
      <c r="G75" s="134">
        <v>80.658569</v>
      </c>
      <c r="H75" s="134">
        <v>87.185715000000002</v>
      </c>
      <c r="I75" s="134">
        <v>93.068588000000005</v>
      </c>
      <c r="J75" s="134">
        <v>99.592208999999997</v>
      </c>
      <c r="K75" s="134">
        <v>104.876389</v>
      </c>
      <c r="L75" s="134">
        <v>105.560463</v>
      </c>
      <c r="M75" s="134">
        <v>108.27272000000001</v>
      </c>
      <c r="N75" s="134">
        <v>111.02544399999999</v>
      </c>
      <c r="O75" s="134">
        <v>115.886223</v>
      </c>
      <c r="P75" s="134">
        <v>122.08416</v>
      </c>
      <c r="Q75" s="134">
        <v>131.20460499999999</v>
      </c>
      <c r="R75" s="134">
        <v>138.765793</v>
      </c>
      <c r="S75" s="134">
        <v>148.252655</v>
      </c>
      <c r="T75" s="134">
        <v>158.434921</v>
      </c>
      <c r="U75" s="134">
        <v>167.916122</v>
      </c>
      <c r="V75" s="134">
        <v>176.86979700000001</v>
      </c>
      <c r="W75" s="134">
        <v>184.75054900000001</v>
      </c>
      <c r="X75" s="134">
        <v>192.84042400000001</v>
      </c>
      <c r="Y75" s="134">
        <v>200.333832</v>
      </c>
      <c r="Z75" s="134">
        <v>207.62799100000001</v>
      </c>
      <c r="AA75" s="134">
        <v>213.11257900000001</v>
      </c>
      <c r="AB75" s="134">
        <v>218.77972399999999</v>
      </c>
      <c r="AC75" s="134">
        <v>224.118515</v>
      </c>
      <c r="AD75" s="134">
        <v>229.396973</v>
      </c>
      <c r="AE75" s="134">
        <v>235.03808599999999</v>
      </c>
      <c r="AF75" s="134">
        <v>240.07960499999999</v>
      </c>
      <c r="AG75" s="134">
        <v>244.53114299999999</v>
      </c>
      <c r="AH75" s="134">
        <v>249.18604999999999</v>
      </c>
      <c r="AI75" s="134">
        <v>254.273392</v>
      </c>
      <c r="AJ75" s="134">
        <v>258.77044699999999</v>
      </c>
      <c r="AK75" s="135">
        <v>8.1048999999999996E-2</v>
      </c>
    </row>
    <row r="76" spans="1:37" ht="15" customHeight="1" x14ac:dyDescent="0.35">
      <c r="A76" s="129" t="s">
        <v>1338</v>
      </c>
      <c r="B76" s="133" t="s">
        <v>1339</v>
      </c>
      <c r="C76" s="134">
        <v>5.4103050000000001</v>
      </c>
      <c r="D76" s="134">
        <v>20.640425</v>
      </c>
      <c r="E76" s="134">
        <v>23.063658</v>
      </c>
      <c r="F76" s="134">
        <v>24.989550000000001</v>
      </c>
      <c r="G76" s="134">
        <v>28.351337000000001</v>
      </c>
      <c r="H76" s="134">
        <v>29.648192999999999</v>
      </c>
      <c r="I76" s="134">
        <v>30.533262000000001</v>
      </c>
      <c r="J76" s="134">
        <v>31.796816</v>
      </c>
      <c r="K76" s="134">
        <v>33.332348000000003</v>
      </c>
      <c r="L76" s="134">
        <v>33.871178</v>
      </c>
      <c r="M76" s="134">
        <v>34.797790999999997</v>
      </c>
      <c r="N76" s="134">
        <v>35.570861999999998</v>
      </c>
      <c r="O76" s="134">
        <v>37.257942</v>
      </c>
      <c r="P76" s="134">
        <v>38.532238</v>
      </c>
      <c r="Q76" s="134">
        <v>39.762504999999997</v>
      </c>
      <c r="R76" s="134">
        <v>41.050891999999997</v>
      </c>
      <c r="S76" s="134">
        <v>42.283520000000003</v>
      </c>
      <c r="T76" s="134">
        <v>43.689712999999998</v>
      </c>
      <c r="U76" s="134">
        <v>44.906609000000003</v>
      </c>
      <c r="V76" s="134">
        <v>46.194065000000002</v>
      </c>
      <c r="W76" s="134">
        <v>47.532691999999997</v>
      </c>
      <c r="X76" s="134">
        <v>48.169079000000004</v>
      </c>
      <c r="Y76" s="134">
        <v>49.380909000000003</v>
      </c>
      <c r="Z76" s="134">
        <v>50.654212999999999</v>
      </c>
      <c r="AA76" s="134">
        <v>51.468884000000003</v>
      </c>
      <c r="AB76" s="134">
        <v>52.350276999999998</v>
      </c>
      <c r="AC76" s="134">
        <v>53.124718000000001</v>
      </c>
      <c r="AD76" s="134">
        <v>53.989055999999998</v>
      </c>
      <c r="AE76" s="134">
        <v>54.892783999999999</v>
      </c>
      <c r="AF76" s="134">
        <v>55.754944000000002</v>
      </c>
      <c r="AG76" s="134">
        <v>56.601875</v>
      </c>
      <c r="AH76" s="134">
        <v>57.425297</v>
      </c>
      <c r="AI76" s="134">
        <v>58.299441999999999</v>
      </c>
      <c r="AJ76" s="134">
        <v>59.304290999999999</v>
      </c>
      <c r="AK76" s="135">
        <v>3.3531999999999999E-2</v>
      </c>
    </row>
    <row r="77" spans="1:37" ht="15" customHeight="1" x14ac:dyDescent="0.35">
      <c r="A77" s="129" t="s">
        <v>1340</v>
      </c>
      <c r="B77" s="133" t="s">
        <v>1341</v>
      </c>
      <c r="C77" s="134">
        <v>47.649833999999998</v>
      </c>
      <c r="D77" s="134">
        <v>62.177891000000002</v>
      </c>
      <c r="E77" s="134">
        <v>61.343192999999999</v>
      </c>
      <c r="F77" s="134">
        <v>61.118153</v>
      </c>
      <c r="G77" s="134">
        <v>60.343048000000003</v>
      </c>
      <c r="H77" s="134">
        <v>60.073256999999998</v>
      </c>
      <c r="I77" s="134">
        <v>62.591777999999998</v>
      </c>
      <c r="J77" s="134">
        <v>65.638855000000007</v>
      </c>
      <c r="K77" s="134">
        <v>66.961860999999999</v>
      </c>
      <c r="L77" s="134">
        <v>70.153403999999995</v>
      </c>
      <c r="M77" s="134">
        <v>73.873931999999996</v>
      </c>
      <c r="N77" s="134">
        <v>77.422127000000003</v>
      </c>
      <c r="O77" s="134">
        <v>80.566254000000001</v>
      </c>
      <c r="P77" s="134">
        <v>84.075882000000007</v>
      </c>
      <c r="Q77" s="134">
        <v>88.052588999999998</v>
      </c>
      <c r="R77" s="134">
        <v>90.723670999999996</v>
      </c>
      <c r="S77" s="134">
        <v>93.291458000000006</v>
      </c>
      <c r="T77" s="134">
        <v>95.760947999999999</v>
      </c>
      <c r="U77" s="134">
        <v>97.604438999999999</v>
      </c>
      <c r="V77" s="134">
        <v>99.164199999999994</v>
      </c>
      <c r="W77" s="134">
        <v>100.700661</v>
      </c>
      <c r="X77" s="134">
        <v>102.33625000000001</v>
      </c>
      <c r="Y77" s="134">
        <v>103.595749</v>
      </c>
      <c r="Z77" s="134">
        <v>104.954857</v>
      </c>
      <c r="AA77" s="134">
        <v>106.302277</v>
      </c>
      <c r="AB77" s="134">
        <v>107.09060700000001</v>
      </c>
      <c r="AC77" s="134">
        <v>107.744102</v>
      </c>
      <c r="AD77" s="134">
        <v>108.748199</v>
      </c>
      <c r="AE77" s="134">
        <v>109.77280399999999</v>
      </c>
      <c r="AF77" s="134">
        <v>110.50258599999999</v>
      </c>
      <c r="AG77" s="134">
        <v>110.845322</v>
      </c>
      <c r="AH77" s="134">
        <v>111.138733</v>
      </c>
      <c r="AI77" s="134">
        <v>111.63526899999999</v>
      </c>
      <c r="AJ77" s="134">
        <v>111.935844</v>
      </c>
      <c r="AK77" s="135">
        <v>1.8543E-2</v>
      </c>
    </row>
    <row r="78" spans="1:37" ht="15" customHeight="1" x14ac:dyDescent="0.35">
      <c r="A78" s="129" t="s">
        <v>1342</v>
      </c>
      <c r="B78" s="133" t="s">
        <v>1343</v>
      </c>
      <c r="C78" s="134">
        <v>3.939638</v>
      </c>
      <c r="D78" s="134">
        <v>1.825213</v>
      </c>
      <c r="E78" s="134">
        <v>1.835358</v>
      </c>
      <c r="F78" s="134">
        <v>1.8319939999999999</v>
      </c>
      <c r="G78" s="134">
        <v>1.824308</v>
      </c>
      <c r="H78" s="134">
        <v>1.779271</v>
      </c>
      <c r="I78" s="134">
        <v>1.7903169999999999</v>
      </c>
      <c r="J78" s="134">
        <v>1.8008200000000001</v>
      </c>
      <c r="K78" s="134">
        <v>1.8035680000000001</v>
      </c>
      <c r="L78" s="134">
        <v>1.820363</v>
      </c>
      <c r="M78" s="134">
        <v>1.8211839999999999</v>
      </c>
      <c r="N78" s="134">
        <v>1.829242</v>
      </c>
      <c r="O78" s="134">
        <v>1.834336</v>
      </c>
      <c r="P78" s="134">
        <v>1.854376</v>
      </c>
      <c r="Q78" s="134">
        <v>1.8878630000000001</v>
      </c>
      <c r="R78" s="134">
        <v>1.898663</v>
      </c>
      <c r="S78" s="134">
        <v>1.918866</v>
      </c>
      <c r="T78" s="134">
        <v>1.9469289999999999</v>
      </c>
      <c r="U78" s="134">
        <v>1.964575</v>
      </c>
      <c r="V78" s="134">
        <v>1.9767749999999999</v>
      </c>
      <c r="W78" s="134">
        <v>1.995819</v>
      </c>
      <c r="X78" s="134">
        <v>2.0155880000000002</v>
      </c>
      <c r="Y78" s="134">
        <v>2.0309050000000002</v>
      </c>
      <c r="Z78" s="134">
        <v>2.0492509999999999</v>
      </c>
      <c r="AA78" s="134">
        <v>2.0597430000000001</v>
      </c>
      <c r="AB78" s="134">
        <v>2.0682429999999998</v>
      </c>
      <c r="AC78" s="134">
        <v>2.0772179999999998</v>
      </c>
      <c r="AD78" s="134">
        <v>2.0962459999999998</v>
      </c>
      <c r="AE78" s="134">
        <v>2.1116899999999998</v>
      </c>
      <c r="AF78" s="134">
        <v>2.1292490000000002</v>
      </c>
      <c r="AG78" s="134">
        <v>2.1387339999999999</v>
      </c>
      <c r="AH78" s="134">
        <v>2.1461250000000001</v>
      </c>
      <c r="AI78" s="134">
        <v>2.1618970000000002</v>
      </c>
      <c r="AJ78" s="134">
        <v>2.1750280000000002</v>
      </c>
      <c r="AK78" s="135">
        <v>5.4949999999999999E-3</v>
      </c>
    </row>
    <row r="79" spans="1:37" ht="15" customHeight="1" x14ac:dyDescent="0.35">
      <c r="A79" s="129" t="s">
        <v>1344</v>
      </c>
      <c r="B79" s="133" t="s">
        <v>1345</v>
      </c>
      <c r="C79" s="134">
        <v>0.31376599999999999</v>
      </c>
      <c r="D79" s="134">
        <v>0.570766</v>
      </c>
      <c r="E79" s="134">
        <v>1.095588</v>
      </c>
      <c r="F79" s="134">
        <v>1.866101</v>
      </c>
      <c r="G79" s="134">
        <v>3.326492</v>
      </c>
      <c r="H79" s="134">
        <v>4.852163</v>
      </c>
      <c r="I79" s="134">
        <v>5.0849080000000004</v>
      </c>
      <c r="J79" s="134">
        <v>5.7601290000000001</v>
      </c>
      <c r="K79" s="134">
        <v>6.3207100000000001</v>
      </c>
      <c r="L79" s="134">
        <v>6.2996930000000004</v>
      </c>
      <c r="M79" s="134">
        <v>6.27698</v>
      </c>
      <c r="N79" s="134">
        <v>5.95505</v>
      </c>
      <c r="O79" s="134">
        <v>6.0103949999999999</v>
      </c>
      <c r="P79" s="134">
        <v>5.9697380000000004</v>
      </c>
      <c r="Q79" s="134">
        <v>5.9928569999999999</v>
      </c>
      <c r="R79" s="134">
        <v>5.5052969999999997</v>
      </c>
      <c r="S79" s="134">
        <v>5.4651209999999999</v>
      </c>
      <c r="T79" s="134">
        <v>5.512581</v>
      </c>
      <c r="U79" s="134">
        <v>5.5497079999999999</v>
      </c>
      <c r="V79" s="134">
        <v>5.6123209999999997</v>
      </c>
      <c r="W79" s="134">
        <v>5.503533</v>
      </c>
      <c r="X79" s="134">
        <v>5.5386009999999999</v>
      </c>
      <c r="Y79" s="134">
        <v>5.5950930000000003</v>
      </c>
      <c r="Z79" s="134">
        <v>5.6636240000000004</v>
      </c>
      <c r="AA79" s="134">
        <v>5.6562599999999996</v>
      </c>
      <c r="AB79" s="134">
        <v>5.6726320000000001</v>
      </c>
      <c r="AC79" s="134">
        <v>5.7070499999999997</v>
      </c>
      <c r="AD79" s="134">
        <v>5.7466400000000002</v>
      </c>
      <c r="AE79" s="134">
        <v>5.7669100000000002</v>
      </c>
      <c r="AF79" s="134">
        <v>5.7964469999999997</v>
      </c>
      <c r="AG79" s="134">
        <v>5.8312540000000004</v>
      </c>
      <c r="AH79" s="134">
        <v>5.8481940000000003</v>
      </c>
      <c r="AI79" s="134">
        <v>5.8726750000000001</v>
      </c>
      <c r="AJ79" s="134">
        <v>5.9236060000000004</v>
      </c>
      <c r="AK79" s="135">
        <v>7.5856000000000007E-2</v>
      </c>
    </row>
    <row r="80" spans="1:37" ht="15" customHeight="1" x14ac:dyDescent="0.35">
      <c r="A80" s="129" t="s">
        <v>1346</v>
      </c>
      <c r="B80" s="132" t="s">
        <v>1347</v>
      </c>
      <c r="C80" s="136">
        <v>1791.454956</v>
      </c>
      <c r="D80" s="136">
        <v>1765.2558590000001</v>
      </c>
      <c r="E80" s="136">
        <v>1762.885254</v>
      </c>
      <c r="F80" s="136">
        <v>1751.9407960000001</v>
      </c>
      <c r="G80" s="136">
        <v>1743.322754</v>
      </c>
      <c r="H80" s="136">
        <v>1704.8725589999999</v>
      </c>
      <c r="I80" s="136">
        <v>1713.8123780000001</v>
      </c>
      <c r="J80" s="136">
        <v>1721.063721</v>
      </c>
      <c r="K80" s="136">
        <v>1724.4963379999999</v>
      </c>
      <c r="L80" s="136">
        <v>1731.3863530000001</v>
      </c>
      <c r="M80" s="136">
        <v>1732.3946530000001</v>
      </c>
      <c r="N80" s="136">
        <v>1740.0001219999999</v>
      </c>
      <c r="O80" s="136">
        <v>1743.13562</v>
      </c>
      <c r="P80" s="136">
        <v>1762.1096190000001</v>
      </c>
      <c r="Q80" s="136">
        <v>1791.2847899999999</v>
      </c>
      <c r="R80" s="136">
        <v>1799.4858400000001</v>
      </c>
      <c r="S80" s="136">
        <v>1816.0507809999999</v>
      </c>
      <c r="T80" s="136">
        <v>1835.982422</v>
      </c>
      <c r="U80" s="136">
        <v>1846.155884</v>
      </c>
      <c r="V80" s="136">
        <v>1852.8460689999999</v>
      </c>
      <c r="W80" s="136">
        <v>1865.3402100000001</v>
      </c>
      <c r="X80" s="136">
        <v>1877.761841</v>
      </c>
      <c r="Y80" s="136">
        <v>1883.469116</v>
      </c>
      <c r="Z80" s="136">
        <v>1891.528687</v>
      </c>
      <c r="AA80" s="136">
        <v>1897.725586</v>
      </c>
      <c r="AB80" s="136">
        <v>1897.6995850000001</v>
      </c>
      <c r="AC80" s="136">
        <v>1899.6663820000001</v>
      </c>
      <c r="AD80" s="136">
        <v>1911.036621</v>
      </c>
      <c r="AE80" s="136">
        <v>1918.9007570000001</v>
      </c>
      <c r="AF80" s="136">
        <v>1924.7366939999999</v>
      </c>
      <c r="AG80" s="136">
        <v>1923.8891599999999</v>
      </c>
      <c r="AH80" s="136">
        <v>1919.4605710000001</v>
      </c>
      <c r="AI80" s="136">
        <v>1921.9858400000001</v>
      </c>
      <c r="AJ80" s="136">
        <v>1921.4670410000001</v>
      </c>
      <c r="AK80" s="137">
        <v>2.653E-3</v>
      </c>
    </row>
    <row r="81" spans="1:37" ht="15" customHeight="1" x14ac:dyDescent="0.35"/>
    <row r="82" spans="1:37" ht="15" customHeight="1" x14ac:dyDescent="0.35">
      <c r="A82" s="129" t="s">
        <v>1348</v>
      </c>
      <c r="B82" s="133" t="s">
        <v>1349</v>
      </c>
      <c r="C82" s="134">
        <v>188.88154599999999</v>
      </c>
      <c r="D82" s="134">
        <v>182.75642400000001</v>
      </c>
      <c r="E82" s="134">
        <v>185.55355800000001</v>
      </c>
      <c r="F82" s="134">
        <v>198.436172</v>
      </c>
      <c r="G82" s="134">
        <v>239.20602400000001</v>
      </c>
      <c r="H82" s="134">
        <v>273.83261099999999</v>
      </c>
      <c r="I82" s="134">
        <v>300.76852400000001</v>
      </c>
      <c r="J82" s="134">
        <v>314.59841899999998</v>
      </c>
      <c r="K82" s="134">
        <v>365.296021</v>
      </c>
      <c r="L82" s="134">
        <v>364.86291499999999</v>
      </c>
      <c r="M82" s="134">
        <v>362.43356299999999</v>
      </c>
      <c r="N82" s="134">
        <v>361.06463600000001</v>
      </c>
      <c r="O82" s="134">
        <v>358.32922400000001</v>
      </c>
      <c r="P82" s="134">
        <v>358.30306999999999</v>
      </c>
      <c r="Q82" s="134">
        <v>361.215485</v>
      </c>
      <c r="R82" s="134">
        <v>360.28976399999999</v>
      </c>
      <c r="S82" s="134">
        <v>363.56848100000002</v>
      </c>
      <c r="T82" s="134">
        <v>363.66336100000001</v>
      </c>
      <c r="U82" s="134">
        <v>362.80242900000002</v>
      </c>
      <c r="V82" s="134">
        <v>361.17254600000001</v>
      </c>
      <c r="W82" s="134">
        <v>361.476135</v>
      </c>
      <c r="X82" s="134">
        <v>364.53131100000002</v>
      </c>
      <c r="Y82" s="134">
        <v>363.83551</v>
      </c>
      <c r="Z82" s="134">
        <v>363.77371199999999</v>
      </c>
      <c r="AA82" s="134">
        <v>371.39511099999999</v>
      </c>
      <c r="AB82" s="134">
        <v>370.413116</v>
      </c>
      <c r="AC82" s="134">
        <v>370.45330799999999</v>
      </c>
      <c r="AD82" s="134">
        <v>372.24597199999999</v>
      </c>
      <c r="AE82" s="134">
        <v>373.57656900000001</v>
      </c>
      <c r="AF82" s="134">
        <v>375.11105300000003</v>
      </c>
      <c r="AG82" s="134">
        <v>373.41207900000001</v>
      </c>
      <c r="AH82" s="134">
        <v>370.80972300000002</v>
      </c>
      <c r="AI82" s="134">
        <v>369.86862200000002</v>
      </c>
      <c r="AJ82" s="134">
        <v>368.35162400000002</v>
      </c>
      <c r="AK82" s="135">
        <v>2.2144E-2</v>
      </c>
    </row>
    <row r="83" spans="1:37" ht="15" customHeight="1" x14ac:dyDescent="0.35">
      <c r="A83" s="129" t="s">
        <v>1350</v>
      </c>
      <c r="B83" s="133" t="s">
        <v>1351</v>
      </c>
      <c r="C83" s="134">
        <v>0.47456999999999999</v>
      </c>
      <c r="D83" s="134">
        <v>1.002305</v>
      </c>
      <c r="E83" s="134">
        <v>1.9267019999999999</v>
      </c>
      <c r="F83" s="134">
        <v>3.0682670000000001</v>
      </c>
      <c r="G83" s="134">
        <v>3.944709</v>
      </c>
      <c r="H83" s="134">
        <v>4.6571610000000003</v>
      </c>
      <c r="I83" s="134">
        <v>5.2018079999999998</v>
      </c>
      <c r="J83" s="134">
        <v>5.6244540000000001</v>
      </c>
      <c r="K83" s="134">
        <v>7.4150559999999999</v>
      </c>
      <c r="L83" s="134">
        <v>7.8162469999999997</v>
      </c>
      <c r="M83" s="134">
        <v>8.0917180000000002</v>
      </c>
      <c r="N83" s="134">
        <v>8.6035740000000001</v>
      </c>
      <c r="O83" s="134">
        <v>8.8221830000000008</v>
      </c>
      <c r="P83" s="134">
        <v>9.1688430000000007</v>
      </c>
      <c r="Q83" s="134">
        <v>9.2812429999999999</v>
      </c>
      <c r="R83" s="134">
        <v>9.1770770000000006</v>
      </c>
      <c r="S83" s="134">
        <v>9.0911950000000008</v>
      </c>
      <c r="T83" s="134">
        <v>9.2176930000000006</v>
      </c>
      <c r="U83" s="134">
        <v>9.0150030000000001</v>
      </c>
      <c r="V83" s="134">
        <v>8.7753420000000002</v>
      </c>
      <c r="W83" s="134">
        <v>8.6827710000000007</v>
      </c>
      <c r="X83" s="134">
        <v>8.5783900000000006</v>
      </c>
      <c r="Y83" s="134">
        <v>8.4359400000000004</v>
      </c>
      <c r="Z83" s="134">
        <v>8.3463949999999993</v>
      </c>
      <c r="AA83" s="134">
        <v>8.4280519999999992</v>
      </c>
      <c r="AB83" s="134">
        <v>8.2958839999999991</v>
      </c>
      <c r="AC83" s="134">
        <v>8.192164</v>
      </c>
      <c r="AD83" s="134">
        <v>8.1601239999999997</v>
      </c>
      <c r="AE83" s="134">
        <v>8.0779770000000006</v>
      </c>
      <c r="AF83" s="134">
        <v>8.0942460000000001</v>
      </c>
      <c r="AG83" s="134">
        <v>8.0653509999999997</v>
      </c>
      <c r="AH83" s="134">
        <v>7.9451689999999999</v>
      </c>
      <c r="AI83" s="134">
        <v>7.8536780000000004</v>
      </c>
      <c r="AJ83" s="134">
        <v>7.7022719999999998</v>
      </c>
      <c r="AK83" s="135">
        <v>6.5799999999999997E-2</v>
      </c>
    </row>
    <row r="84" spans="1:37" ht="15" customHeight="1" x14ac:dyDescent="0.35"/>
    <row r="85" spans="1:37" ht="15" customHeight="1" x14ac:dyDescent="0.35">
      <c r="A85" s="129" t="s">
        <v>1352</v>
      </c>
      <c r="B85" s="132" t="s">
        <v>1353</v>
      </c>
      <c r="C85" s="136">
        <v>358.80651899999998</v>
      </c>
      <c r="D85" s="136">
        <v>395.80578600000001</v>
      </c>
      <c r="E85" s="136">
        <v>439.59558099999998</v>
      </c>
      <c r="F85" s="136">
        <v>474.25524899999999</v>
      </c>
      <c r="G85" s="136">
        <v>532.15185499999995</v>
      </c>
      <c r="H85" s="136">
        <v>574.32409700000005</v>
      </c>
      <c r="I85" s="136">
        <v>611.983521</v>
      </c>
      <c r="J85" s="136">
        <v>638.18261700000005</v>
      </c>
      <c r="K85" s="136">
        <v>698.36084000000005</v>
      </c>
      <c r="L85" s="136">
        <v>703.87097200000005</v>
      </c>
      <c r="M85" s="136">
        <v>710.48254399999996</v>
      </c>
      <c r="N85" s="136">
        <v>721.35827600000005</v>
      </c>
      <c r="O85" s="136">
        <v>730.89465299999995</v>
      </c>
      <c r="P85" s="136">
        <v>749.47094700000002</v>
      </c>
      <c r="Q85" s="136">
        <v>769.38806199999999</v>
      </c>
      <c r="R85" s="136">
        <v>779.59692399999994</v>
      </c>
      <c r="S85" s="136">
        <v>798.44836399999997</v>
      </c>
      <c r="T85" s="136">
        <v>816.71044900000004</v>
      </c>
      <c r="U85" s="136">
        <v>828.58300799999995</v>
      </c>
      <c r="V85" s="136">
        <v>839.06652799999995</v>
      </c>
      <c r="W85" s="136">
        <v>850.38110400000005</v>
      </c>
      <c r="X85" s="136">
        <v>862.92468299999996</v>
      </c>
      <c r="Y85" s="136">
        <v>869.80505400000004</v>
      </c>
      <c r="Z85" s="136">
        <v>877.57739300000003</v>
      </c>
      <c r="AA85" s="136">
        <v>888.36071800000002</v>
      </c>
      <c r="AB85" s="136">
        <v>890.12854000000004</v>
      </c>
      <c r="AC85" s="136">
        <v>891.72485400000005</v>
      </c>
      <c r="AD85" s="136">
        <v>897.93298300000004</v>
      </c>
      <c r="AE85" s="136">
        <v>904.21704099999999</v>
      </c>
      <c r="AF85" s="136">
        <v>905.97680700000001</v>
      </c>
      <c r="AG85" s="136">
        <v>909.44238299999995</v>
      </c>
      <c r="AH85" s="136">
        <v>911.60119599999996</v>
      </c>
      <c r="AI85" s="136">
        <v>916.63671899999997</v>
      </c>
      <c r="AJ85" s="136">
        <v>920.15014599999995</v>
      </c>
      <c r="AK85" s="137">
        <v>2.6713000000000001E-2</v>
      </c>
    </row>
    <row r="86" spans="1:37" ht="15" customHeight="1" thickBot="1" x14ac:dyDescent="0.4"/>
    <row r="87" spans="1:37" ht="15" customHeight="1" x14ac:dyDescent="0.35">
      <c r="B87" s="247" t="s">
        <v>1354</v>
      </c>
      <c r="C87" s="247"/>
      <c r="D87" s="247"/>
      <c r="E87" s="247"/>
      <c r="F87" s="247"/>
      <c r="G87" s="247"/>
      <c r="H87" s="247"/>
      <c r="I87" s="247"/>
      <c r="J87" s="247"/>
      <c r="K87" s="247"/>
      <c r="L87" s="247"/>
      <c r="M87" s="247"/>
      <c r="N87" s="247"/>
      <c r="O87" s="247"/>
      <c r="P87" s="247"/>
      <c r="Q87" s="247"/>
      <c r="R87" s="247"/>
      <c r="S87" s="247"/>
      <c r="T87" s="247"/>
      <c r="U87" s="247"/>
      <c r="V87" s="247"/>
      <c r="W87" s="247"/>
      <c r="X87" s="247"/>
      <c r="Y87" s="247"/>
      <c r="Z87" s="247"/>
      <c r="AA87" s="247"/>
      <c r="AB87" s="247"/>
      <c r="AC87" s="247"/>
      <c r="AD87" s="247"/>
      <c r="AE87" s="247"/>
      <c r="AF87" s="247"/>
      <c r="AG87" s="247"/>
      <c r="AH87" s="247"/>
      <c r="AI87" s="247"/>
      <c r="AJ87" s="247"/>
      <c r="AK87" s="247"/>
    </row>
    <row r="88" spans="1:37" ht="15" customHeight="1" x14ac:dyDescent="0.35">
      <c r="B88" s="138" t="s">
        <v>1355</v>
      </c>
    </row>
    <row r="89" spans="1:37" ht="15" customHeight="1" x14ac:dyDescent="0.35">
      <c r="B89" s="138" t="s">
        <v>1356</v>
      </c>
    </row>
    <row r="90" spans="1:37" ht="15" customHeight="1" x14ac:dyDescent="0.35">
      <c r="B90" s="138" t="s">
        <v>1357</v>
      </c>
    </row>
    <row r="91" spans="1:37" ht="15" customHeight="1" x14ac:dyDescent="0.35">
      <c r="B91" s="138" t="s">
        <v>1358</v>
      </c>
    </row>
    <row r="92" spans="1:37" ht="15" customHeight="1" x14ac:dyDescent="0.35">
      <c r="B92" s="138" t="s">
        <v>604</v>
      </c>
    </row>
    <row r="93" spans="1:37" ht="15" customHeight="1" x14ac:dyDescent="0.35">
      <c r="B93" s="138" t="s">
        <v>605</v>
      </c>
    </row>
    <row r="94" spans="1:37" ht="15" customHeight="1" x14ac:dyDescent="0.35">
      <c r="B94" s="138" t="s">
        <v>1359</v>
      </c>
    </row>
    <row r="95" spans="1:37" ht="15" customHeight="1" x14ac:dyDescent="0.35">
      <c r="B95" s="138" t="s">
        <v>1360</v>
      </c>
    </row>
    <row r="96" spans="1:37" ht="15" customHeight="1" x14ac:dyDescent="0.35">
      <c r="B96" s="138" t="s">
        <v>1361</v>
      </c>
    </row>
    <row r="97" spans="2:2" ht="15" customHeight="1" x14ac:dyDescent="0.35">
      <c r="B97" s="138" t="s">
        <v>1362</v>
      </c>
    </row>
    <row r="98" spans="2:2" ht="15" customHeight="1" x14ac:dyDescent="0.35">
      <c r="B98" s="138" t="s">
        <v>1363</v>
      </c>
    </row>
  </sheetData>
  <mergeCells count="1">
    <mergeCell ref="B87:AK8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K1000"/>
  <sheetViews>
    <sheetView workbookViewId="0">
      <pane xSplit="2" topLeftCell="C1" activePane="topRight" state="frozen"/>
      <selection pane="topRight" activeCell="D2" sqref="D2"/>
    </sheetView>
  </sheetViews>
  <sheetFormatPr defaultColWidth="12.625" defaultRowHeight="15" customHeight="1" x14ac:dyDescent="0.35"/>
  <cols>
    <col min="1" max="1" width="9.625" style="140" customWidth="1"/>
    <col min="2" max="2" width="40" style="140" customWidth="1"/>
    <col min="3" max="37" width="7.625" style="140" customWidth="1"/>
    <col min="38" max="16384" width="12.625" style="140"/>
  </cols>
  <sheetData>
    <row r="1" spans="1:37" ht="15" customHeight="1" x14ac:dyDescent="0.35">
      <c r="B1" s="198" t="s">
        <v>93</v>
      </c>
      <c r="C1" s="199">
        <v>2017</v>
      </c>
      <c r="D1" s="199">
        <v>2018</v>
      </c>
      <c r="E1" s="199">
        <v>2019</v>
      </c>
      <c r="F1" s="199">
        <v>2020</v>
      </c>
      <c r="G1" s="199">
        <v>2021</v>
      </c>
      <c r="H1" s="199">
        <v>2022</v>
      </c>
      <c r="I1" s="199">
        <v>2023</v>
      </c>
      <c r="J1" s="199">
        <v>2024</v>
      </c>
      <c r="K1" s="199">
        <v>2025</v>
      </c>
      <c r="L1" s="199">
        <v>2026</v>
      </c>
      <c r="M1" s="199">
        <v>2027</v>
      </c>
      <c r="N1" s="199">
        <v>2028</v>
      </c>
      <c r="O1" s="199">
        <v>2029</v>
      </c>
      <c r="P1" s="199">
        <v>2030</v>
      </c>
      <c r="Q1" s="199">
        <v>2031</v>
      </c>
      <c r="R1" s="199">
        <v>2032</v>
      </c>
      <c r="S1" s="199">
        <v>2033</v>
      </c>
      <c r="T1" s="199">
        <v>2034</v>
      </c>
      <c r="U1" s="199">
        <v>2035</v>
      </c>
      <c r="V1" s="199">
        <v>2036</v>
      </c>
      <c r="W1" s="199">
        <v>2037</v>
      </c>
      <c r="X1" s="199">
        <v>2038</v>
      </c>
      <c r="Y1" s="199">
        <v>2039</v>
      </c>
      <c r="Z1" s="199">
        <v>2040</v>
      </c>
      <c r="AA1" s="199">
        <v>2041</v>
      </c>
      <c r="AB1" s="199">
        <v>2042</v>
      </c>
      <c r="AC1" s="199">
        <v>2043</v>
      </c>
      <c r="AD1" s="199">
        <v>2044</v>
      </c>
      <c r="AE1" s="199">
        <v>2045</v>
      </c>
      <c r="AF1" s="199">
        <v>2046</v>
      </c>
      <c r="AG1" s="199">
        <v>2047</v>
      </c>
      <c r="AH1" s="199">
        <v>2048</v>
      </c>
      <c r="AI1" s="199">
        <v>2049</v>
      </c>
      <c r="AJ1" s="199">
        <v>2050</v>
      </c>
    </row>
    <row r="3" spans="1:37" ht="15" customHeight="1" x14ac:dyDescent="0.35">
      <c r="C3" s="200" t="s">
        <v>94</v>
      </c>
      <c r="D3" s="200" t="s">
        <v>4</v>
      </c>
      <c r="E3" s="200"/>
      <c r="F3" s="200"/>
      <c r="G3" s="200"/>
    </row>
    <row r="4" spans="1:37" ht="15" customHeight="1" x14ac:dyDescent="0.45">
      <c r="C4" s="200" t="s">
        <v>97</v>
      </c>
      <c r="D4" s="200" t="s">
        <v>98</v>
      </c>
      <c r="E4" s="200"/>
      <c r="F4" s="200"/>
      <c r="G4" s="200" t="s">
        <v>99</v>
      </c>
      <c r="N4" s="201" t="s">
        <v>1653</v>
      </c>
      <c r="O4" s="201"/>
      <c r="P4" s="201"/>
      <c r="Q4" s="202"/>
      <c r="R4" s="202"/>
      <c r="S4" s="202"/>
      <c r="T4" s="202"/>
      <c r="U4" s="202"/>
      <c r="V4" s="202"/>
    </row>
    <row r="5" spans="1:37" ht="15" customHeight="1" x14ac:dyDescent="0.45">
      <c r="C5" s="200" t="s">
        <v>102</v>
      </c>
      <c r="D5" s="200" t="s">
        <v>103</v>
      </c>
      <c r="E5" s="200"/>
      <c r="F5" s="200"/>
      <c r="G5" s="200"/>
      <c r="N5" s="203" t="s">
        <v>1654</v>
      </c>
      <c r="O5" s="204">
        <v>11766123874</v>
      </c>
      <c r="P5" s="205"/>
      <c r="Q5" s="203" t="s">
        <v>1655</v>
      </c>
      <c r="R5" s="206">
        <v>181562000000</v>
      </c>
      <c r="S5" s="205"/>
      <c r="T5" s="203" t="s">
        <v>1656</v>
      </c>
      <c r="U5" s="203">
        <v>6.4805029E-2</v>
      </c>
      <c r="V5" s="202"/>
    </row>
    <row r="6" spans="1:37" ht="15" customHeight="1" x14ac:dyDescent="0.45">
      <c r="C6" s="200" t="s">
        <v>105</v>
      </c>
      <c r="D6" s="200"/>
      <c r="E6" s="200" t="s">
        <v>245</v>
      </c>
      <c r="F6" s="200"/>
      <c r="G6" s="200"/>
      <c r="N6" s="202"/>
      <c r="O6" s="202"/>
      <c r="P6" s="202"/>
      <c r="Q6" s="202"/>
      <c r="R6" s="202"/>
      <c r="S6" s="202"/>
      <c r="T6" s="202"/>
      <c r="U6" s="202"/>
      <c r="V6" s="202"/>
    </row>
    <row r="7" spans="1:37" ht="14.25" x14ac:dyDescent="0.45">
      <c r="N7" s="202"/>
      <c r="O7" s="202"/>
      <c r="P7" s="202"/>
      <c r="Q7" s="202"/>
      <c r="R7" s="202"/>
      <c r="S7" s="202"/>
      <c r="T7" s="202"/>
      <c r="U7" s="202"/>
      <c r="V7" s="202"/>
    </row>
    <row r="8" spans="1:37" ht="14.25" x14ac:dyDescent="0.45">
      <c r="N8" s="201" t="s">
        <v>1657</v>
      </c>
      <c r="O8" s="201"/>
      <c r="P8" s="202"/>
      <c r="Q8" s="202"/>
      <c r="R8" s="202"/>
      <c r="S8" s="202"/>
      <c r="T8" s="202"/>
      <c r="U8" s="202"/>
      <c r="V8" s="202"/>
    </row>
    <row r="9" spans="1:37" ht="28.5" x14ac:dyDescent="0.45">
      <c r="N9" s="203" t="s">
        <v>1658</v>
      </c>
      <c r="O9" s="203">
        <v>900737193</v>
      </c>
      <c r="P9" s="202"/>
      <c r="Q9" s="202"/>
      <c r="R9" s="203" t="s">
        <v>1659</v>
      </c>
      <c r="S9" s="204">
        <v>86473609</v>
      </c>
      <c r="T9" s="202"/>
      <c r="U9" s="203" t="s">
        <v>1660</v>
      </c>
      <c r="V9" s="203">
        <v>9.6003150999999995E-2</v>
      </c>
      <c r="X9" s="202" t="s">
        <v>1661</v>
      </c>
    </row>
    <row r="10" spans="1:37" ht="15" customHeight="1" x14ac:dyDescent="0.5">
      <c r="A10" s="207" t="s">
        <v>355</v>
      </c>
      <c r="B10" s="208" t="s">
        <v>356</v>
      </c>
    </row>
    <row r="11" spans="1:37" ht="15" customHeight="1" x14ac:dyDescent="0.35">
      <c r="B11" s="198" t="s">
        <v>251</v>
      </c>
    </row>
    <row r="12" spans="1:37" ht="15" customHeight="1" x14ac:dyDescent="0.45">
      <c r="B12" s="198" t="s">
        <v>251</v>
      </c>
      <c r="C12" s="209" t="s">
        <v>251</v>
      </c>
      <c r="D12" s="209" t="s">
        <v>251</v>
      </c>
      <c r="E12" s="209" t="s">
        <v>251</v>
      </c>
      <c r="F12" s="209" t="s">
        <v>251</v>
      </c>
      <c r="G12" s="209" t="s">
        <v>251</v>
      </c>
      <c r="H12" s="209" t="s">
        <v>251</v>
      </c>
      <c r="I12" s="209" t="s">
        <v>251</v>
      </c>
      <c r="J12" s="209" t="s">
        <v>251</v>
      </c>
      <c r="K12" s="209" t="s">
        <v>251</v>
      </c>
      <c r="L12" s="209" t="s">
        <v>251</v>
      </c>
      <c r="M12" s="209" t="s">
        <v>251</v>
      </c>
      <c r="N12" s="209" t="s">
        <v>251</v>
      </c>
      <c r="O12" s="209" t="s">
        <v>251</v>
      </c>
      <c r="P12" s="209" t="s">
        <v>251</v>
      </c>
      <c r="Q12" s="209" t="s">
        <v>251</v>
      </c>
      <c r="R12" s="209" t="s">
        <v>251</v>
      </c>
      <c r="S12" s="209" t="s">
        <v>251</v>
      </c>
      <c r="T12" s="209" t="s">
        <v>251</v>
      </c>
      <c r="U12" s="209" t="s">
        <v>251</v>
      </c>
      <c r="V12" s="209" t="s">
        <v>251</v>
      </c>
      <c r="W12" s="209" t="s">
        <v>251</v>
      </c>
      <c r="X12" s="209" t="s">
        <v>251</v>
      </c>
      <c r="Y12" s="209" t="s">
        <v>251</v>
      </c>
      <c r="Z12" s="209" t="s">
        <v>251</v>
      </c>
      <c r="AA12" s="209" t="s">
        <v>251</v>
      </c>
      <c r="AB12" s="209" t="s">
        <v>251</v>
      </c>
      <c r="AC12" s="209" t="s">
        <v>251</v>
      </c>
      <c r="AD12" s="209" t="s">
        <v>251</v>
      </c>
      <c r="AE12" s="209" t="s">
        <v>251</v>
      </c>
      <c r="AF12" s="209" t="s">
        <v>251</v>
      </c>
      <c r="AG12" s="209" t="s">
        <v>251</v>
      </c>
      <c r="AH12" s="209" t="s">
        <v>251</v>
      </c>
      <c r="AI12" s="209" t="s">
        <v>251</v>
      </c>
      <c r="AJ12" s="209" t="s">
        <v>251</v>
      </c>
      <c r="AK12" s="209" t="s">
        <v>113</v>
      </c>
    </row>
    <row r="13" spans="1:37" ht="15" customHeight="1" x14ac:dyDescent="0.35">
      <c r="B13" s="199" t="s">
        <v>357</v>
      </c>
      <c r="C13" s="199">
        <v>2017</v>
      </c>
      <c r="D13" s="199">
        <v>2018</v>
      </c>
      <c r="E13" s="199">
        <v>2019</v>
      </c>
      <c r="F13" s="199">
        <v>2020</v>
      </c>
      <c r="G13" s="199">
        <v>2021</v>
      </c>
      <c r="H13" s="199">
        <v>2022</v>
      </c>
      <c r="I13" s="199">
        <v>2023</v>
      </c>
      <c r="J13" s="199">
        <v>2024</v>
      </c>
      <c r="K13" s="199">
        <v>2025</v>
      </c>
      <c r="L13" s="199">
        <v>2026</v>
      </c>
      <c r="M13" s="199">
        <v>2027</v>
      </c>
      <c r="N13" s="199">
        <v>2028</v>
      </c>
      <c r="O13" s="199">
        <v>2029</v>
      </c>
      <c r="P13" s="199">
        <v>2030</v>
      </c>
      <c r="Q13" s="199">
        <v>2031</v>
      </c>
      <c r="R13" s="199">
        <v>2032</v>
      </c>
      <c r="S13" s="199">
        <v>2033</v>
      </c>
      <c r="T13" s="199">
        <v>2034</v>
      </c>
      <c r="U13" s="199">
        <v>2035</v>
      </c>
      <c r="V13" s="199">
        <v>2036</v>
      </c>
      <c r="W13" s="199">
        <v>2037</v>
      </c>
      <c r="X13" s="199">
        <v>2038</v>
      </c>
      <c r="Y13" s="199">
        <v>2039</v>
      </c>
      <c r="Z13" s="199">
        <v>2040</v>
      </c>
      <c r="AA13" s="199">
        <v>2041</v>
      </c>
      <c r="AB13" s="199">
        <v>2042</v>
      </c>
      <c r="AC13" s="199">
        <v>2043</v>
      </c>
      <c r="AD13" s="199">
        <v>2044</v>
      </c>
      <c r="AE13" s="199">
        <v>2045</v>
      </c>
      <c r="AF13" s="199">
        <v>2046</v>
      </c>
      <c r="AG13" s="199">
        <v>2047</v>
      </c>
      <c r="AH13" s="199">
        <v>2048</v>
      </c>
      <c r="AI13" s="199">
        <v>2049</v>
      </c>
      <c r="AJ13" s="199">
        <v>2050</v>
      </c>
      <c r="AK13" s="199">
        <v>2050</v>
      </c>
    </row>
    <row r="15" spans="1:37" ht="15" customHeight="1" x14ac:dyDescent="0.35">
      <c r="A15" s="207" t="s">
        <v>358</v>
      </c>
      <c r="B15" s="210" t="s">
        <v>359</v>
      </c>
      <c r="C15" s="211">
        <v>6.4072519999999997</v>
      </c>
      <c r="D15" s="211">
        <v>8.3736029999999992</v>
      </c>
      <c r="E15" s="211">
        <v>8.4071540000000002</v>
      </c>
      <c r="F15" s="211">
        <v>9.0137289999999997</v>
      </c>
      <c r="G15" s="211">
        <v>8.8692430000000009</v>
      </c>
      <c r="H15" s="211">
        <v>8.7947410000000001</v>
      </c>
      <c r="I15" s="211">
        <v>8.9261479999999995</v>
      </c>
      <c r="J15" s="211">
        <v>9.0693950000000001</v>
      </c>
      <c r="K15" s="211">
        <v>9.2090300000000003</v>
      </c>
      <c r="L15" s="211">
        <v>9.4135489999999997</v>
      </c>
      <c r="M15" s="211">
        <v>9.6769660000000002</v>
      </c>
      <c r="N15" s="211">
        <v>9.8797709999999999</v>
      </c>
      <c r="O15" s="211">
        <v>10.242647</v>
      </c>
      <c r="P15" s="211">
        <v>10.307064</v>
      </c>
      <c r="Q15" s="211">
        <v>10.437167000000001</v>
      </c>
      <c r="R15" s="211">
        <v>10.648626</v>
      </c>
      <c r="S15" s="211">
        <v>10.765126</v>
      </c>
      <c r="T15" s="211">
        <v>10.853281000000001</v>
      </c>
      <c r="U15" s="211">
        <v>10.990458</v>
      </c>
      <c r="V15" s="211">
        <v>11.161595999999999</v>
      </c>
      <c r="W15" s="211">
        <v>11.183837</v>
      </c>
      <c r="X15" s="211">
        <v>11.290907000000001</v>
      </c>
      <c r="Y15" s="211">
        <v>11.389704</v>
      </c>
      <c r="Z15" s="211">
        <v>11.448588000000001</v>
      </c>
      <c r="AA15" s="211">
        <v>11.511438999999999</v>
      </c>
      <c r="AB15" s="211">
        <v>11.633391</v>
      </c>
      <c r="AC15" s="211">
        <v>11.690496</v>
      </c>
      <c r="AD15" s="211">
        <v>11.670795</v>
      </c>
      <c r="AE15" s="211">
        <v>11.756205</v>
      </c>
      <c r="AF15" s="211">
        <v>11.7506</v>
      </c>
      <c r="AG15" s="211">
        <v>11.777502</v>
      </c>
      <c r="AH15" s="211">
        <v>11.859650999999999</v>
      </c>
      <c r="AI15" s="211">
        <v>11.842397</v>
      </c>
      <c r="AJ15" s="211">
        <v>11.83466</v>
      </c>
      <c r="AK15" s="212">
        <v>1.0869999999999999E-2</v>
      </c>
    </row>
    <row r="16" spans="1:37" ht="13.5" x14ac:dyDescent="0.35"/>
    <row r="17" spans="1:37" ht="15" customHeight="1" x14ac:dyDescent="0.35">
      <c r="B17" s="210" t="s">
        <v>360</v>
      </c>
    </row>
    <row r="18" spans="1:37" ht="15" customHeight="1" x14ac:dyDescent="0.45">
      <c r="A18" s="207" t="s">
        <v>361</v>
      </c>
      <c r="B18" s="213" t="s">
        <v>362</v>
      </c>
      <c r="C18" s="214">
        <v>9.5472789999999996</v>
      </c>
      <c r="D18" s="214">
        <v>10.190569</v>
      </c>
      <c r="E18" s="214">
        <v>10.438098999999999</v>
      </c>
      <c r="F18" s="214">
        <v>10.790193</v>
      </c>
      <c r="G18" s="214">
        <v>10.983091</v>
      </c>
      <c r="H18" s="214">
        <v>11.172456</v>
      </c>
      <c r="I18" s="214">
        <v>11.40348</v>
      </c>
      <c r="J18" s="214">
        <v>11.628451</v>
      </c>
      <c r="K18" s="214">
        <v>11.844325</v>
      </c>
      <c r="L18" s="214">
        <v>12.064339</v>
      </c>
      <c r="M18" s="214">
        <v>12.289833</v>
      </c>
      <c r="N18" s="214">
        <v>12.496699</v>
      </c>
      <c r="O18" s="214">
        <v>12.729668</v>
      </c>
      <c r="P18" s="214">
        <v>12.895953</v>
      </c>
      <c r="Q18" s="214">
        <v>13.069399000000001</v>
      </c>
      <c r="R18" s="214">
        <v>13.251818999999999</v>
      </c>
      <c r="S18" s="214">
        <v>13.410335999999999</v>
      </c>
      <c r="T18" s="214">
        <v>13.557912</v>
      </c>
      <c r="U18" s="214">
        <v>13.711077</v>
      </c>
      <c r="V18" s="214">
        <v>13.864549999999999</v>
      </c>
      <c r="W18" s="214">
        <v>13.983489000000001</v>
      </c>
      <c r="X18" s="214">
        <v>14.114743000000001</v>
      </c>
      <c r="Y18" s="214">
        <v>14.239988</v>
      </c>
      <c r="Z18" s="214">
        <v>14.352982000000001</v>
      </c>
      <c r="AA18" s="214">
        <v>14.462063000000001</v>
      </c>
      <c r="AB18" s="214">
        <v>14.579583</v>
      </c>
      <c r="AC18" s="214">
        <v>14.680387</v>
      </c>
      <c r="AD18" s="214">
        <v>14.762219999999999</v>
      </c>
      <c r="AE18" s="214">
        <v>14.861527000000001</v>
      </c>
      <c r="AF18" s="214">
        <v>14.939385</v>
      </c>
      <c r="AG18" s="214">
        <v>15.020659999999999</v>
      </c>
      <c r="AH18" s="214">
        <v>15.10899</v>
      </c>
      <c r="AI18" s="214">
        <v>15.175922999999999</v>
      </c>
      <c r="AJ18" s="214">
        <v>15.242027999999999</v>
      </c>
      <c r="AK18" s="215">
        <v>1.2661E-2</v>
      </c>
    </row>
    <row r="19" spans="1:37" ht="15" customHeight="1" x14ac:dyDescent="0.45">
      <c r="A19" s="207" t="s">
        <v>363</v>
      </c>
      <c r="B19" s="213" t="s">
        <v>364</v>
      </c>
      <c r="C19" s="214">
        <v>10.445128</v>
      </c>
      <c r="D19" s="214">
        <v>11.853942999999999</v>
      </c>
      <c r="E19" s="214">
        <v>12.737541999999999</v>
      </c>
      <c r="F19" s="214">
        <v>13.383433</v>
      </c>
      <c r="G19" s="214">
        <v>13.826231</v>
      </c>
      <c r="H19" s="214">
        <v>14.16826</v>
      </c>
      <c r="I19" s="214">
        <v>14.458601</v>
      </c>
      <c r="J19" s="214">
        <v>14.709557999999999</v>
      </c>
      <c r="K19" s="214">
        <v>14.935437</v>
      </c>
      <c r="L19" s="214">
        <v>15.148963999999999</v>
      </c>
      <c r="M19" s="214">
        <v>15.356094000000001</v>
      </c>
      <c r="N19" s="214">
        <v>15.554306</v>
      </c>
      <c r="O19" s="214">
        <v>15.756933</v>
      </c>
      <c r="P19" s="214">
        <v>15.942156000000001</v>
      </c>
      <c r="Q19" s="214">
        <v>16.129266999999999</v>
      </c>
      <c r="R19" s="214">
        <v>16.319327999999999</v>
      </c>
      <c r="S19" s="214">
        <v>16.504269000000001</v>
      </c>
      <c r="T19" s="214">
        <v>16.687474999999999</v>
      </c>
      <c r="U19" s="214">
        <v>16.873083000000001</v>
      </c>
      <c r="V19" s="214">
        <v>17.059958999999999</v>
      </c>
      <c r="W19" s="214">
        <v>17.239343999999999</v>
      </c>
      <c r="X19" s="214">
        <v>17.422947000000001</v>
      </c>
      <c r="Y19" s="214">
        <v>17.606134000000001</v>
      </c>
      <c r="Z19" s="214">
        <v>17.787306000000001</v>
      </c>
      <c r="AA19" s="214">
        <v>17.968565000000002</v>
      </c>
      <c r="AB19" s="214">
        <v>18.152902999999998</v>
      </c>
      <c r="AC19" s="214">
        <v>18.333981000000001</v>
      </c>
      <c r="AD19" s="214">
        <v>18.511208</v>
      </c>
      <c r="AE19" s="214">
        <v>18.693680000000001</v>
      </c>
      <c r="AF19" s="214">
        <v>18.871608999999999</v>
      </c>
      <c r="AG19" s="214">
        <v>19.051179999999999</v>
      </c>
      <c r="AH19" s="214">
        <v>19.233357999999999</v>
      </c>
      <c r="AI19" s="214">
        <v>19.410834999999999</v>
      </c>
      <c r="AJ19" s="214">
        <v>19.588753000000001</v>
      </c>
      <c r="AK19" s="215">
        <v>1.5821000000000002E-2</v>
      </c>
    </row>
    <row r="20" spans="1:37" ht="15" customHeight="1" x14ac:dyDescent="0.45">
      <c r="A20" s="207" t="s">
        <v>365</v>
      </c>
      <c r="B20" s="213" t="s">
        <v>366</v>
      </c>
      <c r="C20" s="214">
        <v>10.445128</v>
      </c>
      <c r="D20" s="214">
        <v>11.853942999999999</v>
      </c>
      <c r="E20" s="214">
        <v>12.737541999999999</v>
      </c>
      <c r="F20" s="214">
        <v>13.383433</v>
      </c>
      <c r="G20" s="214">
        <v>13.826231</v>
      </c>
      <c r="H20" s="214">
        <v>14.16826</v>
      </c>
      <c r="I20" s="214">
        <v>14.458601</v>
      </c>
      <c r="J20" s="214">
        <v>14.709557999999999</v>
      </c>
      <c r="K20" s="214">
        <v>14.935437</v>
      </c>
      <c r="L20" s="214">
        <v>15.148963999999999</v>
      </c>
      <c r="M20" s="214">
        <v>15.356094000000001</v>
      </c>
      <c r="N20" s="214">
        <v>15.554306</v>
      </c>
      <c r="O20" s="214">
        <v>15.756933</v>
      </c>
      <c r="P20" s="214">
        <v>15.942156000000001</v>
      </c>
      <c r="Q20" s="214">
        <v>16.129266999999999</v>
      </c>
      <c r="R20" s="214">
        <v>16.319327999999999</v>
      </c>
      <c r="S20" s="214">
        <v>16.504269000000001</v>
      </c>
      <c r="T20" s="214">
        <v>16.687474999999999</v>
      </c>
      <c r="U20" s="214">
        <v>16.873083000000001</v>
      </c>
      <c r="V20" s="214">
        <v>17.059958999999999</v>
      </c>
      <c r="W20" s="214">
        <v>17.239343999999999</v>
      </c>
      <c r="X20" s="214">
        <v>17.422947000000001</v>
      </c>
      <c r="Y20" s="214">
        <v>17.606134000000001</v>
      </c>
      <c r="Z20" s="214">
        <v>17.787306000000001</v>
      </c>
      <c r="AA20" s="214">
        <v>17.968565000000002</v>
      </c>
      <c r="AB20" s="214">
        <v>18.152902999999998</v>
      </c>
      <c r="AC20" s="214">
        <v>18.333981000000001</v>
      </c>
      <c r="AD20" s="214">
        <v>18.511208</v>
      </c>
      <c r="AE20" s="214">
        <v>18.693680000000001</v>
      </c>
      <c r="AF20" s="214">
        <v>18.871608999999999</v>
      </c>
      <c r="AG20" s="214">
        <v>19.051179999999999</v>
      </c>
      <c r="AH20" s="214">
        <v>19.233357999999999</v>
      </c>
      <c r="AI20" s="214">
        <v>19.410834999999999</v>
      </c>
      <c r="AJ20" s="214">
        <v>19.588753000000001</v>
      </c>
      <c r="AK20" s="215">
        <v>1.5821000000000002E-2</v>
      </c>
    </row>
    <row r="21" spans="1:37" ht="15.75" customHeight="1" x14ac:dyDescent="0.35"/>
    <row r="22" spans="1:37" ht="15" customHeight="1" x14ac:dyDescent="0.35">
      <c r="B22" s="210" t="s">
        <v>367</v>
      </c>
    </row>
    <row r="23" spans="1:37" ht="15" customHeight="1" x14ac:dyDescent="0.45">
      <c r="A23" s="207" t="s">
        <v>368</v>
      </c>
      <c r="B23" s="213" t="s">
        <v>369</v>
      </c>
      <c r="C23" s="216">
        <v>0.84860100000000005</v>
      </c>
      <c r="D23" s="216">
        <v>0.85141299999999998</v>
      </c>
      <c r="E23" s="216">
        <v>0.85378500000000002</v>
      </c>
      <c r="F23" s="216">
        <v>0.85582800000000003</v>
      </c>
      <c r="G23" s="216">
        <v>0.857622</v>
      </c>
      <c r="H23" s="216">
        <v>0.85920099999999999</v>
      </c>
      <c r="I23" s="216">
        <v>0.86059399999999997</v>
      </c>
      <c r="J23" s="216">
        <v>0.86182599999999998</v>
      </c>
      <c r="K23" s="216">
        <v>0.86291799999999996</v>
      </c>
      <c r="L23" s="216">
        <v>0.86388900000000002</v>
      </c>
      <c r="M23" s="216">
        <v>0.86475400000000002</v>
      </c>
      <c r="N23" s="216">
        <v>0.86552799999999996</v>
      </c>
      <c r="O23" s="216">
        <v>0.86622200000000005</v>
      </c>
      <c r="P23" s="216">
        <v>0.86684600000000001</v>
      </c>
      <c r="Q23" s="216">
        <v>0.86740700000000004</v>
      </c>
      <c r="R23" s="216">
        <v>0.86791399999999996</v>
      </c>
      <c r="S23" s="216">
        <v>0.86837500000000001</v>
      </c>
      <c r="T23" s="216">
        <v>0.86879499999999998</v>
      </c>
      <c r="U23" s="216">
        <v>0.86917900000000003</v>
      </c>
      <c r="V23" s="216">
        <v>0.86953000000000003</v>
      </c>
      <c r="W23" s="216">
        <v>0.86985400000000002</v>
      </c>
      <c r="X23" s="216">
        <v>0.87015200000000004</v>
      </c>
      <c r="Y23" s="216">
        <v>0.87044999999999995</v>
      </c>
      <c r="Z23" s="216">
        <v>0.870749</v>
      </c>
      <c r="AA23" s="216">
        <v>0.87104800000000004</v>
      </c>
      <c r="AB23" s="216">
        <v>0.87134599999999995</v>
      </c>
      <c r="AC23" s="216">
        <v>0.871645</v>
      </c>
      <c r="AD23" s="216">
        <v>0.87194400000000005</v>
      </c>
      <c r="AE23" s="216">
        <v>0.87224299999999999</v>
      </c>
      <c r="AF23" s="216">
        <v>0.87254200000000004</v>
      </c>
      <c r="AG23" s="216">
        <v>0.87284200000000001</v>
      </c>
      <c r="AH23" s="216">
        <v>0.87314099999999994</v>
      </c>
      <c r="AI23" s="216">
        <v>0.87343999999999999</v>
      </c>
      <c r="AJ23" s="216">
        <v>0.87343999999999999</v>
      </c>
      <c r="AK23" s="215">
        <v>7.9799999999999999E-4</v>
      </c>
    </row>
    <row r="24" spans="1:37" ht="15" customHeight="1" x14ac:dyDescent="0.45">
      <c r="A24" s="207" t="s">
        <v>370</v>
      </c>
      <c r="B24" s="213" t="s">
        <v>371</v>
      </c>
      <c r="C24" s="216">
        <v>0.81303400000000003</v>
      </c>
      <c r="D24" s="216">
        <v>0.81323199999999995</v>
      </c>
      <c r="E24" s="216">
        <v>0.81311199999999995</v>
      </c>
      <c r="F24" s="216">
        <v>0.81307600000000002</v>
      </c>
      <c r="G24" s="216">
        <v>0.813083</v>
      </c>
      <c r="H24" s="216">
        <v>0.81312300000000004</v>
      </c>
      <c r="I24" s="216">
        <v>0.81317799999999996</v>
      </c>
      <c r="J24" s="216">
        <v>0.81324399999999997</v>
      </c>
      <c r="K24" s="216">
        <v>0.81331399999999998</v>
      </c>
      <c r="L24" s="216">
        <v>0.81339399999999995</v>
      </c>
      <c r="M24" s="216">
        <v>0.81347499999999995</v>
      </c>
      <c r="N24" s="216">
        <v>0.81355</v>
      </c>
      <c r="O24" s="216">
        <v>0.81362500000000004</v>
      </c>
      <c r="P24" s="216">
        <v>0.81369899999999995</v>
      </c>
      <c r="Q24" s="216">
        <v>0.81377200000000005</v>
      </c>
      <c r="R24" s="216">
        <v>0.81384599999999996</v>
      </c>
      <c r="S24" s="216">
        <v>0.81391999999999998</v>
      </c>
      <c r="T24" s="216">
        <v>0.81399299999999997</v>
      </c>
      <c r="U24" s="216">
        <v>0.81406599999999996</v>
      </c>
      <c r="V24" s="216">
        <v>0.81413899999999995</v>
      </c>
      <c r="W24" s="216">
        <v>0.81421100000000002</v>
      </c>
      <c r="X24" s="216">
        <v>0.81428199999999995</v>
      </c>
      <c r="Y24" s="216">
        <v>0.81435299999999999</v>
      </c>
      <c r="Z24" s="216">
        <v>0.81442499999999995</v>
      </c>
      <c r="AA24" s="216">
        <v>0.814496</v>
      </c>
      <c r="AB24" s="216">
        <v>0.81456700000000004</v>
      </c>
      <c r="AC24" s="216">
        <v>0.81463799999999997</v>
      </c>
      <c r="AD24" s="216">
        <v>0.81471000000000005</v>
      </c>
      <c r="AE24" s="216">
        <v>0.81478099999999998</v>
      </c>
      <c r="AF24" s="216">
        <v>0.81485200000000002</v>
      </c>
      <c r="AG24" s="216">
        <v>0.81492399999999998</v>
      </c>
      <c r="AH24" s="216">
        <v>0.81499500000000002</v>
      </c>
      <c r="AI24" s="216">
        <v>0.81506599999999996</v>
      </c>
      <c r="AJ24" s="216">
        <v>0.81506599999999996</v>
      </c>
      <c r="AK24" s="215">
        <v>6.9999999999999994E-5</v>
      </c>
    </row>
    <row r="25" spans="1:37" ht="15.75" customHeight="1" x14ac:dyDescent="0.35"/>
    <row r="26" spans="1:37" ht="15" customHeight="1" x14ac:dyDescent="0.35">
      <c r="B26" s="210" t="s">
        <v>372</v>
      </c>
    </row>
    <row r="27" spans="1:37" ht="15" customHeight="1" x14ac:dyDescent="0.35">
      <c r="B27" s="210" t="s">
        <v>373</v>
      </c>
    </row>
    <row r="28" spans="1:37" ht="15" customHeight="1" x14ac:dyDescent="0.45">
      <c r="A28" s="207" t="s">
        <v>374</v>
      </c>
      <c r="B28" s="213" t="s">
        <v>375</v>
      </c>
      <c r="C28" s="217">
        <v>325.915863</v>
      </c>
      <c r="D28" s="217">
        <v>328.36496</v>
      </c>
      <c r="E28" s="217">
        <v>330.70339999999999</v>
      </c>
      <c r="F28" s="217">
        <v>333.052032</v>
      </c>
      <c r="G28" s="217">
        <v>335.38943499999999</v>
      </c>
      <c r="H28" s="217">
        <v>337.71182299999998</v>
      </c>
      <c r="I28" s="217">
        <v>340.01290899999998</v>
      </c>
      <c r="J28" s="217">
        <v>342.28939800000001</v>
      </c>
      <c r="K28" s="217">
        <v>344.53961199999998</v>
      </c>
      <c r="L28" s="217">
        <v>346.76464800000002</v>
      </c>
      <c r="M28" s="217">
        <v>348.957245</v>
      </c>
      <c r="N28" s="217">
        <v>351.11312900000001</v>
      </c>
      <c r="O28" s="217">
        <v>353.227936</v>
      </c>
      <c r="P28" s="217">
        <v>355.29925500000002</v>
      </c>
      <c r="Q28" s="217">
        <v>357.32492100000002</v>
      </c>
      <c r="R28" s="217">
        <v>359.30371100000002</v>
      </c>
      <c r="S28" s="217">
        <v>361.23538200000002</v>
      </c>
      <c r="T28" s="217">
        <v>363.120361</v>
      </c>
      <c r="U28" s="217">
        <v>364.95953400000002</v>
      </c>
      <c r="V28" s="217">
        <v>366.75424199999998</v>
      </c>
      <c r="W28" s="217">
        <v>368.506348</v>
      </c>
      <c r="X28" s="217">
        <v>370.21768200000002</v>
      </c>
      <c r="Y28" s="217">
        <v>371.890625</v>
      </c>
      <c r="Z28" s="217">
        <v>373.52771000000001</v>
      </c>
      <c r="AA28" s="217">
        <v>375.13192700000002</v>
      </c>
      <c r="AB28" s="217">
        <v>376.70654300000001</v>
      </c>
      <c r="AC28" s="217">
        <v>378.25518799999998</v>
      </c>
      <c r="AD28" s="217">
        <v>379.78213499999998</v>
      </c>
      <c r="AE28" s="217">
        <v>381.292145</v>
      </c>
      <c r="AF28" s="217">
        <v>382.78964200000001</v>
      </c>
      <c r="AG28" s="217">
        <v>384.27773999999999</v>
      </c>
      <c r="AH28" s="217">
        <v>385.76049799999998</v>
      </c>
      <c r="AI28" s="217">
        <v>387.24206500000003</v>
      </c>
      <c r="AJ28" s="217">
        <v>388.72586100000001</v>
      </c>
      <c r="AK28" s="215">
        <v>5.287E-3</v>
      </c>
    </row>
    <row r="29" spans="1:37" ht="15" customHeight="1" x14ac:dyDescent="0.45">
      <c r="A29" s="207" t="s">
        <v>376</v>
      </c>
      <c r="B29" s="213" t="s">
        <v>377</v>
      </c>
      <c r="C29" s="217">
        <v>36.635300000000001</v>
      </c>
      <c r="D29" s="217">
        <v>37.020499999999998</v>
      </c>
      <c r="E29" s="217">
        <v>37.376499000000003</v>
      </c>
      <c r="F29" s="217">
        <v>37.731200999999999</v>
      </c>
      <c r="G29" s="217">
        <v>38.084301000000004</v>
      </c>
      <c r="H29" s="217">
        <v>38.435600000000001</v>
      </c>
      <c r="I29" s="217">
        <v>38.785702000000001</v>
      </c>
      <c r="J29" s="217">
        <v>39.134300000000003</v>
      </c>
      <c r="K29" s="217">
        <v>39.480801</v>
      </c>
      <c r="L29" s="217">
        <v>39.824500999999998</v>
      </c>
      <c r="M29" s="217">
        <v>40.164901999999998</v>
      </c>
      <c r="N29" s="217">
        <v>40.501499000000003</v>
      </c>
      <c r="O29" s="217">
        <v>40.833697999999998</v>
      </c>
      <c r="P29" s="217">
        <v>41.161301000000002</v>
      </c>
      <c r="Q29" s="217">
        <v>41.484000999999999</v>
      </c>
      <c r="R29" s="217">
        <v>41.8018</v>
      </c>
      <c r="S29" s="217">
        <v>42.114699999999999</v>
      </c>
      <c r="T29" s="217">
        <v>42.423000000000002</v>
      </c>
      <c r="U29" s="217">
        <v>42.727001000000001</v>
      </c>
      <c r="V29" s="217">
        <v>43.027000000000001</v>
      </c>
      <c r="W29" s="217">
        <v>43.323501999999998</v>
      </c>
      <c r="X29" s="217">
        <v>43.617001000000002</v>
      </c>
      <c r="Y29" s="217">
        <v>43.907699999999998</v>
      </c>
      <c r="Z29" s="217">
        <v>44.196201000000002</v>
      </c>
      <c r="AA29" s="217">
        <v>44.482700000000001</v>
      </c>
      <c r="AB29" s="217">
        <v>44.767798999999997</v>
      </c>
      <c r="AC29" s="217">
        <v>45.051498000000002</v>
      </c>
      <c r="AD29" s="217">
        <v>45.334301000000004</v>
      </c>
      <c r="AE29" s="217">
        <v>45.616501</v>
      </c>
      <c r="AF29" s="217">
        <v>45.898398999999998</v>
      </c>
      <c r="AG29" s="217">
        <v>46.180301999999998</v>
      </c>
      <c r="AH29" s="217">
        <v>46.462600999999999</v>
      </c>
      <c r="AI29" s="217">
        <v>46.745601999999998</v>
      </c>
      <c r="AJ29" s="217">
        <v>46.926898999999999</v>
      </c>
      <c r="AK29" s="215">
        <v>7.437E-3</v>
      </c>
    </row>
    <row r="30" spans="1:37" ht="15" customHeight="1" x14ac:dyDescent="0.45">
      <c r="A30" s="207" t="s">
        <v>378</v>
      </c>
      <c r="B30" s="213" t="s">
        <v>379</v>
      </c>
      <c r="C30" s="217">
        <v>218.51828</v>
      </c>
      <c r="D30" s="217">
        <v>220.92337000000001</v>
      </c>
      <c r="E30" s="217">
        <v>223.293015</v>
      </c>
      <c r="F30" s="217">
        <v>225.624481</v>
      </c>
      <c r="G30" s="217">
        <v>227.87544299999999</v>
      </c>
      <c r="H30" s="217">
        <v>230.09162900000001</v>
      </c>
      <c r="I30" s="217">
        <v>232.270309</v>
      </c>
      <c r="J30" s="217">
        <v>234.408401</v>
      </c>
      <c r="K30" s="217">
        <v>236.50340299999999</v>
      </c>
      <c r="L30" s="217">
        <v>238.50779700000001</v>
      </c>
      <c r="M30" s="217">
        <v>240.471542</v>
      </c>
      <c r="N30" s="217">
        <v>242.39334099999999</v>
      </c>
      <c r="O30" s="217">
        <v>244.27140800000001</v>
      </c>
      <c r="P30" s="217">
        <v>246.104401</v>
      </c>
      <c r="Q30" s="217">
        <v>247.83586099999999</v>
      </c>
      <c r="R30" s="217">
        <v>249.523087</v>
      </c>
      <c r="S30" s="217">
        <v>251.166214</v>
      </c>
      <c r="T30" s="217">
        <v>252.76554899999999</v>
      </c>
      <c r="U30" s="217">
        <v>254.32131999999999</v>
      </c>
      <c r="V30" s="217">
        <v>255.77548200000001</v>
      </c>
      <c r="W30" s="217">
        <v>257.18585200000001</v>
      </c>
      <c r="X30" s="217">
        <v>258.55242900000002</v>
      </c>
      <c r="Y30" s="217">
        <v>259.875519</v>
      </c>
      <c r="Z30" s="217">
        <v>261.15564000000001</v>
      </c>
      <c r="AA30" s="217">
        <v>262.33441199999999</v>
      </c>
      <c r="AB30" s="217">
        <v>263.470032</v>
      </c>
      <c r="AC30" s="217">
        <v>264.56213400000001</v>
      </c>
      <c r="AD30" s="217">
        <v>265.61059599999999</v>
      </c>
      <c r="AE30" s="217">
        <v>266.61239599999999</v>
      </c>
      <c r="AF30" s="217">
        <v>267.49368299999998</v>
      </c>
      <c r="AG30" s="217">
        <v>268.31723</v>
      </c>
      <c r="AH30" s="217">
        <v>269.10873400000003</v>
      </c>
      <c r="AI30" s="217">
        <v>269.89547700000003</v>
      </c>
      <c r="AJ30" s="217">
        <v>270.69632000000001</v>
      </c>
      <c r="AK30" s="215">
        <v>6.3699999999999998E-3</v>
      </c>
    </row>
    <row r="31" spans="1:37" ht="15" customHeight="1" x14ac:dyDescent="0.45">
      <c r="A31" s="207" t="s">
        <v>380</v>
      </c>
      <c r="B31" s="213" t="s">
        <v>381</v>
      </c>
      <c r="C31" s="217">
        <v>424.07015999999999</v>
      </c>
      <c r="D31" s="217">
        <v>427.80148300000002</v>
      </c>
      <c r="E31" s="217">
        <v>431.45648199999999</v>
      </c>
      <c r="F31" s="217">
        <v>435.03106700000001</v>
      </c>
      <c r="G31" s="217">
        <v>438.42877199999998</v>
      </c>
      <c r="H31" s="217">
        <v>441.74908399999998</v>
      </c>
      <c r="I31" s="217">
        <v>444.99130200000002</v>
      </c>
      <c r="J31" s="217">
        <v>448.15499899999998</v>
      </c>
      <c r="K31" s="217">
        <v>451.23928799999999</v>
      </c>
      <c r="L31" s="217">
        <v>454.13662699999998</v>
      </c>
      <c r="M31" s="217">
        <v>456.95474200000001</v>
      </c>
      <c r="N31" s="217">
        <v>459.69357300000001</v>
      </c>
      <c r="O31" s="217">
        <v>462.353363</v>
      </c>
      <c r="P31" s="217">
        <v>464.93392899999998</v>
      </c>
      <c r="Q31" s="217">
        <v>467.31066900000002</v>
      </c>
      <c r="R31" s="217">
        <v>469.60745200000002</v>
      </c>
      <c r="S31" s="217">
        <v>471.82504299999999</v>
      </c>
      <c r="T31" s="217">
        <v>473.96469100000002</v>
      </c>
      <c r="U31" s="217">
        <v>476.02716099999998</v>
      </c>
      <c r="V31" s="217">
        <v>477.88455199999999</v>
      </c>
      <c r="W31" s="217">
        <v>479.66339099999999</v>
      </c>
      <c r="X31" s="217">
        <v>481.36468500000001</v>
      </c>
      <c r="Y31" s="217">
        <v>482.99035600000002</v>
      </c>
      <c r="Z31" s="217">
        <v>484.54113799999999</v>
      </c>
      <c r="AA31" s="217">
        <v>485.88729899999998</v>
      </c>
      <c r="AB31" s="217">
        <v>487.15609699999999</v>
      </c>
      <c r="AC31" s="217">
        <v>488.35095200000001</v>
      </c>
      <c r="AD31" s="217">
        <v>489.47482300000001</v>
      </c>
      <c r="AE31" s="217">
        <v>490.526276</v>
      </c>
      <c r="AF31" s="217">
        <v>491.35308800000001</v>
      </c>
      <c r="AG31" s="217">
        <v>492.08837899999997</v>
      </c>
      <c r="AH31" s="217">
        <v>492.77105699999998</v>
      </c>
      <c r="AI31" s="217">
        <v>493.44274899999999</v>
      </c>
      <c r="AJ31" s="217">
        <v>494.13211100000001</v>
      </c>
      <c r="AK31" s="215">
        <v>4.5149999999999999E-3</v>
      </c>
    </row>
    <row r="32" spans="1:37" ht="15" customHeight="1" x14ac:dyDescent="0.45">
      <c r="A32" s="207" t="s">
        <v>382</v>
      </c>
      <c r="B32" s="213" t="s">
        <v>383</v>
      </c>
      <c r="C32" s="217">
        <v>634.20495600000004</v>
      </c>
      <c r="D32" s="217">
        <v>636.79425000000003</v>
      </c>
      <c r="E32" s="217">
        <v>639.06109600000002</v>
      </c>
      <c r="F32" s="217">
        <v>641.00024399999995</v>
      </c>
      <c r="G32" s="217">
        <v>642.56573500000002</v>
      </c>
      <c r="H32" s="217">
        <v>643.83770800000002</v>
      </c>
      <c r="I32" s="217">
        <v>644.94006300000001</v>
      </c>
      <c r="J32" s="217">
        <v>645.94451900000001</v>
      </c>
      <c r="K32" s="217">
        <v>646.94030799999996</v>
      </c>
      <c r="L32" s="217">
        <v>647.87536599999999</v>
      </c>
      <c r="M32" s="217">
        <v>648.75286900000003</v>
      </c>
      <c r="N32" s="217">
        <v>649.57720900000004</v>
      </c>
      <c r="O32" s="217">
        <v>650.34802200000001</v>
      </c>
      <c r="P32" s="217">
        <v>651.09234600000002</v>
      </c>
      <c r="Q32" s="217">
        <v>651.77179000000001</v>
      </c>
      <c r="R32" s="217">
        <v>652.40765399999998</v>
      </c>
      <c r="S32" s="217">
        <v>652.98724400000003</v>
      </c>
      <c r="T32" s="217">
        <v>653.49932899999999</v>
      </c>
      <c r="U32" s="217">
        <v>653.93969700000002</v>
      </c>
      <c r="V32" s="217">
        <v>654.30737299999998</v>
      </c>
      <c r="W32" s="217">
        <v>654.60601799999995</v>
      </c>
      <c r="X32" s="217">
        <v>654.83569299999999</v>
      </c>
      <c r="Y32" s="217">
        <v>654.99517800000001</v>
      </c>
      <c r="Z32" s="217">
        <v>655.07330300000001</v>
      </c>
      <c r="AA32" s="217">
        <v>655.07141100000001</v>
      </c>
      <c r="AB32" s="217">
        <v>655.00683600000002</v>
      </c>
      <c r="AC32" s="217">
        <v>654.84973100000002</v>
      </c>
      <c r="AD32" s="217">
        <v>654.60833700000001</v>
      </c>
      <c r="AE32" s="217">
        <v>654.27923599999997</v>
      </c>
      <c r="AF32" s="217">
        <v>653.82940699999995</v>
      </c>
      <c r="AG32" s="217">
        <v>653.30267300000003</v>
      </c>
      <c r="AH32" s="217">
        <v>652.68481399999996</v>
      </c>
      <c r="AI32" s="217">
        <v>652.01037599999995</v>
      </c>
      <c r="AJ32" s="217">
        <v>651.27984600000002</v>
      </c>
      <c r="AK32" s="215">
        <v>7.0299999999999996E-4</v>
      </c>
    </row>
    <row r="33" spans="1:37" ht="15" customHeight="1" x14ac:dyDescent="0.45">
      <c r="A33" s="207" t="s">
        <v>384</v>
      </c>
      <c r="B33" s="213" t="s">
        <v>385</v>
      </c>
      <c r="C33" s="217">
        <v>1235.5729980000001</v>
      </c>
      <c r="D33" s="217">
        <v>1265.0469969999999</v>
      </c>
      <c r="E33" s="217">
        <v>1294.498047</v>
      </c>
      <c r="F33" s="217">
        <v>1323.9239500000001</v>
      </c>
      <c r="G33" s="217">
        <v>1355.1610109999999</v>
      </c>
      <c r="H33" s="217">
        <v>1386.3759769999999</v>
      </c>
      <c r="I33" s="217">
        <v>1417.5660399999999</v>
      </c>
      <c r="J33" s="217">
        <v>1448.730957</v>
      </c>
      <c r="K33" s="217">
        <v>1479.8680420000001</v>
      </c>
      <c r="L33" s="217">
        <v>1512.948975</v>
      </c>
      <c r="M33" s="217">
        <v>1546.001953</v>
      </c>
      <c r="N33" s="217">
        <v>1579.0310059999999</v>
      </c>
      <c r="O33" s="217">
        <v>1612.0419919999999</v>
      </c>
      <c r="P33" s="217">
        <v>1645.0389399999999</v>
      </c>
      <c r="Q33" s="217">
        <v>1680.089966</v>
      </c>
      <c r="R33" s="217">
        <v>1715.123047</v>
      </c>
      <c r="S33" s="217">
        <v>1750.139038</v>
      </c>
      <c r="T33" s="217">
        <v>1785.140991</v>
      </c>
      <c r="U33" s="217">
        <v>1820.1290280000001</v>
      </c>
      <c r="V33" s="217">
        <v>1856.9279790000001</v>
      </c>
      <c r="W33" s="217">
        <v>1893.713013</v>
      </c>
      <c r="X33" s="217">
        <v>1930.4830320000001</v>
      </c>
      <c r="Y33" s="217">
        <v>1967.239014</v>
      </c>
      <c r="Z33" s="217">
        <v>2003.979004</v>
      </c>
      <c r="AA33" s="217">
        <v>2041.9799800000001</v>
      </c>
      <c r="AB33" s="217">
        <v>2079.9670409999999</v>
      </c>
      <c r="AC33" s="217">
        <v>2117.9379880000001</v>
      </c>
      <c r="AD33" s="217">
        <v>2155.8930660000001</v>
      </c>
      <c r="AE33" s="217">
        <v>2193.8278810000002</v>
      </c>
      <c r="AF33" s="217">
        <v>2232.468018</v>
      </c>
      <c r="AG33" s="217">
        <v>2271.0839839999999</v>
      </c>
      <c r="AH33" s="217">
        <v>2309.6879880000001</v>
      </c>
      <c r="AI33" s="217">
        <v>2348.2919919999999</v>
      </c>
      <c r="AJ33" s="217">
        <v>2386.906982</v>
      </c>
      <c r="AK33" s="215">
        <v>2.0038E-2</v>
      </c>
    </row>
    <row r="34" spans="1:37" ht="15" customHeight="1" x14ac:dyDescent="0.45">
      <c r="A34" s="207" t="s">
        <v>386</v>
      </c>
      <c r="B34" s="213" t="s">
        <v>387</v>
      </c>
      <c r="C34" s="217">
        <v>239.819107</v>
      </c>
      <c r="D34" s="217">
        <v>243.62600699999999</v>
      </c>
      <c r="E34" s="217">
        <v>247.463303</v>
      </c>
      <c r="F34" s="217">
        <v>251.356506</v>
      </c>
      <c r="G34" s="217">
        <v>254.768494</v>
      </c>
      <c r="H34" s="217">
        <v>258.15121499999998</v>
      </c>
      <c r="I34" s="217">
        <v>261.53381300000001</v>
      </c>
      <c r="J34" s="217">
        <v>264.926086</v>
      </c>
      <c r="K34" s="217">
        <v>268.32888800000001</v>
      </c>
      <c r="L34" s="217">
        <v>271.39761399999998</v>
      </c>
      <c r="M34" s="217">
        <v>274.47820999999999</v>
      </c>
      <c r="N34" s="217">
        <v>277.57089200000001</v>
      </c>
      <c r="O34" s="217">
        <v>280.67208900000003</v>
      </c>
      <c r="P34" s="217">
        <v>283.776093</v>
      </c>
      <c r="Q34" s="217">
        <v>286.64898699999998</v>
      </c>
      <c r="R34" s="217">
        <v>289.528412</v>
      </c>
      <c r="S34" s="217">
        <v>292.41668700000002</v>
      </c>
      <c r="T34" s="217">
        <v>295.31478900000002</v>
      </c>
      <c r="U34" s="217">
        <v>298.21850599999999</v>
      </c>
      <c r="V34" s="217">
        <v>300.96640000000002</v>
      </c>
      <c r="W34" s="217">
        <v>303.72399899999999</v>
      </c>
      <c r="X34" s="217">
        <v>306.48599200000001</v>
      </c>
      <c r="Y34" s="217">
        <v>309.25149499999998</v>
      </c>
      <c r="Z34" s="217">
        <v>312.01901199999998</v>
      </c>
      <c r="AA34" s="217">
        <v>314.64639299999999</v>
      </c>
      <c r="AB34" s="217">
        <v>317.283997</v>
      </c>
      <c r="AC34" s="217">
        <v>319.92990099999997</v>
      </c>
      <c r="AD34" s="217">
        <v>322.58050500000002</v>
      </c>
      <c r="AE34" s="217">
        <v>325.23458900000003</v>
      </c>
      <c r="AF34" s="217">
        <v>327.66778599999998</v>
      </c>
      <c r="AG34" s="217">
        <v>330.10269199999999</v>
      </c>
      <c r="AH34" s="217">
        <v>332.540009</v>
      </c>
      <c r="AI34" s="217">
        <v>334.980591</v>
      </c>
      <c r="AJ34" s="217">
        <v>337.42300399999999</v>
      </c>
      <c r="AK34" s="215">
        <v>1.023E-2</v>
      </c>
    </row>
    <row r="35" spans="1:37" ht="15" customHeight="1" x14ac:dyDescent="0.45">
      <c r="A35" s="207" t="s">
        <v>388</v>
      </c>
      <c r="B35" s="213" t="s">
        <v>389</v>
      </c>
      <c r="C35" s="217">
        <v>283.966949</v>
      </c>
      <c r="D35" s="217">
        <v>284.09274299999998</v>
      </c>
      <c r="E35" s="217">
        <v>284.08569299999999</v>
      </c>
      <c r="F35" s="217">
        <v>284.036743</v>
      </c>
      <c r="G35" s="217">
        <v>283.85732999999999</v>
      </c>
      <c r="H35" s="217">
        <v>283.58648699999998</v>
      </c>
      <c r="I35" s="217">
        <v>283.28619400000002</v>
      </c>
      <c r="J35" s="217">
        <v>282.90820300000001</v>
      </c>
      <c r="K35" s="217">
        <v>282.514771</v>
      </c>
      <c r="L35" s="217">
        <v>281.98602299999999</v>
      </c>
      <c r="M35" s="217">
        <v>281.40417500000001</v>
      </c>
      <c r="N35" s="217">
        <v>280.78417999999999</v>
      </c>
      <c r="O35" s="217">
        <v>280.14111300000002</v>
      </c>
      <c r="P35" s="217">
        <v>279.51861600000001</v>
      </c>
      <c r="Q35" s="217">
        <v>278.81866500000001</v>
      </c>
      <c r="R35" s="217">
        <v>278.09124800000001</v>
      </c>
      <c r="S35" s="217">
        <v>277.35281400000002</v>
      </c>
      <c r="T35" s="217">
        <v>276.62503099999998</v>
      </c>
      <c r="U35" s="217">
        <v>275.92275999999998</v>
      </c>
      <c r="V35" s="217">
        <v>275.22488399999997</v>
      </c>
      <c r="W35" s="217">
        <v>274.53198200000003</v>
      </c>
      <c r="X35" s="217">
        <v>273.85324100000003</v>
      </c>
      <c r="Y35" s="217">
        <v>273.19802900000002</v>
      </c>
      <c r="Z35" s="217">
        <v>272.57278400000001</v>
      </c>
      <c r="AA35" s="217">
        <v>271.965149</v>
      </c>
      <c r="AB35" s="217">
        <v>271.41427599999997</v>
      </c>
      <c r="AC35" s="217">
        <v>270.85751299999998</v>
      </c>
      <c r="AD35" s="217">
        <v>270.31564300000002</v>
      </c>
      <c r="AE35" s="217">
        <v>269.808807</v>
      </c>
      <c r="AF35" s="217">
        <v>269.25894199999999</v>
      </c>
      <c r="AG35" s="217">
        <v>268.75732399999998</v>
      </c>
      <c r="AH35" s="217">
        <v>268.23818999999997</v>
      </c>
      <c r="AI35" s="217">
        <v>267.74749800000001</v>
      </c>
      <c r="AJ35" s="217">
        <v>267.22180200000003</v>
      </c>
      <c r="AK35" s="215">
        <v>-1.9109999999999999E-3</v>
      </c>
    </row>
    <row r="36" spans="1:37" ht="15" customHeight="1" x14ac:dyDescent="0.45">
      <c r="A36" s="207" t="s">
        <v>390</v>
      </c>
      <c r="B36" s="213" t="s">
        <v>391</v>
      </c>
      <c r="C36" s="217">
        <v>1418.9071039999999</v>
      </c>
      <c r="D36" s="217">
        <v>1424.540405</v>
      </c>
      <c r="E36" s="217">
        <v>1429.6586910000001</v>
      </c>
      <c r="F36" s="217">
        <v>1434.1889650000001</v>
      </c>
      <c r="G36" s="217">
        <v>1438.1188959999999</v>
      </c>
      <c r="H36" s="217">
        <v>1441.5008539999999</v>
      </c>
      <c r="I36" s="217">
        <v>1444.3666989999999</v>
      </c>
      <c r="J36" s="217">
        <v>1446.7482910000001</v>
      </c>
      <c r="K36" s="217">
        <v>1448.6674800000001</v>
      </c>
      <c r="L36" s="217">
        <v>1450.0898440000001</v>
      </c>
      <c r="M36" s="217">
        <v>1451.008789</v>
      </c>
      <c r="N36" s="217">
        <v>1451.470581</v>
      </c>
      <c r="O36" s="217">
        <v>1451.520874</v>
      </c>
      <c r="P36" s="217">
        <v>1451.195557</v>
      </c>
      <c r="Q36" s="217">
        <v>1450.4646</v>
      </c>
      <c r="R36" s="217">
        <v>1449.3110349999999</v>
      </c>
      <c r="S36" s="217">
        <v>1447.772217</v>
      </c>
      <c r="T36" s="217">
        <v>1445.8914789999999</v>
      </c>
      <c r="U36" s="217">
        <v>1443.6961670000001</v>
      </c>
      <c r="V36" s="217">
        <v>1441.165039</v>
      </c>
      <c r="W36" s="217">
        <v>1438.2822269999999</v>
      </c>
      <c r="X36" s="217">
        <v>1435.0756839999999</v>
      </c>
      <c r="Y36" s="217">
        <v>1431.5805660000001</v>
      </c>
      <c r="Z36" s="217">
        <v>1427.81897</v>
      </c>
      <c r="AA36" s="217">
        <v>1423.784058</v>
      </c>
      <c r="AB36" s="217">
        <v>1419.461548</v>
      </c>
      <c r="AC36" s="217">
        <v>1414.857544</v>
      </c>
      <c r="AD36" s="217">
        <v>1409.977905</v>
      </c>
      <c r="AE36" s="217">
        <v>1404.8291019999999</v>
      </c>
      <c r="AF36" s="217">
        <v>1399.3945309999999</v>
      </c>
      <c r="AG36" s="217">
        <v>1393.67749</v>
      </c>
      <c r="AH36" s="217">
        <v>1387.6949460000001</v>
      </c>
      <c r="AI36" s="217">
        <v>1381.4664310000001</v>
      </c>
      <c r="AJ36" s="217">
        <v>1375.001221</v>
      </c>
      <c r="AK36" s="215">
        <v>-1.1050000000000001E-3</v>
      </c>
    </row>
    <row r="37" spans="1:37" ht="15" customHeight="1" x14ac:dyDescent="0.45">
      <c r="A37" s="207" t="s">
        <v>392</v>
      </c>
      <c r="B37" s="213" t="s">
        <v>393</v>
      </c>
      <c r="C37" s="217">
        <v>178.44650300000001</v>
      </c>
      <c r="D37" s="217">
        <v>178.325806</v>
      </c>
      <c r="E37" s="217">
        <v>178.16810599999999</v>
      </c>
      <c r="F37" s="217">
        <v>177.97569300000001</v>
      </c>
      <c r="G37" s="217">
        <v>177.74659700000001</v>
      </c>
      <c r="H37" s="217">
        <v>177.47950700000001</v>
      </c>
      <c r="I37" s="217">
        <v>177.17759699999999</v>
      </c>
      <c r="J37" s="217">
        <v>176.84410099999999</v>
      </c>
      <c r="K37" s="217">
        <v>176.48170500000001</v>
      </c>
      <c r="L37" s="217">
        <v>176.08959999999999</v>
      </c>
      <c r="M37" s="217">
        <v>175.66580200000001</v>
      </c>
      <c r="N37" s="217">
        <v>175.21170000000001</v>
      </c>
      <c r="O37" s="217">
        <v>174.72830200000001</v>
      </c>
      <c r="P37" s="217">
        <v>174.21620200000001</v>
      </c>
      <c r="Q37" s="217">
        <v>173.67520099999999</v>
      </c>
      <c r="R37" s="217">
        <v>173.10459900000001</v>
      </c>
      <c r="S37" s="217">
        <v>172.50520299999999</v>
      </c>
      <c r="T37" s="217">
        <v>171.87750199999999</v>
      </c>
      <c r="U37" s="217">
        <v>171.22110000000001</v>
      </c>
      <c r="V37" s="217">
        <v>170.532196</v>
      </c>
      <c r="W37" s="217">
        <v>169.81140099999999</v>
      </c>
      <c r="X37" s="217">
        <v>169.06530799999999</v>
      </c>
      <c r="Y37" s="217">
        <v>168.300995</v>
      </c>
      <c r="Z37" s="217">
        <v>167.52330000000001</v>
      </c>
      <c r="AA37" s="217">
        <v>166.72770700000001</v>
      </c>
      <c r="AB37" s="217">
        <v>165.91149899999999</v>
      </c>
      <c r="AC37" s="217">
        <v>165.08120700000001</v>
      </c>
      <c r="AD37" s="217">
        <v>164.24380500000001</v>
      </c>
      <c r="AE37" s="217">
        <v>163.40490700000001</v>
      </c>
      <c r="AF37" s="217">
        <v>162.5625</v>
      </c>
      <c r="AG37" s="217">
        <v>161.71319600000001</v>
      </c>
      <c r="AH37" s="217">
        <v>160.858994</v>
      </c>
      <c r="AI37" s="217">
        <v>160.002106</v>
      </c>
      <c r="AJ37" s="217">
        <v>159.14480599999999</v>
      </c>
      <c r="AK37" s="215">
        <v>-3.5500000000000002E-3</v>
      </c>
    </row>
    <row r="38" spans="1:37" ht="15" customHeight="1" x14ac:dyDescent="0.45">
      <c r="A38" s="207" t="s">
        <v>394</v>
      </c>
      <c r="B38" s="213" t="s">
        <v>395</v>
      </c>
      <c r="C38" s="217">
        <v>715.64404300000001</v>
      </c>
      <c r="D38" s="217">
        <v>724.35430899999994</v>
      </c>
      <c r="E38" s="217">
        <v>732.97448699999995</v>
      </c>
      <c r="F38" s="217">
        <v>741.50860599999999</v>
      </c>
      <c r="G38" s="217">
        <v>749.86358600000005</v>
      </c>
      <c r="H38" s="217">
        <v>758.13366699999995</v>
      </c>
      <c r="I38" s="217">
        <v>766.31182899999999</v>
      </c>
      <c r="J38" s="217">
        <v>774.38922100000002</v>
      </c>
      <c r="K38" s="217">
        <v>782.36169400000006</v>
      </c>
      <c r="L38" s="217">
        <v>789.92394999999999</v>
      </c>
      <c r="M38" s="217">
        <v>797.39141800000004</v>
      </c>
      <c r="N38" s="217">
        <v>804.75280799999996</v>
      </c>
      <c r="O38" s="217">
        <v>811.996216</v>
      </c>
      <c r="P38" s="217">
        <v>819.10772699999995</v>
      </c>
      <c r="Q38" s="217">
        <v>825.83727999999996</v>
      </c>
      <c r="R38" s="217">
        <v>832.45422399999995</v>
      </c>
      <c r="S38" s="217">
        <v>838.95288100000005</v>
      </c>
      <c r="T38" s="217">
        <v>845.31176800000003</v>
      </c>
      <c r="U38" s="217">
        <v>851.52978499999995</v>
      </c>
      <c r="V38" s="217">
        <v>857.43316700000003</v>
      </c>
      <c r="W38" s="217">
        <v>863.20739700000001</v>
      </c>
      <c r="X38" s="217">
        <v>868.84320100000002</v>
      </c>
      <c r="Y38" s="217">
        <v>874.34875499999998</v>
      </c>
      <c r="Z38" s="217">
        <v>879.73638900000003</v>
      </c>
      <c r="AA38" s="217">
        <v>884.77459699999997</v>
      </c>
      <c r="AB38" s="217">
        <v>889.67962599999998</v>
      </c>
      <c r="AC38" s="217">
        <v>894.45849599999997</v>
      </c>
      <c r="AD38" s="217">
        <v>899.12365699999998</v>
      </c>
      <c r="AE38" s="217">
        <v>903.677368</v>
      </c>
      <c r="AF38" s="217">
        <v>907.769226</v>
      </c>
      <c r="AG38" s="217">
        <v>911.73828100000003</v>
      </c>
      <c r="AH38" s="217">
        <v>915.59722899999997</v>
      </c>
      <c r="AI38" s="217">
        <v>919.35131799999999</v>
      </c>
      <c r="AJ38" s="217">
        <v>922.99926800000003</v>
      </c>
      <c r="AK38" s="215">
        <v>7.6020000000000003E-3</v>
      </c>
    </row>
    <row r="39" spans="1:37" ht="15" customHeight="1" x14ac:dyDescent="0.45">
      <c r="A39" s="207" t="s">
        <v>396</v>
      </c>
      <c r="B39" s="213" t="s">
        <v>397</v>
      </c>
      <c r="C39" s="217">
        <v>1824.3326420000001</v>
      </c>
      <c r="D39" s="217">
        <v>1845.0557859999999</v>
      </c>
      <c r="E39" s="217">
        <v>1865.5031739999999</v>
      </c>
      <c r="F39" s="217">
        <v>1885.6514890000001</v>
      </c>
      <c r="G39" s="217">
        <v>1905.4688719999999</v>
      </c>
      <c r="H39" s="217">
        <v>1925.033813</v>
      </c>
      <c r="I39" s="217">
        <v>1944.293823</v>
      </c>
      <c r="J39" s="217">
        <v>1963.1956789999999</v>
      </c>
      <c r="K39" s="217">
        <v>1981.7017820000001</v>
      </c>
      <c r="L39" s="217">
        <v>1999.6389160000001</v>
      </c>
      <c r="M39" s="217">
        <v>2017.239014</v>
      </c>
      <c r="N39" s="217">
        <v>2034.4454350000001</v>
      </c>
      <c r="O39" s="217">
        <v>2051.1992190000001</v>
      </c>
      <c r="P39" s="217">
        <v>2067.4499510000001</v>
      </c>
      <c r="Q39" s="217">
        <v>2083.0517580000001</v>
      </c>
      <c r="R39" s="217">
        <v>2098.210693</v>
      </c>
      <c r="S39" s="217">
        <v>2112.892578</v>
      </c>
      <c r="T39" s="217">
        <v>2127.0539549999999</v>
      </c>
      <c r="U39" s="217">
        <v>2140.6655270000001</v>
      </c>
      <c r="V39" s="217">
        <v>2153.5974120000001</v>
      </c>
      <c r="W39" s="217">
        <v>2165.9953609999998</v>
      </c>
      <c r="X39" s="217">
        <v>2177.8808589999999</v>
      </c>
      <c r="Y39" s="217">
        <v>2189.2871089999999</v>
      </c>
      <c r="Z39" s="217">
        <v>2200.2438959999999</v>
      </c>
      <c r="AA39" s="217">
        <v>2210.5795899999998</v>
      </c>
      <c r="AB39" s="217">
        <v>2220.4255370000001</v>
      </c>
      <c r="AC39" s="217">
        <v>2229.8122560000002</v>
      </c>
      <c r="AD39" s="217">
        <v>2238.77124</v>
      </c>
      <c r="AE39" s="217">
        <v>2247.3239749999998</v>
      </c>
      <c r="AF39" s="217">
        <v>2255.226807</v>
      </c>
      <c r="AG39" s="217">
        <v>2262.6987300000001</v>
      </c>
      <c r="AH39" s="217">
        <v>2269.7514649999998</v>
      </c>
      <c r="AI39" s="217">
        <v>2276.3969729999999</v>
      </c>
      <c r="AJ39" s="217">
        <v>2282.6401369999999</v>
      </c>
      <c r="AK39" s="215">
        <v>6.6730000000000001E-3</v>
      </c>
    </row>
    <row r="40" spans="1:37" ht="15" customHeight="1" x14ac:dyDescent="0.45">
      <c r="A40" s="207" t="s">
        <v>398</v>
      </c>
      <c r="B40" s="213" t="s">
        <v>399</v>
      </c>
      <c r="C40" s="217">
        <v>32.592812000000002</v>
      </c>
      <c r="D40" s="217">
        <v>33.038586000000002</v>
      </c>
      <c r="E40" s="217">
        <v>33.461436999999997</v>
      </c>
      <c r="F40" s="217">
        <v>33.876185999999997</v>
      </c>
      <c r="G40" s="217">
        <v>34.303497</v>
      </c>
      <c r="H40" s="217">
        <v>34.741508000000003</v>
      </c>
      <c r="I40" s="217">
        <v>35.176994000000001</v>
      </c>
      <c r="J40" s="217">
        <v>35.608803000000002</v>
      </c>
      <c r="K40" s="217">
        <v>36.036422999999999</v>
      </c>
      <c r="L40" s="217">
        <v>36.458022999999997</v>
      </c>
      <c r="M40" s="217">
        <v>36.876781000000001</v>
      </c>
      <c r="N40" s="217">
        <v>37.299438000000002</v>
      </c>
      <c r="O40" s="217">
        <v>37.717548000000001</v>
      </c>
      <c r="P40" s="217">
        <v>38.130436000000003</v>
      </c>
      <c r="Q40" s="217">
        <v>38.536839000000001</v>
      </c>
      <c r="R40" s="217">
        <v>38.939712999999998</v>
      </c>
      <c r="S40" s="217">
        <v>39.345931999999998</v>
      </c>
      <c r="T40" s="217">
        <v>39.747700000000002</v>
      </c>
      <c r="U40" s="217">
        <v>40.144806000000003</v>
      </c>
      <c r="V40" s="217">
        <v>40.537041000000002</v>
      </c>
      <c r="W40" s="217">
        <v>40.925570999999998</v>
      </c>
      <c r="X40" s="217">
        <v>41.310752999999998</v>
      </c>
      <c r="Y40" s="217">
        <v>41.693027000000001</v>
      </c>
      <c r="Z40" s="217">
        <v>42.072746000000002</v>
      </c>
      <c r="AA40" s="217">
        <v>42.448729999999998</v>
      </c>
      <c r="AB40" s="217">
        <v>42.823891000000003</v>
      </c>
      <c r="AC40" s="217">
        <v>43.205261</v>
      </c>
      <c r="AD40" s="217">
        <v>43.584999000000003</v>
      </c>
      <c r="AE40" s="217">
        <v>43.962817999999999</v>
      </c>
      <c r="AF40" s="217">
        <v>44.336970999999998</v>
      </c>
      <c r="AG40" s="217">
        <v>44.709049</v>
      </c>
      <c r="AH40" s="217">
        <v>45.078814999999999</v>
      </c>
      <c r="AI40" s="217">
        <v>45.446486999999998</v>
      </c>
      <c r="AJ40" s="217">
        <v>45.811763999999997</v>
      </c>
      <c r="AK40" s="215">
        <v>1.0267E-2</v>
      </c>
    </row>
    <row r="41" spans="1:37" ht="15.75" customHeight="1" x14ac:dyDescent="0.35"/>
    <row r="42" spans="1:37" ht="15" customHeight="1" x14ac:dyDescent="0.35">
      <c r="B42" s="210" t="s">
        <v>400</v>
      </c>
    </row>
    <row r="43" spans="1:37" ht="15" customHeight="1" x14ac:dyDescent="0.35">
      <c r="B43" s="210" t="s">
        <v>401</v>
      </c>
    </row>
    <row r="44" spans="1:37" ht="15" customHeight="1" x14ac:dyDescent="0.35">
      <c r="B44" s="210" t="s">
        <v>402</v>
      </c>
    </row>
    <row r="45" spans="1:37" s="222" customFormat="1" ht="15" customHeight="1" x14ac:dyDescent="0.45">
      <c r="A45" s="218" t="s">
        <v>403</v>
      </c>
      <c r="B45" s="219" t="s">
        <v>404</v>
      </c>
      <c r="C45" s="220">
        <v>66.628020838196704</v>
      </c>
      <c r="D45" s="220">
        <v>67.456329304804129</v>
      </c>
      <c r="E45" s="220">
        <v>68.769493429266078</v>
      </c>
      <c r="F45" s="220">
        <v>69.919410147647881</v>
      </c>
      <c r="G45" s="220">
        <v>70.916614749737136</v>
      </c>
      <c r="H45" s="220">
        <v>71.815560222781045</v>
      </c>
      <c r="I45" s="220">
        <v>72.748098638407114</v>
      </c>
      <c r="J45" s="220">
        <v>73.742144928834776</v>
      </c>
      <c r="K45" s="220">
        <v>74.83466126723053</v>
      </c>
      <c r="L45" s="220">
        <v>75.985954958807127</v>
      </c>
      <c r="M45" s="220">
        <v>77.087248865298818</v>
      </c>
      <c r="N45" s="220">
        <v>78.481275099803952</v>
      </c>
      <c r="O45" s="220">
        <v>79.675150220981379</v>
      </c>
      <c r="P45" s="220">
        <v>80.848804006457385</v>
      </c>
      <c r="Q45" s="220">
        <v>82.052728257465759</v>
      </c>
      <c r="R45" s="220">
        <v>83.250464817382721</v>
      </c>
      <c r="S45" s="220">
        <v>84.455666486318307</v>
      </c>
      <c r="T45" s="220">
        <v>85.69201762563678</v>
      </c>
      <c r="U45" s="220">
        <v>86.916409364425746</v>
      </c>
      <c r="V45" s="220">
        <v>88.119032868741215</v>
      </c>
      <c r="W45" s="220">
        <v>89.334266098931067</v>
      </c>
      <c r="X45" s="220">
        <v>90.577238575574029</v>
      </c>
      <c r="Y45" s="220">
        <v>91.816214729050316</v>
      </c>
      <c r="Z45" s="220">
        <v>93.070572315373497</v>
      </c>
      <c r="AA45" s="220">
        <v>94.316486232559953</v>
      </c>
      <c r="AB45" s="220">
        <v>95.590573042432553</v>
      </c>
      <c r="AC45" s="220">
        <v>96.889387095898769</v>
      </c>
      <c r="AD45" s="220">
        <v>98.207332753299411</v>
      </c>
      <c r="AE45" s="220">
        <v>99.566142919948419</v>
      </c>
      <c r="AF45" s="220">
        <v>100.9516727795869</v>
      </c>
      <c r="AG45" s="220">
        <v>102.37071935530565</v>
      </c>
      <c r="AH45" s="220">
        <v>103.79009406979452</v>
      </c>
      <c r="AI45" s="220">
        <v>105.18039365398413</v>
      </c>
      <c r="AJ45" s="220">
        <v>106.50349564062499</v>
      </c>
      <c r="AK45" s="221">
        <f t="shared" ref="AK45:AK57" si="0">(AJ45-C45)/C45</f>
        <v>0.59847905281869573</v>
      </c>
    </row>
    <row r="46" spans="1:37" ht="15" customHeight="1" x14ac:dyDescent="0.45">
      <c r="A46" s="207" t="s">
        <v>405</v>
      </c>
      <c r="B46" s="213" t="s">
        <v>406</v>
      </c>
      <c r="C46" s="217">
        <v>27.129942</v>
      </c>
      <c r="D46" s="217">
        <v>27.940080999999999</v>
      </c>
      <c r="E46" s="217">
        <v>28.623788999999999</v>
      </c>
      <c r="F46" s="217">
        <v>29.378005999999999</v>
      </c>
      <c r="G46" s="217">
        <v>30.106943000000001</v>
      </c>
      <c r="H46" s="217">
        <v>30.830207999999999</v>
      </c>
      <c r="I46" s="217">
        <v>31.566890999999998</v>
      </c>
      <c r="J46" s="217">
        <v>32.333153000000003</v>
      </c>
      <c r="K46" s="217">
        <v>33.071167000000003</v>
      </c>
      <c r="L46" s="217">
        <v>33.786259000000001</v>
      </c>
      <c r="M46" s="217">
        <v>34.545833999999999</v>
      </c>
      <c r="N46" s="217">
        <v>35.320377000000001</v>
      </c>
      <c r="O46" s="217">
        <v>36.098109999999998</v>
      </c>
      <c r="P46" s="217">
        <v>36.888019999999997</v>
      </c>
      <c r="Q46" s="217">
        <v>37.666420000000002</v>
      </c>
      <c r="R46" s="217">
        <v>38.467606000000004</v>
      </c>
      <c r="S46" s="217">
        <v>39.311377999999998</v>
      </c>
      <c r="T46" s="217">
        <v>40.179099999999998</v>
      </c>
      <c r="U46" s="217">
        <v>41.045451999999997</v>
      </c>
      <c r="V46" s="217">
        <v>41.898429999999998</v>
      </c>
      <c r="W46" s="217">
        <v>42.764907999999998</v>
      </c>
      <c r="X46" s="217">
        <v>43.651919999999997</v>
      </c>
      <c r="Y46" s="217">
        <v>44.512721999999997</v>
      </c>
      <c r="Z46" s="217">
        <v>45.374530999999998</v>
      </c>
      <c r="AA46" s="217">
        <v>46.236114999999998</v>
      </c>
      <c r="AB46" s="217">
        <v>47.097717000000003</v>
      </c>
      <c r="AC46" s="217">
        <v>47.955421000000001</v>
      </c>
      <c r="AD46" s="217">
        <v>48.800117</v>
      </c>
      <c r="AE46" s="217">
        <v>49.649563000000001</v>
      </c>
      <c r="AF46" s="217">
        <v>50.498558000000003</v>
      </c>
      <c r="AG46" s="217">
        <v>51.333809000000002</v>
      </c>
      <c r="AH46" s="217">
        <v>52.166027</v>
      </c>
      <c r="AI46" s="217">
        <v>53.005412999999997</v>
      </c>
      <c r="AJ46" s="217">
        <v>53.833857999999999</v>
      </c>
      <c r="AK46" s="215">
        <f t="shared" si="0"/>
        <v>0.98429683336588036</v>
      </c>
    </row>
    <row r="47" spans="1:37" ht="15" customHeight="1" x14ac:dyDescent="0.45">
      <c r="A47" s="207" t="s">
        <v>407</v>
      </c>
      <c r="B47" s="213" t="s">
        <v>408</v>
      </c>
      <c r="C47" s="217">
        <v>31.740721000000001</v>
      </c>
      <c r="D47" s="217">
        <v>32.431648000000003</v>
      </c>
      <c r="E47" s="217">
        <v>33.209201999999998</v>
      </c>
      <c r="F47" s="217">
        <v>34.048943000000001</v>
      </c>
      <c r="G47" s="217">
        <v>34.913704000000003</v>
      </c>
      <c r="H47" s="217">
        <v>35.818874000000001</v>
      </c>
      <c r="I47" s="217">
        <v>36.730998999999997</v>
      </c>
      <c r="J47" s="217">
        <v>37.665573000000002</v>
      </c>
      <c r="K47" s="217">
        <v>38.562325000000001</v>
      </c>
      <c r="L47" s="217">
        <v>39.444180000000003</v>
      </c>
      <c r="M47" s="217">
        <v>40.355502999999999</v>
      </c>
      <c r="N47" s="217">
        <v>41.306175000000003</v>
      </c>
      <c r="O47" s="217">
        <v>42.295521000000001</v>
      </c>
      <c r="P47" s="217">
        <v>43.308075000000002</v>
      </c>
      <c r="Q47" s="217">
        <v>44.349842000000002</v>
      </c>
      <c r="R47" s="217">
        <v>45.406948</v>
      </c>
      <c r="S47" s="217">
        <v>46.529530000000001</v>
      </c>
      <c r="T47" s="217">
        <v>47.703445000000002</v>
      </c>
      <c r="U47" s="217">
        <v>48.884433999999999</v>
      </c>
      <c r="V47" s="217">
        <v>50.074992999999999</v>
      </c>
      <c r="W47" s="217">
        <v>51.285178999999999</v>
      </c>
      <c r="X47" s="217">
        <v>52.536529999999999</v>
      </c>
      <c r="Y47" s="217">
        <v>53.763618000000001</v>
      </c>
      <c r="Z47" s="217">
        <v>55.006045999999998</v>
      </c>
      <c r="AA47" s="217">
        <v>56.275047000000001</v>
      </c>
      <c r="AB47" s="217">
        <v>57.551315000000002</v>
      </c>
      <c r="AC47" s="217">
        <v>58.843609000000001</v>
      </c>
      <c r="AD47" s="217">
        <v>60.127803999999998</v>
      </c>
      <c r="AE47" s="217">
        <v>61.431099000000003</v>
      </c>
      <c r="AF47" s="217">
        <v>62.744984000000002</v>
      </c>
      <c r="AG47" s="217">
        <v>64.033524</v>
      </c>
      <c r="AH47" s="217">
        <v>65.344893999999996</v>
      </c>
      <c r="AI47" s="217">
        <v>66.707130000000006</v>
      </c>
      <c r="AJ47" s="217">
        <v>68.086067</v>
      </c>
      <c r="AK47" s="215">
        <f t="shared" si="0"/>
        <v>1.1450699560353401</v>
      </c>
    </row>
    <row r="48" spans="1:37" ht="15" customHeight="1" x14ac:dyDescent="0.45">
      <c r="A48" s="207" t="s">
        <v>409</v>
      </c>
      <c r="B48" s="213" t="s">
        <v>410</v>
      </c>
      <c r="C48" s="217">
        <v>102.617683</v>
      </c>
      <c r="D48" s="217">
        <v>106.09760300000001</v>
      </c>
      <c r="E48" s="217">
        <v>110.37220000000001</v>
      </c>
      <c r="F48" s="217">
        <v>114.96706399999999</v>
      </c>
      <c r="G48" s="217">
        <v>119.52607</v>
      </c>
      <c r="H48" s="217">
        <v>124.192825</v>
      </c>
      <c r="I48" s="217">
        <v>129.02941899999999</v>
      </c>
      <c r="J48" s="217">
        <v>134.026535</v>
      </c>
      <c r="K48" s="217">
        <v>139.05650299999999</v>
      </c>
      <c r="L48" s="217">
        <v>144.11045799999999</v>
      </c>
      <c r="M48" s="217">
        <v>149.17520099999999</v>
      </c>
      <c r="N48" s="217">
        <v>154.419083</v>
      </c>
      <c r="O48" s="217">
        <v>159.886627</v>
      </c>
      <c r="P48" s="217">
        <v>165.540817</v>
      </c>
      <c r="Q48" s="217">
        <v>171.35957300000001</v>
      </c>
      <c r="R48" s="217">
        <v>177.30233799999999</v>
      </c>
      <c r="S48" s="217">
        <v>183.560059</v>
      </c>
      <c r="T48" s="217">
        <v>190.11108400000001</v>
      </c>
      <c r="U48" s="217">
        <v>196.86978099999999</v>
      </c>
      <c r="V48" s="217">
        <v>203.88325499999999</v>
      </c>
      <c r="W48" s="217">
        <v>211.11752300000001</v>
      </c>
      <c r="X48" s="217">
        <v>218.67070000000001</v>
      </c>
      <c r="Y48" s="217">
        <v>226.475067</v>
      </c>
      <c r="Z48" s="217">
        <v>234.56231700000001</v>
      </c>
      <c r="AA48" s="217">
        <v>242.976776</v>
      </c>
      <c r="AB48" s="217">
        <v>251.56822199999999</v>
      </c>
      <c r="AC48" s="217">
        <v>260.42532299999999</v>
      </c>
      <c r="AD48" s="217">
        <v>269.57080100000002</v>
      </c>
      <c r="AE48" s="217">
        <v>279.04714999999999</v>
      </c>
      <c r="AF48" s="217">
        <v>288.87005599999998</v>
      </c>
      <c r="AG48" s="217">
        <v>298.84204099999999</v>
      </c>
      <c r="AH48" s="217">
        <v>309.20880099999999</v>
      </c>
      <c r="AI48" s="217">
        <v>320.05453499999999</v>
      </c>
      <c r="AJ48" s="217">
        <v>331.23413099999999</v>
      </c>
      <c r="AK48" s="215">
        <f t="shared" si="0"/>
        <v>2.2278465203701781</v>
      </c>
    </row>
    <row r="49" spans="1:37" ht="15" customHeight="1" x14ac:dyDescent="0.45">
      <c r="A49" s="207" t="s">
        <v>411</v>
      </c>
      <c r="B49" s="213" t="s">
        <v>412</v>
      </c>
      <c r="C49" s="217">
        <v>564.97192399999994</v>
      </c>
      <c r="D49" s="217">
        <v>578.96130400000004</v>
      </c>
      <c r="E49" s="217">
        <v>591.59338400000001</v>
      </c>
      <c r="F49" s="217">
        <v>603.73327600000005</v>
      </c>
      <c r="G49" s="217">
        <v>615.44171100000005</v>
      </c>
      <c r="H49" s="217">
        <v>627.32391399999995</v>
      </c>
      <c r="I49" s="217">
        <v>639.45165999999995</v>
      </c>
      <c r="J49" s="217">
        <v>652.16449</v>
      </c>
      <c r="K49" s="217">
        <v>665.01355000000001</v>
      </c>
      <c r="L49" s="217">
        <v>677.73413100000005</v>
      </c>
      <c r="M49" s="217">
        <v>690.96069299999999</v>
      </c>
      <c r="N49" s="217">
        <v>704.52154499999995</v>
      </c>
      <c r="O49" s="217">
        <v>718.19085700000005</v>
      </c>
      <c r="P49" s="217">
        <v>731.98284899999999</v>
      </c>
      <c r="Q49" s="217">
        <v>746.08496100000002</v>
      </c>
      <c r="R49" s="217">
        <v>760.40948500000002</v>
      </c>
      <c r="S49" s="217">
        <v>775.20019500000001</v>
      </c>
      <c r="T49" s="217">
        <v>790.35797100000002</v>
      </c>
      <c r="U49" s="217">
        <v>805.70745799999997</v>
      </c>
      <c r="V49" s="217">
        <v>821.41314699999998</v>
      </c>
      <c r="W49" s="217">
        <v>837.40283199999999</v>
      </c>
      <c r="X49" s="217">
        <v>853.79797399999995</v>
      </c>
      <c r="Y49" s="217">
        <v>870.25061000000005</v>
      </c>
      <c r="Z49" s="217">
        <v>887.12731900000006</v>
      </c>
      <c r="AA49" s="217">
        <v>904.57653800000003</v>
      </c>
      <c r="AB49" s="217">
        <v>922.29486099999997</v>
      </c>
      <c r="AC49" s="217">
        <v>940.15087900000003</v>
      </c>
      <c r="AD49" s="217">
        <v>958.12487799999997</v>
      </c>
      <c r="AE49" s="217">
        <v>976.49731399999996</v>
      </c>
      <c r="AF49" s="217">
        <v>995.418091</v>
      </c>
      <c r="AG49" s="217">
        <v>1014.88031</v>
      </c>
      <c r="AH49" s="217">
        <v>1035.434448</v>
      </c>
      <c r="AI49" s="217">
        <v>1057.50415</v>
      </c>
      <c r="AJ49" s="217">
        <v>1080.732788</v>
      </c>
      <c r="AK49" s="215">
        <f t="shared" si="0"/>
        <v>0.91289645040839251</v>
      </c>
    </row>
    <row r="50" spans="1:37" ht="15" customHeight="1" x14ac:dyDescent="0.45">
      <c r="A50" s="207" t="s">
        <v>413</v>
      </c>
      <c r="B50" s="213" t="s">
        <v>414</v>
      </c>
      <c r="C50" s="217">
        <v>41.657597000000003</v>
      </c>
      <c r="D50" s="217">
        <v>43.492694999999998</v>
      </c>
      <c r="E50" s="217">
        <v>45.564075000000003</v>
      </c>
      <c r="F50" s="217">
        <v>47.896571999999999</v>
      </c>
      <c r="G50" s="217">
        <v>50.370753999999998</v>
      </c>
      <c r="H50" s="217">
        <v>53.00132</v>
      </c>
      <c r="I50" s="217">
        <v>55.796672999999998</v>
      </c>
      <c r="J50" s="217">
        <v>58.735858999999998</v>
      </c>
      <c r="K50" s="217">
        <v>61.796214999999997</v>
      </c>
      <c r="L50" s="217">
        <v>64.972838999999993</v>
      </c>
      <c r="M50" s="217">
        <v>68.280045000000001</v>
      </c>
      <c r="N50" s="217">
        <v>71.736716999999999</v>
      </c>
      <c r="O50" s="217">
        <v>75.371116999999998</v>
      </c>
      <c r="P50" s="217">
        <v>79.161773999999994</v>
      </c>
      <c r="Q50" s="217">
        <v>83.165497000000002</v>
      </c>
      <c r="R50" s="217">
        <v>87.320740000000001</v>
      </c>
      <c r="S50" s="217">
        <v>91.714729000000005</v>
      </c>
      <c r="T50" s="217">
        <v>96.373016000000007</v>
      </c>
      <c r="U50" s="217">
        <v>101.28312699999999</v>
      </c>
      <c r="V50" s="217">
        <v>106.452698</v>
      </c>
      <c r="W50" s="217">
        <v>111.876152</v>
      </c>
      <c r="X50" s="217">
        <v>117.564774</v>
      </c>
      <c r="Y50" s="217">
        <v>123.548973</v>
      </c>
      <c r="Z50" s="217">
        <v>129.838638</v>
      </c>
      <c r="AA50" s="217">
        <v>136.42607100000001</v>
      </c>
      <c r="AB50" s="217">
        <v>143.30441300000001</v>
      </c>
      <c r="AC50" s="217">
        <v>150.524933</v>
      </c>
      <c r="AD50" s="217">
        <v>158.113632</v>
      </c>
      <c r="AE50" s="217">
        <v>166.09411600000001</v>
      </c>
      <c r="AF50" s="217">
        <v>174.47126800000001</v>
      </c>
      <c r="AG50" s="217">
        <v>183.17164600000001</v>
      </c>
      <c r="AH50" s="217">
        <v>192.335083</v>
      </c>
      <c r="AI50" s="217">
        <v>202.00462300000001</v>
      </c>
      <c r="AJ50" s="217">
        <v>212.18244899999999</v>
      </c>
      <c r="AK50" s="215">
        <f t="shared" si="0"/>
        <v>4.0934874856079668</v>
      </c>
    </row>
    <row r="51" spans="1:37" ht="15" customHeight="1" x14ac:dyDescent="0.45">
      <c r="A51" s="207" t="s">
        <v>415</v>
      </c>
      <c r="B51" s="213" t="s">
        <v>416</v>
      </c>
      <c r="C51" s="217">
        <v>75.381827999999999</v>
      </c>
      <c r="D51" s="217">
        <v>77.476821999999999</v>
      </c>
      <c r="E51" s="217">
        <v>80.165374999999997</v>
      </c>
      <c r="F51" s="217">
        <v>83.176697000000004</v>
      </c>
      <c r="G51" s="217">
        <v>85.994667000000007</v>
      </c>
      <c r="H51" s="217">
        <v>88.733620000000002</v>
      </c>
      <c r="I51" s="217">
        <v>91.53904</v>
      </c>
      <c r="J51" s="217">
        <v>94.406165999999999</v>
      </c>
      <c r="K51" s="217">
        <v>97.238724000000005</v>
      </c>
      <c r="L51" s="217">
        <v>100.050026</v>
      </c>
      <c r="M51" s="217">
        <v>103.070908</v>
      </c>
      <c r="N51" s="217">
        <v>105.86525</v>
      </c>
      <c r="O51" s="217">
        <v>108.77446</v>
      </c>
      <c r="P51" s="217">
        <v>111.76956199999999</v>
      </c>
      <c r="Q51" s="217">
        <v>114.912262</v>
      </c>
      <c r="R51" s="217">
        <v>118.08369399999999</v>
      </c>
      <c r="S51" s="217">
        <v>121.286079</v>
      </c>
      <c r="T51" s="217">
        <v>124.63106500000001</v>
      </c>
      <c r="U51" s="217">
        <v>128.06806900000001</v>
      </c>
      <c r="V51" s="217">
        <v>131.57449299999999</v>
      </c>
      <c r="W51" s="217">
        <v>135.112427</v>
      </c>
      <c r="X51" s="217">
        <v>138.56568899999999</v>
      </c>
      <c r="Y51" s="217">
        <v>142.100403</v>
      </c>
      <c r="Z51" s="217">
        <v>145.738541</v>
      </c>
      <c r="AA51" s="217">
        <v>149.51010099999999</v>
      </c>
      <c r="AB51" s="217">
        <v>153.383118</v>
      </c>
      <c r="AC51" s="217">
        <v>157.13705400000001</v>
      </c>
      <c r="AD51" s="217">
        <v>160.988632</v>
      </c>
      <c r="AE51" s="217">
        <v>164.98996</v>
      </c>
      <c r="AF51" s="217">
        <v>169.142166</v>
      </c>
      <c r="AG51" s="217">
        <v>173.37432899999999</v>
      </c>
      <c r="AH51" s="217">
        <v>177.43107599999999</v>
      </c>
      <c r="AI51" s="217">
        <v>181.64480599999999</v>
      </c>
      <c r="AJ51" s="217">
        <v>186.02446</v>
      </c>
      <c r="AK51" s="215">
        <f t="shared" si="0"/>
        <v>1.4677626549464946</v>
      </c>
    </row>
    <row r="52" spans="1:37" ht="15" customHeight="1" x14ac:dyDescent="0.45">
      <c r="A52" s="207" t="s">
        <v>417</v>
      </c>
      <c r="B52" s="213" t="s">
        <v>418</v>
      </c>
      <c r="C52" s="217">
        <v>88.189712999999998</v>
      </c>
      <c r="D52" s="217">
        <v>89.934997999999993</v>
      </c>
      <c r="E52" s="217">
        <v>91.721305999999998</v>
      </c>
      <c r="F52" s="217">
        <v>93.622826000000003</v>
      </c>
      <c r="G52" s="217">
        <v>95.293487999999996</v>
      </c>
      <c r="H52" s="217">
        <v>96.842467999999997</v>
      </c>
      <c r="I52" s="217">
        <v>98.365166000000002</v>
      </c>
      <c r="J52" s="217">
        <v>99.864845000000003</v>
      </c>
      <c r="K52" s="217">
        <v>101.34504699999999</v>
      </c>
      <c r="L52" s="217">
        <v>102.854294</v>
      </c>
      <c r="M52" s="217">
        <v>104.486237</v>
      </c>
      <c r="N52" s="217">
        <v>106.227493</v>
      </c>
      <c r="O52" s="217">
        <v>108.054596</v>
      </c>
      <c r="P52" s="217">
        <v>110.043503</v>
      </c>
      <c r="Q52" s="217">
        <v>112.232086</v>
      </c>
      <c r="R52" s="217">
        <v>114.613533</v>
      </c>
      <c r="S52" s="217">
        <v>117.084534</v>
      </c>
      <c r="T52" s="217">
        <v>119.578896</v>
      </c>
      <c r="U52" s="217">
        <v>122.007172</v>
      </c>
      <c r="V52" s="217">
        <v>124.375694</v>
      </c>
      <c r="W52" s="217">
        <v>126.77357499999999</v>
      </c>
      <c r="X52" s="217">
        <v>129.139771</v>
      </c>
      <c r="Y52" s="217">
        <v>131.53161600000001</v>
      </c>
      <c r="Z52" s="217">
        <v>133.955658</v>
      </c>
      <c r="AA52" s="217">
        <v>136.44662500000001</v>
      </c>
      <c r="AB52" s="217">
        <v>138.96005199999999</v>
      </c>
      <c r="AC52" s="217">
        <v>141.485962</v>
      </c>
      <c r="AD52" s="217">
        <v>144.05819700000001</v>
      </c>
      <c r="AE52" s="217">
        <v>146.65927099999999</v>
      </c>
      <c r="AF52" s="217">
        <v>149.28564499999999</v>
      </c>
      <c r="AG52" s="217">
        <v>151.90327500000001</v>
      </c>
      <c r="AH52" s="217">
        <v>154.582367</v>
      </c>
      <c r="AI52" s="217">
        <v>157.37406899999999</v>
      </c>
      <c r="AJ52" s="217">
        <v>160.33737199999999</v>
      </c>
      <c r="AK52" s="215">
        <f t="shared" si="0"/>
        <v>0.81809608565116876</v>
      </c>
    </row>
    <row r="53" spans="1:37" ht="15" customHeight="1" x14ac:dyDescent="0.45">
      <c r="A53" s="207" t="s">
        <v>419</v>
      </c>
      <c r="B53" s="213" t="s">
        <v>420</v>
      </c>
      <c r="C53" s="217">
        <v>429.06420900000001</v>
      </c>
      <c r="D53" s="217">
        <v>455.79873700000002</v>
      </c>
      <c r="E53" s="217">
        <v>483.26211499999999</v>
      </c>
      <c r="F53" s="217">
        <v>511.33624300000002</v>
      </c>
      <c r="G53" s="217">
        <v>540.06018100000006</v>
      </c>
      <c r="H53" s="217">
        <v>570.79376200000002</v>
      </c>
      <c r="I53" s="217">
        <v>601.34643600000004</v>
      </c>
      <c r="J53" s="217">
        <v>633.583618</v>
      </c>
      <c r="K53" s="217">
        <v>666.31372099999999</v>
      </c>
      <c r="L53" s="217">
        <v>698.99383499999999</v>
      </c>
      <c r="M53" s="217">
        <v>733.63116500000001</v>
      </c>
      <c r="N53" s="217">
        <v>770.79681400000004</v>
      </c>
      <c r="O53" s="217">
        <v>809.38043200000004</v>
      </c>
      <c r="P53" s="217">
        <v>848.65826400000003</v>
      </c>
      <c r="Q53" s="217">
        <v>889.15460199999995</v>
      </c>
      <c r="R53" s="217">
        <v>930.62866199999996</v>
      </c>
      <c r="S53" s="217">
        <v>974.67022699999995</v>
      </c>
      <c r="T53" s="217">
        <v>1020.183533</v>
      </c>
      <c r="U53" s="217">
        <v>1066.7524410000001</v>
      </c>
      <c r="V53" s="217">
        <v>1114.744385</v>
      </c>
      <c r="W53" s="217">
        <v>1164.0397949999999</v>
      </c>
      <c r="X53" s="217">
        <v>1215.0479740000001</v>
      </c>
      <c r="Y53" s="217">
        <v>1267.7921140000001</v>
      </c>
      <c r="Z53" s="217">
        <v>1321.450928</v>
      </c>
      <c r="AA53" s="217">
        <v>1378.591553</v>
      </c>
      <c r="AB53" s="217">
        <v>1437.9342039999999</v>
      </c>
      <c r="AC53" s="217">
        <v>1498.887939</v>
      </c>
      <c r="AD53" s="217">
        <v>1560.955811</v>
      </c>
      <c r="AE53" s="217">
        <v>1623.6267089999999</v>
      </c>
      <c r="AF53" s="217">
        <v>1687.836548</v>
      </c>
      <c r="AG53" s="217">
        <v>1752.204346</v>
      </c>
      <c r="AH53" s="217">
        <v>1818.7993160000001</v>
      </c>
      <c r="AI53" s="217">
        <v>1886.1206050000001</v>
      </c>
      <c r="AJ53" s="217">
        <v>1953.014404</v>
      </c>
      <c r="AK53" s="215">
        <f t="shared" si="0"/>
        <v>3.5517998542730931</v>
      </c>
    </row>
    <row r="54" spans="1:37" ht="15" customHeight="1" x14ac:dyDescent="0.45">
      <c r="A54" s="207" t="s">
        <v>421</v>
      </c>
      <c r="B54" s="213" t="s">
        <v>422</v>
      </c>
      <c r="C54" s="217">
        <v>76.099236000000005</v>
      </c>
      <c r="D54" s="217">
        <v>77.707329000000001</v>
      </c>
      <c r="E54" s="217">
        <v>78.859313999999998</v>
      </c>
      <c r="F54" s="217">
        <v>79.547272000000007</v>
      </c>
      <c r="G54" s="217">
        <v>80.640761999999995</v>
      </c>
      <c r="H54" s="217">
        <v>81.643187999999995</v>
      </c>
      <c r="I54" s="217">
        <v>82.645904999999999</v>
      </c>
      <c r="J54" s="217">
        <v>83.706078000000005</v>
      </c>
      <c r="K54" s="217">
        <v>84.725791999999998</v>
      </c>
      <c r="L54" s="217">
        <v>85.686440000000005</v>
      </c>
      <c r="M54" s="217">
        <v>86.672531000000006</v>
      </c>
      <c r="N54" s="217">
        <v>87.712676999999999</v>
      </c>
      <c r="O54" s="217">
        <v>88.709029999999998</v>
      </c>
      <c r="P54" s="217">
        <v>89.581337000000005</v>
      </c>
      <c r="Q54" s="217">
        <v>90.345130999999995</v>
      </c>
      <c r="R54" s="217">
        <v>91.068450999999996</v>
      </c>
      <c r="S54" s="217">
        <v>91.85257</v>
      </c>
      <c r="T54" s="217">
        <v>92.722694000000004</v>
      </c>
      <c r="U54" s="217">
        <v>93.615668999999997</v>
      </c>
      <c r="V54" s="217">
        <v>94.442970000000003</v>
      </c>
      <c r="W54" s="217">
        <v>95.183532999999997</v>
      </c>
      <c r="X54" s="217">
        <v>95.890395999999996</v>
      </c>
      <c r="Y54" s="217">
        <v>96.562241</v>
      </c>
      <c r="Z54" s="217">
        <v>97.265144000000006</v>
      </c>
      <c r="AA54" s="217">
        <v>98.064048999999997</v>
      </c>
      <c r="AB54" s="217">
        <v>98.952056999999996</v>
      </c>
      <c r="AC54" s="217">
        <v>99.895660000000007</v>
      </c>
      <c r="AD54" s="217">
        <v>100.841446</v>
      </c>
      <c r="AE54" s="217">
        <v>101.775948</v>
      </c>
      <c r="AF54" s="217">
        <v>102.72427399999999</v>
      </c>
      <c r="AG54" s="217">
        <v>103.679878</v>
      </c>
      <c r="AH54" s="217">
        <v>104.675102</v>
      </c>
      <c r="AI54" s="217">
        <v>105.752556</v>
      </c>
      <c r="AJ54" s="217">
        <v>106.915955</v>
      </c>
      <c r="AK54" s="215">
        <f t="shared" si="0"/>
        <v>0.40495438088235197</v>
      </c>
    </row>
    <row r="55" spans="1:37" ht="15" customHeight="1" x14ac:dyDescent="0.45">
      <c r="A55" s="207" t="s">
        <v>423</v>
      </c>
      <c r="B55" s="213" t="s">
        <v>424</v>
      </c>
      <c r="C55" s="217">
        <v>144.629501</v>
      </c>
      <c r="D55" s="217">
        <v>154.33554100000001</v>
      </c>
      <c r="E55" s="217">
        <v>164.58187899999999</v>
      </c>
      <c r="F55" s="217">
        <v>175.32080099999999</v>
      </c>
      <c r="G55" s="217">
        <v>186.70036300000001</v>
      </c>
      <c r="H55" s="217">
        <v>198.976471</v>
      </c>
      <c r="I55" s="217">
        <v>212.157196</v>
      </c>
      <c r="J55" s="217">
        <v>226.189346</v>
      </c>
      <c r="K55" s="217">
        <v>240.92263800000001</v>
      </c>
      <c r="L55" s="217">
        <v>256.29449499999998</v>
      </c>
      <c r="M55" s="217">
        <v>272.68637100000001</v>
      </c>
      <c r="N55" s="217">
        <v>290.171967</v>
      </c>
      <c r="O55" s="217">
        <v>308.50811800000002</v>
      </c>
      <c r="P55" s="217">
        <v>327.74859600000002</v>
      </c>
      <c r="Q55" s="217">
        <v>347.92297400000001</v>
      </c>
      <c r="R55" s="217">
        <v>369.06210299999998</v>
      </c>
      <c r="S55" s="217">
        <v>391.51001000000002</v>
      </c>
      <c r="T55" s="217">
        <v>415.32223499999998</v>
      </c>
      <c r="U55" s="217">
        <v>440.34420799999998</v>
      </c>
      <c r="V55" s="217">
        <v>466.646973</v>
      </c>
      <c r="W55" s="217">
        <v>494.321686</v>
      </c>
      <c r="X55" s="217">
        <v>523.60876499999995</v>
      </c>
      <c r="Y55" s="217">
        <v>554.30670199999997</v>
      </c>
      <c r="Z55" s="217">
        <v>586.65655500000003</v>
      </c>
      <c r="AA55" s="217">
        <v>620.85693400000002</v>
      </c>
      <c r="AB55" s="217">
        <v>656.67950399999995</v>
      </c>
      <c r="AC55" s="217">
        <v>694.33978300000001</v>
      </c>
      <c r="AD55" s="217">
        <v>733.82446300000004</v>
      </c>
      <c r="AE55" s="217">
        <v>775.43633999999997</v>
      </c>
      <c r="AF55" s="217">
        <v>818.95678699999996</v>
      </c>
      <c r="AG55" s="217">
        <v>864.05932600000006</v>
      </c>
      <c r="AH55" s="217">
        <v>911.64379899999994</v>
      </c>
      <c r="AI55" s="217">
        <v>962.30261199999995</v>
      </c>
      <c r="AJ55" s="217">
        <v>1015.463257</v>
      </c>
      <c r="AK55" s="215">
        <f t="shared" si="0"/>
        <v>6.0211350380030693</v>
      </c>
    </row>
    <row r="56" spans="1:37" ht="15" customHeight="1" x14ac:dyDescent="0.45">
      <c r="A56" s="207" t="s">
        <v>425</v>
      </c>
      <c r="B56" s="213" t="s">
        <v>426</v>
      </c>
      <c r="C56" s="217">
        <v>66.419083000000001</v>
      </c>
      <c r="D56" s="217">
        <v>71.721321000000003</v>
      </c>
      <c r="E56" s="217">
        <v>77.246346000000003</v>
      </c>
      <c r="F56" s="217">
        <v>83.082413000000003</v>
      </c>
      <c r="G56" s="217">
        <v>89.219054999999997</v>
      </c>
      <c r="H56" s="217">
        <v>95.830330000000004</v>
      </c>
      <c r="I56" s="217">
        <v>103.107979</v>
      </c>
      <c r="J56" s="217">
        <v>111.09317799999999</v>
      </c>
      <c r="K56" s="217">
        <v>119.678406</v>
      </c>
      <c r="L56" s="217">
        <v>128.90664699999999</v>
      </c>
      <c r="M56" s="217">
        <v>138.89042699999999</v>
      </c>
      <c r="N56" s="217">
        <v>149.61389199999999</v>
      </c>
      <c r="O56" s="217">
        <v>161.03604100000001</v>
      </c>
      <c r="P56" s="217">
        <v>173.207886</v>
      </c>
      <c r="Q56" s="217">
        <v>186.19648699999999</v>
      </c>
      <c r="R56" s="217">
        <v>200.11947599999999</v>
      </c>
      <c r="S56" s="217">
        <v>215.10382100000001</v>
      </c>
      <c r="T56" s="217">
        <v>231.14370700000001</v>
      </c>
      <c r="U56" s="217">
        <v>248.241119</v>
      </c>
      <c r="V56" s="217">
        <v>266.53976399999999</v>
      </c>
      <c r="W56" s="217">
        <v>286.09079000000003</v>
      </c>
      <c r="X56" s="217">
        <v>306.95236199999999</v>
      </c>
      <c r="Y56" s="217">
        <v>329.071686</v>
      </c>
      <c r="Z56" s="217">
        <v>352.67913800000002</v>
      </c>
      <c r="AA56" s="217">
        <v>377.88024899999999</v>
      </c>
      <c r="AB56" s="217">
        <v>404.57607999999999</v>
      </c>
      <c r="AC56" s="217">
        <v>432.89596599999999</v>
      </c>
      <c r="AD56" s="217">
        <v>462.84079000000003</v>
      </c>
      <c r="AE56" s="217">
        <v>494.623199</v>
      </c>
      <c r="AF56" s="217">
        <v>528.20135500000004</v>
      </c>
      <c r="AG56" s="217">
        <v>563.538635</v>
      </c>
      <c r="AH56" s="217">
        <v>600.94812000000002</v>
      </c>
      <c r="AI56" s="217">
        <v>640.77380400000004</v>
      </c>
      <c r="AJ56" s="217">
        <v>682.85864300000003</v>
      </c>
      <c r="AK56" s="215">
        <f t="shared" si="0"/>
        <v>9.2810609866444569</v>
      </c>
    </row>
    <row r="57" spans="1:37" ht="15" customHeight="1" x14ac:dyDescent="0.45">
      <c r="A57" s="207" t="s">
        <v>427</v>
      </c>
      <c r="B57" s="213" t="s">
        <v>428</v>
      </c>
      <c r="C57" s="217">
        <v>69.365662</v>
      </c>
      <c r="D57" s="217">
        <v>71.800438</v>
      </c>
      <c r="E57" s="217">
        <v>74.477958999999998</v>
      </c>
      <c r="F57" s="217">
        <v>77.387230000000002</v>
      </c>
      <c r="G57" s="217">
        <v>80.591789000000006</v>
      </c>
      <c r="H57" s="217">
        <v>83.960144</v>
      </c>
      <c r="I57" s="217">
        <v>87.261870999999999</v>
      </c>
      <c r="J57" s="217">
        <v>90.567688000000004</v>
      </c>
      <c r="K57" s="217">
        <v>93.851035999999993</v>
      </c>
      <c r="L57" s="217">
        <v>97.156531999999999</v>
      </c>
      <c r="M57" s="217">
        <v>100.55941799999999</v>
      </c>
      <c r="N57" s="217">
        <v>104.11776</v>
      </c>
      <c r="O57" s="217">
        <v>107.79491400000001</v>
      </c>
      <c r="P57" s="217">
        <v>111.578377</v>
      </c>
      <c r="Q57" s="217">
        <v>115.40773799999999</v>
      </c>
      <c r="R57" s="217">
        <v>119.315445</v>
      </c>
      <c r="S57" s="217">
        <v>123.47038999999999</v>
      </c>
      <c r="T57" s="217">
        <v>127.803352</v>
      </c>
      <c r="U57" s="217">
        <v>132.245621</v>
      </c>
      <c r="V57" s="217">
        <v>136.795807</v>
      </c>
      <c r="W57" s="217">
        <v>141.50903299999999</v>
      </c>
      <c r="X57" s="217">
        <v>146.372345</v>
      </c>
      <c r="Y57" s="217">
        <v>151.371262</v>
      </c>
      <c r="Z57" s="217">
        <v>156.53585799999999</v>
      </c>
      <c r="AA57" s="217">
        <v>161.909851</v>
      </c>
      <c r="AB57" s="217">
        <v>167.49200400000001</v>
      </c>
      <c r="AC57" s="217">
        <v>173.258453</v>
      </c>
      <c r="AD57" s="217">
        <v>179.19657900000001</v>
      </c>
      <c r="AE57" s="217">
        <v>185.31686400000001</v>
      </c>
      <c r="AF57" s="217">
        <v>191.64439400000001</v>
      </c>
      <c r="AG57" s="217">
        <v>198.079849</v>
      </c>
      <c r="AH57" s="217">
        <v>204.67468299999999</v>
      </c>
      <c r="AI57" s="217">
        <v>211.39698799999999</v>
      </c>
      <c r="AJ57" s="217">
        <v>218.20503199999999</v>
      </c>
      <c r="AK57" s="215">
        <f t="shared" si="0"/>
        <v>2.1457211782971228</v>
      </c>
    </row>
    <row r="58" spans="1:37" ht="15" customHeight="1" x14ac:dyDescent="0.45">
      <c r="B58" s="210" t="s">
        <v>429</v>
      </c>
      <c r="AK58" s="223" t="s">
        <v>230</v>
      </c>
    </row>
    <row r="59" spans="1:37" s="222" customFormat="1" ht="15" customHeight="1" x14ac:dyDescent="0.45">
      <c r="A59" s="218" t="s">
        <v>430</v>
      </c>
      <c r="B59" s="219" t="s">
        <v>404</v>
      </c>
      <c r="C59" s="220">
        <v>26.92373040635432</v>
      </c>
      <c r="D59" s="220">
        <v>27.53947416819716</v>
      </c>
      <c r="E59" s="220">
        <v>28.381584815817551</v>
      </c>
      <c r="F59" s="220">
        <v>29.166277610878421</v>
      </c>
      <c r="G59" s="220">
        <v>29.896722481422621</v>
      </c>
      <c r="H59" s="220">
        <v>30.596055994834856</v>
      </c>
      <c r="I59" s="220">
        <v>31.323720518122947</v>
      </c>
      <c r="J59" s="220">
        <v>32.093236943067431</v>
      </c>
      <c r="K59" s="220">
        <v>32.922813995312175</v>
      </c>
      <c r="L59" s="220">
        <v>33.795227365523665</v>
      </c>
      <c r="M59" s="220">
        <v>34.65990326577716</v>
      </c>
      <c r="N59" s="220">
        <v>35.68046111436292</v>
      </c>
      <c r="O59" s="220">
        <v>36.622960816936754</v>
      </c>
      <c r="P59" s="220">
        <v>37.572723445893189</v>
      </c>
      <c r="Q59" s="220">
        <v>38.554564279715308</v>
      </c>
      <c r="R59" s="220">
        <v>39.551054042342223</v>
      </c>
      <c r="S59" s="220">
        <v>40.569168514731885</v>
      </c>
      <c r="T59" s="220">
        <v>41.621236229529416</v>
      </c>
      <c r="U59" s="220">
        <v>42.685948903357755</v>
      </c>
      <c r="V59" s="220">
        <v>43.758375718378396</v>
      </c>
      <c r="W59" s="220">
        <v>44.856256424842577</v>
      </c>
      <c r="X59" s="220">
        <v>45.987932256524935</v>
      </c>
      <c r="Y59" s="220">
        <v>47.13729225263409</v>
      </c>
      <c r="Z59" s="220">
        <v>48.314866038771733</v>
      </c>
      <c r="AA59" s="220">
        <v>49.508310489813795</v>
      </c>
      <c r="AB59" s="220">
        <v>50.737630166346733</v>
      </c>
      <c r="AC59" s="220">
        <v>52.001585667691145</v>
      </c>
      <c r="AD59" s="220">
        <v>53.297733713654104</v>
      </c>
      <c r="AE59" s="220">
        <v>54.638725023455457</v>
      </c>
      <c r="AF59" s="220">
        <v>56.017533894498726</v>
      </c>
      <c r="AG59" s="220">
        <v>57.438713372223241</v>
      </c>
      <c r="AH59" s="220">
        <v>58.884116269004927</v>
      </c>
      <c r="AI59" s="220">
        <v>60.337160056574696</v>
      </c>
      <c r="AJ59" s="220">
        <v>61.77554905914748</v>
      </c>
      <c r="AK59" s="221">
        <f t="shared" ref="AK59:AK72" si="1">(AJ59-C59)/C59</f>
        <v>1.2944647018367006</v>
      </c>
    </row>
    <row r="60" spans="1:37" ht="15" customHeight="1" x14ac:dyDescent="0.45">
      <c r="A60" s="207" t="s">
        <v>431</v>
      </c>
      <c r="B60" s="213" t="s">
        <v>406</v>
      </c>
      <c r="C60" s="217">
        <v>119.98944899999999</v>
      </c>
      <c r="D60" s="217">
        <v>122.15980500000001</v>
      </c>
      <c r="E60" s="217">
        <v>124.040871</v>
      </c>
      <c r="F60" s="217">
        <v>126.145645</v>
      </c>
      <c r="G60" s="217">
        <v>128.24548300000001</v>
      </c>
      <c r="H60" s="217">
        <v>130.388947</v>
      </c>
      <c r="I60" s="217">
        <v>132.62815900000001</v>
      </c>
      <c r="J60" s="217">
        <v>135.01004</v>
      </c>
      <c r="K60" s="217">
        <v>137.38426200000001</v>
      </c>
      <c r="L60" s="217">
        <v>139.76298499999999</v>
      </c>
      <c r="M60" s="217">
        <v>142.334351</v>
      </c>
      <c r="N60" s="217">
        <v>145.02328499999999</v>
      </c>
      <c r="O60" s="217">
        <v>147.800186</v>
      </c>
      <c r="P60" s="217">
        <v>150.69549599999999</v>
      </c>
      <c r="Q60" s="217">
        <v>153.642471</v>
      </c>
      <c r="R60" s="217">
        <v>156.74865700000001</v>
      </c>
      <c r="S60" s="217">
        <v>160.084137</v>
      </c>
      <c r="T60" s="217">
        <v>163.60067699999999</v>
      </c>
      <c r="U60" s="217">
        <v>167.22387699999999</v>
      </c>
      <c r="V60" s="217">
        <v>170.917587</v>
      </c>
      <c r="W60" s="217">
        <v>174.77513099999999</v>
      </c>
      <c r="X60" s="217">
        <v>178.82785000000001</v>
      </c>
      <c r="Y60" s="217">
        <v>182.918747</v>
      </c>
      <c r="Z60" s="217">
        <v>187.145126</v>
      </c>
      <c r="AA60" s="217">
        <v>191.506866</v>
      </c>
      <c r="AB60" s="217">
        <v>196.00929300000001</v>
      </c>
      <c r="AC60" s="217">
        <v>200.641693</v>
      </c>
      <c r="AD60" s="217">
        <v>205.372131</v>
      </c>
      <c r="AE60" s="217">
        <v>210.272537</v>
      </c>
      <c r="AF60" s="217">
        <v>215.32736199999999</v>
      </c>
      <c r="AG60" s="217">
        <v>220.48616000000001</v>
      </c>
      <c r="AH60" s="217">
        <v>225.795029</v>
      </c>
      <c r="AI60" s="217">
        <v>231.30140700000001</v>
      </c>
      <c r="AJ60" s="217">
        <v>236.92726099999999</v>
      </c>
      <c r="AK60" s="215">
        <f t="shared" si="1"/>
        <v>0.97456745551019242</v>
      </c>
    </row>
    <row r="61" spans="1:37" ht="15" customHeight="1" x14ac:dyDescent="0.45">
      <c r="A61" s="207" t="s">
        <v>432</v>
      </c>
      <c r="B61" s="213" t="s">
        <v>408</v>
      </c>
      <c r="C61" s="217">
        <v>105.075287</v>
      </c>
      <c r="D61" s="217">
        <v>107.901382</v>
      </c>
      <c r="E61" s="217">
        <v>111.05735</v>
      </c>
      <c r="F61" s="217">
        <v>114.4636</v>
      </c>
      <c r="G61" s="217">
        <v>117.995392</v>
      </c>
      <c r="H61" s="217">
        <v>121.707474</v>
      </c>
      <c r="I61" s="217">
        <v>125.485168</v>
      </c>
      <c r="J61" s="217">
        <v>129.38398699999999</v>
      </c>
      <c r="K61" s="217">
        <v>133.192261</v>
      </c>
      <c r="L61" s="217">
        <v>136.990768</v>
      </c>
      <c r="M61" s="217">
        <v>140.93699599999999</v>
      </c>
      <c r="N61" s="217">
        <v>145.06848099999999</v>
      </c>
      <c r="O61" s="217">
        <v>149.38533000000001</v>
      </c>
      <c r="P61" s="217">
        <v>153.83398399999999</v>
      </c>
      <c r="Q61" s="217">
        <v>158.43879699999999</v>
      </c>
      <c r="R61" s="217">
        <v>163.15017700000001</v>
      </c>
      <c r="S61" s="217">
        <v>168.15391500000001</v>
      </c>
      <c r="T61" s="217">
        <v>173.40173300000001</v>
      </c>
      <c r="U61" s="217">
        <v>178.73242200000001</v>
      </c>
      <c r="V61" s="217">
        <v>184.15683000000001</v>
      </c>
      <c r="W61" s="217">
        <v>189.713089</v>
      </c>
      <c r="X61" s="217">
        <v>195.48381000000001</v>
      </c>
      <c r="Y61" s="217">
        <v>201.22401400000001</v>
      </c>
      <c r="Z61" s="217">
        <v>207.08360300000001</v>
      </c>
      <c r="AA61" s="217">
        <v>213.10725400000001</v>
      </c>
      <c r="AB61" s="217">
        <v>219.22226000000001</v>
      </c>
      <c r="AC61" s="217">
        <v>225.46333300000001</v>
      </c>
      <c r="AD61" s="217">
        <v>231.738159</v>
      </c>
      <c r="AE61" s="217">
        <v>238.15287799999999</v>
      </c>
      <c r="AF61" s="217">
        <v>244.676041</v>
      </c>
      <c r="AG61" s="217">
        <v>251.16677899999999</v>
      </c>
      <c r="AH61" s="217">
        <v>257.81457499999999</v>
      </c>
      <c r="AI61" s="217">
        <v>264.73269699999997</v>
      </c>
      <c r="AJ61" s="217">
        <v>271.78808600000002</v>
      </c>
      <c r="AK61" s="215">
        <f t="shared" si="1"/>
        <v>1.5866033180570804</v>
      </c>
    </row>
    <row r="62" spans="1:37" ht="15" customHeight="1" x14ac:dyDescent="0.45">
      <c r="A62" s="207" t="s">
        <v>433</v>
      </c>
      <c r="B62" s="213" t="s">
        <v>410</v>
      </c>
      <c r="C62" s="217">
        <v>73.736084000000005</v>
      </c>
      <c r="D62" s="217">
        <v>76.110611000000006</v>
      </c>
      <c r="E62" s="217">
        <v>79.053229999999999</v>
      </c>
      <c r="F62" s="217">
        <v>82.201187000000004</v>
      </c>
      <c r="G62" s="217">
        <v>85.287627999999998</v>
      </c>
      <c r="H62" s="217">
        <v>88.418030000000002</v>
      </c>
      <c r="I62" s="217">
        <v>91.636771999999993</v>
      </c>
      <c r="J62" s="217">
        <v>94.935203999999999</v>
      </c>
      <c r="K62" s="217">
        <v>98.218970999999996</v>
      </c>
      <c r="L62" s="217">
        <v>101.48201</v>
      </c>
      <c r="M62" s="217">
        <v>104.71408099999999</v>
      </c>
      <c r="N62" s="217">
        <v>108.035355</v>
      </c>
      <c r="O62" s="217">
        <v>111.475571</v>
      </c>
      <c r="P62" s="217">
        <v>115.006241</v>
      </c>
      <c r="Q62" s="217">
        <v>118.610443</v>
      </c>
      <c r="R62" s="217">
        <v>122.25762899999999</v>
      </c>
      <c r="S62" s="217">
        <v>126.079376</v>
      </c>
      <c r="T62" s="217">
        <v>130.05746500000001</v>
      </c>
      <c r="U62" s="217">
        <v>134.13008099999999</v>
      </c>
      <c r="V62" s="217">
        <v>138.327698</v>
      </c>
      <c r="W62" s="217">
        <v>142.624359</v>
      </c>
      <c r="X62" s="217">
        <v>147.084442</v>
      </c>
      <c r="Y62" s="217">
        <v>151.65914900000001</v>
      </c>
      <c r="Z62" s="217">
        <v>156.367493</v>
      </c>
      <c r="AA62" s="217">
        <v>161.23649599999999</v>
      </c>
      <c r="AB62" s="217">
        <v>166.163239</v>
      </c>
      <c r="AC62" s="217">
        <v>171.20474200000001</v>
      </c>
      <c r="AD62" s="217">
        <v>176.37365700000001</v>
      </c>
      <c r="AE62" s="217">
        <v>181.69494599999999</v>
      </c>
      <c r="AF62" s="217">
        <v>187.17607100000001</v>
      </c>
      <c r="AG62" s="217">
        <v>192.68620300000001</v>
      </c>
      <c r="AH62" s="217">
        <v>198.382217</v>
      </c>
      <c r="AI62" s="217">
        <v>204.31424000000001</v>
      </c>
      <c r="AJ62" s="217">
        <v>210.38575700000001</v>
      </c>
      <c r="AK62" s="215">
        <f t="shared" si="1"/>
        <v>1.8532266101899308</v>
      </c>
    </row>
    <row r="63" spans="1:37" ht="15" customHeight="1" x14ac:dyDescent="0.45">
      <c r="A63" s="207" t="s">
        <v>434</v>
      </c>
      <c r="B63" s="213" t="s">
        <v>412</v>
      </c>
      <c r="C63" s="217">
        <v>498.524292</v>
      </c>
      <c r="D63" s="217">
        <v>515.131348</v>
      </c>
      <c r="E63" s="217">
        <v>530.57830799999999</v>
      </c>
      <c r="F63" s="217">
        <v>545.69683799999996</v>
      </c>
      <c r="G63" s="217">
        <v>560.543274</v>
      </c>
      <c r="H63" s="217">
        <v>575.70336899999995</v>
      </c>
      <c r="I63" s="217">
        <v>591.24145499999997</v>
      </c>
      <c r="J63" s="217">
        <v>607.49292000000003</v>
      </c>
      <c r="K63" s="217">
        <v>624.01141399999995</v>
      </c>
      <c r="L63" s="217">
        <v>640.53692599999999</v>
      </c>
      <c r="M63" s="217">
        <v>657.706726</v>
      </c>
      <c r="N63" s="217">
        <v>675.35327099999995</v>
      </c>
      <c r="O63" s="217">
        <v>693.25195299999996</v>
      </c>
      <c r="P63" s="217">
        <v>711.41803000000004</v>
      </c>
      <c r="Q63" s="217">
        <v>730.04663100000005</v>
      </c>
      <c r="R63" s="217">
        <v>749.05108600000005</v>
      </c>
      <c r="S63" s="217">
        <v>768.68615699999998</v>
      </c>
      <c r="T63" s="217">
        <v>788.855774</v>
      </c>
      <c r="U63" s="217">
        <v>809.38336200000003</v>
      </c>
      <c r="V63" s="217">
        <v>830.44256600000006</v>
      </c>
      <c r="W63" s="217">
        <v>851.96301300000005</v>
      </c>
      <c r="X63" s="217">
        <v>874.07550000000003</v>
      </c>
      <c r="Y63" s="217">
        <v>896.41900599999997</v>
      </c>
      <c r="Z63" s="217">
        <v>919.38281199999994</v>
      </c>
      <c r="AA63" s="217">
        <v>943.13018799999998</v>
      </c>
      <c r="AB63" s="217">
        <v>967.34417699999995</v>
      </c>
      <c r="AC63" s="217">
        <v>991.88940400000001</v>
      </c>
      <c r="AD63" s="217">
        <v>1016.7459720000001</v>
      </c>
      <c r="AE63" s="217">
        <v>1042.218384</v>
      </c>
      <c r="AF63" s="217">
        <v>1068.4748540000001</v>
      </c>
      <c r="AG63" s="217">
        <v>1095.514038</v>
      </c>
      <c r="AH63" s="217">
        <v>1123.943481</v>
      </c>
      <c r="AI63" s="217">
        <v>1154.2413329999999</v>
      </c>
      <c r="AJ63" s="217">
        <v>1186.0355219999999</v>
      </c>
      <c r="AK63" s="215">
        <f t="shared" si="1"/>
        <v>1.3790927363675989</v>
      </c>
    </row>
    <row r="64" spans="1:37" ht="15" customHeight="1" x14ac:dyDescent="0.45">
      <c r="A64" s="207" t="s">
        <v>435</v>
      </c>
      <c r="B64" s="213" t="s">
        <v>414</v>
      </c>
      <c r="C64" s="217">
        <v>76.740066999999996</v>
      </c>
      <c r="D64" s="217">
        <v>79.689650999999998</v>
      </c>
      <c r="E64" s="217">
        <v>83.045699999999997</v>
      </c>
      <c r="F64" s="217">
        <v>86.845427999999998</v>
      </c>
      <c r="G64" s="217">
        <v>90.849029999999999</v>
      </c>
      <c r="H64" s="217">
        <v>95.083816999999996</v>
      </c>
      <c r="I64" s="217">
        <v>99.559394999999995</v>
      </c>
      <c r="J64" s="217">
        <v>104.23112500000001</v>
      </c>
      <c r="K64" s="217">
        <v>109.052513</v>
      </c>
      <c r="L64" s="217">
        <v>114.00610399999999</v>
      </c>
      <c r="M64" s="217">
        <v>119.118431</v>
      </c>
      <c r="N64" s="217">
        <v>124.41861</v>
      </c>
      <c r="O64" s="217">
        <v>129.951324</v>
      </c>
      <c r="P64" s="217">
        <v>135.672775</v>
      </c>
      <c r="Q64" s="217">
        <v>141.67292800000001</v>
      </c>
      <c r="R64" s="217">
        <v>147.84208699999999</v>
      </c>
      <c r="S64" s="217">
        <v>154.324738</v>
      </c>
      <c r="T64" s="217">
        <v>161.156158</v>
      </c>
      <c r="U64" s="217">
        <v>168.306183</v>
      </c>
      <c r="V64" s="217">
        <v>175.77685500000001</v>
      </c>
      <c r="W64" s="217">
        <v>183.552933</v>
      </c>
      <c r="X64" s="217">
        <v>191.644791</v>
      </c>
      <c r="Y64" s="217">
        <v>200.09364299999999</v>
      </c>
      <c r="Z64" s="217">
        <v>208.905945</v>
      </c>
      <c r="AA64" s="217">
        <v>218.05851699999999</v>
      </c>
      <c r="AB64" s="217">
        <v>227.53228799999999</v>
      </c>
      <c r="AC64" s="217">
        <v>237.39977999999999</v>
      </c>
      <c r="AD64" s="217">
        <v>247.691193</v>
      </c>
      <c r="AE64" s="217">
        <v>258.43215900000001</v>
      </c>
      <c r="AF64" s="217">
        <v>269.61776700000001</v>
      </c>
      <c r="AG64" s="217">
        <v>281.12347399999999</v>
      </c>
      <c r="AH64" s="217">
        <v>293.153503</v>
      </c>
      <c r="AI64" s="217">
        <v>305.75912499999998</v>
      </c>
      <c r="AJ64" s="217">
        <v>318.928406</v>
      </c>
      <c r="AK64" s="215">
        <f t="shared" si="1"/>
        <v>3.1559568354299197</v>
      </c>
    </row>
    <row r="65" spans="1:37" ht="15" customHeight="1" x14ac:dyDescent="0.45">
      <c r="A65" s="207" t="s">
        <v>436</v>
      </c>
      <c r="B65" s="213" t="s">
        <v>416</v>
      </c>
      <c r="C65" s="217">
        <v>215.79698200000001</v>
      </c>
      <c r="D65" s="217">
        <v>222.85611</v>
      </c>
      <c r="E65" s="217">
        <v>231.70045500000001</v>
      </c>
      <c r="F65" s="217">
        <v>241.623245</v>
      </c>
      <c r="G65" s="217">
        <v>251.17692600000001</v>
      </c>
      <c r="H65" s="217">
        <v>260.69372600000003</v>
      </c>
      <c r="I65" s="217">
        <v>270.59234600000002</v>
      </c>
      <c r="J65" s="217">
        <v>280.86926299999999</v>
      </c>
      <c r="K65" s="217">
        <v>291.25045799999998</v>
      </c>
      <c r="L65" s="217">
        <v>301.77185100000003</v>
      </c>
      <c r="M65" s="217">
        <v>313.13647500000002</v>
      </c>
      <c r="N65" s="217">
        <v>324.044464</v>
      </c>
      <c r="O65" s="217">
        <v>335.52600100000001</v>
      </c>
      <c r="P65" s="217">
        <v>347.50656099999998</v>
      </c>
      <c r="Q65" s="217">
        <v>360.19039900000001</v>
      </c>
      <c r="R65" s="217">
        <v>373.22311400000001</v>
      </c>
      <c r="S65" s="217">
        <v>386.61947600000002</v>
      </c>
      <c r="T65" s="217">
        <v>400.74676499999998</v>
      </c>
      <c r="U65" s="217">
        <v>415.45938100000001</v>
      </c>
      <c r="V65" s="217">
        <v>430.69812000000002</v>
      </c>
      <c r="W65" s="217">
        <v>446.34957900000001</v>
      </c>
      <c r="X65" s="217">
        <v>462.03396600000002</v>
      </c>
      <c r="Y65" s="217">
        <v>478.310089</v>
      </c>
      <c r="Z65" s="217">
        <v>495.26681500000001</v>
      </c>
      <c r="AA65" s="217">
        <v>513.02496299999996</v>
      </c>
      <c r="AB65" s="217">
        <v>531.49218800000006</v>
      </c>
      <c r="AC65" s="217">
        <v>549.91064500000005</v>
      </c>
      <c r="AD65" s="217">
        <v>569.04339600000003</v>
      </c>
      <c r="AE65" s="217">
        <v>589.09387200000003</v>
      </c>
      <c r="AF65" s="217">
        <v>610.09033199999999</v>
      </c>
      <c r="AG65" s="217">
        <v>631.79480000000001</v>
      </c>
      <c r="AH65" s="217">
        <v>653.28149399999995</v>
      </c>
      <c r="AI65" s="217">
        <v>675.77673300000004</v>
      </c>
      <c r="AJ65" s="217">
        <v>699.33850099999995</v>
      </c>
      <c r="AK65" s="215">
        <f t="shared" si="1"/>
        <v>2.2407241960408877</v>
      </c>
    </row>
    <row r="66" spans="1:37" ht="15" customHeight="1" x14ac:dyDescent="0.45">
      <c r="A66" s="207" t="s">
        <v>437</v>
      </c>
      <c r="B66" s="213" t="s">
        <v>418</v>
      </c>
      <c r="C66" s="217">
        <v>95.118599000000003</v>
      </c>
      <c r="D66" s="217">
        <v>97.846687000000003</v>
      </c>
      <c r="E66" s="217">
        <v>100.682419</v>
      </c>
      <c r="F66" s="217">
        <v>103.710701</v>
      </c>
      <c r="G66" s="217">
        <v>106.549576</v>
      </c>
      <c r="H66" s="217">
        <v>109.315254</v>
      </c>
      <c r="I66" s="217">
        <v>112.113388</v>
      </c>
      <c r="J66" s="217">
        <v>114.947845</v>
      </c>
      <c r="K66" s="217">
        <v>117.822762</v>
      </c>
      <c r="L66" s="217">
        <v>120.79612</v>
      </c>
      <c r="M66" s="217">
        <v>123.98187299999999</v>
      </c>
      <c r="N66" s="217">
        <v>127.369682</v>
      </c>
      <c r="O66" s="217">
        <v>130.936249</v>
      </c>
      <c r="P66" s="217">
        <v>134.77981600000001</v>
      </c>
      <c r="Q66" s="217">
        <v>138.955994</v>
      </c>
      <c r="R66" s="217">
        <v>143.46545399999999</v>
      </c>
      <c r="S66" s="217">
        <v>148.185562</v>
      </c>
      <c r="T66" s="217">
        <v>153.03585799999999</v>
      </c>
      <c r="U66" s="217">
        <v>157.901917</v>
      </c>
      <c r="V66" s="217">
        <v>162.79087799999999</v>
      </c>
      <c r="W66" s="217">
        <v>167.82054099999999</v>
      </c>
      <c r="X66" s="217">
        <v>172.91130100000001</v>
      </c>
      <c r="Y66" s="217">
        <v>178.14144899999999</v>
      </c>
      <c r="Z66" s="217">
        <v>183.52276599999999</v>
      </c>
      <c r="AA66" s="217">
        <v>189.10673499999999</v>
      </c>
      <c r="AB66" s="217">
        <v>194.83521999999999</v>
      </c>
      <c r="AC66" s="217">
        <v>200.69708299999999</v>
      </c>
      <c r="AD66" s="217">
        <v>206.74331699999999</v>
      </c>
      <c r="AE66" s="217">
        <v>212.95225500000001</v>
      </c>
      <c r="AF66" s="217">
        <v>219.32229599999999</v>
      </c>
      <c r="AG66" s="217">
        <v>225.80538899999999</v>
      </c>
      <c r="AH66" s="217">
        <v>232.509018</v>
      </c>
      <c r="AI66" s="217">
        <v>239.516144</v>
      </c>
      <c r="AJ66" s="217">
        <v>246.925354</v>
      </c>
      <c r="AK66" s="215">
        <f t="shared" si="1"/>
        <v>1.5959734120978801</v>
      </c>
    </row>
    <row r="67" spans="1:37" ht="15" customHeight="1" x14ac:dyDescent="0.45">
      <c r="A67" s="207" t="s">
        <v>438</v>
      </c>
      <c r="B67" s="213" t="s">
        <v>420</v>
      </c>
      <c r="C67" s="217">
        <v>176.040817</v>
      </c>
      <c r="D67" s="217">
        <v>187.88426200000001</v>
      </c>
      <c r="E67" s="217">
        <v>199.942261</v>
      </c>
      <c r="F67" s="217">
        <v>212.15759299999999</v>
      </c>
      <c r="G67" s="217">
        <v>224.543533</v>
      </c>
      <c r="H67" s="217">
        <v>237.703217</v>
      </c>
      <c r="I67" s="217">
        <v>250.64794900000001</v>
      </c>
      <c r="J67" s="217">
        <v>264.20446800000002</v>
      </c>
      <c r="K67" s="217">
        <v>277.83682299999998</v>
      </c>
      <c r="L67" s="217">
        <v>291.30453499999999</v>
      </c>
      <c r="M67" s="217">
        <v>305.48318499999999</v>
      </c>
      <c r="N67" s="217">
        <v>320.60699499999998</v>
      </c>
      <c r="O67" s="217">
        <v>336.18023699999998</v>
      </c>
      <c r="P67" s="217">
        <v>351.88360599999999</v>
      </c>
      <c r="Q67" s="217">
        <v>367.93722500000001</v>
      </c>
      <c r="R67" s="217">
        <v>384.23156699999998</v>
      </c>
      <c r="S67" s="217">
        <v>401.432343</v>
      </c>
      <c r="T67" s="217">
        <v>419.06304899999998</v>
      </c>
      <c r="U67" s="217">
        <v>436.94097900000003</v>
      </c>
      <c r="V67" s="217">
        <v>455.21328699999998</v>
      </c>
      <c r="W67" s="217">
        <v>473.82257099999998</v>
      </c>
      <c r="X67" s="217">
        <v>492.93017600000002</v>
      </c>
      <c r="Y67" s="217">
        <v>512.53539999999998</v>
      </c>
      <c r="Z67" s="217">
        <v>532.29437299999995</v>
      </c>
      <c r="AA67" s="217">
        <v>553.242615</v>
      </c>
      <c r="AB67" s="217">
        <v>574.84411599999999</v>
      </c>
      <c r="AC67" s="217">
        <v>596.84942599999999</v>
      </c>
      <c r="AD67" s="217">
        <v>619.05206299999998</v>
      </c>
      <c r="AE67" s="217">
        <v>641.24395800000002</v>
      </c>
      <c r="AF67" s="217">
        <v>663.79254200000003</v>
      </c>
      <c r="AG67" s="217">
        <v>686.14794900000004</v>
      </c>
      <c r="AH67" s="217">
        <v>709.11914100000001</v>
      </c>
      <c r="AI67" s="217">
        <v>732.11102300000005</v>
      </c>
      <c r="AJ67" s="217">
        <v>754.67523200000005</v>
      </c>
      <c r="AK67" s="215">
        <f t="shared" si="1"/>
        <v>3.28693325139476</v>
      </c>
    </row>
    <row r="68" spans="1:37" ht="15" customHeight="1" x14ac:dyDescent="0.45">
      <c r="A68" s="207" t="s">
        <v>439</v>
      </c>
      <c r="B68" s="213" t="s">
        <v>422</v>
      </c>
      <c r="C68" s="217">
        <v>161.211319</v>
      </c>
      <c r="D68" s="217">
        <v>165.939087</v>
      </c>
      <c r="E68" s="217">
        <v>169.742752</v>
      </c>
      <c r="F68" s="217">
        <v>172.58204699999999</v>
      </c>
      <c r="G68" s="217">
        <v>176.36325099999999</v>
      </c>
      <c r="H68" s="217">
        <v>179.997345</v>
      </c>
      <c r="I68" s="217">
        <v>183.68602000000001</v>
      </c>
      <c r="J68" s="217">
        <v>187.55969200000001</v>
      </c>
      <c r="K68" s="217">
        <v>191.397751</v>
      </c>
      <c r="L68" s="217">
        <v>195.15562399999999</v>
      </c>
      <c r="M68" s="217">
        <v>199.02731299999999</v>
      </c>
      <c r="N68" s="217">
        <v>203.08187899999999</v>
      </c>
      <c r="O68" s="217">
        <v>207.09146100000001</v>
      </c>
      <c r="P68" s="217">
        <v>210.86317399999999</v>
      </c>
      <c r="Q68" s="217">
        <v>214.42778000000001</v>
      </c>
      <c r="R68" s="217">
        <v>217.94426000000001</v>
      </c>
      <c r="S68" s="217">
        <v>221.65772999999999</v>
      </c>
      <c r="T68" s="217">
        <v>225.634018</v>
      </c>
      <c r="U68" s="217">
        <v>229.72219799999999</v>
      </c>
      <c r="V68" s="217">
        <v>233.70304899999999</v>
      </c>
      <c r="W68" s="217">
        <v>237.520096</v>
      </c>
      <c r="X68" s="217">
        <v>241.30320699999999</v>
      </c>
      <c r="Y68" s="217">
        <v>245.04724100000001</v>
      </c>
      <c r="Z68" s="217">
        <v>248.92063899999999</v>
      </c>
      <c r="AA68" s="217">
        <v>253.09451300000001</v>
      </c>
      <c r="AB68" s="217">
        <v>257.557098</v>
      </c>
      <c r="AC68" s="217">
        <v>262.22598299999999</v>
      </c>
      <c r="AD68" s="217">
        <v>266.96283</v>
      </c>
      <c r="AE68" s="217">
        <v>271.73251299999998</v>
      </c>
      <c r="AF68" s="217">
        <v>276.602417</v>
      </c>
      <c r="AG68" s="217">
        <v>281.55636600000003</v>
      </c>
      <c r="AH68" s="217">
        <v>286.68411300000002</v>
      </c>
      <c r="AI68" s="217">
        <v>292.10659800000002</v>
      </c>
      <c r="AJ68" s="217">
        <v>297.84021000000001</v>
      </c>
      <c r="AK68" s="215">
        <f t="shared" si="1"/>
        <v>0.84751425549715897</v>
      </c>
    </row>
    <row r="69" spans="1:37" ht="15" customHeight="1" x14ac:dyDescent="0.45">
      <c r="A69" s="207" t="s">
        <v>440</v>
      </c>
      <c r="B69" s="213" t="s">
        <v>424</v>
      </c>
      <c r="C69" s="217">
        <v>204.51063500000001</v>
      </c>
      <c r="D69" s="217">
        <v>217.66339099999999</v>
      </c>
      <c r="E69" s="217">
        <v>231.34333799999999</v>
      </c>
      <c r="F69" s="217">
        <v>245.45301799999999</v>
      </c>
      <c r="G69" s="217">
        <v>260.19894399999998</v>
      </c>
      <c r="H69" s="217">
        <v>275.93359400000003</v>
      </c>
      <c r="I69" s="217">
        <v>292.62792999999999</v>
      </c>
      <c r="J69" s="217">
        <v>310.16372699999999</v>
      </c>
      <c r="K69" s="217">
        <v>328.28649899999999</v>
      </c>
      <c r="L69" s="217">
        <v>346.88626099999999</v>
      </c>
      <c r="M69" s="217">
        <v>366.469177</v>
      </c>
      <c r="N69" s="217">
        <v>387.09594700000002</v>
      </c>
      <c r="O69" s="217">
        <v>408.385559</v>
      </c>
      <c r="P69" s="217">
        <v>430.37914999999998</v>
      </c>
      <c r="Q69" s="217">
        <v>453.08752399999997</v>
      </c>
      <c r="R69" s="217">
        <v>476.51119999999997</v>
      </c>
      <c r="S69" s="217">
        <v>501.06817599999999</v>
      </c>
      <c r="T69" s="217">
        <v>526.78076199999998</v>
      </c>
      <c r="U69" s="217">
        <v>553.39862100000005</v>
      </c>
      <c r="V69" s="217">
        <v>580.97082499999999</v>
      </c>
      <c r="W69" s="217">
        <v>609.56396500000005</v>
      </c>
      <c r="X69" s="217">
        <v>639.42773399999999</v>
      </c>
      <c r="Y69" s="217">
        <v>670.25793499999997</v>
      </c>
      <c r="Z69" s="217">
        <v>702.29882799999996</v>
      </c>
      <c r="AA69" s="217">
        <v>735.73443599999996</v>
      </c>
      <c r="AB69" s="217">
        <v>770.228027</v>
      </c>
      <c r="AC69" s="217">
        <v>805.97997999999995</v>
      </c>
      <c r="AD69" s="217">
        <v>842.91455099999996</v>
      </c>
      <c r="AE69" s="217">
        <v>881.32037400000002</v>
      </c>
      <c r="AF69" s="217">
        <v>920.88360599999999</v>
      </c>
      <c r="AG69" s="217">
        <v>961.17962599999998</v>
      </c>
      <c r="AH69" s="217">
        <v>1003.156982</v>
      </c>
      <c r="AI69" s="217">
        <v>1047.384644</v>
      </c>
      <c r="AJ69" s="217">
        <v>1093.1473390000001</v>
      </c>
      <c r="AK69" s="215">
        <f t="shared" si="1"/>
        <v>4.3451857845925721</v>
      </c>
    </row>
    <row r="70" spans="1:37" ht="15" customHeight="1" x14ac:dyDescent="0.45">
      <c r="A70" s="207" t="s">
        <v>441</v>
      </c>
      <c r="B70" s="213" t="s">
        <v>426</v>
      </c>
      <c r="C70" s="217">
        <v>89.902466000000004</v>
      </c>
      <c r="D70" s="217">
        <v>96.304382000000004</v>
      </c>
      <c r="E70" s="217">
        <v>102.749695</v>
      </c>
      <c r="F70" s="217">
        <v>109.353966</v>
      </c>
      <c r="G70" s="217">
        <v>116.084351</v>
      </c>
      <c r="H70" s="217">
        <v>123.163788</v>
      </c>
      <c r="I70" s="217">
        <v>130.821609</v>
      </c>
      <c r="J70" s="217">
        <v>139.068298</v>
      </c>
      <c r="K70" s="217">
        <v>147.71885700000001</v>
      </c>
      <c r="L70" s="217">
        <v>156.79333500000001</v>
      </c>
      <c r="M70" s="217">
        <v>166.39402799999999</v>
      </c>
      <c r="N70" s="217">
        <v>176.458054</v>
      </c>
      <c r="O70" s="217">
        <v>186.895782</v>
      </c>
      <c r="P70" s="217">
        <v>197.73135400000001</v>
      </c>
      <c r="Q70" s="217">
        <v>209.004166</v>
      </c>
      <c r="R70" s="217">
        <v>220.80561800000001</v>
      </c>
      <c r="S70" s="217">
        <v>233.229141</v>
      </c>
      <c r="T70" s="217">
        <v>246.215363</v>
      </c>
      <c r="U70" s="217">
        <v>259.715912</v>
      </c>
      <c r="V70" s="217">
        <v>273.83221400000002</v>
      </c>
      <c r="W70" s="217">
        <v>288.561127</v>
      </c>
      <c r="X70" s="217">
        <v>303.90481599999998</v>
      </c>
      <c r="Y70" s="217">
        <v>319.75491299999999</v>
      </c>
      <c r="Z70" s="217">
        <v>336.28152499999999</v>
      </c>
      <c r="AA70" s="217">
        <v>353.52212500000002</v>
      </c>
      <c r="AB70" s="217">
        <v>371.32028200000002</v>
      </c>
      <c r="AC70" s="217">
        <v>389.736176</v>
      </c>
      <c r="AD70" s="217">
        <v>408.70944200000002</v>
      </c>
      <c r="AE70" s="217">
        <v>428.36617999999999</v>
      </c>
      <c r="AF70" s="217">
        <v>448.604401</v>
      </c>
      <c r="AG70" s="217">
        <v>469.33193999999997</v>
      </c>
      <c r="AH70" s="217">
        <v>490.747589</v>
      </c>
      <c r="AI70" s="217">
        <v>513.05755599999998</v>
      </c>
      <c r="AJ70" s="217">
        <v>536.05590800000004</v>
      </c>
      <c r="AK70" s="215">
        <f t="shared" si="1"/>
        <v>4.9626385331855083</v>
      </c>
    </row>
    <row r="71" spans="1:37" ht="15" customHeight="1" x14ac:dyDescent="0.45">
      <c r="A71" s="207" t="s">
        <v>442</v>
      </c>
      <c r="B71" s="213" t="s">
        <v>428</v>
      </c>
      <c r="C71" s="217">
        <v>69.614326000000005</v>
      </c>
      <c r="D71" s="217">
        <v>71.800606000000002</v>
      </c>
      <c r="E71" s="217">
        <v>74.206481999999994</v>
      </c>
      <c r="F71" s="217">
        <v>76.822975</v>
      </c>
      <c r="G71" s="217">
        <v>79.711783999999994</v>
      </c>
      <c r="H71" s="217">
        <v>82.748016000000007</v>
      </c>
      <c r="I71" s="217">
        <v>85.712990000000005</v>
      </c>
      <c r="J71" s="217">
        <v>88.673218000000006</v>
      </c>
      <c r="K71" s="217">
        <v>91.603790000000004</v>
      </c>
      <c r="L71" s="217">
        <v>94.546486000000002</v>
      </c>
      <c r="M71" s="217">
        <v>97.572226999999998</v>
      </c>
      <c r="N71" s="217">
        <v>100.735817</v>
      </c>
      <c r="O71" s="217">
        <v>104.001839</v>
      </c>
      <c r="P71" s="217">
        <v>107.358345</v>
      </c>
      <c r="Q71" s="217">
        <v>110.74857299999999</v>
      </c>
      <c r="R71" s="217">
        <v>114.202972</v>
      </c>
      <c r="S71" s="217">
        <v>117.879616</v>
      </c>
      <c r="T71" s="217">
        <v>121.71281399999999</v>
      </c>
      <c r="U71" s="217">
        <v>125.63814499999999</v>
      </c>
      <c r="V71" s="217">
        <v>129.65415999999999</v>
      </c>
      <c r="W71" s="217">
        <v>133.811981</v>
      </c>
      <c r="X71" s="217">
        <v>138.09927400000001</v>
      </c>
      <c r="Y71" s="217">
        <v>142.50233499999999</v>
      </c>
      <c r="Z71" s="217">
        <v>147.048813</v>
      </c>
      <c r="AA71" s="217">
        <v>151.77882399999999</v>
      </c>
      <c r="AB71" s="217">
        <v>156.69103999999999</v>
      </c>
      <c r="AC71" s="217">
        <v>161.76298499999999</v>
      </c>
      <c r="AD71" s="217">
        <v>166.98239100000001</v>
      </c>
      <c r="AE71" s="217">
        <v>172.35853599999999</v>
      </c>
      <c r="AF71" s="217">
        <v>177.91421500000001</v>
      </c>
      <c r="AG71" s="217">
        <v>183.55723599999999</v>
      </c>
      <c r="AH71" s="217">
        <v>189.335037</v>
      </c>
      <c r="AI71" s="217">
        <v>195.21771200000001</v>
      </c>
      <c r="AJ71" s="217">
        <v>201.166687</v>
      </c>
      <c r="AK71" s="215">
        <f t="shared" si="1"/>
        <v>1.8897311596466506</v>
      </c>
    </row>
    <row r="72" spans="1:37" ht="15.75" customHeight="1" x14ac:dyDescent="0.45">
      <c r="AK72" s="215" t="e">
        <f t="shared" si="1"/>
        <v>#DIV/0!</v>
      </c>
    </row>
    <row r="73" spans="1:37" ht="15" customHeight="1" x14ac:dyDescent="0.45">
      <c r="B73" s="210" t="s">
        <v>443</v>
      </c>
      <c r="AK73" s="215"/>
    </row>
    <row r="74" spans="1:37" s="237" customFormat="1" ht="15" customHeight="1" x14ac:dyDescent="0.45">
      <c r="A74" s="233" t="s">
        <v>444</v>
      </c>
      <c r="B74" s="234" t="s">
        <v>375</v>
      </c>
      <c r="C74" s="235">
        <v>2.2228124946999999</v>
      </c>
      <c r="D74" s="235">
        <v>2.2422540034000003</v>
      </c>
      <c r="E74" s="235">
        <v>2.2681760149999999</v>
      </c>
      <c r="F74" s="235">
        <v>2.2940980266</v>
      </c>
      <c r="G74" s="235">
        <v>2.2746565179</v>
      </c>
      <c r="H74" s="235">
        <v>2.2746565179</v>
      </c>
      <c r="I74" s="235">
        <v>2.3005785295000001</v>
      </c>
      <c r="J74" s="235">
        <v>2.3200200382</v>
      </c>
      <c r="K74" s="235">
        <v>2.3394615469</v>
      </c>
      <c r="L74" s="235">
        <v>2.3394615469</v>
      </c>
      <c r="M74" s="235">
        <v>2.3394615469</v>
      </c>
      <c r="N74" s="235">
        <v>2.3459420498000001</v>
      </c>
      <c r="O74" s="235">
        <v>2.3524225526999998</v>
      </c>
      <c r="P74" s="235">
        <v>2.3718640614000002</v>
      </c>
      <c r="Q74" s="235">
        <v>2.3848250672</v>
      </c>
      <c r="R74" s="235">
        <v>2.3977860729999998</v>
      </c>
      <c r="S74" s="235">
        <v>2.4172275816999997</v>
      </c>
      <c r="T74" s="235">
        <v>2.4366690904000001</v>
      </c>
      <c r="U74" s="235">
        <v>2.4496300961999999</v>
      </c>
      <c r="V74" s="235">
        <v>2.4625911020000002</v>
      </c>
      <c r="W74" s="235">
        <v>2.4755521078</v>
      </c>
      <c r="X74" s="235">
        <v>2.4949936165</v>
      </c>
      <c r="Y74" s="235">
        <v>2.5014741194000001</v>
      </c>
      <c r="Z74" s="235">
        <v>2.5209156281</v>
      </c>
      <c r="AA74" s="235">
        <v>2.5273961310000002</v>
      </c>
      <c r="AB74" s="235">
        <v>2.5273961310000002</v>
      </c>
      <c r="AC74" s="235">
        <v>2.5468376396999997</v>
      </c>
      <c r="AD74" s="235">
        <v>2.5403571368</v>
      </c>
      <c r="AE74" s="235">
        <v>2.5597986454999999</v>
      </c>
      <c r="AF74" s="235">
        <v>2.5533181425999998</v>
      </c>
      <c r="AG74" s="235">
        <v>2.5533181425999998</v>
      </c>
      <c r="AH74" s="235">
        <v>2.5533181425999998</v>
      </c>
      <c r="AI74" s="235">
        <v>2.5533181425999998</v>
      </c>
      <c r="AJ74" s="235">
        <v>2.5533181425999998</v>
      </c>
      <c r="AK74" s="236">
        <f t="shared" ref="AK74:AK161" si="2">(AJ74-C74)/C74</f>
        <v>0.14868804664723029</v>
      </c>
    </row>
    <row r="75" spans="1:37" ht="15" customHeight="1" x14ac:dyDescent="0.45">
      <c r="A75" s="207" t="s">
        <v>445</v>
      </c>
      <c r="B75" s="213" t="s">
        <v>377</v>
      </c>
      <c r="C75" s="214">
        <v>0.75370800000000004</v>
      </c>
      <c r="D75" s="214">
        <v>0.77002599999999999</v>
      </c>
      <c r="E75" s="214">
        <v>0.78298599999999996</v>
      </c>
      <c r="F75" s="214">
        <v>0.79755500000000001</v>
      </c>
      <c r="G75" s="214">
        <v>0.81135100000000004</v>
      </c>
      <c r="H75" s="214">
        <v>0.82486499999999996</v>
      </c>
      <c r="I75" s="214">
        <v>0.83856699999999995</v>
      </c>
      <c r="J75" s="214">
        <v>0.85285200000000005</v>
      </c>
      <c r="K75" s="214">
        <v>0.86630200000000002</v>
      </c>
      <c r="L75" s="214">
        <v>0.879054</v>
      </c>
      <c r="M75" s="214">
        <v>0.89274600000000004</v>
      </c>
      <c r="N75" s="214">
        <v>0.90665600000000002</v>
      </c>
      <c r="O75" s="214">
        <v>0.92049800000000004</v>
      </c>
      <c r="P75" s="214">
        <v>0.93448900000000001</v>
      </c>
      <c r="Q75" s="214">
        <v>0.94806100000000004</v>
      </c>
      <c r="R75" s="214">
        <v>0.96203399999999994</v>
      </c>
      <c r="S75" s="214">
        <v>0.976877</v>
      </c>
      <c r="T75" s="214">
        <v>0.99214000000000002</v>
      </c>
      <c r="U75" s="214">
        <v>1.0072209999999999</v>
      </c>
      <c r="V75" s="214">
        <v>1.0218419999999999</v>
      </c>
      <c r="W75" s="214">
        <v>1.0366359999999999</v>
      </c>
      <c r="X75" s="214">
        <v>1.051768</v>
      </c>
      <c r="Y75" s="214">
        <v>1.066144</v>
      </c>
      <c r="Z75" s="214">
        <v>1.0804050000000001</v>
      </c>
      <c r="AA75" s="214">
        <v>1.0945240000000001</v>
      </c>
      <c r="AB75" s="214">
        <v>1.1085069999999999</v>
      </c>
      <c r="AC75" s="214">
        <v>1.122266</v>
      </c>
      <c r="AD75" s="214">
        <v>1.1355930000000001</v>
      </c>
      <c r="AE75" s="214">
        <v>1.1488989999999999</v>
      </c>
      <c r="AF75" s="214">
        <v>1.1620649999999999</v>
      </c>
      <c r="AG75" s="214">
        <v>1.1747909999999999</v>
      </c>
      <c r="AH75" s="214">
        <v>1.1873210000000001</v>
      </c>
      <c r="AI75" s="214">
        <v>1.199889</v>
      </c>
      <c r="AJ75" s="214">
        <v>1.21208</v>
      </c>
      <c r="AK75" s="215">
        <f t="shared" si="2"/>
        <v>0.60815594368110726</v>
      </c>
    </row>
    <row r="76" spans="1:37" ht="15" customHeight="1" x14ac:dyDescent="0.45">
      <c r="A76" s="207" t="s">
        <v>446</v>
      </c>
      <c r="B76" s="213" t="s">
        <v>379</v>
      </c>
      <c r="C76" s="214">
        <v>1.4155679999999999</v>
      </c>
      <c r="D76" s="214">
        <v>1.450148</v>
      </c>
      <c r="E76" s="214">
        <v>1.489239</v>
      </c>
      <c r="F76" s="214">
        <v>1.531326</v>
      </c>
      <c r="G76" s="214">
        <v>1.5743050000000001</v>
      </c>
      <c r="H76" s="214">
        <v>1.6189070000000001</v>
      </c>
      <c r="I76" s="214">
        <v>1.6632370000000001</v>
      </c>
      <c r="J76" s="214">
        <v>1.7081329999999999</v>
      </c>
      <c r="K76" s="214">
        <v>1.7503169999999999</v>
      </c>
      <c r="L76" s="214">
        <v>1.791131</v>
      </c>
      <c r="M76" s="214">
        <v>1.8328679999999999</v>
      </c>
      <c r="N76" s="214">
        <v>1.876004</v>
      </c>
      <c r="O76" s="214">
        <v>1.92045</v>
      </c>
      <c r="P76" s="214">
        <v>1.9653579999999999</v>
      </c>
      <c r="Q76" s="214">
        <v>2.0110570000000001</v>
      </c>
      <c r="R76" s="214">
        <v>2.056743</v>
      </c>
      <c r="S76" s="214">
        <v>2.1049060000000002</v>
      </c>
      <c r="T76" s="214">
        <v>2.1547559999999999</v>
      </c>
      <c r="U76" s="214">
        <v>2.204053</v>
      </c>
      <c r="V76" s="214">
        <v>2.2529560000000002</v>
      </c>
      <c r="W76" s="214">
        <v>2.3018930000000002</v>
      </c>
      <c r="X76" s="214">
        <v>2.351871</v>
      </c>
      <c r="Y76" s="214">
        <v>2.3997459999999999</v>
      </c>
      <c r="Z76" s="214">
        <v>2.4474119999999999</v>
      </c>
      <c r="AA76" s="214">
        <v>2.495403</v>
      </c>
      <c r="AB76" s="214">
        <v>2.54277</v>
      </c>
      <c r="AC76" s="214">
        <v>2.5899100000000002</v>
      </c>
      <c r="AD76" s="214">
        <v>2.6357210000000002</v>
      </c>
      <c r="AE76" s="214">
        <v>2.681435</v>
      </c>
      <c r="AF76" s="214">
        <v>2.726677</v>
      </c>
      <c r="AG76" s="214">
        <v>2.7698390000000002</v>
      </c>
      <c r="AH76" s="214">
        <v>2.8130519999999999</v>
      </c>
      <c r="AI76" s="214">
        <v>2.857507</v>
      </c>
      <c r="AJ76" s="214">
        <v>2.9016929999999999</v>
      </c>
      <c r="AK76" s="215">
        <f t="shared" si="2"/>
        <v>1.0498435963514292</v>
      </c>
    </row>
    <row r="77" spans="1:37" ht="15" customHeight="1" x14ac:dyDescent="0.45">
      <c r="A77" s="207" t="s">
        <v>447</v>
      </c>
      <c r="B77" s="213" t="s">
        <v>381</v>
      </c>
      <c r="C77" s="214">
        <v>3.1709779999999999</v>
      </c>
      <c r="D77" s="214">
        <v>3.2505299999999999</v>
      </c>
      <c r="E77" s="214">
        <v>3.3551989999999998</v>
      </c>
      <c r="F77" s="214">
        <v>3.4658519999999999</v>
      </c>
      <c r="G77" s="214">
        <v>3.5693380000000001</v>
      </c>
      <c r="H77" s="214">
        <v>3.670766</v>
      </c>
      <c r="I77" s="214">
        <v>3.7721909999999998</v>
      </c>
      <c r="J77" s="214">
        <v>3.873103</v>
      </c>
      <c r="K77" s="214">
        <v>3.9691719999999999</v>
      </c>
      <c r="L77" s="214">
        <v>4.060365</v>
      </c>
      <c r="M77" s="214">
        <v>4.1462649999999996</v>
      </c>
      <c r="N77" s="214">
        <v>4.2321689999999998</v>
      </c>
      <c r="O77" s="214">
        <v>4.3192219999999999</v>
      </c>
      <c r="P77" s="214">
        <v>4.4060899999999998</v>
      </c>
      <c r="Q77" s="214">
        <v>4.492076</v>
      </c>
      <c r="R77" s="214">
        <v>4.5758089999999996</v>
      </c>
      <c r="S77" s="214">
        <v>4.6624619999999997</v>
      </c>
      <c r="T77" s="214">
        <v>4.7510820000000002</v>
      </c>
      <c r="U77" s="214">
        <v>4.8391169999999999</v>
      </c>
      <c r="V77" s="214">
        <v>4.9276920000000004</v>
      </c>
      <c r="W77" s="214">
        <v>5.0156530000000004</v>
      </c>
      <c r="X77" s="214">
        <v>5.1052419999999996</v>
      </c>
      <c r="Y77" s="214">
        <v>5.1945410000000001</v>
      </c>
      <c r="Z77" s="214">
        <v>5.2841189999999996</v>
      </c>
      <c r="AA77" s="214">
        <v>5.3748149999999999</v>
      </c>
      <c r="AB77" s="214">
        <v>5.4629589999999997</v>
      </c>
      <c r="AC77" s="214">
        <v>5.5504530000000001</v>
      </c>
      <c r="AD77" s="214">
        <v>5.6376330000000001</v>
      </c>
      <c r="AE77" s="214">
        <v>5.7252070000000002</v>
      </c>
      <c r="AF77" s="214">
        <v>5.8132999999999999</v>
      </c>
      <c r="AG77" s="214">
        <v>5.8977130000000004</v>
      </c>
      <c r="AH77" s="214">
        <v>5.9832780000000003</v>
      </c>
      <c r="AI77" s="214">
        <v>6.0713270000000001</v>
      </c>
      <c r="AJ77" s="214">
        <v>6.1587990000000001</v>
      </c>
      <c r="AK77" s="215">
        <f t="shared" si="2"/>
        <v>0.94223958665118468</v>
      </c>
    </row>
    <row r="78" spans="1:37" ht="15" customHeight="1" x14ac:dyDescent="0.45">
      <c r="A78" s="207" t="s">
        <v>448</v>
      </c>
      <c r="B78" s="213" t="s">
        <v>383</v>
      </c>
      <c r="C78" s="214">
        <v>25.595106000000001</v>
      </c>
      <c r="D78" s="214">
        <v>26.174918999999999</v>
      </c>
      <c r="E78" s="214">
        <v>26.670190999999999</v>
      </c>
      <c r="F78" s="214">
        <v>27.128468000000002</v>
      </c>
      <c r="G78" s="214">
        <v>27.554001</v>
      </c>
      <c r="H78" s="214">
        <v>27.977789000000001</v>
      </c>
      <c r="I78" s="214">
        <v>28.40239</v>
      </c>
      <c r="J78" s="214">
        <v>28.843971</v>
      </c>
      <c r="K78" s="214">
        <v>29.279108000000001</v>
      </c>
      <c r="L78" s="214">
        <v>29.695179</v>
      </c>
      <c r="M78" s="214">
        <v>30.123127</v>
      </c>
      <c r="N78" s="214">
        <v>30.554107999999999</v>
      </c>
      <c r="O78" s="214">
        <v>30.977146000000001</v>
      </c>
      <c r="P78" s="214">
        <v>31.392838999999999</v>
      </c>
      <c r="Q78" s="214">
        <v>31.809977</v>
      </c>
      <c r="R78" s="214">
        <v>32.224196999999997</v>
      </c>
      <c r="S78" s="214">
        <v>32.646385000000002</v>
      </c>
      <c r="T78" s="214">
        <v>33.071663000000001</v>
      </c>
      <c r="U78" s="214">
        <v>33.491978000000003</v>
      </c>
      <c r="V78" s="214">
        <v>33.914397999999998</v>
      </c>
      <c r="W78" s="214">
        <v>34.335498999999999</v>
      </c>
      <c r="X78" s="214">
        <v>34.760238999999999</v>
      </c>
      <c r="Y78" s="214">
        <v>35.173617999999998</v>
      </c>
      <c r="Z78" s="214">
        <v>35.591034000000001</v>
      </c>
      <c r="AA78" s="214">
        <v>36.018191999999999</v>
      </c>
      <c r="AB78" s="214">
        <v>36.442157999999999</v>
      </c>
      <c r="AC78" s="214">
        <v>36.857562999999999</v>
      </c>
      <c r="AD78" s="214">
        <v>37.263649000000001</v>
      </c>
      <c r="AE78" s="214">
        <v>37.671463000000003</v>
      </c>
      <c r="AF78" s="214">
        <v>38.086570999999999</v>
      </c>
      <c r="AG78" s="214">
        <v>38.508147999999998</v>
      </c>
      <c r="AH78" s="214">
        <v>38.956600000000002</v>
      </c>
      <c r="AI78" s="214">
        <v>39.446635999999998</v>
      </c>
      <c r="AJ78" s="214">
        <v>39.963374999999999</v>
      </c>
      <c r="AK78" s="215">
        <f t="shared" si="2"/>
        <v>0.56136782555227538</v>
      </c>
    </row>
    <row r="79" spans="1:37" ht="15" customHeight="1" x14ac:dyDescent="0.45">
      <c r="A79" s="207" t="s">
        <v>449</v>
      </c>
      <c r="B79" s="213" t="s">
        <v>385</v>
      </c>
      <c r="C79" s="214">
        <v>2.0621450000000001</v>
      </c>
      <c r="D79" s="214">
        <v>2.130099</v>
      </c>
      <c r="E79" s="214">
        <v>2.207935</v>
      </c>
      <c r="F79" s="214">
        <v>2.2964869999999999</v>
      </c>
      <c r="G79" s="214">
        <v>2.3895</v>
      </c>
      <c r="H79" s="214">
        <v>2.4875430000000001</v>
      </c>
      <c r="I79" s="214">
        <v>2.5907930000000001</v>
      </c>
      <c r="J79" s="214">
        <v>2.6980420000000001</v>
      </c>
      <c r="K79" s="214">
        <v>2.8080569999999998</v>
      </c>
      <c r="L79" s="214">
        <v>2.9204110000000001</v>
      </c>
      <c r="M79" s="214">
        <v>3.0356749999999999</v>
      </c>
      <c r="N79" s="214">
        <v>3.1545339999999999</v>
      </c>
      <c r="O79" s="214">
        <v>3.2780499999999999</v>
      </c>
      <c r="P79" s="214">
        <v>3.4050720000000001</v>
      </c>
      <c r="Q79" s="214">
        <v>3.537814</v>
      </c>
      <c r="R79" s="214">
        <v>3.6734499999999999</v>
      </c>
      <c r="S79" s="214">
        <v>3.815474</v>
      </c>
      <c r="T79" s="214">
        <v>3.964658</v>
      </c>
      <c r="U79" s="214">
        <v>4.120171</v>
      </c>
      <c r="V79" s="214">
        <v>4.2820020000000003</v>
      </c>
      <c r="W79" s="214">
        <v>4.4496640000000003</v>
      </c>
      <c r="X79" s="214">
        <v>4.6233190000000004</v>
      </c>
      <c r="Y79" s="214">
        <v>4.8038689999999997</v>
      </c>
      <c r="Z79" s="214">
        <v>4.9913689999999997</v>
      </c>
      <c r="AA79" s="214">
        <v>5.1851839999999996</v>
      </c>
      <c r="AB79" s="214">
        <v>5.3847610000000001</v>
      </c>
      <c r="AC79" s="214">
        <v>5.5917159999999999</v>
      </c>
      <c r="AD79" s="214">
        <v>5.8066500000000003</v>
      </c>
      <c r="AE79" s="214">
        <v>6.0300479999999999</v>
      </c>
      <c r="AF79" s="214">
        <v>6.2616810000000003</v>
      </c>
      <c r="AG79" s="214">
        <v>6.4985489999999997</v>
      </c>
      <c r="AH79" s="214">
        <v>6.7452699999999997</v>
      </c>
      <c r="AI79" s="214">
        <v>7.0028759999999997</v>
      </c>
      <c r="AJ79" s="214">
        <v>7.2709460000000004</v>
      </c>
      <c r="AK79" s="215">
        <f t="shared" si="2"/>
        <v>2.5259140361128822</v>
      </c>
    </row>
    <row r="80" spans="1:37" ht="15" customHeight="1" x14ac:dyDescent="0.45">
      <c r="A80" s="207" t="s">
        <v>450</v>
      </c>
      <c r="B80" s="213" t="s">
        <v>387</v>
      </c>
      <c r="C80" s="214">
        <v>18.478783</v>
      </c>
      <c r="D80" s="214">
        <v>19.108788000000001</v>
      </c>
      <c r="E80" s="214">
        <v>19.930515</v>
      </c>
      <c r="F80" s="214">
        <v>20.846634000000002</v>
      </c>
      <c r="G80" s="214">
        <v>21.697514999999999</v>
      </c>
      <c r="H80" s="214">
        <v>22.509571000000001</v>
      </c>
      <c r="I80" s="214">
        <v>23.330083999999999</v>
      </c>
      <c r="J80" s="214">
        <v>24.156765</v>
      </c>
      <c r="K80" s="214">
        <v>24.958572</v>
      </c>
      <c r="L80" s="214">
        <v>25.747429</v>
      </c>
      <c r="M80" s="214">
        <v>26.587543</v>
      </c>
      <c r="N80" s="214">
        <v>27.342772</v>
      </c>
      <c r="O80" s="214">
        <v>28.119595</v>
      </c>
      <c r="P80" s="214">
        <v>28.908450999999999</v>
      </c>
      <c r="Q80" s="214">
        <v>29.730868999999998</v>
      </c>
      <c r="R80" s="214">
        <v>30.546288000000001</v>
      </c>
      <c r="S80" s="214">
        <v>31.355260999999999</v>
      </c>
      <c r="T80" s="214">
        <v>32.190024999999999</v>
      </c>
      <c r="U80" s="214">
        <v>33.035091000000001</v>
      </c>
      <c r="V80" s="214">
        <v>33.885261999999997</v>
      </c>
      <c r="W80" s="214">
        <v>34.727364000000001</v>
      </c>
      <c r="X80" s="214">
        <v>35.529136999999999</v>
      </c>
      <c r="Y80" s="214">
        <v>36.337212000000001</v>
      </c>
      <c r="Z80" s="214">
        <v>37.157093000000003</v>
      </c>
      <c r="AA80" s="214">
        <v>37.997242</v>
      </c>
      <c r="AB80" s="214">
        <v>38.846943000000003</v>
      </c>
      <c r="AC80" s="214">
        <v>39.647457000000003</v>
      </c>
      <c r="AD80" s="214">
        <v>40.456592999999998</v>
      </c>
      <c r="AE80" s="214">
        <v>41.287289000000001</v>
      </c>
      <c r="AF80" s="214">
        <v>42.139640999999997</v>
      </c>
      <c r="AG80" s="214">
        <v>42.993648999999998</v>
      </c>
      <c r="AH80" s="214">
        <v>43.785010999999997</v>
      </c>
      <c r="AI80" s="214">
        <v>44.597732999999998</v>
      </c>
      <c r="AJ80" s="214">
        <v>45.433075000000002</v>
      </c>
      <c r="AK80" s="215">
        <f t="shared" si="2"/>
        <v>1.4586616445466134</v>
      </c>
    </row>
    <row r="81" spans="1:37" ht="15" customHeight="1" x14ac:dyDescent="0.45">
      <c r="A81" s="207" t="s">
        <v>451</v>
      </c>
      <c r="B81" s="213" t="s">
        <v>389</v>
      </c>
      <c r="C81" s="214">
        <v>4.694439</v>
      </c>
      <c r="D81" s="214">
        <v>4.7983320000000003</v>
      </c>
      <c r="E81" s="214">
        <v>4.9032169999999997</v>
      </c>
      <c r="F81" s="214">
        <v>5.0134280000000002</v>
      </c>
      <c r="G81" s="214">
        <v>5.1071799999999996</v>
      </c>
      <c r="H81" s="214">
        <v>5.1915550000000001</v>
      </c>
      <c r="I81" s="214">
        <v>5.2724900000000003</v>
      </c>
      <c r="J81" s="214">
        <v>5.3503800000000004</v>
      </c>
      <c r="K81" s="214">
        <v>5.425306</v>
      </c>
      <c r="L81" s="214">
        <v>5.5005699999999997</v>
      </c>
      <c r="M81" s="214">
        <v>5.5815210000000004</v>
      </c>
      <c r="N81" s="214">
        <v>5.6671449999999997</v>
      </c>
      <c r="O81" s="214">
        <v>5.755871</v>
      </c>
      <c r="P81" s="214">
        <v>5.8519370000000004</v>
      </c>
      <c r="Q81" s="214">
        <v>5.9575339999999999</v>
      </c>
      <c r="R81" s="214">
        <v>6.0718769999999997</v>
      </c>
      <c r="S81" s="214">
        <v>6.1887869999999996</v>
      </c>
      <c r="T81" s="214">
        <v>6.3043870000000002</v>
      </c>
      <c r="U81" s="214">
        <v>6.4136499999999996</v>
      </c>
      <c r="V81" s="214">
        <v>6.5170969999999997</v>
      </c>
      <c r="W81" s="214">
        <v>6.6197619999999997</v>
      </c>
      <c r="X81" s="214">
        <v>6.7182919999999999</v>
      </c>
      <c r="Y81" s="214">
        <v>6.8158659999999998</v>
      </c>
      <c r="Z81" s="214">
        <v>6.9128350000000003</v>
      </c>
      <c r="AA81" s="214">
        <v>7.0110510000000001</v>
      </c>
      <c r="AB81" s="214">
        <v>7.1080860000000001</v>
      </c>
      <c r="AC81" s="214">
        <v>7.2034849999999997</v>
      </c>
      <c r="AD81" s="214">
        <v>7.2989990000000002</v>
      </c>
      <c r="AE81" s="214">
        <v>7.3936970000000004</v>
      </c>
      <c r="AF81" s="214">
        <v>7.487438</v>
      </c>
      <c r="AG81" s="214">
        <v>7.5784570000000002</v>
      </c>
      <c r="AH81" s="214">
        <v>7.6703419999999998</v>
      </c>
      <c r="AI81" s="214">
        <v>7.7655750000000001</v>
      </c>
      <c r="AJ81" s="214">
        <v>7.8669570000000002</v>
      </c>
      <c r="AK81" s="215">
        <f t="shared" si="2"/>
        <v>0.67580343465960468</v>
      </c>
    </row>
    <row r="82" spans="1:37" ht="15" customHeight="1" x14ac:dyDescent="0.45">
      <c r="A82" s="207" t="s">
        <v>452</v>
      </c>
      <c r="B82" s="213" t="s">
        <v>391</v>
      </c>
      <c r="C82" s="214">
        <v>23.725684999999999</v>
      </c>
      <c r="D82" s="214">
        <v>25.187897</v>
      </c>
      <c r="E82" s="214">
        <v>26.657378999999999</v>
      </c>
      <c r="F82" s="214">
        <v>28.126041000000001</v>
      </c>
      <c r="G82" s="214">
        <v>29.595427999999998</v>
      </c>
      <c r="H82" s="214">
        <v>31.145363</v>
      </c>
      <c r="I82" s="214">
        <v>32.643481999999999</v>
      </c>
      <c r="J82" s="214">
        <v>34.198867999999997</v>
      </c>
      <c r="K82" s="214">
        <v>35.740341000000001</v>
      </c>
      <c r="L82" s="214">
        <v>37.236930999999998</v>
      </c>
      <c r="M82" s="214">
        <v>38.801521000000001</v>
      </c>
      <c r="N82" s="214">
        <v>40.462192999999999</v>
      </c>
      <c r="O82" s="214">
        <v>42.153984000000001</v>
      </c>
      <c r="P82" s="214">
        <v>43.835898999999998</v>
      </c>
      <c r="Q82" s="214">
        <v>45.535263</v>
      </c>
      <c r="R82" s="214">
        <v>47.237904</v>
      </c>
      <c r="S82" s="214">
        <v>49.025143</v>
      </c>
      <c r="T82" s="214">
        <v>50.836815000000001</v>
      </c>
      <c r="U82" s="214">
        <v>52.649979000000002</v>
      </c>
      <c r="V82" s="214">
        <v>54.481960000000001</v>
      </c>
      <c r="W82" s="214">
        <v>56.325248999999999</v>
      </c>
      <c r="X82" s="214">
        <v>58.198360000000001</v>
      </c>
      <c r="Y82" s="214">
        <v>60.100273000000001</v>
      </c>
      <c r="Z82" s="214">
        <v>61.989882999999999</v>
      </c>
      <c r="AA82" s="214">
        <v>63.987166999999999</v>
      </c>
      <c r="AB82" s="214">
        <v>66.027809000000005</v>
      </c>
      <c r="AC82" s="214">
        <v>68.082069000000004</v>
      </c>
      <c r="AD82" s="214">
        <v>70.125870000000006</v>
      </c>
      <c r="AE82" s="214">
        <v>72.135658000000006</v>
      </c>
      <c r="AF82" s="214">
        <v>74.152901</v>
      </c>
      <c r="AG82" s="214">
        <v>76.116073999999998</v>
      </c>
      <c r="AH82" s="214">
        <v>78.115120000000005</v>
      </c>
      <c r="AI82" s="214">
        <v>80.083847000000006</v>
      </c>
      <c r="AJ82" s="214">
        <v>81.973838999999998</v>
      </c>
      <c r="AK82" s="215">
        <f t="shared" si="2"/>
        <v>2.455067324715809</v>
      </c>
    </row>
    <row r="83" spans="1:37" ht="15" customHeight="1" x14ac:dyDescent="0.45">
      <c r="A83" s="207" t="s">
        <v>453</v>
      </c>
      <c r="B83" s="213" t="s">
        <v>393</v>
      </c>
      <c r="C83" s="214">
        <v>7.0896739999999996</v>
      </c>
      <c r="D83" s="214">
        <v>7.2351369999999999</v>
      </c>
      <c r="E83" s="214">
        <v>7.3321579999999997</v>
      </c>
      <c r="F83" s="214">
        <v>7.3807669999999996</v>
      </c>
      <c r="G83" s="214">
        <v>7.469506</v>
      </c>
      <c r="H83" s="214">
        <v>7.54786</v>
      </c>
      <c r="I83" s="214">
        <v>7.6250819999999999</v>
      </c>
      <c r="J83" s="214">
        <v>7.7068190000000003</v>
      </c>
      <c r="K83" s="214">
        <v>7.7833220000000001</v>
      </c>
      <c r="L83" s="214">
        <v>7.8528460000000004</v>
      </c>
      <c r="M83" s="214">
        <v>7.9237229999999998</v>
      </c>
      <c r="N83" s="214">
        <v>7.9986689999999996</v>
      </c>
      <c r="O83" s="214">
        <v>8.0681820000000002</v>
      </c>
      <c r="P83" s="214">
        <v>8.1246799999999997</v>
      </c>
      <c r="Q83" s="214">
        <v>8.1698520000000006</v>
      </c>
      <c r="R83" s="214">
        <v>8.2103059999999992</v>
      </c>
      <c r="S83" s="214">
        <v>8.2556069999999995</v>
      </c>
      <c r="T83" s="214">
        <v>8.3079959999999993</v>
      </c>
      <c r="U83" s="214">
        <v>8.3614829999999998</v>
      </c>
      <c r="V83" s="214">
        <v>8.4078800000000005</v>
      </c>
      <c r="W83" s="214">
        <v>8.4453700000000005</v>
      </c>
      <c r="X83" s="214">
        <v>8.4789130000000004</v>
      </c>
      <c r="Y83" s="214">
        <v>8.5084350000000004</v>
      </c>
      <c r="Z83" s="214">
        <v>8.5399329999999996</v>
      </c>
      <c r="AA83" s="214">
        <v>8.5791710000000005</v>
      </c>
      <c r="AB83" s="214">
        <v>8.6253849999999996</v>
      </c>
      <c r="AC83" s="214">
        <v>8.6754750000000005</v>
      </c>
      <c r="AD83" s="214">
        <v>8.7246649999999999</v>
      </c>
      <c r="AE83" s="214">
        <v>8.7717849999999995</v>
      </c>
      <c r="AF83" s="214">
        <v>8.8190410000000004</v>
      </c>
      <c r="AG83" s="214">
        <v>8.8658599999999996</v>
      </c>
      <c r="AH83" s="214">
        <v>8.9150109999999998</v>
      </c>
      <c r="AI83" s="214">
        <v>8.9700699999999998</v>
      </c>
      <c r="AJ83" s="214">
        <v>9.0312409999999996</v>
      </c>
      <c r="AK83" s="215">
        <f t="shared" si="2"/>
        <v>0.2738584312903527</v>
      </c>
    </row>
    <row r="84" spans="1:37" ht="15" customHeight="1" x14ac:dyDescent="0.45">
      <c r="A84" s="207" t="s">
        <v>454</v>
      </c>
      <c r="B84" s="213" t="s">
        <v>395</v>
      </c>
      <c r="C84" s="214">
        <v>7.8964829999999999</v>
      </c>
      <c r="D84" s="214">
        <v>8.2764959999999999</v>
      </c>
      <c r="E84" s="214">
        <v>8.6659769999999998</v>
      </c>
      <c r="F84" s="214">
        <v>9.0610789999999994</v>
      </c>
      <c r="G84" s="214">
        <v>9.4686160000000008</v>
      </c>
      <c r="H84" s="214">
        <v>9.9002219999999994</v>
      </c>
      <c r="I84" s="214">
        <v>10.354013</v>
      </c>
      <c r="J84" s="214">
        <v>10.825163999999999</v>
      </c>
      <c r="K84" s="214">
        <v>11.304501999999999</v>
      </c>
      <c r="L84" s="214">
        <v>11.787844</v>
      </c>
      <c r="M84" s="214">
        <v>12.291553</v>
      </c>
      <c r="N84" s="214">
        <v>12.816774000000001</v>
      </c>
      <c r="O84" s="214">
        <v>13.350498</v>
      </c>
      <c r="P84" s="214">
        <v>13.893568999999999</v>
      </c>
      <c r="Q84" s="214">
        <v>14.445759000000001</v>
      </c>
      <c r="R84" s="214">
        <v>15.006712</v>
      </c>
      <c r="S84" s="214">
        <v>15.588753000000001</v>
      </c>
      <c r="T84" s="214">
        <v>16.191690000000001</v>
      </c>
      <c r="U84" s="214">
        <v>16.807162999999999</v>
      </c>
      <c r="V84" s="214">
        <v>17.435986</v>
      </c>
      <c r="W84" s="214">
        <v>18.079529000000001</v>
      </c>
      <c r="X84" s="214">
        <v>18.74436</v>
      </c>
      <c r="Y84" s="214">
        <v>19.420836999999999</v>
      </c>
      <c r="Z84" s="214">
        <v>20.115316</v>
      </c>
      <c r="AA84" s="214">
        <v>20.832128999999998</v>
      </c>
      <c r="AB84" s="214">
        <v>21.561002999999999</v>
      </c>
      <c r="AC84" s="214">
        <v>22.306819999999998</v>
      </c>
      <c r="AD84" s="214">
        <v>23.066731999999998</v>
      </c>
      <c r="AE84" s="214">
        <v>23.847816000000002</v>
      </c>
      <c r="AF84" s="214">
        <v>24.640730000000001</v>
      </c>
      <c r="AG84" s="214">
        <v>25.433648999999999</v>
      </c>
      <c r="AH84" s="214">
        <v>26.251083000000001</v>
      </c>
      <c r="AI84" s="214">
        <v>27.106677999999999</v>
      </c>
      <c r="AJ84" s="214">
        <v>27.980646</v>
      </c>
      <c r="AK84" s="215">
        <f t="shared" si="2"/>
        <v>2.5434314238376756</v>
      </c>
    </row>
    <row r="85" spans="1:37" ht="15" customHeight="1" x14ac:dyDescent="0.45">
      <c r="A85" s="207" t="s">
        <v>455</v>
      </c>
      <c r="B85" s="213" t="s">
        <v>397</v>
      </c>
      <c r="C85" s="214">
        <v>10.781679</v>
      </c>
      <c r="D85" s="214">
        <v>11.545456</v>
      </c>
      <c r="E85" s="214">
        <v>12.309267999999999</v>
      </c>
      <c r="F85" s="214">
        <v>13.087329</v>
      </c>
      <c r="G85" s="214">
        <v>13.875422</v>
      </c>
      <c r="H85" s="214">
        <v>14.700673999999999</v>
      </c>
      <c r="I85" s="214">
        <v>15.590619</v>
      </c>
      <c r="J85" s="214">
        <v>16.545801000000001</v>
      </c>
      <c r="K85" s="214">
        <v>17.543075999999999</v>
      </c>
      <c r="L85" s="214">
        <v>18.584382999999999</v>
      </c>
      <c r="M85" s="214">
        <v>19.681457999999999</v>
      </c>
      <c r="N85" s="214">
        <v>20.826117</v>
      </c>
      <c r="O85" s="214">
        <v>22.007114000000001</v>
      </c>
      <c r="P85" s="214">
        <v>23.226868</v>
      </c>
      <c r="Q85" s="214">
        <v>24.489581999999999</v>
      </c>
      <c r="R85" s="214">
        <v>25.805499999999999</v>
      </c>
      <c r="S85" s="214">
        <v>27.184977</v>
      </c>
      <c r="T85" s="214">
        <v>28.620296</v>
      </c>
      <c r="U85" s="214">
        <v>30.105160000000001</v>
      </c>
      <c r="V85" s="214">
        <v>31.650746999999999</v>
      </c>
      <c r="W85" s="214">
        <v>33.255961999999997</v>
      </c>
      <c r="X85" s="214">
        <v>34.920344999999998</v>
      </c>
      <c r="Y85" s="214">
        <v>36.630684000000002</v>
      </c>
      <c r="Z85" s="214">
        <v>38.405914000000003</v>
      </c>
      <c r="AA85" s="214">
        <v>40.249541999999998</v>
      </c>
      <c r="AB85" s="214">
        <v>42.142937000000003</v>
      </c>
      <c r="AC85" s="214">
        <v>44.092269999999999</v>
      </c>
      <c r="AD85" s="214">
        <v>46.090057000000002</v>
      </c>
      <c r="AE85" s="214">
        <v>48.149883000000003</v>
      </c>
      <c r="AF85" s="214">
        <v>50.259529000000001</v>
      </c>
      <c r="AG85" s="214">
        <v>52.408034999999998</v>
      </c>
      <c r="AH85" s="214">
        <v>54.617080999999999</v>
      </c>
      <c r="AI85" s="214">
        <v>56.908760000000001</v>
      </c>
      <c r="AJ85" s="214">
        <v>59.259312000000001</v>
      </c>
      <c r="AK85" s="215">
        <f t="shared" si="2"/>
        <v>4.4962971908178675</v>
      </c>
    </row>
    <row r="86" spans="1:37" ht="15" customHeight="1" x14ac:dyDescent="0.45">
      <c r="A86" s="207" t="s">
        <v>456</v>
      </c>
      <c r="B86" s="213" t="s">
        <v>399</v>
      </c>
      <c r="C86" s="214">
        <v>1.417886</v>
      </c>
      <c r="D86" s="214">
        <v>1.4513480000000001</v>
      </c>
      <c r="E86" s="214">
        <v>1.488812</v>
      </c>
      <c r="F86" s="214">
        <v>1.5298369999999999</v>
      </c>
      <c r="G86" s="214">
        <v>1.5755060000000001</v>
      </c>
      <c r="H86" s="214">
        <v>1.6229750000000001</v>
      </c>
      <c r="I86" s="214">
        <v>1.667611</v>
      </c>
      <c r="J86" s="214">
        <v>1.710879</v>
      </c>
      <c r="K86" s="214">
        <v>1.7522949999999999</v>
      </c>
      <c r="L86" s="214">
        <v>1.792756</v>
      </c>
      <c r="M86" s="214">
        <v>1.833677</v>
      </c>
      <c r="N86" s="214">
        <v>1.8760749999999999</v>
      </c>
      <c r="O86" s="214">
        <v>1.919206</v>
      </c>
      <c r="P86" s="214">
        <v>1.96279</v>
      </c>
      <c r="Q86" s="214">
        <v>2.0057079999999998</v>
      </c>
      <c r="R86" s="214">
        <v>2.0485229999999999</v>
      </c>
      <c r="S86" s="214">
        <v>2.0941169999999998</v>
      </c>
      <c r="T86" s="214">
        <v>2.141178</v>
      </c>
      <c r="U86" s="214">
        <v>2.188463</v>
      </c>
      <c r="V86" s="214">
        <v>2.2359079999999998</v>
      </c>
      <c r="W86" s="214">
        <v>2.2843740000000001</v>
      </c>
      <c r="X86" s="214">
        <v>2.33358</v>
      </c>
      <c r="Y86" s="214">
        <v>2.383232</v>
      </c>
      <c r="Z86" s="214">
        <v>2.433751</v>
      </c>
      <c r="AA86" s="214">
        <v>2.485744</v>
      </c>
      <c r="AB86" s="214">
        <v>2.5390990000000002</v>
      </c>
      <c r="AC86" s="214">
        <v>2.5933630000000001</v>
      </c>
      <c r="AD86" s="214">
        <v>2.648279</v>
      </c>
      <c r="AE86" s="214">
        <v>2.7039409999999999</v>
      </c>
      <c r="AF86" s="214">
        <v>2.760643</v>
      </c>
      <c r="AG86" s="214">
        <v>2.8168869999999999</v>
      </c>
      <c r="AH86" s="214">
        <v>2.8733810000000002</v>
      </c>
      <c r="AI86" s="214">
        <v>2.9296319999999998</v>
      </c>
      <c r="AJ86" s="214">
        <v>2.9850400000000001</v>
      </c>
      <c r="AK86" s="215">
        <f t="shared" si="2"/>
        <v>1.1052750362158876</v>
      </c>
    </row>
    <row r="87" spans="1:37" ht="15" customHeight="1" x14ac:dyDescent="0.45">
      <c r="A87" s="207" t="s">
        <v>457</v>
      </c>
      <c r="B87" s="213" t="s">
        <v>458</v>
      </c>
      <c r="C87" s="214">
        <v>141.399124</v>
      </c>
      <c r="D87" s="214">
        <v>146.027466</v>
      </c>
      <c r="E87" s="214">
        <v>150.817307</v>
      </c>
      <c r="F87" s="214">
        <v>155.70555100000001</v>
      </c>
      <c r="G87" s="214">
        <v>159.795807</v>
      </c>
      <c r="H87" s="214">
        <v>164.34103400000001</v>
      </c>
      <c r="I87" s="214">
        <v>169.270432</v>
      </c>
      <c r="J87" s="214">
        <v>174.30432099999999</v>
      </c>
      <c r="K87" s="214">
        <v>179.26792900000001</v>
      </c>
      <c r="L87" s="214">
        <v>183.979828</v>
      </c>
      <c r="M87" s="214">
        <v>188.80628999999999</v>
      </c>
      <c r="N87" s="214">
        <v>193.88288900000001</v>
      </c>
      <c r="O87" s="214">
        <v>199.06672699999999</v>
      </c>
      <c r="P87" s="214">
        <v>204.46949799999999</v>
      </c>
      <c r="Q87" s="214">
        <v>209.955658</v>
      </c>
      <c r="R87" s="214">
        <v>215.46075400000001</v>
      </c>
      <c r="S87" s="214">
        <v>221.21867399999999</v>
      </c>
      <c r="T87" s="214">
        <v>227.09373500000001</v>
      </c>
      <c r="U87" s="214">
        <v>232.99369799999999</v>
      </c>
      <c r="V87" s="214">
        <v>239.01260400000001</v>
      </c>
      <c r="W87" s="214">
        <v>245.120239</v>
      </c>
      <c r="X87" s="214">
        <v>251.276703</v>
      </c>
      <c r="Y87" s="214">
        <v>257.47619600000002</v>
      </c>
      <c r="Z87" s="214">
        <v>263.801514</v>
      </c>
      <c r="AA87" s="214">
        <v>270.32492100000002</v>
      </c>
      <c r="AB87" s="214">
        <v>276.76513699999998</v>
      </c>
      <c r="AC87" s="214">
        <v>283.56478900000002</v>
      </c>
      <c r="AD87" s="214">
        <v>290.13122600000003</v>
      </c>
      <c r="AE87" s="214">
        <v>297.02792399999998</v>
      </c>
      <c r="AF87" s="214">
        <v>303.70434599999999</v>
      </c>
      <c r="AG87" s="214">
        <v>310.48132299999997</v>
      </c>
      <c r="AH87" s="214">
        <v>317.346161</v>
      </c>
      <c r="AI87" s="214">
        <v>324.337738</v>
      </c>
      <c r="AJ87" s="214">
        <v>331.399902</v>
      </c>
      <c r="AK87" s="215">
        <f t="shared" si="2"/>
        <v>1.3437196258726469</v>
      </c>
    </row>
    <row r="88" spans="1:37" ht="15.75" customHeight="1" x14ac:dyDescent="0.45">
      <c r="AK88" s="215" t="e">
        <f t="shared" si="2"/>
        <v>#DIV/0!</v>
      </c>
    </row>
    <row r="89" spans="1:37" ht="15" customHeight="1" x14ac:dyDescent="0.45">
      <c r="B89" s="210" t="s">
        <v>459</v>
      </c>
      <c r="AK89" s="215" t="e">
        <f t="shared" si="2"/>
        <v>#DIV/0!</v>
      </c>
    </row>
    <row r="90" spans="1:37" ht="15" customHeight="1" x14ac:dyDescent="0.45">
      <c r="A90" s="207" t="s">
        <v>460</v>
      </c>
      <c r="B90" s="213" t="s">
        <v>461</v>
      </c>
      <c r="C90" s="217">
        <v>1173.553467</v>
      </c>
      <c r="D90" s="217">
        <v>1188.868774</v>
      </c>
      <c r="E90" s="217">
        <v>1213.58313</v>
      </c>
      <c r="F90" s="217">
        <v>1235.7581789999999</v>
      </c>
      <c r="G90" s="217">
        <v>1255.533447</v>
      </c>
      <c r="H90" s="217">
        <v>1273.864746</v>
      </c>
      <c r="I90" s="217">
        <v>1293.1209719999999</v>
      </c>
      <c r="J90" s="217">
        <v>1313.797607</v>
      </c>
      <c r="K90" s="217">
        <v>1336.561279</v>
      </c>
      <c r="L90" s="217">
        <v>1360.685303</v>
      </c>
      <c r="M90" s="217">
        <v>1384.1838379999999</v>
      </c>
      <c r="N90" s="217">
        <v>1413.325073</v>
      </c>
      <c r="O90" s="217">
        <v>1439.089111</v>
      </c>
      <c r="P90" s="217">
        <v>1464.7561040000001</v>
      </c>
      <c r="Q90" s="217">
        <v>1491.255737</v>
      </c>
      <c r="R90" s="217">
        <v>1517.909302</v>
      </c>
      <c r="S90" s="217">
        <v>1544.9697269999999</v>
      </c>
      <c r="T90" s="217">
        <v>1572.876587</v>
      </c>
      <c r="U90" s="217">
        <v>1600.8291019999999</v>
      </c>
      <c r="V90" s="217">
        <v>1628.642212</v>
      </c>
      <c r="W90" s="217">
        <v>1656.959106</v>
      </c>
      <c r="X90" s="217">
        <v>1686.0645750000001</v>
      </c>
      <c r="Y90" s="217">
        <v>1715.3378909999999</v>
      </c>
      <c r="Z90" s="217">
        <v>1745.1475829999999</v>
      </c>
      <c r="AA90" s="217">
        <v>1774.8900149999999</v>
      </c>
      <c r="AB90" s="217">
        <v>1805.456543</v>
      </c>
      <c r="AC90" s="217">
        <v>1836.7897949999999</v>
      </c>
      <c r="AD90" s="217">
        <v>1868.791504</v>
      </c>
      <c r="AE90" s="217">
        <v>1901.8862300000001</v>
      </c>
      <c r="AF90" s="217">
        <v>1935.8135990000001</v>
      </c>
      <c r="AG90" s="217">
        <v>1970.7146</v>
      </c>
      <c r="AH90" s="217">
        <v>2005.9567870000001</v>
      </c>
      <c r="AI90" s="217">
        <v>2040.9736330000001</v>
      </c>
      <c r="AJ90" s="217">
        <v>2075.530029</v>
      </c>
      <c r="AK90" s="215">
        <f t="shared" si="2"/>
        <v>0.76858582703160305</v>
      </c>
    </row>
    <row r="91" spans="1:37" ht="15" customHeight="1" x14ac:dyDescent="0.45">
      <c r="A91" s="207" t="s">
        <v>462</v>
      </c>
      <c r="B91" s="213" t="s">
        <v>463</v>
      </c>
      <c r="C91" s="217">
        <v>768.99224900000002</v>
      </c>
      <c r="D91" s="217">
        <v>778.29852300000005</v>
      </c>
      <c r="E91" s="217">
        <v>793.66339100000005</v>
      </c>
      <c r="F91" s="217">
        <v>807.41357400000004</v>
      </c>
      <c r="G91" s="217">
        <v>819.61895800000002</v>
      </c>
      <c r="H91" s="217">
        <v>830.89221199999997</v>
      </c>
      <c r="I91" s="217">
        <v>842.75421100000005</v>
      </c>
      <c r="J91" s="217">
        <v>855.51806599999998</v>
      </c>
      <c r="K91" s="217">
        <v>869.60705600000006</v>
      </c>
      <c r="L91" s="217">
        <v>884.54925500000002</v>
      </c>
      <c r="M91" s="217">
        <v>899.06225600000005</v>
      </c>
      <c r="N91" s="217">
        <v>917.16955600000006</v>
      </c>
      <c r="O91" s="217">
        <v>933.07238800000005</v>
      </c>
      <c r="P91" s="217">
        <v>948.87652600000001</v>
      </c>
      <c r="Q91" s="217">
        <v>965.17724599999997</v>
      </c>
      <c r="R91" s="217">
        <v>981.53637700000002</v>
      </c>
      <c r="S91" s="217">
        <v>998.11395300000004</v>
      </c>
      <c r="T91" s="217">
        <v>1015.188599</v>
      </c>
      <c r="U91" s="217">
        <v>1032.246216</v>
      </c>
      <c r="V91" s="217">
        <v>1049.1663820000001</v>
      </c>
      <c r="W91" s="217">
        <v>1066.3585210000001</v>
      </c>
      <c r="X91" s="217">
        <v>1084.0036620000001</v>
      </c>
      <c r="Y91" s="217">
        <v>1101.696655</v>
      </c>
      <c r="Z91" s="217">
        <v>1119.6716309999999</v>
      </c>
      <c r="AA91" s="217">
        <v>1137.778442</v>
      </c>
      <c r="AB91" s="217">
        <v>1156.3321530000001</v>
      </c>
      <c r="AC91" s="217">
        <v>1175.294189</v>
      </c>
      <c r="AD91" s="217">
        <v>1194.599487</v>
      </c>
      <c r="AE91" s="217">
        <v>1214.5164789999999</v>
      </c>
      <c r="AF91" s="217">
        <v>1234.876587</v>
      </c>
      <c r="AG91" s="217">
        <v>1255.7670900000001</v>
      </c>
      <c r="AH91" s="217">
        <v>1276.783203</v>
      </c>
      <c r="AI91" s="217">
        <v>1297.5631100000001</v>
      </c>
      <c r="AJ91" s="217">
        <v>1318.0313719999999</v>
      </c>
      <c r="AK91" s="215">
        <f t="shared" si="2"/>
        <v>0.71397224577227159</v>
      </c>
    </row>
    <row r="92" spans="1:37" ht="15" customHeight="1" x14ac:dyDescent="0.45">
      <c r="A92" s="207" t="s">
        <v>464</v>
      </c>
      <c r="B92" s="213" t="s">
        <v>465</v>
      </c>
      <c r="C92" s="217">
        <v>294.35830700000002</v>
      </c>
      <c r="D92" s="217">
        <v>301.54443400000002</v>
      </c>
      <c r="E92" s="217">
        <v>311.27212500000002</v>
      </c>
      <c r="F92" s="217">
        <v>320.337311</v>
      </c>
      <c r="G92" s="217">
        <v>328.77761800000002</v>
      </c>
      <c r="H92" s="217">
        <v>336.84301799999997</v>
      </c>
      <c r="I92" s="217">
        <v>345.18457000000001</v>
      </c>
      <c r="J92" s="217">
        <v>353.95077500000002</v>
      </c>
      <c r="K92" s="217">
        <v>363.34167500000001</v>
      </c>
      <c r="L92" s="217">
        <v>373.16699199999999</v>
      </c>
      <c r="M92" s="217">
        <v>382.87454200000002</v>
      </c>
      <c r="N92" s="217">
        <v>394.25906400000002</v>
      </c>
      <c r="O92" s="217">
        <v>404.75292999999999</v>
      </c>
      <c r="P92" s="217">
        <v>415.28949</v>
      </c>
      <c r="Q92" s="217">
        <v>426.14044200000001</v>
      </c>
      <c r="R92" s="217">
        <v>437.11175500000002</v>
      </c>
      <c r="S92" s="217">
        <v>448.27981599999998</v>
      </c>
      <c r="T92" s="217">
        <v>459.77868699999999</v>
      </c>
      <c r="U92" s="217">
        <v>471.37286399999999</v>
      </c>
      <c r="V92" s="217">
        <v>483.00692700000002</v>
      </c>
      <c r="W92" s="217">
        <v>494.87606799999998</v>
      </c>
      <c r="X92" s="217">
        <v>507.06970200000001</v>
      </c>
      <c r="Y92" s="217">
        <v>519.40795900000001</v>
      </c>
      <c r="Z92" s="217">
        <v>532.00561500000003</v>
      </c>
      <c r="AA92" s="217">
        <v>544.22540300000003</v>
      </c>
      <c r="AB92" s="217">
        <v>556.80426</v>
      </c>
      <c r="AC92" s="217">
        <v>569.72760000000005</v>
      </c>
      <c r="AD92" s="217">
        <v>582.96777299999997</v>
      </c>
      <c r="AE92" s="217">
        <v>596.66162099999997</v>
      </c>
      <c r="AF92" s="217">
        <v>610.73126200000002</v>
      </c>
      <c r="AG92" s="217">
        <v>625.22515899999996</v>
      </c>
      <c r="AH92" s="217">
        <v>639.94482400000004</v>
      </c>
      <c r="AI92" s="217">
        <v>654.71002199999998</v>
      </c>
      <c r="AJ92" s="217">
        <v>669.35998500000005</v>
      </c>
      <c r="AK92" s="215">
        <f t="shared" si="2"/>
        <v>1.2739632926343742</v>
      </c>
    </row>
    <row r="93" spans="1:37" ht="15" customHeight="1" x14ac:dyDescent="0.45">
      <c r="A93" s="207" t="s">
        <v>466</v>
      </c>
      <c r="B93" s="213" t="s">
        <v>467</v>
      </c>
      <c r="C93" s="217">
        <v>110.203041</v>
      </c>
      <c r="D93" s="217">
        <v>109.025764</v>
      </c>
      <c r="E93" s="217">
        <v>108.647659</v>
      </c>
      <c r="F93" s="217">
        <v>108.00733200000001</v>
      </c>
      <c r="G93" s="217">
        <v>107.1371</v>
      </c>
      <c r="H93" s="217">
        <v>106.129555</v>
      </c>
      <c r="I93" s="217">
        <v>105.182266</v>
      </c>
      <c r="J93" s="217">
        <v>104.328796</v>
      </c>
      <c r="K93" s="217">
        <v>103.612534</v>
      </c>
      <c r="L93" s="217">
        <v>102.968964</v>
      </c>
      <c r="M93" s="217">
        <v>102.247139</v>
      </c>
      <c r="N93" s="217">
        <v>101.896393</v>
      </c>
      <c r="O93" s="217">
        <v>101.263908</v>
      </c>
      <c r="P93" s="217">
        <v>100.590118</v>
      </c>
      <c r="Q93" s="217">
        <v>99.937911999999997</v>
      </c>
      <c r="R93" s="217">
        <v>99.261107999999993</v>
      </c>
      <c r="S93" s="217">
        <v>98.576065</v>
      </c>
      <c r="T93" s="217">
        <v>97.909255999999999</v>
      </c>
      <c r="U93" s="217">
        <v>97.210196999999994</v>
      </c>
      <c r="V93" s="217">
        <v>96.469054999999997</v>
      </c>
      <c r="W93" s="217">
        <v>95.724418999999997</v>
      </c>
      <c r="X93" s="217">
        <v>94.991432000000003</v>
      </c>
      <c r="Y93" s="217">
        <v>94.233337000000006</v>
      </c>
      <c r="Z93" s="217">
        <v>93.470450999999997</v>
      </c>
      <c r="AA93" s="217">
        <v>92.886191999999994</v>
      </c>
      <c r="AB93" s="217">
        <v>92.320106999999993</v>
      </c>
      <c r="AC93" s="217">
        <v>91.768058999999994</v>
      </c>
      <c r="AD93" s="217">
        <v>91.224236000000005</v>
      </c>
      <c r="AE93" s="217">
        <v>90.708145000000002</v>
      </c>
      <c r="AF93" s="217">
        <v>90.205757000000006</v>
      </c>
      <c r="AG93" s="217">
        <v>89.722397000000001</v>
      </c>
      <c r="AH93" s="217">
        <v>89.228606999999997</v>
      </c>
      <c r="AI93" s="217">
        <v>88.700348000000005</v>
      </c>
      <c r="AJ93" s="217">
        <v>88.138915999999995</v>
      </c>
      <c r="AK93" s="215">
        <f t="shared" si="2"/>
        <v>-0.20021339520022868</v>
      </c>
    </row>
    <row r="94" spans="1:37" ht="15" customHeight="1" x14ac:dyDescent="0.45">
      <c r="A94" s="207" t="s">
        <v>468</v>
      </c>
      <c r="B94" s="213" t="s">
        <v>469</v>
      </c>
      <c r="C94" s="217">
        <v>179.353027</v>
      </c>
      <c r="D94" s="217">
        <v>182.94120799999999</v>
      </c>
      <c r="E94" s="217">
        <v>186.01928699999999</v>
      </c>
      <c r="F94" s="217">
        <v>189.453644</v>
      </c>
      <c r="G94" s="217">
        <v>192.848389</v>
      </c>
      <c r="H94" s="217">
        <v>196.286697</v>
      </c>
      <c r="I94" s="217">
        <v>199.85536200000001</v>
      </c>
      <c r="J94" s="217">
        <v>203.63107299999999</v>
      </c>
      <c r="K94" s="217">
        <v>207.36039700000001</v>
      </c>
      <c r="L94" s="217">
        <v>211.064651</v>
      </c>
      <c r="M94" s="217">
        <v>215.05484000000001</v>
      </c>
      <c r="N94" s="217">
        <v>219.20349100000001</v>
      </c>
      <c r="O94" s="217">
        <v>223.46028100000001</v>
      </c>
      <c r="P94" s="217">
        <v>227.87312299999999</v>
      </c>
      <c r="Q94" s="217">
        <v>232.332077</v>
      </c>
      <c r="R94" s="217">
        <v>237.009399</v>
      </c>
      <c r="S94" s="217">
        <v>242.01412999999999</v>
      </c>
      <c r="T94" s="217">
        <v>247.264816</v>
      </c>
      <c r="U94" s="217">
        <v>252.64054899999999</v>
      </c>
      <c r="V94" s="217">
        <v>258.08288599999997</v>
      </c>
      <c r="W94" s="217">
        <v>263.737549</v>
      </c>
      <c r="X94" s="217">
        <v>269.65112299999998</v>
      </c>
      <c r="Y94" s="217">
        <v>275.57656900000001</v>
      </c>
      <c r="Z94" s="217">
        <v>281.604736</v>
      </c>
      <c r="AA94" s="217">
        <v>287.84884599999998</v>
      </c>
      <c r="AB94" s="217">
        <v>294.260895</v>
      </c>
      <c r="AC94" s="217">
        <v>300.82318099999998</v>
      </c>
      <c r="AD94" s="217">
        <v>307.48614500000002</v>
      </c>
      <c r="AE94" s="217">
        <v>314.35827599999999</v>
      </c>
      <c r="AF94" s="217">
        <v>321.41461199999998</v>
      </c>
      <c r="AG94" s="217">
        <v>328.578033</v>
      </c>
      <c r="AH94" s="217">
        <v>335.91729700000002</v>
      </c>
      <c r="AI94" s="217">
        <v>343.50216699999999</v>
      </c>
      <c r="AJ94" s="217">
        <v>351.21640000000002</v>
      </c>
      <c r="AK94" s="215">
        <f t="shared" si="2"/>
        <v>0.95824071594844074</v>
      </c>
    </row>
    <row r="95" spans="1:37" ht="15" customHeight="1" x14ac:dyDescent="0.45">
      <c r="A95" s="207" t="s">
        <v>470</v>
      </c>
      <c r="B95" s="213" t="s">
        <v>471</v>
      </c>
      <c r="C95" s="217">
        <v>184.79449500000001</v>
      </c>
      <c r="D95" s="217">
        <v>188.86505099999999</v>
      </c>
      <c r="E95" s="217">
        <v>193.46186800000001</v>
      </c>
      <c r="F95" s="217">
        <v>198.44021599999999</v>
      </c>
      <c r="G95" s="217">
        <v>203.580231</v>
      </c>
      <c r="H95" s="217">
        <v>208.972992</v>
      </c>
      <c r="I95" s="217">
        <v>214.41984600000001</v>
      </c>
      <c r="J95" s="217">
        <v>220.013397</v>
      </c>
      <c r="K95" s="217">
        <v>225.395126</v>
      </c>
      <c r="L95" s="217">
        <v>230.70253</v>
      </c>
      <c r="M95" s="217">
        <v>236.19914199999999</v>
      </c>
      <c r="N95" s="217">
        <v>241.94416799999999</v>
      </c>
      <c r="O95" s="217">
        <v>247.93394499999999</v>
      </c>
      <c r="P95" s="217">
        <v>254.07661400000001</v>
      </c>
      <c r="Q95" s="217">
        <v>260.40927099999999</v>
      </c>
      <c r="R95" s="217">
        <v>266.84832799999998</v>
      </c>
      <c r="S95" s="217">
        <v>273.693085</v>
      </c>
      <c r="T95" s="217">
        <v>280.85961900000001</v>
      </c>
      <c r="U95" s="217">
        <v>288.084137</v>
      </c>
      <c r="V95" s="217">
        <v>295.38244600000002</v>
      </c>
      <c r="W95" s="217">
        <v>302.81408699999997</v>
      </c>
      <c r="X95" s="217">
        <v>310.50753800000001</v>
      </c>
      <c r="Y95" s="217">
        <v>318.072632</v>
      </c>
      <c r="Z95" s="217">
        <v>329.35043300000001</v>
      </c>
      <c r="AA95" s="217">
        <v>338.38610799999998</v>
      </c>
      <c r="AB95" s="217">
        <v>347.53884900000003</v>
      </c>
      <c r="AC95" s="217">
        <v>356.86318999999997</v>
      </c>
      <c r="AD95" s="217">
        <v>366.21292099999999</v>
      </c>
      <c r="AE95" s="217">
        <v>375.75509599999998</v>
      </c>
      <c r="AF95" s="217">
        <v>385.43966699999999</v>
      </c>
      <c r="AG95" s="217">
        <v>395.04467799999998</v>
      </c>
      <c r="AH95" s="217">
        <v>404.86807299999998</v>
      </c>
      <c r="AI95" s="217">
        <v>415.08663899999999</v>
      </c>
      <c r="AJ95" s="217">
        <v>425.49056999999999</v>
      </c>
      <c r="AK95" s="215">
        <f t="shared" si="2"/>
        <v>1.3025067386341782</v>
      </c>
    </row>
    <row r="96" spans="1:37" ht="15" customHeight="1" x14ac:dyDescent="0.45">
      <c r="A96" s="207" t="s">
        <v>472</v>
      </c>
      <c r="B96" s="213" t="s">
        <v>473</v>
      </c>
      <c r="C96" s="217">
        <v>239.749359</v>
      </c>
      <c r="D96" s="217">
        <v>247.276062</v>
      </c>
      <c r="E96" s="217">
        <v>256.62100199999998</v>
      </c>
      <c r="F96" s="217">
        <v>266.64501999999999</v>
      </c>
      <c r="G96" s="217">
        <v>276.50479100000001</v>
      </c>
      <c r="H96" s="217">
        <v>286.53619400000002</v>
      </c>
      <c r="I96" s="217">
        <v>296.88128699999999</v>
      </c>
      <c r="J96" s="217">
        <v>307.51419099999998</v>
      </c>
      <c r="K96" s="217">
        <v>318.13583399999999</v>
      </c>
      <c r="L96" s="217">
        <v>328.726135</v>
      </c>
      <c r="M96" s="217">
        <v>339.25357100000002</v>
      </c>
      <c r="N96" s="217">
        <v>350.10287499999998</v>
      </c>
      <c r="O96" s="217">
        <v>361.37109400000003</v>
      </c>
      <c r="P96" s="217">
        <v>372.96881100000002</v>
      </c>
      <c r="Q96" s="217">
        <v>384.842377</v>
      </c>
      <c r="R96" s="217">
        <v>396.89599600000003</v>
      </c>
      <c r="S96" s="217">
        <v>409.55496199999999</v>
      </c>
      <c r="T96" s="217">
        <v>422.763214</v>
      </c>
      <c r="U96" s="217">
        <v>436.323486</v>
      </c>
      <c r="V96" s="217">
        <v>450.33563199999998</v>
      </c>
      <c r="W96" s="217">
        <v>464.71850599999999</v>
      </c>
      <c r="X96" s="217">
        <v>479.68270899999999</v>
      </c>
      <c r="Y96" s="217">
        <v>495.07260100000002</v>
      </c>
      <c r="Z96" s="217">
        <v>510.36407500000001</v>
      </c>
      <c r="AA96" s="217">
        <v>527.62884499999996</v>
      </c>
      <c r="AB96" s="217">
        <v>545.19543499999997</v>
      </c>
      <c r="AC96" s="217">
        <v>563.25347899999997</v>
      </c>
      <c r="AD96" s="217">
        <v>581.84918200000004</v>
      </c>
      <c r="AE96" s="217">
        <v>601.06994599999996</v>
      </c>
      <c r="AF96" s="217">
        <v>620.94580099999996</v>
      </c>
      <c r="AG96" s="217">
        <v>641.04834000000005</v>
      </c>
      <c r="AH96" s="217">
        <v>661.90216099999998</v>
      </c>
      <c r="AI96" s="217">
        <v>683.68218999999999</v>
      </c>
      <c r="AJ96" s="217">
        <v>706.07287599999995</v>
      </c>
      <c r="AK96" s="215">
        <f t="shared" si="2"/>
        <v>1.9450459385795478</v>
      </c>
    </row>
    <row r="97" spans="1:37" ht="15" customHeight="1" x14ac:dyDescent="0.45">
      <c r="A97" s="207" t="s">
        <v>474</v>
      </c>
      <c r="B97" s="213" t="s">
        <v>475</v>
      </c>
      <c r="C97" s="217">
        <v>1354.0001219999999</v>
      </c>
      <c r="D97" s="217">
        <v>1391.7960210000001</v>
      </c>
      <c r="E97" s="217">
        <v>1426.3477780000001</v>
      </c>
      <c r="F97" s="217">
        <v>1459.815186</v>
      </c>
      <c r="G97" s="217">
        <v>1492.348755</v>
      </c>
      <c r="H97" s="217">
        <v>1525.4602050000001</v>
      </c>
      <c r="I97" s="217">
        <v>1559.321533</v>
      </c>
      <c r="J97" s="217">
        <v>1594.785034</v>
      </c>
      <c r="K97" s="217">
        <v>1630.7170410000001</v>
      </c>
      <c r="L97" s="217">
        <v>1666.4542240000001</v>
      </c>
      <c r="M97" s="217">
        <v>1703.602173</v>
      </c>
      <c r="N97" s="217">
        <v>1741.7310789999999</v>
      </c>
      <c r="O97" s="217">
        <v>1780.271606</v>
      </c>
      <c r="P97" s="217">
        <v>1819.260254</v>
      </c>
      <c r="Q97" s="217">
        <v>1859.178467</v>
      </c>
      <c r="R97" s="217">
        <v>1899.805664</v>
      </c>
      <c r="S97" s="217">
        <v>1941.767456</v>
      </c>
      <c r="T97" s="217">
        <v>1984.8168949999999</v>
      </c>
      <c r="U97" s="217">
        <v>2028.509888</v>
      </c>
      <c r="V97" s="217">
        <v>2073.2702640000002</v>
      </c>
      <c r="W97" s="217">
        <v>2118.9184570000002</v>
      </c>
      <c r="X97" s="217">
        <v>2165.7685550000001</v>
      </c>
      <c r="Y97" s="217">
        <v>2212.9311520000001</v>
      </c>
      <c r="Z97" s="217">
        <v>2259.4672850000002</v>
      </c>
      <c r="AA97" s="217">
        <v>2308.860596</v>
      </c>
      <c r="AB97" s="217">
        <v>2359.092529</v>
      </c>
      <c r="AC97" s="217">
        <v>2409.8286130000001</v>
      </c>
      <c r="AD97" s="217">
        <v>2461.0183109999998</v>
      </c>
      <c r="AE97" s="217">
        <v>2513.389893</v>
      </c>
      <c r="AF97" s="217">
        <v>2567.336182</v>
      </c>
      <c r="AG97" s="217">
        <v>2622.8427729999999</v>
      </c>
      <c r="AH97" s="217">
        <v>2681.3447270000001</v>
      </c>
      <c r="AI97" s="217">
        <v>2743.9533689999998</v>
      </c>
      <c r="AJ97" s="217">
        <v>2809.7541500000002</v>
      </c>
      <c r="AK97" s="215">
        <f t="shared" si="2"/>
        <v>1.0751505885019415</v>
      </c>
    </row>
    <row r="98" spans="1:37" ht="15" customHeight="1" x14ac:dyDescent="0.45">
      <c r="A98" s="207" t="s">
        <v>476</v>
      </c>
      <c r="B98" s="213" t="s">
        <v>477</v>
      </c>
      <c r="C98" s="217">
        <v>171.423416</v>
      </c>
      <c r="D98" s="217">
        <v>177.796066</v>
      </c>
      <c r="E98" s="217">
        <v>185.05226099999999</v>
      </c>
      <c r="F98" s="217">
        <v>193.27262899999999</v>
      </c>
      <c r="G98" s="217">
        <v>201.93403599999999</v>
      </c>
      <c r="H98" s="217">
        <v>211.09204099999999</v>
      </c>
      <c r="I98" s="217">
        <v>220.76738</v>
      </c>
      <c r="J98" s="217">
        <v>230.86192299999999</v>
      </c>
      <c r="K98" s="217">
        <v>241.27380400000001</v>
      </c>
      <c r="L98" s="217">
        <v>251.96818500000001</v>
      </c>
      <c r="M98" s="217">
        <v>262.99954200000002</v>
      </c>
      <c r="N98" s="217">
        <v>274.431488</v>
      </c>
      <c r="O98" s="217">
        <v>286.36175500000002</v>
      </c>
      <c r="P98" s="217">
        <v>298.69442700000002</v>
      </c>
      <c r="Q98" s="217">
        <v>311.62893700000001</v>
      </c>
      <c r="R98" s="217">
        <v>324.92260700000003</v>
      </c>
      <c r="S98" s="217">
        <v>338.89080799999999</v>
      </c>
      <c r="T98" s="217">
        <v>353.61044299999998</v>
      </c>
      <c r="U98" s="217">
        <v>369.01556399999998</v>
      </c>
      <c r="V98" s="217">
        <v>385.11248799999998</v>
      </c>
      <c r="W98" s="217">
        <v>401.86608899999999</v>
      </c>
      <c r="X98" s="217">
        <v>419.29892000000001</v>
      </c>
      <c r="Y98" s="217">
        <v>437.50100700000002</v>
      </c>
      <c r="Z98" s="217">
        <v>458.119507</v>
      </c>
      <c r="AA98" s="217">
        <v>478.865814</v>
      </c>
      <c r="AB98" s="217">
        <v>500.38995399999999</v>
      </c>
      <c r="AC98" s="217">
        <v>522.85601799999995</v>
      </c>
      <c r="AD98" s="217">
        <v>546.33630400000004</v>
      </c>
      <c r="AE98" s="217">
        <v>570.89331100000004</v>
      </c>
      <c r="AF98" s="217">
        <v>596.52313200000003</v>
      </c>
      <c r="AG98" s="217">
        <v>622.95623799999998</v>
      </c>
      <c r="AH98" s="217">
        <v>650.65093999999999</v>
      </c>
      <c r="AI98" s="217">
        <v>679.72882100000004</v>
      </c>
      <c r="AJ98" s="217">
        <v>710.17181400000004</v>
      </c>
      <c r="AK98" s="215">
        <f t="shared" si="2"/>
        <v>3.1427935026099356</v>
      </c>
    </row>
    <row r="99" spans="1:37" ht="15" customHeight="1" x14ac:dyDescent="0.45">
      <c r="A99" s="207" t="s">
        <v>478</v>
      </c>
      <c r="B99" s="213" t="s">
        <v>479</v>
      </c>
      <c r="C99" s="217">
        <v>384.18606599999998</v>
      </c>
      <c r="D99" s="217">
        <v>395.62914999999998</v>
      </c>
      <c r="E99" s="217">
        <v>410.16345200000001</v>
      </c>
      <c r="F99" s="217">
        <v>426.49041699999998</v>
      </c>
      <c r="G99" s="217">
        <v>442.02673299999998</v>
      </c>
      <c r="H99" s="217">
        <v>457.36093099999999</v>
      </c>
      <c r="I99" s="217">
        <v>473.23107900000002</v>
      </c>
      <c r="J99" s="217">
        <v>489.62377900000001</v>
      </c>
      <c r="K99" s="217">
        <v>506.05426</v>
      </c>
      <c r="L99" s="217">
        <v>522.58624299999997</v>
      </c>
      <c r="M99" s="217">
        <v>540.43170199999997</v>
      </c>
      <c r="N99" s="217">
        <v>557.33392300000003</v>
      </c>
      <c r="O99" s="217">
        <v>575.07275400000003</v>
      </c>
      <c r="P99" s="217">
        <v>593.51019299999996</v>
      </c>
      <c r="Q99" s="217">
        <v>612.986267</v>
      </c>
      <c r="R99" s="217">
        <v>632.88622999999995</v>
      </c>
      <c r="S99" s="217">
        <v>653.229736</v>
      </c>
      <c r="T99" s="217">
        <v>674.63000499999998</v>
      </c>
      <c r="U99" s="217">
        <v>696.83007799999996</v>
      </c>
      <c r="V99" s="217">
        <v>719.72161900000003</v>
      </c>
      <c r="W99" s="217">
        <v>743.10784899999999</v>
      </c>
      <c r="X99" s="217">
        <v>766.35351600000001</v>
      </c>
      <c r="Y99" s="217">
        <v>790.38299600000005</v>
      </c>
      <c r="Z99" s="217">
        <v>813.08624299999997</v>
      </c>
      <c r="AA99" s="217">
        <v>839.77581799999996</v>
      </c>
      <c r="AB99" s="217">
        <v>867.45404099999996</v>
      </c>
      <c r="AC99" s="217">
        <v>894.88073699999995</v>
      </c>
      <c r="AD99" s="217">
        <v>923.29571499999997</v>
      </c>
      <c r="AE99" s="217">
        <v>953.01995799999997</v>
      </c>
      <c r="AF99" s="217">
        <v>984.08776899999998</v>
      </c>
      <c r="AG99" s="217">
        <v>1016.106628</v>
      </c>
      <c r="AH99" s="217">
        <v>1047.5850829999999</v>
      </c>
      <c r="AI99" s="217">
        <v>1080.488525</v>
      </c>
      <c r="AJ99" s="217">
        <v>1114.8985600000001</v>
      </c>
      <c r="AK99" s="215">
        <f t="shared" si="2"/>
        <v>1.9019755234954308</v>
      </c>
    </row>
    <row r="100" spans="1:37" ht="15" customHeight="1" x14ac:dyDescent="0.45">
      <c r="A100" s="207" t="s">
        <v>480</v>
      </c>
      <c r="B100" s="213" t="s">
        <v>481</v>
      </c>
      <c r="C100" s="217">
        <v>253.76004</v>
      </c>
      <c r="D100" s="217">
        <v>259.09780899999998</v>
      </c>
      <c r="E100" s="217">
        <v>264.60684199999997</v>
      </c>
      <c r="F100" s="217">
        <v>270.50408900000002</v>
      </c>
      <c r="G100" s="217">
        <v>275.791382</v>
      </c>
      <c r="H100" s="217">
        <v>280.78213499999998</v>
      </c>
      <c r="I100" s="217">
        <v>285.75253300000003</v>
      </c>
      <c r="J100" s="217">
        <v>290.71292099999999</v>
      </c>
      <c r="K100" s="217">
        <v>295.67413299999998</v>
      </c>
      <c r="L100" s="217">
        <v>300.77993800000002</v>
      </c>
      <c r="M100" s="217">
        <v>306.30761699999999</v>
      </c>
      <c r="N100" s="217">
        <v>312.22210699999999</v>
      </c>
      <c r="O100" s="217">
        <v>318.45803799999999</v>
      </c>
      <c r="P100" s="217">
        <v>325.244415</v>
      </c>
      <c r="Q100" s="217">
        <v>332.70062300000001</v>
      </c>
      <c r="R100" s="217">
        <v>340.81310999999999</v>
      </c>
      <c r="S100" s="217">
        <v>349.279449</v>
      </c>
      <c r="T100" s="217">
        <v>357.904449</v>
      </c>
      <c r="U100" s="217">
        <v>366.42068499999999</v>
      </c>
      <c r="V100" s="217">
        <v>374.84719799999999</v>
      </c>
      <c r="W100" s="217">
        <v>383.454926</v>
      </c>
      <c r="X100" s="217">
        <v>392.060272</v>
      </c>
      <c r="Y100" s="217">
        <v>400.83960000000002</v>
      </c>
      <c r="Z100" s="217">
        <v>405.82324199999999</v>
      </c>
      <c r="AA100" s="217">
        <v>415.73266599999999</v>
      </c>
      <c r="AB100" s="217">
        <v>425.83624300000002</v>
      </c>
      <c r="AC100" s="217">
        <v>436.10672</v>
      </c>
      <c r="AD100" s="217">
        <v>446.65154999999999</v>
      </c>
      <c r="AE100" s="217">
        <v>457.42022700000001</v>
      </c>
      <c r="AF100" s="217">
        <v>468.40566999999999</v>
      </c>
      <c r="AG100" s="217">
        <v>479.50299100000001</v>
      </c>
      <c r="AH100" s="217">
        <v>490.93737800000002</v>
      </c>
      <c r="AI100" s="217">
        <v>502.87780800000002</v>
      </c>
      <c r="AJ100" s="217">
        <v>515.52246100000002</v>
      </c>
      <c r="AK100" s="215">
        <f t="shared" si="2"/>
        <v>1.0315352291085704</v>
      </c>
    </row>
    <row r="101" spans="1:37" ht="15" customHeight="1" x14ac:dyDescent="0.45">
      <c r="A101" s="207" t="s">
        <v>482</v>
      </c>
      <c r="B101" s="213" t="s">
        <v>483</v>
      </c>
      <c r="C101" s="217">
        <v>741.28265399999998</v>
      </c>
      <c r="D101" s="217">
        <v>789.94354199999998</v>
      </c>
      <c r="E101" s="217">
        <v>839.93310499999995</v>
      </c>
      <c r="F101" s="217">
        <v>891.04272500000002</v>
      </c>
      <c r="G101" s="217">
        <v>943.34332300000005</v>
      </c>
      <c r="H101" s="217">
        <v>999.26739499999996</v>
      </c>
      <c r="I101" s="217">
        <v>1054.8989260000001</v>
      </c>
      <c r="J101" s="217">
        <v>1113.575439</v>
      </c>
      <c r="K101" s="217">
        <v>1173.167725</v>
      </c>
      <c r="L101" s="217">
        <v>1232.7062989999999</v>
      </c>
      <c r="M101" s="217">
        <v>1295.7854</v>
      </c>
      <c r="N101" s="217">
        <v>1363.4304199999999</v>
      </c>
      <c r="O101" s="217">
        <v>1433.656982</v>
      </c>
      <c r="P101" s="217">
        <v>1505.1724850000001</v>
      </c>
      <c r="Q101" s="217">
        <v>1578.919678</v>
      </c>
      <c r="R101" s="217">
        <v>1654.4698490000001</v>
      </c>
      <c r="S101" s="217">
        <v>1734.677246</v>
      </c>
      <c r="T101" s="217">
        <v>1817.5821530000001</v>
      </c>
      <c r="U101" s="217">
        <v>1902.442871</v>
      </c>
      <c r="V101" s="217">
        <v>1989.9229740000001</v>
      </c>
      <c r="W101" s="217">
        <v>2079.8134770000001</v>
      </c>
      <c r="X101" s="217">
        <v>2172.8542480000001</v>
      </c>
      <c r="Y101" s="217">
        <v>2269.091797</v>
      </c>
      <c r="Z101" s="217">
        <v>2345.7326659999999</v>
      </c>
      <c r="AA101" s="217">
        <v>2442.3774410000001</v>
      </c>
      <c r="AB101" s="217">
        <v>2542.4541020000001</v>
      </c>
      <c r="AC101" s="217">
        <v>2644.8920899999998</v>
      </c>
      <c r="AD101" s="217">
        <v>2748.7963869999999</v>
      </c>
      <c r="AE101" s="217">
        <v>2853.2578119999998</v>
      </c>
      <c r="AF101" s="217">
        <v>2959.9133299999999</v>
      </c>
      <c r="AG101" s="217">
        <v>3066.3276369999999</v>
      </c>
      <c r="AH101" s="217">
        <v>3176.116943</v>
      </c>
      <c r="AI101" s="217">
        <v>3286.6403810000002</v>
      </c>
      <c r="AJ101" s="217">
        <v>3395.88501</v>
      </c>
      <c r="AK101" s="215">
        <f t="shared" si="2"/>
        <v>3.5810933139681964</v>
      </c>
    </row>
    <row r="102" spans="1:37" ht="15" customHeight="1" x14ac:dyDescent="0.45">
      <c r="A102" s="207" t="s">
        <v>484</v>
      </c>
      <c r="B102" s="213" t="s">
        <v>485</v>
      </c>
      <c r="C102" s="217">
        <v>311.477081</v>
      </c>
      <c r="D102" s="217">
        <v>319.43511999999998</v>
      </c>
      <c r="E102" s="217">
        <v>325.57019000000003</v>
      </c>
      <c r="F102" s="217">
        <v>329.82549999999998</v>
      </c>
      <c r="G102" s="217">
        <v>335.83429000000001</v>
      </c>
      <c r="H102" s="217">
        <v>341.52136200000001</v>
      </c>
      <c r="I102" s="217">
        <v>347.27001999999999</v>
      </c>
      <c r="J102" s="217">
        <v>353.32455399999998</v>
      </c>
      <c r="K102" s="217">
        <v>359.26959199999999</v>
      </c>
      <c r="L102" s="217">
        <v>365.02359000000001</v>
      </c>
      <c r="M102" s="217">
        <v>370.94885299999999</v>
      </c>
      <c r="N102" s="217">
        <v>377.17166099999997</v>
      </c>
      <c r="O102" s="217">
        <v>383.26916499999999</v>
      </c>
      <c r="P102" s="217">
        <v>388.888397</v>
      </c>
      <c r="Q102" s="217">
        <v>394.09082000000001</v>
      </c>
      <c r="R102" s="217">
        <v>399.171021</v>
      </c>
      <c r="S102" s="217">
        <v>404.57647700000001</v>
      </c>
      <c r="T102" s="217">
        <v>410.42364500000002</v>
      </c>
      <c r="U102" s="217">
        <v>416.43585200000001</v>
      </c>
      <c r="V102" s="217">
        <v>422.216431</v>
      </c>
      <c r="W102" s="217">
        <v>427.666809</v>
      </c>
      <c r="X102" s="217">
        <v>433.02261399999998</v>
      </c>
      <c r="Y102" s="217">
        <v>438.27624500000002</v>
      </c>
      <c r="Z102" s="217">
        <v>442.19970699999999</v>
      </c>
      <c r="AA102" s="217">
        <v>448.14172400000001</v>
      </c>
      <c r="AB102" s="217">
        <v>454.55499300000002</v>
      </c>
      <c r="AC102" s="217">
        <v>461.29061899999999</v>
      </c>
      <c r="AD102" s="217">
        <v>468.10379</v>
      </c>
      <c r="AE102" s="217">
        <v>474.93240400000002</v>
      </c>
      <c r="AF102" s="217">
        <v>481.89407299999999</v>
      </c>
      <c r="AG102" s="217">
        <v>488.959473</v>
      </c>
      <c r="AH102" s="217">
        <v>496.283142</v>
      </c>
      <c r="AI102" s="217">
        <v>504.07183800000001</v>
      </c>
      <c r="AJ102" s="217">
        <v>512.34960899999999</v>
      </c>
      <c r="AK102" s="215">
        <f t="shared" si="2"/>
        <v>0.64490307715449535</v>
      </c>
    </row>
    <row r="103" spans="1:37" ht="15" customHeight="1" x14ac:dyDescent="0.45">
      <c r="A103" s="207" t="s">
        <v>486</v>
      </c>
      <c r="B103" s="213" t="s">
        <v>487</v>
      </c>
      <c r="C103" s="217">
        <v>460.38107300000001</v>
      </c>
      <c r="D103" s="217">
        <v>489.36459400000001</v>
      </c>
      <c r="E103" s="217">
        <v>519.61199999999997</v>
      </c>
      <c r="F103" s="217">
        <v>550.92401099999995</v>
      </c>
      <c r="G103" s="217">
        <v>583.75567599999999</v>
      </c>
      <c r="H103" s="217">
        <v>618.88867200000004</v>
      </c>
      <c r="I103" s="217">
        <v>656.27874799999995</v>
      </c>
      <c r="J103" s="217">
        <v>695.68780500000003</v>
      </c>
      <c r="K103" s="217">
        <v>736.57769800000005</v>
      </c>
      <c r="L103" s="217">
        <v>778.714294</v>
      </c>
      <c r="M103" s="217">
        <v>823.23175000000003</v>
      </c>
      <c r="N103" s="217">
        <v>870.28527799999995</v>
      </c>
      <c r="O103" s="217">
        <v>919.05645800000002</v>
      </c>
      <c r="P103" s="217">
        <v>969.65411400000005</v>
      </c>
      <c r="Q103" s="217">
        <v>1022.1161499999999</v>
      </c>
      <c r="R103" s="217">
        <v>1076.4685059999999</v>
      </c>
      <c r="S103" s="217">
        <v>1133.665405</v>
      </c>
      <c r="T103" s="217">
        <v>1193.7841800000001</v>
      </c>
      <c r="U103" s="217">
        <v>1256.2921140000001</v>
      </c>
      <c r="V103" s="217">
        <v>1321.322876</v>
      </c>
      <c r="W103" s="217">
        <v>1389.0563959999999</v>
      </c>
      <c r="X103" s="217">
        <v>1460.088135</v>
      </c>
      <c r="Y103" s="217">
        <v>1533.7604980000001</v>
      </c>
      <c r="Z103" s="217">
        <v>1626.7177730000001</v>
      </c>
      <c r="AA103" s="217">
        <v>1710.394409</v>
      </c>
      <c r="AB103" s="217">
        <v>1797.2791749999999</v>
      </c>
      <c r="AC103" s="217">
        <v>1887.884644</v>
      </c>
      <c r="AD103" s="217">
        <v>1982.0876459999999</v>
      </c>
      <c r="AE103" s="217">
        <v>2080.6191410000001</v>
      </c>
      <c r="AF103" s="217">
        <v>2182.797607</v>
      </c>
      <c r="AG103" s="217">
        <v>2287.6694339999999</v>
      </c>
      <c r="AH103" s="217">
        <v>2397.5407709999999</v>
      </c>
      <c r="AI103" s="217">
        <v>2513.8476559999999</v>
      </c>
      <c r="AJ103" s="217">
        <v>2634.9609380000002</v>
      </c>
      <c r="AK103" s="215">
        <f t="shared" si="2"/>
        <v>4.723434547014925</v>
      </c>
    </row>
    <row r="104" spans="1:37" ht="15" customHeight="1" x14ac:dyDescent="0.45">
      <c r="A104" s="207" t="s">
        <v>488</v>
      </c>
      <c r="B104" s="213" t="s">
        <v>489</v>
      </c>
      <c r="C104" s="217">
        <v>204.121048</v>
      </c>
      <c r="D104" s="217">
        <v>219.022842</v>
      </c>
      <c r="E104" s="217">
        <v>234.22122200000001</v>
      </c>
      <c r="F104" s="217">
        <v>249.97868299999999</v>
      </c>
      <c r="G104" s="217">
        <v>266.23580900000002</v>
      </c>
      <c r="H104" s="217">
        <v>283.503174</v>
      </c>
      <c r="I104" s="217">
        <v>302.31912199999999</v>
      </c>
      <c r="J104" s="217">
        <v>322.74188199999998</v>
      </c>
      <c r="K104" s="217">
        <v>344.38619999999997</v>
      </c>
      <c r="L104" s="217">
        <v>367.32607999999999</v>
      </c>
      <c r="M104" s="217">
        <v>391.829926</v>
      </c>
      <c r="N104" s="217">
        <v>417.788116</v>
      </c>
      <c r="O104" s="217">
        <v>445.02508499999999</v>
      </c>
      <c r="P104" s="217">
        <v>473.62924199999998</v>
      </c>
      <c r="Q104" s="217">
        <v>503.72799700000002</v>
      </c>
      <c r="R104" s="217">
        <v>535.57843000000003</v>
      </c>
      <c r="S104" s="217">
        <v>569.45001200000002</v>
      </c>
      <c r="T104" s="217">
        <v>605.24823000000004</v>
      </c>
      <c r="U104" s="217">
        <v>642.90283199999999</v>
      </c>
      <c r="V104" s="217">
        <v>682.71185300000002</v>
      </c>
      <c r="W104" s="217">
        <v>724.72302200000001</v>
      </c>
      <c r="X104" s="217">
        <v>768.99865699999998</v>
      </c>
      <c r="Y104" s="217">
        <v>815.32214399999998</v>
      </c>
      <c r="Z104" s="217">
        <v>870.93426499999998</v>
      </c>
      <c r="AA104" s="217">
        <v>923.71490500000004</v>
      </c>
      <c r="AB104" s="217">
        <v>978.98175000000003</v>
      </c>
      <c r="AC104" s="217">
        <v>1036.965942</v>
      </c>
      <c r="AD104" s="217">
        <v>1097.583862</v>
      </c>
      <c r="AE104" s="217">
        <v>1161.2532960000001</v>
      </c>
      <c r="AF104" s="217">
        <v>1227.783936</v>
      </c>
      <c r="AG104" s="217">
        <v>1297.0043949999999</v>
      </c>
      <c r="AH104" s="217">
        <v>1369.5483400000001</v>
      </c>
      <c r="AI104" s="217">
        <v>1446.094482</v>
      </c>
      <c r="AJ104" s="217">
        <v>1526.1755370000001</v>
      </c>
      <c r="AK104" s="215">
        <f t="shared" si="2"/>
        <v>6.476816094928143</v>
      </c>
    </row>
    <row r="105" spans="1:37" ht="15" customHeight="1" x14ac:dyDescent="0.45">
      <c r="A105" s="207" t="s">
        <v>490</v>
      </c>
      <c r="B105" s="213" t="s">
        <v>491</v>
      </c>
      <c r="C105" s="217">
        <v>179.85549900000001</v>
      </c>
      <c r="D105" s="217">
        <v>185.61161799999999</v>
      </c>
      <c r="E105" s="217">
        <v>191.95015000000001</v>
      </c>
      <c r="F105" s="217">
        <v>198.843018</v>
      </c>
      <c r="G105" s="217">
        <v>206.449219</v>
      </c>
      <c r="H105" s="217">
        <v>214.436081</v>
      </c>
      <c r="I105" s="217">
        <v>222.22479200000001</v>
      </c>
      <c r="J105" s="217">
        <v>229.99224899999999</v>
      </c>
      <c r="K105" s="217">
        <v>237.67254600000001</v>
      </c>
      <c r="L105" s="217">
        <v>245.376587</v>
      </c>
      <c r="M105" s="217">
        <v>253.29110700000001</v>
      </c>
      <c r="N105" s="217">
        <v>261.55944799999997</v>
      </c>
      <c r="O105" s="217">
        <v>270.088257</v>
      </c>
      <c r="P105" s="217">
        <v>278.84545900000001</v>
      </c>
      <c r="Q105" s="217">
        <v>287.68090799999999</v>
      </c>
      <c r="R105" s="217">
        <v>296.67422499999998</v>
      </c>
      <c r="S105" s="217">
        <v>306.23968500000001</v>
      </c>
      <c r="T105" s="217">
        <v>316.204071</v>
      </c>
      <c r="U105" s="217">
        <v>326.39727800000003</v>
      </c>
      <c r="V105" s="217">
        <v>336.81484999999998</v>
      </c>
      <c r="W105" s="217">
        <v>347.58987400000001</v>
      </c>
      <c r="X105" s="217">
        <v>358.68908699999997</v>
      </c>
      <c r="Y105" s="217">
        <v>370.07577500000002</v>
      </c>
      <c r="Z105" s="217">
        <v>383.81130999999999</v>
      </c>
      <c r="AA105" s="217">
        <v>396.16317700000002</v>
      </c>
      <c r="AB105" s="217">
        <v>408.980591</v>
      </c>
      <c r="AC105" s="217">
        <v>422.20336900000001</v>
      </c>
      <c r="AD105" s="217">
        <v>435.79904199999999</v>
      </c>
      <c r="AE105" s="217">
        <v>449.790955</v>
      </c>
      <c r="AF105" s="217">
        <v>464.23818999999997</v>
      </c>
      <c r="AG105" s="217">
        <v>478.89877300000001</v>
      </c>
      <c r="AH105" s="217">
        <v>493.89587399999999</v>
      </c>
      <c r="AI105" s="217">
        <v>509.15103099999999</v>
      </c>
      <c r="AJ105" s="217">
        <v>524.56280500000003</v>
      </c>
      <c r="AK105" s="215">
        <f t="shared" si="2"/>
        <v>1.9165791867169988</v>
      </c>
    </row>
    <row r="106" spans="1:37" ht="15" customHeight="1" x14ac:dyDescent="0.45">
      <c r="A106" s="207" t="s">
        <v>492</v>
      </c>
      <c r="B106" s="213" t="s">
        <v>493</v>
      </c>
      <c r="C106" s="217">
        <v>5837.9370120000003</v>
      </c>
      <c r="D106" s="217">
        <v>6035.6484380000002</v>
      </c>
      <c r="E106" s="217">
        <v>6247.142578</v>
      </c>
      <c r="F106" s="217">
        <v>6460.9931640000004</v>
      </c>
      <c r="G106" s="217">
        <v>6676.1865230000003</v>
      </c>
      <c r="H106" s="217">
        <v>6897.9731449999999</v>
      </c>
      <c r="I106" s="217">
        <v>7126.3413090000004</v>
      </c>
      <c r="J106" s="217">
        <v>7366.2612300000001</v>
      </c>
      <c r="K106" s="217">
        <v>7612.2456050000001</v>
      </c>
      <c r="L106" s="217">
        <v>7862.1142579999996</v>
      </c>
      <c r="M106" s="217">
        <v>8123.1191410000001</v>
      </c>
      <c r="N106" s="217">
        <v>8400.5292969999991</v>
      </c>
      <c r="O106" s="217">
        <v>8683.1142579999996</v>
      </c>
      <c r="P106" s="217">
        <v>8972.5732420000004</v>
      </c>
      <c r="Q106" s="217">
        <v>9271.8681639999995</v>
      </c>
      <c r="R106" s="217">
        <v>9579.4521480000003</v>
      </c>
      <c r="S106" s="217">
        <v>9902.0078119999998</v>
      </c>
      <c r="T106" s="217">
        <v>10237.967773</v>
      </c>
      <c r="U106" s="217">
        <v>10583.124023</v>
      </c>
      <c r="V106" s="217">
        <v>10938.383789</v>
      </c>
      <c r="W106" s="217">
        <v>11304.426758</v>
      </c>
      <c r="X106" s="217">
        <v>11683.040039</v>
      </c>
      <c r="Y106" s="217">
        <v>12072.241211</v>
      </c>
      <c r="Z106" s="217">
        <v>12472.360352</v>
      </c>
      <c r="AA106" s="217">
        <v>12892.779296999999</v>
      </c>
      <c r="AB106" s="217">
        <v>13327.474609000001</v>
      </c>
      <c r="AC106" s="217">
        <v>13774.639648</v>
      </c>
      <c r="AD106" s="217">
        <v>14234.011719</v>
      </c>
      <c r="AE106" s="217">
        <v>14707.647461</v>
      </c>
      <c r="AF106" s="217">
        <v>15196.594727</v>
      </c>
      <c r="AG106" s="217">
        <v>15695.652344</v>
      </c>
      <c r="AH106" s="217">
        <v>16212.547852</v>
      </c>
      <c r="AI106" s="217">
        <v>16750.099609000001</v>
      </c>
      <c r="AJ106" s="217">
        <v>17302.589843999998</v>
      </c>
      <c r="AK106" s="215">
        <f t="shared" si="2"/>
        <v>1.9638192067564564</v>
      </c>
    </row>
    <row r="107" spans="1:37" ht="15.75" customHeight="1" x14ac:dyDescent="0.45">
      <c r="AK107" s="215" t="e">
        <f t="shared" si="2"/>
        <v>#DIV/0!</v>
      </c>
    </row>
    <row r="108" spans="1:37" ht="15" customHeight="1" x14ac:dyDescent="0.45">
      <c r="B108" s="210" t="s">
        <v>494</v>
      </c>
      <c r="AK108" s="215" t="e">
        <f t="shared" si="2"/>
        <v>#DIV/0!</v>
      </c>
    </row>
    <row r="109" spans="1:37" ht="15" customHeight="1" x14ac:dyDescent="0.45">
      <c r="A109" s="207" t="s">
        <v>495</v>
      </c>
      <c r="B109" s="213" t="s">
        <v>461</v>
      </c>
      <c r="C109" s="217">
        <v>327.14013699999998</v>
      </c>
      <c r="D109" s="217">
        <v>332.10501099999999</v>
      </c>
      <c r="E109" s="217">
        <v>339.16467299999999</v>
      </c>
      <c r="F109" s="217">
        <v>346.68398999999999</v>
      </c>
      <c r="G109" s="217">
        <v>351.26861600000001</v>
      </c>
      <c r="H109" s="217">
        <v>353.95343000000003</v>
      </c>
      <c r="I109" s="217">
        <v>356.61172499999998</v>
      </c>
      <c r="J109" s="217">
        <v>359.14718599999998</v>
      </c>
      <c r="K109" s="217">
        <v>362.06951900000001</v>
      </c>
      <c r="L109" s="217">
        <v>365.42816199999999</v>
      </c>
      <c r="M109" s="217">
        <v>368.88403299999999</v>
      </c>
      <c r="N109" s="217">
        <v>372.54312099999999</v>
      </c>
      <c r="O109" s="217">
        <v>376.474152</v>
      </c>
      <c r="P109" s="217">
        <v>380.03060900000003</v>
      </c>
      <c r="Q109" s="217">
        <v>383.77349900000002</v>
      </c>
      <c r="R109" s="217">
        <v>387.40243500000003</v>
      </c>
      <c r="S109" s="217">
        <v>390.61471599999999</v>
      </c>
      <c r="T109" s="217">
        <v>394.05114700000001</v>
      </c>
      <c r="U109" s="217">
        <v>397.38909899999999</v>
      </c>
      <c r="V109" s="217">
        <v>400.31634500000001</v>
      </c>
      <c r="W109" s="217">
        <v>403.11544800000001</v>
      </c>
      <c r="X109" s="217">
        <v>405.95330799999999</v>
      </c>
      <c r="Y109" s="217">
        <v>408.80389400000001</v>
      </c>
      <c r="Z109" s="217">
        <v>411.574341</v>
      </c>
      <c r="AA109" s="217">
        <v>414.32092299999999</v>
      </c>
      <c r="AB109" s="217">
        <v>416.87576300000001</v>
      </c>
      <c r="AC109" s="217">
        <v>419.55892899999998</v>
      </c>
      <c r="AD109" s="217">
        <v>422.20593300000002</v>
      </c>
      <c r="AE109" s="217">
        <v>424.71636999999998</v>
      </c>
      <c r="AF109" s="217">
        <v>427.26800500000002</v>
      </c>
      <c r="AG109" s="217">
        <v>429.51437399999998</v>
      </c>
      <c r="AH109" s="217">
        <v>431.83654799999999</v>
      </c>
      <c r="AI109" s="217">
        <v>433.75665300000003</v>
      </c>
      <c r="AJ109" s="217">
        <v>435.44921900000003</v>
      </c>
      <c r="AK109" s="215">
        <f t="shared" si="2"/>
        <v>0.33107854937408687</v>
      </c>
    </row>
    <row r="110" spans="1:37" ht="15" customHeight="1" x14ac:dyDescent="0.45">
      <c r="A110" s="207" t="s">
        <v>496</v>
      </c>
      <c r="B110" s="213" t="s">
        <v>463</v>
      </c>
      <c r="C110" s="217">
        <v>199.44215399999999</v>
      </c>
      <c r="D110" s="217">
        <v>205.11587499999999</v>
      </c>
      <c r="E110" s="217">
        <v>215.96121199999999</v>
      </c>
      <c r="F110" s="217">
        <v>221.89613299999999</v>
      </c>
      <c r="G110" s="217">
        <v>224.32615699999999</v>
      </c>
      <c r="H110" s="217">
        <v>224.854477</v>
      </c>
      <c r="I110" s="217">
        <v>219.39846800000001</v>
      </c>
      <c r="J110" s="217">
        <v>218.252106</v>
      </c>
      <c r="K110" s="217">
        <v>221.103836</v>
      </c>
      <c r="L110" s="217">
        <v>227.25250199999999</v>
      </c>
      <c r="M110" s="217">
        <v>229.94129899999999</v>
      </c>
      <c r="N110" s="217">
        <v>232.732147</v>
      </c>
      <c r="O110" s="217">
        <v>235.45477299999999</v>
      </c>
      <c r="P110" s="217">
        <v>237.248718</v>
      </c>
      <c r="Q110" s="217">
        <v>238.98036200000001</v>
      </c>
      <c r="R110" s="217">
        <v>240.62397799999999</v>
      </c>
      <c r="S110" s="217">
        <v>242.06669600000001</v>
      </c>
      <c r="T110" s="217">
        <v>244.372681</v>
      </c>
      <c r="U110" s="217">
        <v>246.93785099999999</v>
      </c>
      <c r="V110" s="217">
        <v>249.18652299999999</v>
      </c>
      <c r="W110" s="217">
        <v>250.95285000000001</v>
      </c>
      <c r="X110" s="217">
        <v>252.686646</v>
      </c>
      <c r="Y110" s="217">
        <v>254.368607</v>
      </c>
      <c r="Z110" s="217">
        <v>255.96099899999999</v>
      </c>
      <c r="AA110" s="217">
        <v>257.57043499999997</v>
      </c>
      <c r="AB110" s="217">
        <v>259.11523399999999</v>
      </c>
      <c r="AC110" s="217">
        <v>260.801605</v>
      </c>
      <c r="AD110" s="217">
        <v>262.52731299999999</v>
      </c>
      <c r="AE110" s="217">
        <v>264.15811200000002</v>
      </c>
      <c r="AF110" s="217">
        <v>265.76919600000002</v>
      </c>
      <c r="AG110" s="217">
        <v>267.146973</v>
      </c>
      <c r="AH110" s="217">
        <v>268.56716899999998</v>
      </c>
      <c r="AI110" s="217">
        <v>269.738159</v>
      </c>
      <c r="AJ110" s="217">
        <v>270.77496300000001</v>
      </c>
      <c r="AK110" s="215">
        <f t="shared" si="2"/>
        <v>0.35766164559173397</v>
      </c>
    </row>
    <row r="111" spans="1:37" ht="15" customHeight="1" x14ac:dyDescent="0.45">
      <c r="A111" s="207" t="s">
        <v>497</v>
      </c>
      <c r="B111" s="213" t="s">
        <v>465</v>
      </c>
      <c r="C111" s="217">
        <v>24.800540999999999</v>
      </c>
      <c r="D111" s="217">
        <v>24.786788999999999</v>
      </c>
      <c r="E111" s="217">
        <v>27.589085000000001</v>
      </c>
      <c r="F111" s="217">
        <v>28.272711000000001</v>
      </c>
      <c r="G111" s="217">
        <v>29.186682000000001</v>
      </c>
      <c r="H111" s="217">
        <v>31.770482999999999</v>
      </c>
      <c r="I111" s="217">
        <v>32.034686999999998</v>
      </c>
      <c r="J111" s="217">
        <v>32.267646999999997</v>
      </c>
      <c r="K111" s="217">
        <v>32.461483000000001</v>
      </c>
      <c r="L111" s="217">
        <v>30.037699</v>
      </c>
      <c r="M111" s="217">
        <v>30.902145000000001</v>
      </c>
      <c r="N111" s="217">
        <v>31.505289000000001</v>
      </c>
      <c r="O111" s="217">
        <v>32.211669999999998</v>
      </c>
      <c r="P111" s="217">
        <v>32.676231000000001</v>
      </c>
      <c r="Q111" s="217">
        <v>33.168120999999999</v>
      </c>
      <c r="R111" s="217">
        <v>33.611030999999997</v>
      </c>
      <c r="S111" s="217">
        <v>33.772582999999997</v>
      </c>
      <c r="T111" s="217">
        <v>33.936881999999997</v>
      </c>
      <c r="U111" s="217">
        <v>34.076439000000001</v>
      </c>
      <c r="V111" s="217">
        <v>34.171149999999997</v>
      </c>
      <c r="W111" s="217">
        <v>34.537537</v>
      </c>
      <c r="X111" s="217">
        <v>34.857985999999997</v>
      </c>
      <c r="Y111" s="217">
        <v>35.155853</v>
      </c>
      <c r="Z111" s="217">
        <v>35.412025</v>
      </c>
      <c r="AA111" s="217">
        <v>35.650714999999998</v>
      </c>
      <c r="AB111" s="217">
        <v>35.854702000000003</v>
      </c>
      <c r="AC111" s="217">
        <v>36.053936</v>
      </c>
      <c r="AD111" s="217">
        <v>36.259140000000002</v>
      </c>
      <c r="AE111" s="217">
        <v>36.464419999999997</v>
      </c>
      <c r="AF111" s="217">
        <v>36.687987999999997</v>
      </c>
      <c r="AG111" s="217">
        <v>36.902614999999997</v>
      </c>
      <c r="AH111" s="217">
        <v>37.112518000000001</v>
      </c>
      <c r="AI111" s="217">
        <v>37.280746000000001</v>
      </c>
      <c r="AJ111" s="217">
        <v>37.424114000000003</v>
      </c>
      <c r="AK111" s="215">
        <f t="shared" si="2"/>
        <v>0.50900393664799504</v>
      </c>
    </row>
    <row r="112" spans="1:37" ht="15" customHeight="1" x14ac:dyDescent="0.45">
      <c r="A112" s="207" t="s">
        <v>498</v>
      </c>
      <c r="B112" s="213" t="s">
        <v>467</v>
      </c>
      <c r="C112" s="217">
        <v>102.89743799999999</v>
      </c>
      <c r="D112" s="217">
        <v>102.202347</v>
      </c>
      <c r="E112" s="217">
        <v>95.614379999999997</v>
      </c>
      <c r="F112" s="217">
        <v>96.515159999999995</v>
      </c>
      <c r="G112" s="217">
        <v>97.755791000000002</v>
      </c>
      <c r="H112" s="217">
        <v>97.328461000000004</v>
      </c>
      <c r="I112" s="217">
        <v>105.178574</v>
      </c>
      <c r="J112" s="217">
        <v>108.627449</v>
      </c>
      <c r="K112" s="217">
        <v>108.504204</v>
      </c>
      <c r="L112" s="217">
        <v>108.137962</v>
      </c>
      <c r="M112" s="217">
        <v>108.040588</v>
      </c>
      <c r="N112" s="217">
        <v>108.30568700000001</v>
      </c>
      <c r="O112" s="217">
        <v>108.807709</v>
      </c>
      <c r="P112" s="217">
        <v>110.10565200000001</v>
      </c>
      <c r="Q112" s="217">
        <v>111.62500799999999</v>
      </c>
      <c r="R112" s="217">
        <v>113.167419</v>
      </c>
      <c r="S112" s="217">
        <v>114.775414</v>
      </c>
      <c r="T112" s="217">
        <v>115.741585</v>
      </c>
      <c r="U112" s="217">
        <v>116.374809</v>
      </c>
      <c r="V112" s="217">
        <v>116.95867200000001</v>
      </c>
      <c r="W112" s="217">
        <v>117.625069</v>
      </c>
      <c r="X112" s="217">
        <v>118.40868399999999</v>
      </c>
      <c r="Y112" s="217">
        <v>119.279404</v>
      </c>
      <c r="Z112" s="217">
        <v>120.20130899999999</v>
      </c>
      <c r="AA112" s="217">
        <v>121.099754</v>
      </c>
      <c r="AB112" s="217">
        <v>121.90582999999999</v>
      </c>
      <c r="AC112" s="217">
        <v>122.703407</v>
      </c>
      <c r="AD112" s="217">
        <v>123.41951</v>
      </c>
      <c r="AE112" s="217">
        <v>124.09382600000001</v>
      </c>
      <c r="AF112" s="217">
        <v>124.810822</v>
      </c>
      <c r="AG112" s="217">
        <v>125.46478999999999</v>
      </c>
      <c r="AH112" s="217">
        <v>126.156868</v>
      </c>
      <c r="AI112" s="217">
        <v>126.737747</v>
      </c>
      <c r="AJ112" s="217">
        <v>127.250137</v>
      </c>
      <c r="AK112" s="215">
        <f t="shared" si="2"/>
        <v>0.2366696340874882</v>
      </c>
    </row>
    <row r="113" spans="1:37" ht="15" customHeight="1" x14ac:dyDescent="0.45">
      <c r="A113" s="207" t="s">
        <v>499</v>
      </c>
      <c r="B113" s="213" t="s">
        <v>469</v>
      </c>
      <c r="C113" s="217">
        <v>27.865206000000001</v>
      </c>
      <c r="D113" s="217">
        <v>28.468515</v>
      </c>
      <c r="E113" s="217">
        <v>28.94763</v>
      </c>
      <c r="F113" s="217">
        <v>29.486259</v>
      </c>
      <c r="G113" s="217">
        <v>29.996326</v>
      </c>
      <c r="H113" s="217">
        <v>30.495933999999998</v>
      </c>
      <c r="I113" s="217">
        <v>31.002528999999999</v>
      </c>
      <c r="J113" s="217">
        <v>31.530646999999998</v>
      </c>
      <c r="K113" s="217">
        <v>32.027904999999997</v>
      </c>
      <c r="L113" s="217">
        <v>32.499336</v>
      </c>
      <c r="M113" s="217">
        <v>33.005543000000003</v>
      </c>
      <c r="N113" s="217">
        <v>33.519821</v>
      </c>
      <c r="O113" s="217">
        <v>34.031585999999997</v>
      </c>
      <c r="P113" s="217">
        <v>34.548839999999998</v>
      </c>
      <c r="Q113" s="217">
        <v>35.050587</v>
      </c>
      <c r="R113" s="217">
        <v>35.567203999999997</v>
      </c>
      <c r="S113" s="217">
        <v>36.115952</v>
      </c>
      <c r="T113" s="217">
        <v>36.680228999999997</v>
      </c>
      <c r="U113" s="217">
        <v>37.237808000000001</v>
      </c>
      <c r="V113" s="217">
        <v>37.778336000000003</v>
      </c>
      <c r="W113" s="217">
        <v>38.325294</v>
      </c>
      <c r="X113" s="217">
        <v>38.884720000000002</v>
      </c>
      <c r="Y113" s="217">
        <v>39.416237000000002</v>
      </c>
      <c r="Z113" s="217">
        <v>39.943485000000003</v>
      </c>
      <c r="AA113" s="217">
        <v>40.465462000000002</v>
      </c>
      <c r="AB113" s="217">
        <v>40.982430000000001</v>
      </c>
      <c r="AC113" s="217">
        <v>41.491095999999999</v>
      </c>
      <c r="AD113" s="217">
        <v>41.983822000000004</v>
      </c>
      <c r="AE113" s="217">
        <v>42.475746000000001</v>
      </c>
      <c r="AF113" s="217">
        <v>42.962508999999997</v>
      </c>
      <c r="AG113" s="217">
        <v>43.432968000000002</v>
      </c>
      <c r="AH113" s="217">
        <v>43.896239999999999</v>
      </c>
      <c r="AI113" s="217">
        <v>44.360878</v>
      </c>
      <c r="AJ113" s="217">
        <v>44.811607000000002</v>
      </c>
      <c r="AK113" s="215">
        <f t="shared" si="2"/>
        <v>0.60815631508340551</v>
      </c>
    </row>
    <row r="114" spans="1:37" ht="15" customHeight="1" x14ac:dyDescent="0.45">
      <c r="A114" s="207" t="s">
        <v>500</v>
      </c>
      <c r="B114" s="213" t="s">
        <v>463</v>
      </c>
      <c r="C114" s="217">
        <v>9.1465940000000003</v>
      </c>
      <c r="D114" s="217">
        <v>9.3446269999999991</v>
      </c>
      <c r="E114" s="217">
        <v>9.5018940000000001</v>
      </c>
      <c r="F114" s="217">
        <v>9.6786969999999997</v>
      </c>
      <c r="G114" s="217">
        <v>9.8461230000000004</v>
      </c>
      <c r="H114" s="217">
        <v>10.010116</v>
      </c>
      <c r="I114" s="217">
        <v>10.176404</v>
      </c>
      <c r="J114" s="217">
        <v>10.349755</v>
      </c>
      <c r="K114" s="217">
        <v>10.512976</v>
      </c>
      <c r="L114" s="217">
        <v>10.667721999999999</v>
      </c>
      <c r="M114" s="217">
        <v>10.833881</v>
      </c>
      <c r="N114" s="217">
        <v>11.002689999999999</v>
      </c>
      <c r="O114" s="217">
        <v>11.170674</v>
      </c>
      <c r="P114" s="217">
        <v>11.340458999999999</v>
      </c>
      <c r="Q114" s="217">
        <v>11.505155999999999</v>
      </c>
      <c r="R114" s="217">
        <v>11.674732000000001</v>
      </c>
      <c r="S114" s="217">
        <v>11.854856</v>
      </c>
      <c r="T114" s="217">
        <v>12.040075</v>
      </c>
      <c r="U114" s="217">
        <v>12.223098999999999</v>
      </c>
      <c r="V114" s="217">
        <v>12.400522</v>
      </c>
      <c r="W114" s="217">
        <v>12.580059</v>
      </c>
      <c r="X114" s="217">
        <v>12.763688</v>
      </c>
      <c r="Y114" s="217">
        <v>12.938154000000001</v>
      </c>
      <c r="Z114" s="217">
        <v>13.111221</v>
      </c>
      <c r="AA114" s="217">
        <v>13.282557000000001</v>
      </c>
      <c r="AB114" s="217">
        <v>13.452249</v>
      </c>
      <c r="AC114" s="217">
        <v>13.619216</v>
      </c>
      <c r="AD114" s="217">
        <v>13.780951</v>
      </c>
      <c r="AE114" s="217">
        <v>13.942422000000001</v>
      </c>
      <c r="AF114" s="217">
        <v>14.102198</v>
      </c>
      <c r="AG114" s="217">
        <v>14.256622999999999</v>
      </c>
      <c r="AH114" s="217">
        <v>14.40869</v>
      </c>
      <c r="AI114" s="217">
        <v>14.561204999999999</v>
      </c>
      <c r="AJ114" s="217">
        <v>14.709154</v>
      </c>
      <c r="AK114" s="215">
        <f t="shared" si="2"/>
        <v>0.60815643506205685</v>
      </c>
    </row>
    <row r="115" spans="1:37" ht="15" customHeight="1" x14ac:dyDescent="0.45">
      <c r="A115" s="207" t="s">
        <v>501</v>
      </c>
      <c r="B115" s="213" t="s">
        <v>465</v>
      </c>
      <c r="C115" s="217">
        <v>5.9559220000000002</v>
      </c>
      <c r="D115" s="217">
        <v>6.0848740000000001</v>
      </c>
      <c r="E115" s="217">
        <v>6.1872800000000003</v>
      </c>
      <c r="F115" s="217">
        <v>6.3024060000000004</v>
      </c>
      <c r="G115" s="217">
        <v>6.4114279999999999</v>
      </c>
      <c r="H115" s="217">
        <v>6.5182149999999996</v>
      </c>
      <c r="I115" s="217">
        <v>6.6264950000000002</v>
      </c>
      <c r="J115" s="217">
        <v>6.7393749999999999</v>
      </c>
      <c r="K115" s="217">
        <v>6.8456580000000002</v>
      </c>
      <c r="L115" s="217">
        <v>6.9464230000000002</v>
      </c>
      <c r="M115" s="217">
        <v>7.0546199999999999</v>
      </c>
      <c r="N115" s="217">
        <v>7.164542</v>
      </c>
      <c r="O115" s="217">
        <v>7.2739269999999996</v>
      </c>
      <c r="P115" s="217">
        <v>7.3844839999999996</v>
      </c>
      <c r="Q115" s="217">
        <v>7.4917280000000002</v>
      </c>
      <c r="R115" s="217">
        <v>7.60215</v>
      </c>
      <c r="S115" s="217">
        <v>7.7194399999999996</v>
      </c>
      <c r="T115" s="217">
        <v>7.8400480000000003</v>
      </c>
      <c r="U115" s="217">
        <v>7.9592260000000001</v>
      </c>
      <c r="V115" s="217">
        <v>8.0747579999999992</v>
      </c>
      <c r="W115" s="217">
        <v>8.1916670000000007</v>
      </c>
      <c r="X115" s="217">
        <v>8.3112379999999995</v>
      </c>
      <c r="Y115" s="217">
        <v>8.4248440000000002</v>
      </c>
      <c r="Z115" s="217">
        <v>8.5375390000000007</v>
      </c>
      <c r="AA115" s="217">
        <v>8.6491059999999997</v>
      </c>
      <c r="AB115" s="217">
        <v>8.7596039999999995</v>
      </c>
      <c r="AC115" s="217">
        <v>8.8683259999999997</v>
      </c>
      <c r="AD115" s="217">
        <v>8.9736399999999996</v>
      </c>
      <c r="AE115" s="217">
        <v>9.0787849999999999</v>
      </c>
      <c r="AF115" s="217">
        <v>9.1828260000000004</v>
      </c>
      <c r="AG115" s="217">
        <v>9.2833819999999996</v>
      </c>
      <c r="AH115" s="217">
        <v>9.3824020000000008</v>
      </c>
      <c r="AI115" s="217">
        <v>9.4817149999999994</v>
      </c>
      <c r="AJ115" s="217">
        <v>9.5780530000000006</v>
      </c>
      <c r="AK115" s="215">
        <f t="shared" si="2"/>
        <v>0.6081562182983592</v>
      </c>
    </row>
    <row r="116" spans="1:37" ht="15" customHeight="1" x14ac:dyDescent="0.45">
      <c r="A116" s="207" t="s">
        <v>502</v>
      </c>
      <c r="B116" s="213" t="s">
        <v>467</v>
      </c>
      <c r="C116" s="217">
        <v>12.762689999999999</v>
      </c>
      <c r="D116" s="217">
        <v>13.039014999999999</v>
      </c>
      <c r="E116" s="217">
        <v>13.258456000000001</v>
      </c>
      <c r="F116" s="217">
        <v>13.505157000000001</v>
      </c>
      <c r="G116" s="217">
        <v>13.738775</v>
      </c>
      <c r="H116" s="217">
        <v>13.967603</v>
      </c>
      <c r="I116" s="217">
        <v>14.199631999999999</v>
      </c>
      <c r="J116" s="217">
        <v>14.441518</v>
      </c>
      <c r="K116" s="217">
        <v>14.669269</v>
      </c>
      <c r="L116" s="217">
        <v>14.885192</v>
      </c>
      <c r="M116" s="217">
        <v>15.117043000000001</v>
      </c>
      <c r="N116" s="217">
        <v>15.352589999999999</v>
      </c>
      <c r="O116" s="217">
        <v>15.586987000000001</v>
      </c>
      <c r="P116" s="217">
        <v>15.823895</v>
      </c>
      <c r="Q116" s="217">
        <v>16.053702999999999</v>
      </c>
      <c r="R116" s="217">
        <v>16.290320999999999</v>
      </c>
      <c r="S116" s="217">
        <v>16.541658000000002</v>
      </c>
      <c r="T116" s="217">
        <v>16.800104000000001</v>
      </c>
      <c r="U116" s="217">
        <v>17.055485000000001</v>
      </c>
      <c r="V116" s="217">
        <v>17.303052999999998</v>
      </c>
      <c r="W116" s="217">
        <v>17.553571999999999</v>
      </c>
      <c r="X116" s="217">
        <v>17.809795000000001</v>
      </c>
      <c r="Y116" s="217">
        <v>18.053238</v>
      </c>
      <c r="Z116" s="217">
        <v>18.294725</v>
      </c>
      <c r="AA116" s="217">
        <v>18.533798000000001</v>
      </c>
      <c r="AB116" s="217">
        <v>18.770578</v>
      </c>
      <c r="AC116" s="217">
        <v>19.003554999999999</v>
      </c>
      <c r="AD116" s="217">
        <v>19.229230999999999</v>
      </c>
      <c r="AE116" s="217">
        <v>19.454540000000001</v>
      </c>
      <c r="AF116" s="217">
        <v>19.677485000000001</v>
      </c>
      <c r="AG116" s="217">
        <v>19.892962000000001</v>
      </c>
      <c r="AH116" s="217">
        <v>20.105148</v>
      </c>
      <c r="AI116" s="217">
        <v>20.317961</v>
      </c>
      <c r="AJ116" s="217">
        <v>20.524401000000001</v>
      </c>
      <c r="AK116" s="215">
        <f t="shared" si="2"/>
        <v>0.60815635261845291</v>
      </c>
    </row>
    <row r="117" spans="1:37" ht="15" customHeight="1" x14ac:dyDescent="0.45">
      <c r="A117" s="207" t="s">
        <v>503</v>
      </c>
      <c r="B117" s="213" t="s">
        <v>471</v>
      </c>
      <c r="C117" s="217">
        <v>48.645184</v>
      </c>
      <c r="D117" s="217">
        <v>49.833534</v>
      </c>
      <c r="E117" s="217">
        <v>51.176842000000001</v>
      </c>
      <c r="F117" s="217">
        <v>52.623150000000003</v>
      </c>
      <c r="G117" s="217">
        <v>54.100113</v>
      </c>
      <c r="H117" s="217">
        <v>55.632820000000002</v>
      </c>
      <c r="I117" s="217">
        <v>57.156204000000002</v>
      </c>
      <c r="J117" s="217">
        <v>58.699013000000001</v>
      </c>
      <c r="K117" s="217">
        <v>60.148646999999997</v>
      </c>
      <c r="L117" s="217">
        <v>61.551178</v>
      </c>
      <c r="M117" s="217">
        <v>62.985458000000001</v>
      </c>
      <c r="N117" s="217">
        <v>64.467827</v>
      </c>
      <c r="O117" s="217">
        <v>65.995193</v>
      </c>
      <c r="P117" s="217">
        <v>67.538405999999995</v>
      </c>
      <c r="Q117" s="217">
        <v>69.108825999999993</v>
      </c>
      <c r="R117" s="217">
        <v>70.678825000000003</v>
      </c>
      <c r="S117" s="217">
        <v>72.333893000000003</v>
      </c>
      <c r="T117" s="217">
        <v>74.046959000000001</v>
      </c>
      <c r="U117" s="217">
        <v>75.741028</v>
      </c>
      <c r="V117" s="217">
        <v>77.421547000000004</v>
      </c>
      <c r="W117" s="217">
        <v>79.103240999999997</v>
      </c>
      <c r="X117" s="217">
        <v>80.820740000000001</v>
      </c>
      <c r="Y117" s="217">
        <v>82.465912000000003</v>
      </c>
      <c r="Z117" s="217">
        <v>84.103920000000002</v>
      </c>
      <c r="AA117" s="217">
        <v>85.753112999999999</v>
      </c>
      <c r="AB117" s="217">
        <v>87.380843999999996</v>
      </c>
      <c r="AC117" s="217">
        <v>89.000793000000002</v>
      </c>
      <c r="AD117" s="217">
        <v>90.575042999999994</v>
      </c>
      <c r="AE117" s="217">
        <v>92.145995999999997</v>
      </c>
      <c r="AF117" s="217">
        <v>93.700728999999995</v>
      </c>
      <c r="AG117" s="217">
        <v>95.183937</v>
      </c>
      <c r="AH117" s="217">
        <v>96.668930000000003</v>
      </c>
      <c r="AI117" s="217">
        <v>98.196594000000005</v>
      </c>
      <c r="AJ117" s="217">
        <v>99.715050000000005</v>
      </c>
      <c r="AK117" s="215">
        <f t="shared" si="2"/>
        <v>1.0498442353512323</v>
      </c>
    </row>
    <row r="118" spans="1:37" ht="15" customHeight="1" x14ac:dyDescent="0.45">
      <c r="A118" s="207" t="s">
        <v>504</v>
      </c>
      <c r="B118" s="213" t="s">
        <v>463</v>
      </c>
      <c r="C118" s="217">
        <v>31.072914000000001</v>
      </c>
      <c r="D118" s="217">
        <v>31.831990999999999</v>
      </c>
      <c r="E118" s="217">
        <v>32.690052000000001</v>
      </c>
      <c r="F118" s="217">
        <v>33.613906999999998</v>
      </c>
      <c r="G118" s="217">
        <v>34.557338999999999</v>
      </c>
      <c r="H118" s="217">
        <v>35.536380999999999</v>
      </c>
      <c r="I118" s="217">
        <v>36.509467999999998</v>
      </c>
      <c r="J118" s="217">
        <v>37.494965000000001</v>
      </c>
      <c r="K118" s="217">
        <v>38.420940000000002</v>
      </c>
      <c r="L118" s="217">
        <v>39.316833000000003</v>
      </c>
      <c r="M118" s="217">
        <v>40.233001999999999</v>
      </c>
      <c r="N118" s="217">
        <v>41.17989</v>
      </c>
      <c r="O118" s="217">
        <v>42.155521</v>
      </c>
      <c r="P118" s="217">
        <v>43.141272999999998</v>
      </c>
      <c r="Q118" s="217">
        <v>44.144404999999999</v>
      </c>
      <c r="R118" s="217">
        <v>45.147266000000002</v>
      </c>
      <c r="S118" s="217">
        <v>46.204467999999999</v>
      </c>
      <c r="T118" s="217">
        <v>47.298717000000003</v>
      </c>
      <c r="U118" s="217">
        <v>48.380833000000003</v>
      </c>
      <c r="V118" s="217">
        <v>49.454287999999998</v>
      </c>
      <c r="W118" s="217">
        <v>50.528500000000001</v>
      </c>
      <c r="X118" s="217">
        <v>51.625579999999999</v>
      </c>
      <c r="Y118" s="217">
        <v>52.676464000000003</v>
      </c>
      <c r="Z118" s="217">
        <v>53.722766999999997</v>
      </c>
      <c r="AA118" s="217">
        <v>54.776215000000001</v>
      </c>
      <c r="AB118" s="217">
        <v>55.815956</v>
      </c>
      <c r="AC118" s="217">
        <v>56.850726999999999</v>
      </c>
      <c r="AD118" s="217">
        <v>57.856304000000002</v>
      </c>
      <c r="AE118" s="217">
        <v>58.859775999999997</v>
      </c>
      <c r="AF118" s="217">
        <v>59.852885999999998</v>
      </c>
      <c r="AG118" s="217">
        <v>60.800308000000001</v>
      </c>
      <c r="AH118" s="217">
        <v>61.748874999999998</v>
      </c>
      <c r="AI118" s="217">
        <v>62.724696999999999</v>
      </c>
      <c r="AJ118" s="217">
        <v>63.694637</v>
      </c>
      <c r="AK118" s="215">
        <f t="shared" si="2"/>
        <v>1.0498443435334066</v>
      </c>
    </row>
    <row r="119" spans="1:37" ht="15" customHeight="1" x14ac:dyDescent="0.45">
      <c r="A119" s="207" t="s">
        <v>505</v>
      </c>
      <c r="B119" s="213" t="s">
        <v>465</v>
      </c>
      <c r="C119" s="217">
        <v>2.785847</v>
      </c>
      <c r="D119" s="217">
        <v>2.8539029999999999</v>
      </c>
      <c r="E119" s="217">
        <v>2.9308320000000001</v>
      </c>
      <c r="F119" s="217">
        <v>3.0136609999999999</v>
      </c>
      <c r="G119" s="217">
        <v>3.0982440000000002</v>
      </c>
      <c r="H119" s="217">
        <v>3.1860200000000001</v>
      </c>
      <c r="I119" s="217">
        <v>3.273263</v>
      </c>
      <c r="J119" s="217">
        <v>3.361618</v>
      </c>
      <c r="K119" s="217">
        <v>3.444636</v>
      </c>
      <c r="L119" s="217">
        <v>3.5249579999999998</v>
      </c>
      <c r="M119" s="217">
        <v>3.607097</v>
      </c>
      <c r="N119" s="217">
        <v>3.6919900000000001</v>
      </c>
      <c r="O119" s="217">
        <v>3.779461</v>
      </c>
      <c r="P119" s="217">
        <v>3.8678379999999999</v>
      </c>
      <c r="Q119" s="217">
        <v>3.9577740000000001</v>
      </c>
      <c r="R119" s="217">
        <v>4.0476859999999997</v>
      </c>
      <c r="S119" s="217">
        <v>4.1424700000000003</v>
      </c>
      <c r="T119" s="217">
        <v>4.2405749999999998</v>
      </c>
      <c r="U119" s="217">
        <v>4.3375919999999999</v>
      </c>
      <c r="V119" s="217">
        <v>4.4338329999999999</v>
      </c>
      <c r="W119" s="217">
        <v>4.5301410000000004</v>
      </c>
      <c r="X119" s="217">
        <v>4.6284999999999998</v>
      </c>
      <c r="Y119" s="217">
        <v>4.7227180000000004</v>
      </c>
      <c r="Z119" s="217">
        <v>4.8165250000000004</v>
      </c>
      <c r="AA119" s="217">
        <v>4.910971</v>
      </c>
      <c r="AB119" s="217">
        <v>5.0041890000000002</v>
      </c>
      <c r="AC119" s="217">
        <v>5.0969620000000004</v>
      </c>
      <c r="AD119" s="217">
        <v>5.1871169999999998</v>
      </c>
      <c r="AE119" s="217">
        <v>5.2770840000000003</v>
      </c>
      <c r="AF119" s="217">
        <v>5.3661209999999997</v>
      </c>
      <c r="AG119" s="217">
        <v>5.4510630000000004</v>
      </c>
      <c r="AH119" s="217">
        <v>5.5361070000000003</v>
      </c>
      <c r="AI119" s="217">
        <v>5.6235939999999998</v>
      </c>
      <c r="AJ119" s="217">
        <v>5.7105540000000001</v>
      </c>
      <c r="AK119" s="215">
        <f t="shared" si="2"/>
        <v>1.0498448048295546</v>
      </c>
    </row>
    <row r="120" spans="1:37" ht="15" customHeight="1" x14ac:dyDescent="0.45">
      <c r="A120" s="207" t="s">
        <v>506</v>
      </c>
      <c r="B120" s="213" t="s">
        <v>467</v>
      </c>
      <c r="C120" s="217">
        <v>14.786422</v>
      </c>
      <c r="D120" s="217">
        <v>15.147638000000001</v>
      </c>
      <c r="E120" s="217">
        <v>15.555956999999999</v>
      </c>
      <c r="F120" s="217">
        <v>15.995583999999999</v>
      </c>
      <c r="G120" s="217">
        <v>16.444528999999999</v>
      </c>
      <c r="H120" s="217">
        <v>16.910418</v>
      </c>
      <c r="I120" s="217">
        <v>17.373472</v>
      </c>
      <c r="J120" s="217">
        <v>17.842431999999999</v>
      </c>
      <c r="K120" s="217">
        <v>18.283069999999999</v>
      </c>
      <c r="L120" s="217">
        <v>18.709391</v>
      </c>
      <c r="M120" s="217">
        <v>19.145361000000001</v>
      </c>
      <c r="N120" s="217">
        <v>19.595949000000001</v>
      </c>
      <c r="O120" s="217">
        <v>20.060214999999999</v>
      </c>
      <c r="P120" s="217">
        <v>20.529297</v>
      </c>
      <c r="Q120" s="217">
        <v>21.006648999999999</v>
      </c>
      <c r="R120" s="217">
        <v>21.483872999999999</v>
      </c>
      <c r="S120" s="217">
        <v>21.986954000000001</v>
      </c>
      <c r="T120" s="217">
        <v>22.507669</v>
      </c>
      <c r="U120" s="217">
        <v>23.022604000000001</v>
      </c>
      <c r="V120" s="217">
        <v>23.533422000000002</v>
      </c>
      <c r="W120" s="217">
        <v>24.044598000000001</v>
      </c>
      <c r="X120" s="217">
        <v>24.566658</v>
      </c>
      <c r="Y120" s="217">
        <v>25.06673</v>
      </c>
      <c r="Z120" s="217">
        <v>25.564630999999999</v>
      </c>
      <c r="AA120" s="217">
        <v>26.065922</v>
      </c>
      <c r="AB120" s="217">
        <v>26.560699</v>
      </c>
      <c r="AC120" s="217">
        <v>27.053108000000002</v>
      </c>
      <c r="AD120" s="217">
        <v>27.531624000000001</v>
      </c>
      <c r="AE120" s="217">
        <v>28.009138</v>
      </c>
      <c r="AF120" s="217">
        <v>28.481718000000001</v>
      </c>
      <c r="AG120" s="217">
        <v>28.932563999999999</v>
      </c>
      <c r="AH120" s="217">
        <v>29.383951</v>
      </c>
      <c r="AI120" s="217">
        <v>29.848305</v>
      </c>
      <c r="AJ120" s="217">
        <v>30.309861999999999</v>
      </c>
      <c r="AK120" s="215">
        <f t="shared" si="2"/>
        <v>1.0498442422379126</v>
      </c>
    </row>
    <row r="121" spans="1:37" ht="15" customHeight="1" x14ac:dyDescent="0.45">
      <c r="A121" s="207" t="s">
        <v>507</v>
      </c>
      <c r="B121" s="213" t="s">
        <v>473</v>
      </c>
      <c r="C121" s="217">
        <v>82.862533999999997</v>
      </c>
      <c r="D121" s="217">
        <v>84.941353000000007</v>
      </c>
      <c r="E121" s="217">
        <v>87.676529000000002</v>
      </c>
      <c r="F121" s="217">
        <v>90.568068999999994</v>
      </c>
      <c r="G121" s="217">
        <v>93.272300999999999</v>
      </c>
      <c r="H121" s="217">
        <v>95.922782999999995</v>
      </c>
      <c r="I121" s="217">
        <v>98.573166000000001</v>
      </c>
      <c r="J121" s="217">
        <v>101.210167</v>
      </c>
      <c r="K121" s="217">
        <v>103.720596</v>
      </c>
      <c r="L121" s="217">
        <v>106.103615</v>
      </c>
      <c r="M121" s="217">
        <v>108.348297</v>
      </c>
      <c r="N121" s="217">
        <v>110.59309399999999</v>
      </c>
      <c r="O121" s="217">
        <v>112.86794999999999</v>
      </c>
      <c r="P121" s="217">
        <v>115.137939</v>
      </c>
      <c r="Q121" s="217">
        <v>117.384888</v>
      </c>
      <c r="R121" s="217">
        <v>119.572968</v>
      </c>
      <c r="S121" s="217">
        <v>121.837357</v>
      </c>
      <c r="T121" s="217">
        <v>124.153137</v>
      </c>
      <c r="U121" s="217">
        <v>126.45362900000001</v>
      </c>
      <c r="V121" s="217">
        <v>128.76823400000001</v>
      </c>
      <c r="W121" s="217">
        <v>131.06677199999999</v>
      </c>
      <c r="X121" s="217">
        <v>133.40786700000001</v>
      </c>
      <c r="Y121" s="217">
        <v>135.741409</v>
      </c>
      <c r="Z121" s="217">
        <v>138.08221399999999</v>
      </c>
      <c r="AA121" s="217">
        <v>140.45225500000001</v>
      </c>
      <c r="AB121" s="217">
        <v>142.755585</v>
      </c>
      <c r="AC121" s="217">
        <v>145.041946</v>
      </c>
      <c r="AD121" s="217">
        <v>147.320099</v>
      </c>
      <c r="AE121" s="217">
        <v>149.60855100000001</v>
      </c>
      <c r="AF121" s="217">
        <v>151.91055299999999</v>
      </c>
      <c r="AG121" s="217">
        <v>154.11639400000001</v>
      </c>
      <c r="AH121" s="217">
        <v>156.352341</v>
      </c>
      <c r="AI121" s="217">
        <v>158.653198</v>
      </c>
      <c r="AJ121" s="217">
        <v>160.93897999999999</v>
      </c>
      <c r="AK121" s="215">
        <f t="shared" si="2"/>
        <v>0.94224062710898981</v>
      </c>
    </row>
    <row r="122" spans="1:37" ht="15" customHeight="1" x14ac:dyDescent="0.45">
      <c r="A122" s="207" t="s">
        <v>508</v>
      </c>
      <c r="B122" s="213" t="s">
        <v>463</v>
      </c>
      <c r="C122" s="217">
        <v>43.705539999999999</v>
      </c>
      <c r="D122" s="217">
        <v>44.802002000000002</v>
      </c>
      <c r="E122" s="217">
        <v>46.244663000000003</v>
      </c>
      <c r="F122" s="217">
        <v>47.769793999999997</v>
      </c>
      <c r="G122" s="217">
        <v>49.196128999999999</v>
      </c>
      <c r="H122" s="217">
        <v>50.594116</v>
      </c>
      <c r="I122" s="217">
        <v>51.992049999999999</v>
      </c>
      <c r="J122" s="217">
        <v>53.382930999999999</v>
      </c>
      <c r="K122" s="217">
        <v>54.707042999999999</v>
      </c>
      <c r="L122" s="217">
        <v>55.963959000000003</v>
      </c>
      <c r="M122" s="217">
        <v>57.147906999999996</v>
      </c>
      <c r="N122" s="217">
        <v>58.331916999999997</v>
      </c>
      <c r="O122" s="217">
        <v>59.531784000000002</v>
      </c>
      <c r="P122" s="217">
        <v>60.729087999999997</v>
      </c>
      <c r="Q122" s="217">
        <v>61.914223</v>
      </c>
      <c r="R122" s="217">
        <v>63.068317</v>
      </c>
      <c r="S122" s="217">
        <v>64.262664999999998</v>
      </c>
      <c r="T122" s="217">
        <v>65.484108000000006</v>
      </c>
      <c r="U122" s="217">
        <v>66.697502</v>
      </c>
      <c r="V122" s="217">
        <v>67.918327000000005</v>
      </c>
      <c r="W122" s="217">
        <v>69.130691999999996</v>
      </c>
      <c r="X122" s="217">
        <v>70.365493999999998</v>
      </c>
      <c r="Y122" s="217">
        <v>71.596305999999998</v>
      </c>
      <c r="Z122" s="217">
        <v>72.830956</v>
      </c>
      <c r="AA122" s="217">
        <v>74.081023999999999</v>
      </c>
      <c r="AB122" s="217">
        <v>75.295906000000002</v>
      </c>
      <c r="AC122" s="217">
        <v>76.501846</v>
      </c>
      <c r="AD122" s="217">
        <v>77.703445000000002</v>
      </c>
      <c r="AE122" s="217">
        <v>78.910483999999997</v>
      </c>
      <c r="AF122" s="217">
        <v>80.124656999999999</v>
      </c>
      <c r="AG122" s="217">
        <v>81.288116000000002</v>
      </c>
      <c r="AH122" s="217">
        <v>82.467467999999997</v>
      </c>
      <c r="AI122" s="217">
        <v>83.681045999999995</v>
      </c>
      <c r="AJ122" s="217">
        <v>84.886673000000002</v>
      </c>
      <c r="AK122" s="215">
        <f t="shared" si="2"/>
        <v>0.94224057179021248</v>
      </c>
    </row>
    <row r="123" spans="1:37" ht="15" customHeight="1" x14ac:dyDescent="0.45">
      <c r="A123" s="207" t="s">
        <v>509</v>
      </c>
      <c r="B123" s="213" t="s">
        <v>465</v>
      </c>
      <c r="C123" s="217">
        <v>14.436669</v>
      </c>
      <c r="D123" s="217">
        <v>14.79885</v>
      </c>
      <c r="E123" s="217">
        <v>15.275385</v>
      </c>
      <c r="F123" s="217">
        <v>15.779159999999999</v>
      </c>
      <c r="G123" s="217">
        <v>16.250305000000001</v>
      </c>
      <c r="H123" s="217">
        <v>16.712084000000001</v>
      </c>
      <c r="I123" s="217">
        <v>17.173843000000002</v>
      </c>
      <c r="J123" s="217">
        <v>17.633272000000002</v>
      </c>
      <c r="K123" s="217">
        <v>18.070651999999999</v>
      </c>
      <c r="L123" s="217">
        <v>18.48583</v>
      </c>
      <c r="M123" s="217">
        <v>18.876909000000001</v>
      </c>
      <c r="N123" s="217">
        <v>19.268008999999999</v>
      </c>
      <c r="O123" s="217">
        <v>19.664342999999999</v>
      </c>
      <c r="P123" s="217">
        <v>20.059832</v>
      </c>
      <c r="Q123" s="217">
        <v>20.451305000000001</v>
      </c>
      <c r="R123" s="217">
        <v>20.832521</v>
      </c>
      <c r="S123" s="217">
        <v>21.227034</v>
      </c>
      <c r="T123" s="217">
        <v>21.630496999999998</v>
      </c>
      <c r="U123" s="217">
        <v>22.031300000000002</v>
      </c>
      <c r="V123" s="217">
        <v>22.434559</v>
      </c>
      <c r="W123" s="217">
        <v>22.835021999999999</v>
      </c>
      <c r="X123" s="217">
        <v>23.242899000000001</v>
      </c>
      <c r="Y123" s="217">
        <v>23.649457999999999</v>
      </c>
      <c r="Z123" s="217">
        <v>24.057283000000002</v>
      </c>
      <c r="AA123" s="217">
        <v>24.470199999999998</v>
      </c>
      <c r="AB123" s="217">
        <v>24.871496</v>
      </c>
      <c r="AC123" s="217">
        <v>25.269836000000002</v>
      </c>
      <c r="AD123" s="217">
        <v>25.666747999999998</v>
      </c>
      <c r="AE123" s="217">
        <v>26.065450999999999</v>
      </c>
      <c r="AF123" s="217">
        <v>26.466512999999999</v>
      </c>
      <c r="AG123" s="217">
        <v>26.850826000000001</v>
      </c>
      <c r="AH123" s="217">
        <v>27.240380999999999</v>
      </c>
      <c r="AI123" s="217">
        <v>27.641251</v>
      </c>
      <c r="AJ123" s="217">
        <v>28.039487999999999</v>
      </c>
      <c r="AK123" s="215">
        <f t="shared" si="2"/>
        <v>0.94224083131642056</v>
      </c>
    </row>
    <row r="124" spans="1:37" ht="15" customHeight="1" x14ac:dyDescent="0.45">
      <c r="A124" s="207" t="s">
        <v>510</v>
      </c>
      <c r="B124" s="213" t="s">
        <v>467</v>
      </c>
      <c r="C124" s="217">
        <v>24.720324999999999</v>
      </c>
      <c r="D124" s="217">
        <v>25.340499999999999</v>
      </c>
      <c r="E124" s="217">
        <v>26.156483000000001</v>
      </c>
      <c r="F124" s="217">
        <v>27.019112</v>
      </c>
      <c r="G124" s="217">
        <v>27.825865</v>
      </c>
      <c r="H124" s="217">
        <v>28.616582999999999</v>
      </c>
      <c r="I124" s="217">
        <v>29.40727</v>
      </c>
      <c r="J124" s="217">
        <v>30.193961999999999</v>
      </c>
      <c r="K124" s="217">
        <v>30.942900000000002</v>
      </c>
      <c r="L124" s="217">
        <v>31.653822000000002</v>
      </c>
      <c r="M124" s="217">
        <v>32.323475000000002</v>
      </c>
      <c r="N124" s="217">
        <v>32.993167999999997</v>
      </c>
      <c r="O124" s="217">
        <v>33.671821999999999</v>
      </c>
      <c r="P124" s="217">
        <v>34.349026000000002</v>
      </c>
      <c r="Q124" s="217">
        <v>35.019359999999999</v>
      </c>
      <c r="R124" s="217">
        <v>35.672127000000003</v>
      </c>
      <c r="S124" s="217">
        <v>36.347659999999998</v>
      </c>
      <c r="T124" s="217">
        <v>37.038525</v>
      </c>
      <c r="U124" s="217">
        <v>37.724826999999998</v>
      </c>
      <c r="V124" s="217">
        <v>38.415343999999997</v>
      </c>
      <c r="W124" s="217">
        <v>39.101067</v>
      </c>
      <c r="X124" s="217">
        <v>39.799484</v>
      </c>
      <c r="Y124" s="217">
        <v>40.495646999999998</v>
      </c>
      <c r="Z124" s="217">
        <v>41.193976999999997</v>
      </c>
      <c r="AA124" s="217">
        <v>41.901031000000003</v>
      </c>
      <c r="AB124" s="217">
        <v>42.588180999999999</v>
      </c>
      <c r="AC124" s="217">
        <v>43.270263999999997</v>
      </c>
      <c r="AD124" s="217">
        <v>43.949913000000002</v>
      </c>
      <c r="AE124" s="217">
        <v>44.632621999999998</v>
      </c>
      <c r="AF124" s="217">
        <v>45.319374000000003</v>
      </c>
      <c r="AG124" s="217">
        <v>45.977440000000001</v>
      </c>
      <c r="AH124" s="217">
        <v>46.644492999999997</v>
      </c>
      <c r="AI124" s="217">
        <v>47.330910000000003</v>
      </c>
      <c r="AJ124" s="217">
        <v>48.012821000000002</v>
      </c>
      <c r="AK124" s="215">
        <f t="shared" si="2"/>
        <v>0.94224068656055304</v>
      </c>
    </row>
    <row r="125" spans="1:37" ht="15" customHeight="1" x14ac:dyDescent="0.45">
      <c r="A125" s="207" t="s">
        <v>511</v>
      </c>
      <c r="B125" s="213" t="s">
        <v>475</v>
      </c>
      <c r="C125" s="217">
        <v>278.82748400000003</v>
      </c>
      <c r="D125" s="217">
        <v>285.14386000000002</v>
      </c>
      <c r="E125" s="217">
        <v>290.53924599999999</v>
      </c>
      <c r="F125" s="217">
        <v>295.531586</v>
      </c>
      <c r="G125" s="217">
        <v>300.167236</v>
      </c>
      <c r="H125" s="217">
        <v>304.783905</v>
      </c>
      <c r="I125" s="217">
        <v>309.40939300000002</v>
      </c>
      <c r="J125" s="217">
        <v>314.21991000000003</v>
      </c>
      <c r="K125" s="217">
        <v>318.96017499999999</v>
      </c>
      <c r="L125" s="217">
        <v>323.49276700000001</v>
      </c>
      <c r="M125" s="217">
        <v>328.15472399999999</v>
      </c>
      <c r="N125" s="217">
        <v>332.849762</v>
      </c>
      <c r="O125" s="217">
        <v>337.45825200000002</v>
      </c>
      <c r="P125" s="217">
        <v>341.986694</v>
      </c>
      <c r="Q125" s="217">
        <v>346.53088400000001</v>
      </c>
      <c r="R125" s="217">
        <v>351.043274</v>
      </c>
      <c r="S125" s="217">
        <v>355.64254799999998</v>
      </c>
      <c r="T125" s="217">
        <v>360.27539100000001</v>
      </c>
      <c r="U125" s="217">
        <v>364.85415599999999</v>
      </c>
      <c r="V125" s="217">
        <v>369.45590199999998</v>
      </c>
      <c r="W125" s="217">
        <v>374.04333500000001</v>
      </c>
      <c r="X125" s="217">
        <v>378.67031900000001</v>
      </c>
      <c r="Y125" s="217">
        <v>383.17358400000001</v>
      </c>
      <c r="Z125" s="217">
        <v>387.72085600000003</v>
      </c>
      <c r="AA125" s="217">
        <v>392.37420700000001</v>
      </c>
      <c r="AB125" s="217">
        <v>396.99276700000001</v>
      </c>
      <c r="AC125" s="217">
        <v>401.51806599999998</v>
      </c>
      <c r="AD125" s="217">
        <v>405.94189499999999</v>
      </c>
      <c r="AE125" s="217">
        <v>410.38452100000001</v>
      </c>
      <c r="AF125" s="217">
        <v>414.90661599999999</v>
      </c>
      <c r="AG125" s="217">
        <v>419.49917599999998</v>
      </c>
      <c r="AH125" s="217">
        <v>424.38449100000003</v>
      </c>
      <c r="AI125" s="217">
        <v>429.72280899999998</v>
      </c>
      <c r="AJ125" s="217">
        <v>435.352081</v>
      </c>
      <c r="AK125" s="215">
        <f t="shared" si="2"/>
        <v>0.56136717498049782</v>
      </c>
    </row>
    <row r="126" spans="1:37" ht="15" customHeight="1" x14ac:dyDescent="0.45">
      <c r="A126" s="207" t="s">
        <v>512</v>
      </c>
      <c r="B126" s="213" t="s">
        <v>463</v>
      </c>
      <c r="C126" s="217">
        <v>177.68836999999999</v>
      </c>
      <c r="D126" s="217">
        <v>181.71360799999999</v>
      </c>
      <c r="E126" s="217">
        <v>185.151917</v>
      </c>
      <c r="F126" s="217">
        <v>188.333405</v>
      </c>
      <c r="G126" s="217">
        <v>191.287567</v>
      </c>
      <c r="H126" s="217">
        <v>194.229614</v>
      </c>
      <c r="I126" s="217">
        <v>197.177322</v>
      </c>
      <c r="J126" s="217">
        <v>200.24288899999999</v>
      </c>
      <c r="K126" s="217">
        <v>203.26374799999999</v>
      </c>
      <c r="L126" s="217">
        <v>206.15222199999999</v>
      </c>
      <c r="M126" s="217">
        <v>209.12313800000001</v>
      </c>
      <c r="N126" s="217">
        <v>212.11514299999999</v>
      </c>
      <c r="O126" s="217">
        <v>215.051987</v>
      </c>
      <c r="P126" s="217">
        <v>217.937836</v>
      </c>
      <c r="Q126" s="217">
        <v>220.83369400000001</v>
      </c>
      <c r="R126" s="217">
        <v>223.70933500000001</v>
      </c>
      <c r="S126" s="217">
        <v>226.64030500000001</v>
      </c>
      <c r="T126" s="217">
        <v>229.59266700000001</v>
      </c>
      <c r="U126" s="217">
        <v>232.510605</v>
      </c>
      <c r="V126" s="217">
        <v>235.44314600000001</v>
      </c>
      <c r="W126" s="217">
        <v>238.36656199999999</v>
      </c>
      <c r="X126" s="217">
        <v>241.315201</v>
      </c>
      <c r="Y126" s="217">
        <v>244.185013</v>
      </c>
      <c r="Z126" s="217">
        <v>247.08284</v>
      </c>
      <c r="AA126" s="217">
        <v>250.04827900000001</v>
      </c>
      <c r="AB126" s="217">
        <v>252.99157700000001</v>
      </c>
      <c r="AC126" s="217">
        <v>255.87539699999999</v>
      </c>
      <c r="AD126" s="217">
        <v>258.69454999999999</v>
      </c>
      <c r="AE126" s="217">
        <v>261.52572600000002</v>
      </c>
      <c r="AF126" s="217">
        <v>264.40750100000002</v>
      </c>
      <c r="AG126" s="217">
        <v>267.33422899999999</v>
      </c>
      <c r="AH126" s="217">
        <v>270.44747899999999</v>
      </c>
      <c r="AI126" s="217">
        <v>273.84942599999999</v>
      </c>
      <c r="AJ126" s="217">
        <v>277.43679800000001</v>
      </c>
      <c r="AK126" s="215">
        <f t="shared" si="2"/>
        <v>0.56136722960540419</v>
      </c>
    </row>
    <row r="127" spans="1:37" ht="15" customHeight="1" x14ac:dyDescent="0.45">
      <c r="A127" s="207" t="s">
        <v>513</v>
      </c>
      <c r="B127" s="213" t="s">
        <v>465</v>
      </c>
      <c r="C127" s="217">
        <v>58.801806999999997</v>
      </c>
      <c r="D127" s="217">
        <v>60.133862000000001</v>
      </c>
      <c r="E127" s="217">
        <v>61.27169</v>
      </c>
      <c r="F127" s="217">
        <v>62.324528000000001</v>
      </c>
      <c r="G127" s="217">
        <v>63.302138999999997</v>
      </c>
      <c r="H127" s="217">
        <v>64.275741999999994</v>
      </c>
      <c r="I127" s="217">
        <v>65.251213000000007</v>
      </c>
      <c r="J127" s="217">
        <v>66.265701000000007</v>
      </c>
      <c r="K127" s="217">
        <v>67.265372999999997</v>
      </c>
      <c r="L127" s="217">
        <v>68.221252000000007</v>
      </c>
      <c r="M127" s="217">
        <v>69.204407000000003</v>
      </c>
      <c r="N127" s="217">
        <v>70.194534000000004</v>
      </c>
      <c r="O127" s="217">
        <v>71.166420000000002</v>
      </c>
      <c r="P127" s="217">
        <v>72.121421999999995</v>
      </c>
      <c r="Q127" s="217">
        <v>73.079741999999996</v>
      </c>
      <c r="R127" s="217">
        <v>74.031363999999996</v>
      </c>
      <c r="S127" s="217">
        <v>75.001296999999994</v>
      </c>
      <c r="T127" s="217">
        <v>75.978317000000004</v>
      </c>
      <c r="U127" s="217">
        <v>76.943932000000004</v>
      </c>
      <c r="V127" s="217">
        <v>77.914398000000006</v>
      </c>
      <c r="W127" s="217">
        <v>78.881836000000007</v>
      </c>
      <c r="X127" s="217">
        <v>79.857613000000001</v>
      </c>
      <c r="Y127" s="217">
        <v>80.807311999999996</v>
      </c>
      <c r="Z127" s="217">
        <v>81.766281000000006</v>
      </c>
      <c r="AA127" s="217">
        <v>82.747626999999994</v>
      </c>
      <c r="AB127" s="217">
        <v>83.721633999999995</v>
      </c>
      <c r="AC127" s="217">
        <v>84.675972000000002</v>
      </c>
      <c r="AD127" s="217">
        <v>85.608902</v>
      </c>
      <c r="AE127" s="217">
        <v>86.545822000000001</v>
      </c>
      <c r="AF127" s="217">
        <v>87.499474000000006</v>
      </c>
      <c r="AG127" s="217">
        <v>88.467995000000002</v>
      </c>
      <c r="AH127" s="217">
        <v>89.498260000000002</v>
      </c>
      <c r="AI127" s="217">
        <v>90.624054000000001</v>
      </c>
      <c r="AJ127" s="217">
        <v>91.811211</v>
      </c>
      <c r="AK127" s="215">
        <f t="shared" si="2"/>
        <v>0.56136717022998983</v>
      </c>
    </row>
    <row r="128" spans="1:37" ht="15" customHeight="1" x14ac:dyDescent="0.45">
      <c r="A128" s="207" t="s">
        <v>514</v>
      </c>
      <c r="B128" s="213" t="s">
        <v>467</v>
      </c>
      <c r="C128" s="217">
        <v>42.337302999999999</v>
      </c>
      <c r="D128" s="217">
        <v>43.296382999999999</v>
      </c>
      <c r="E128" s="217">
        <v>44.11562</v>
      </c>
      <c r="F128" s="217">
        <v>44.873660999999998</v>
      </c>
      <c r="G128" s="217">
        <v>45.577540999999997</v>
      </c>
      <c r="H128" s="217">
        <v>46.278537999999998</v>
      </c>
      <c r="I128" s="217">
        <v>46.980873000000003</v>
      </c>
      <c r="J128" s="217">
        <v>47.711308000000002</v>
      </c>
      <c r="K128" s="217">
        <v>48.431068000000003</v>
      </c>
      <c r="L128" s="217">
        <v>49.119304999999997</v>
      </c>
      <c r="M128" s="217">
        <v>49.827174999999997</v>
      </c>
      <c r="N128" s="217">
        <v>50.540073</v>
      </c>
      <c r="O128" s="217">
        <v>51.239821999999997</v>
      </c>
      <c r="P128" s="217">
        <v>51.927422</v>
      </c>
      <c r="Q128" s="217">
        <v>52.617415999999999</v>
      </c>
      <c r="R128" s="217">
        <v>53.302585999999998</v>
      </c>
      <c r="S128" s="217">
        <v>54.000934999999998</v>
      </c>
      <c r="T128" s="217">
        <v>54.704391000000001</v>
      </c>
      <c r="U128" s="217">
        <v>55.399635000000004</v>
      </c>
      <c r="V128" s="217">
        <v>56.098370000000003</v>
      </c>
      <c r="W128" s="217">
        <v>56.794925999999997</v>
      </c>
      <c r="X128" s="217">
        <v>57.497486000000002</v>
      </c>
      <c r="Y128" s="217">
        <v>58.181266999999998</v>
      </c>
      <c r="Z128" s="217">
        <v>58.871727</v>
      </c>
      <c r="AA128" s="217">
        <v>59.578293000000002</v>
      </c>
      <c r="AB128" s="217">
        <v>60.279578999999998</v>
      </c>
      <c r="AC128" s="217">
        <v>60.966704999999997</v>
      </c>
      <c r="AD128" s="217">
        <v>61.638412000000002</v>
      </c>
      <c r="AE128" s="217">
        <v>62.312992000000001</v>
      </c>
      <c r="AF128" s="217">
        <v>62.999625999999999</v>
      </c>
      <c r="AG128" s="217">
        <v>63.696959999999997</v>
      </c>
      <c r="AH128" s="217">
        <v>64.438750999999996</v>
      </c>
      <c r="AI128" s="217">
        <v>65.249320999999995</v>
      </c>
      <c r="AJ128" s="217">
        <v>66.104073</v>
      </c>
      <c r="AK128" s="215">
        <f t="shared" si="2"/>
        <v>0.56136712345611628</v>
      </c>
    </row>
    <row r="129" spans="1:37" ht="15" customHeight="1" x14ac:dyDescent="0.45">
      <c r="A129" s="207" t="s">
        <v>515</v>
      </c>
      <c r="B129" s="213" t="s">
        <v>477</v>
      </c>
      <c r="C129" s="217">
        <v>40.01923</v>
      </c>
      <c r="D129" s="217">
        <v>41.337971000000003</v>
      </c>
      <c r="E129" s="217">
        <v>42.848511000000002</v>
      </c>
      <c r="F129" s="217">
        <v>44.567008999999999</v>
      </c>
      <c r="G129" s="217">
        <v>46.372070000000001</v>
      </c>
      <c r="H129" s="217">
        <v>48.274749999999997</v>
      </c>
      <c r="I129" s="217">
        <v>50.278483999999999</v>
      </c>
      <c r="J129" s="217">
        <v>52.359825000000001</v>
      </c>
      <c r="K129" s="217">
        <v>54.494830999999998</v>
      </c>
      <c r="L129" s="217">
        <v>56.675251000000003</v>
      </c>
      <c r="M129" s="217">
        <v>58.912135999999997</v>
      </c>
      <c r="N129" s="217">
        <v>61.218792000000001</v>
      </c>
      <c r="O129" s="217">
        <v>63.615822000000001</v>
      </c>
      <c r="P129" s="217">
        <v>66.080871999999999</v>
      </c>
      <c r="Q129" s="217">
        <v>68.656936999999999</v>
      </c>
      <c r="R129" s="217">
        <v>71.289176999999995</v>
      </c>
      <c r="S129" s="217">
        <v>74.045387000000005</v>
      </c>
      <c r="T129" s="217">
        <v>76.940535999999994</v>
      </c>
      <c r="U129" s="217">
        <v>79.958511000000001</v>
      </c>
      <c r="V129" s="217">
        <v>83.099113000000003</v>
      </c>
      <c r="W129" s="217">
        <v>86.352844000000005</v>
      </c>
      <c r="X129" s="217">
        <v>89.722915999999998</v>
      </c>
      <c r="Y129" s="217">
        <v>93.226760999999996</v>
      </c>
      <c r="Z129" s="217">
        <v>96.865509000000003</v>
      </c>
      <c r="AA129" s="217">
        <v>100.626801</v>
      </c>
      <c r="AB129" s="217">
        <v>104.499908</v>
      </c>
      <c r="AC129" s="217">
        <v>108.51618999999999</v>
      </c>
      <c r="AD129" s="217">
        <v>112.687347</v>
      </c>
      <c r="AE129" s="217">
        <v>117.02274300000001</v>
      </c>
      <c r="AF129" s="217">
        <v>121.517937</v>
      </c>
      <c r="AG129" s="217">
        <v>126.114754</v>
      </c>
      <c r="AH129" s="217">
        <v>130.90275600000001</v>
      </c>
      <c r="AI129" s="217">
        <v>135.902039</v>
      </c>
      <c r="AJ129" s="217">
        <v>141.10434000000001</v>
      </c>
      <c r="AK129" s="215">
        <f t="shared" si="2"/>
        <v>2.5259134171247175</v>
      </c>
    </row>
    <row r="130" spans="1:37" ht="15" customHeight="1" x14ac:dyDescent="0.45">
      <c r="A130" s="207" t="s">
        <v>516</v>
      </c>
      <c r="B130" s="213" t="s">
        <v>463</v>
      </c>
      <c r="C130" s="217">
        <v>14.354723</v>
      </c>
      <c r="D130" s="217">
        <v>14.82775</v>
      </c>
      <c r="E130" s="217">
        <v>15.369574</v>
      </c>
      <c r="F130" s="217">
        <v>15.985991</v>
      </c>
      <c r="G130" s="217">
        <v>16.633458999999998</v>
      </c>
      <c r="H130" s="217">
        <v>17.315943000000001</v>
      </c>
      <c r="I130" s="217">
        <v>18.034673999999999</v>
      </c>
      <c r="J130" s="217">
        <v>18.781241999999999</v>
      </c>
      <c r="K130" s="217">
        <v>19.547058</v>
      </c>
      <c r="L130" s="217">
        <v>20.329166000000001</v>
      </c>
      <c r="M130" s="217">
        <v>21.131526999999998</v>
      </c>
      <c r="N130" s="217">
        <v>21.958914</v>
      </c>
      <c r="O130" s="217">
        <v>22.818718000000001</v>
      </c>
      <c r="P130" s="217">
        <v>23.702919000000001</v>
      </c>
      <c r="Q130" s="217">
        <v>24.626944999999999</v>
      </c>
      <c r="R130" s="217">
        <v>25.571117000000001</v>
      </c>
      <c r="S130" s="217">
        <v>26.559757000000001</v>
      </c>
      <c r="T130" s="217">
        <v>27.598236</v>
      </c>
      <c r="U130" s="217">
        <v>28.680769000000002</v>
      </c>
      <c r="V130" s="217">
        <v>29.807289000000001</v>
      </c>
      <c r="W130" s="217">
        <v>30.974388000000001</v>
      </c>
      <c r="X130" s="217">
        <v>32.183219999999999</v>
      </c>
      <c r="Y130" s="217">
        <v>33.440033</v>
      </c>
      <c r="Z130" s="217">
        <v>34.745235000000001</v>
      </c>
      <c r="AA130" s="217">
        <v>36.094394999999999</v>
      </c>
      <c r="AB130" s="217">
        <v>37.483662000000002</v>
      </c>
      <c r="AC130" s="217">
        <v>38.924286000000002</v>
      </c>
      <c r="AD130" s="217">
        <v>40.420459999999999</v>
      </c>
      <c r="AE130" s="217">
        <v>41.975548000000003</v>
      </c>
      <c r="AF130" s="217">
        <v>43.587955000000001</v>
      </c>
      <c r="AG130" s="217">
        <v>45.236812999999998</v>
      </c>
      <c r="AH130" s="217">
        <v>46.954250000000002</v>
      </c>
      <c r="AI130" s="217">
        <v>48.747467</v>
      </c>
      <c r="AJ130" s="217">
        <v>50.613514000000002</v>
      </c>
      <c r="AK130" s="215">
        <f t="shared" si="2"/>
        <v>2.5259136661849904</v>
      </c>
    </row>
    <row r="131" spans="1:37" ht="15" customHeight="1" x14ac:dyDescent="0.45">
      <c r="A131" s="207" t="s">
        <v>517</v>
      </c>
      <c r="B131" s="213" t="s">
        <v>465</v>
      </c>
      <c r="C131" s="217">
        <v>15.007212000000001</v>
      </c>
      <c r="D131" s="217">
        <v>15.50174</v>
      </c>
      <c r="E131" s="217">
        <v>16.068192</v>
      </c>
      <c r="F131" s="217">
        <v>16.712627000000001</v>
      </c>
      <c r="G131" s="217">
        <v>17.389526</v>
      </c>
      <c r="H131" s="217">
        <v>18.103031000000001</v>
      </c>
      <c r="I131" s="217">
        <v>18.854433</v>
      </c>
      <c r="J131" s="217">
        <v>19.634934999999999</v>
      </c>
      <c r="K131" s="217">
        <v>20.435562000000001</v>
      </c>
      <c r="L131" s="217">
        <v>21.253219999999999</v>
      </c>
      <c r="M131" s="217">
        <v>22.092051999999999</v>
      </c>
      <c r="N131" s="217">
        <v>22.957046999999999</v>
      </c>
      <c r="O131" s="217">
        <v>23.855931999999999</v>
      </c>
      <c r="P131" s="217">
        <v>24.780325000000001</v>
      </c>
      <c r="Q131" s="217">
        <v>25.746352999999999</v>
      </c>
      <c r="R131" s="217">
        <v>26.733440000000002</v>
      </c>
      <c r="S131" s="217">
        <v>27.767021</v>
      </c>
      <c r="T131" s="217">
        <v>28.852701</v>
      </c>
      <c r="U131" s="217">
        <v>29.984442000000001</v>
      </c>
      <c r="V131" s="217">
        <v>31.162167</v>
      </c>
      <c r="W131" s="217">
        <v>32.382317</v>
      </c>
      <c r="X131" s="217">
        <v>33.646090999999998</v>
      </c>
      <c r="Y131" s="217">
        <v>34.960037</v>
      </c>
      <c r="Z131" s="217">
        <v>36.324565999999997</v>
      </c>
      <c r="AA131" s="217">
        <v>37.735050000000001</v>
      </c>
      <c r="AB131" s="217">
        <v>39.187466000000001</v>
      </c>
      <c r="AC131" s="217">
        <v>40.693573000000001</v>
      </c>
      <c r="AD131" s="217">
        <v>42.257755000000003</v>
      </c>
      <c r="AE131" s="217">
        <v>43.88353</v>
      </c>
      <c r="AF131" s="217">
        <v>45.569229</v>
      </c>
      <c r="AG131" s="217">
        <v>47.293033999999999</v>
      </c>
      <c r="AH131" s="217">
        <v>49.088535</v>
      </c>
      <c r="AI131" s="217">
        <v>50.963264000000002</v>
      </c>
      <c r="AJ131" s="217">
        <v>52.914130999999998</v>
      </c>
      <c r="AK131" s="215">
        <f t="shared" si="2"/>
        <v>2.5259134741349687</v>
      </c>
    </row>
    <row r="132" spans="1:37" ht="15" customHeight="1" x14ac:dyDescent="0.45">
      <c r="A132" s="207" t="s">
        <v>518</v>
      </c>
      <c r="B132" s="213" t="s">
        <v>467</v>
      </c>
      <c r="C132" s="217">
        <v>10.657295</v>
      </c>
      <c r="D132" s="217">
        <v>11.008481</v>
      </c>
      <c r="E132" s="217">
        <v>11.410743999999999</v>
      </c>
      <c r="F132" s="217">
        <v>11.868387</v>
      </c>
      <c r="G132" s="217">
        <v>12.349083</v>
      </c>
      <c r="H132" s="217">
        <v>12.855776000000001</v>
      </c>
      <c r="I132" s="217">
        <v>13.389379</v>
      </c>
      <c r="J132" s="217">
        <v>13.94365</v>
      </c>
      <c r="K132" s="217">
        <v>14.51221</v>
      </c>
      <c r="L132" s="217">
        <v>15.092866000000001</v>
      </c>
      <c r="M132" s="217">
        <v>15.688558</v>
      </c>
      <c r="N132" s="217">
        <v>16.30283</v>
      </c>
      <c r="O132" s="217">
        <v>16.94117</v>
      </c>
      <c r="P132" s="217">
        <v>17.597622000000001</v>
      </c>
      <c r="Q132" s="217">
        <v>18.283642</v>
      </c>
      <c r="R132" s="217">
        <v>18.984617</v>
      </c>
      <c r="S132" s="217">
        <v>19.718609000000001</v>
      </c>
      <c r="T132" s="217">
        <v>20.489598999999998</v>
      </c>
      <c r="U132" s="217">
        <v>21.293299000000001</v>
      </c>
      <c r="V132" s="217">
        <v>22.129656000000001</v>
      </c>
      <c r="W132" s="217">
        <v>22.996136</v>
      </c>
      <c r="X132" s="217">
        <v>23.893599999999999</v>
      </c>
      <c r="Y132" s="217">
        <v>24.826691</v>
      </c>
      <c r="Z132" s="217">
        <v>25.795705999999999</v>
      </c>
      <c r="AA132" s="217">
        <v>26.797353999999999</v>
      </c>
      <c r="AB132" s="217">
        <v>27.828776999999999</v>
      </c>
      <c r="AC132" s="217">
        <v>28.898334999999999</v>
      </c>
      <c r="AD132" s="217">
        <v>30.009129000000001</v>
      </c>
      <c r="AE132" s="217">
        <v>31.163665999999999</v>
      </c>
      <c r="AF132" s="217">
        <v>32.360756000000002</v>
      </c>
      <c r="AG132" s="217">
        <v>33.584907999999999</v>
      </c>
      <c r="AH132" s="217">
        <v>34.859974000000001</v>
      </c>
      <c r="AI132" s="217">
        <v>36.191302999999998</v>
      </c>
      <c r="AJ132" s="217">
        <v>37.576698</v>
      </c>
      <c r="AK132" s="215">
        <f t="shared" si="2"/>
        <v>2.525913282873375</v>
      </c>
    </row>
    <row r="133" spans="1:37" ht="15" customHeight="1" x14ac:dyDescent="0.45">
      <c r="A133" s="207" t="s">
        <v>519</v>
      </c>
      <c r="B133" s="213" t="s">
        <v>479</v>
      </c>
      <c r="C133" s="217">
        <v>117.727699</v>
      </c>
      <c r="D133" s="217">
        <v>121.74144</v>
      </c>
      <c r="E133" s="217">
        <v>126.97663900000001</v>
      </c>
      <c r="F133" s="217">
        <v>132.81320199999999</v>
      </c>
      <c r="G133" s="217">
        <v>138.23413099999999</v>
      </c>
      <c r="H133" s="217">
        <v>143.407715</v>
      </c>
      <c r="I133" s="217">
        <v>148.63516200000001</v>
      </c>
      <c r="J133" s="217">
        <v>153.901917</v>
      </c>
      <c r="K133" s="217">
        <v>159.01019299999999</v>
      </c>
      <c r="L133" s="217">
        <v>164.03598</v>
      </c>
      <c r="M133" s="217">
        <v>169.388306</v>
      </c>
      <c r="N133" s="217">
        <v>174.19984400000001</v>
      </c>
      <c r="O133" s="217">
        <v>179.148956</v>
      </c>
      <c r="P133" s="217">
        <v>184.174744</v>
      </c>
      <c r="Q133" s="217">
        <v>189.41433699999999</v>
      </c>
      <c r="R133" s="217">
        <v>194.609329</v>
      </c>
      <c r="S133" s="217">
        <v>199.76327499999999</v>
      </c>
      <c r="T133" s="217">
        <v>205.08154300000001</v>
      </c>
      <c r="U133" s="217">
        <v>210.465408</v>
      </c>
      <c r="V133" s="217">
        <v>215.881821</v>
      </c>
      <c r="W133" s="217">
        <v>221.24684099999999</v>
      </c>
      <c r="X133" s="217">
        <v>226.354919</v>
      </c>
      <c r="Y133" s="217">
        <v>231.50314299999999</v>
      </c>
      <c r="Z133" s="217">
        <v>236.72659300000001</v>
      </c>
      <c r="AA133" s="217">
        <v>242.07914700000001</v>
      </c>
      <c r="AB133" s="217">
        <v>247.49255400000001</v>
      </c>
      <c r="AC133" s="217">
        <v>252.59259</v>
      </c>
      <c r="AD133" s="217">
        <v>257.74755900000002</v>
      </c>
      <c r="AE133" s="217">
        <v>263.039917</v>
      </c>
      <c r="AF133" s="217">
        <v>268.47018400000002</v>
      </c>
      <c r="AG133" s="217">
        <v>273.91110200000003</v>
      </c>
      <c r="AH133" s="217">
        <v>278.952789</v>
      </c>
      <c r="AI133" s="217">
        <v>284.130585</v>
      </c>
      <c r="AJ133" s="217">
        <v>289.45251500000001</v>
      </c>
      <c r="AK133" s="215">
        <f t="shared" si="2"/>
        <v>1.4586611091413586</v>
      </c>
    </row>
    <row r="134" spans="1:37" ht="15" customHeight="1" x14ac:dyDescent="0.45">
      <c r="A134" s="207" t="s">
        <v>520</v>
      </c>
      <c r="B134" s="213" t="s">
        <v>463</v>
      </c>
      <c r="C134" s="217">
        <v>43.384838000000002</v>
      </c>
      <c r="D134" s="217">
        <v>44.863971999999997</v>
      </c>
      <c r="E134" s="217">
        <v>46.793242999999997</v>
      </c>
      <c r="F134" s="217">
        <v>48.944125999999997</v>
      </c>
      <c r="G134" s="217">
        <v>50.941837</v>
      </c>
      <c r="H134" s="217">
        <v>52.848396000000001</v>
      </c>
      <c r="I134" s="217">
        <v>54.774811</v>
      </c>
      <c r="J134" s="217">
        <v>56.715710000000001</v>
      </c>
      <c r="K134" s="217">
        <v>58.598202000000001</v>
      </c>
      <c r="L134" s="217">
        <v>60.450294</v>
      </c>
      <c r="M134" s="217">
        <v>62.422728999999997</v>
      </c>
      <c r="N134" s="217">
        <v>64.195869000000002</v>
      </c>
      <c r="O134" s="217">
        <v>66.019706999999997</v>
      </c>
      <c r="P134" s="217">
        <v>67.871803</v>
      </c>
      <c r="Q134" s="217">
        <v>69.802689000000001</v>
      </c>
      <c r="R134" s="217">
        <v>71.717140000000001</v>
      </c>
      <c r="S134" s="217">
        <v>73.616470000000007</v>
      </c>
      <c r="T134" s="217">
        <v>75.576346999999998</v>
      </c>
      <c r="U134" s="217">
        <v>77.560401999999996</v>
      </c>
      <c r="V134" s="217">
        <v>79.556449999999998</v>
      </c>
      <c r="W134" s="217">
        <v>81.533562000000003</v>
      </c>
      <c r="X134" s="217">
        <v>83.415976999999998</v>
      </c>
      <c r="Y134" s="217">
        <v>85.313193999999996</v>
      </c>
      <c r="Z134" s="217">
        <v>87.238129000000001</v>
      </c>
      <c r="AA134" s="217">
        <v>89.210639999999998</v>
      </c>
      <c r="AB134" s="217">
        <v>91.205582000000007</v>
      </c>
      <c r="AC134" s="217">
        <v>93.085044999999994</v>
      </c>
      <c r="AD134" s="217">
        <v>94.984748999999994</v>
      </c>
      <c r="AE134" s="217">
        <v>96.935074</v>
      </c>
      <c r="AF134" s="217">
        <v>98.936240999999995</v>
      </c>
      <c r="AG134" s="217">
        <v>100.941299</v>
      </c>
      <c r="AH134" s="217">
        <v>102.799271</v>
      </c>
      <c r="AI134" s="217">
        <v>104.707382</v>
      </c>
      <c r="AJ134" s="217">
        <v>106.66861</v>
      </c>
      <c r="AK134" s="215">
        <f t="shared" si="2"/>
        <v>1.4586610188564031</v>
      </c>
    </row>
    <row r="135" spans="1:37" ht="15" customHeight="1" x14ac:dyDescent="0.45">
      <c r="A135" s="207" t="s">
        <v>521</v>
      </c>
      <c r="B135" s="213" t="s">
        <v>465</v>
      </c>
      <c r="C135" s="217">
        <v>69.982581999999994</v>
      </c>
      <c r="D135" s="217">
        <v>72.368522999999996</v>
      </c>
      <c r="E135" s="217">
        <v>75.480559999999997</v>
      </c>
      <c r="F135" s="217">
        <v>78.950073000000003</v>
      </c>
      <c r="G135" s="217">
        <v>82.172516000000002</v>
      </c>
      <c r="H135" s="217">
        <v>85.247917000000001</v>
      </c>
      <c r="I135" s="217">
        <v>88.355354000000005</v>
      </c>
      <c r="J135" s="217">
        <v>91.486136999999999</v>
      </c>
      <c r="K135" s="217">
        <v>94.522728000000001</v>
      </c>
      <c r="L135" s="217">
        <v>97.510277000000002</v>
      </c>
      <c r="M135" s="217">
        <v>100.69194</v>
      </c>
      <c r="N135" s="217">
        <v>103.552132</v>
      </c>
      <c r="O135" s="217">
        <v>106.494102</v>
      </c>
      <c r="P135" s="217">
        <v>109.481651</v>
      </c>
      <c r="Q135" s="217">
        <v>112.596306</v>
      </c>
      <c r="R135" s="217">
        <v>115.684433</v>
      </c>
      <c r="S135" s="217">
        <v>118.748169</v>
      </c>
      <c r="T135" s="217">
        <v>121.909592</v>
      </c>
      <c r="U135" s="217">
        <v>125.109993</v>
      </c>
      <c r="V135" s="217">
        <v>128.329758</v>
      </c>
      <c r="W135" s="217">
        <v>131.518967</v>
      </c>
      <c r="X135" s="217">
        <v>134.55543499999999</v>
      </c>
      <c r="Y135" s="217">
        <v>137.61575300000001</v>
      </c>
      <c r="Z135" s="217">
        <v>140.72081</v>
      </c>
      <c r="AA135" s="217">
        <v>143.902603</v>
      </c>
      <c r="AB135" s="217">
        <v>147.120575</v>
      </c>
      <c r="AC135" s="217">
        <v>150.15226699999999</v>
      </c>
      <c r="AD135" s="217">
        <v>153.21661399999999</v>
      </c>
      <c r="AE135" s="217">
        <v>156.36260999999999</v>
      </c>
      <c r="AF135" s="217">
        <v>159.590622</v>
      </c>
      <c r="AG135" s="217">
        <v>162.82492099999999</v>
      </c>
      <c r="AH135" s="217">
        <v>165.821945</v>
      </c>
      <c r="AI135" s="217">
        <v>168.899857</v>
      </c>
      <c r="AJ135" s="217">
        <v>172.063446</v>
      </c>
      <c r="AK135" s="215">
        <f t="shared" si="2"/>
        <v>1.4586610136790896</v>
      </c>
    </row>
    <row r="136" spans="1:37" ht="15" customHeight="1" x14ac:dyDescent="0.45">
      <c r="A136" s="207" t="s">
        <v>522</v>
      </c>
      <c r="B136" s="213" t="s">
        <v>467</v>
      </c>
      <c r="C136" s="217">
        <v>4.3602850000000002</v>
      </c>
      <c r="D136" s="217">
        <v>4.5089420000000002</v>
      </c>
      <c r="E136" s="217">
        <v>4.7028379999999999</v>
      </c>
      <c r="F136" s="217">
        <v>4.9190069999999997</v>
      </c>
      <c r="G136" s="217">
        <v>5.1197819999999998</v>
      </c>
      <c r="H136" s="217">
        <v>5.3113960000000002</v>
      </c>
      <c r="I136" s="217">
        <v>5.5050059999999998</v>
      </c>
      <c r="J136" s="217">
        <v>5.7000719999999996</v>
      </c>
      <c r="K136" s="217">
        <v>5.8892660000000001</v>
      </c>
      <c r="L136" s="217">
        <v>6.0754070000000002</v>
      </c>
      <c r="M136" s="217">
        <v>6.2736409999999996</v>
      </c>
      <c r="N136" s="217">
        <v>6.4518459999999997</v>
      </c>
      <c r="O136" s="217">
        <v>6.6351459999999998</v>
      </c>
      <c r="P136" s="217">
        <v>6.8212869999999999</v>
      </c>
      <c r="Q136" s="217">
        <v>7.0153460000000001</v>
      </c>
      <c r="R136" s="217">
        <v>7.2077530000000003</v>
      </c>
      <c r="S136" s="217">
        <v>7.3986400000000003</v>
      </c>
      <c r="T136" s="217">
        <v>7.595612</v>
      </c>
      <c r="U136" s="217">
        <v>7.7950150000000002</v>
      </c>
      <c r="V136" s="217">
        <v>7.9956230000000001</v>
      </c>
      <c r="W136" s="217">
        <v>8.1943269999999995</v>
      </c>
      <c r="X136" s="217">
        <v>8.3835149999999992</v>
      </c>
      <c r="Y136" s="217">
        <v>8.5741899999999998</v>
      </c>
      <c r="Z136" s="217">
        <v>8.7676510000000007</v>
      </c>
      <c r="AA136" s="217">
        <v>8.9658940000000005</v>
      </c>
      <c r="AB136" s="217">
        <v>9.1663899999999998</v>
      </c>
      <c r="AC136" s="217">
        <v>9.3552809999999997</v>
      </c>
      <c r="AD136" s="217">
        <v>9.5462059999999997</v>
      </c>
      <c r="AE136" s="217">
        <v>9.7422179999999994</v>
      </c>
      <c r="AF136" s="217">
        <v>9.9433399999999992</v>
      </c>
      <c r="AG136" s="217">
        <v>10.144854</v>
      </c>
      <c r="AH136" s="217">
        <v>10.331585</v>
      </c>
      <c r="AI136" s="217">
        <v>10.523355</v>
      </c>
      <c r="AJ136" s="217">
        <v>10.720463000000001</v>
      </c>
      <c r="AK136" s="215">
        <f t="shared" si="2"/>
        <v>1.4586610737600867</v>
      </c>
    </row>
    <row r="137" spans="1:37" ht="15" customHeight="1" x14ac:dyDescent="0.45">
      <c r="A137" s="207" t="s">
        <v>523</v>
      </c>
      <c r="B137" s="213" t="s">
        <v>481</v>
      </c>
      <c r="C137" s="217">
        <v>50.590995999999997</v>
      </c>
      <c r="D137" s="217">
        <v>51.710621000000003</v>
      </c>
      <c r="E137" s="217">
        <v>52.840949999999999</v>
      </c>
      <c r="F137" s="217">
        <v>54.028671000000003</v>
      </c>
      <c r="G137" s="217">
        <v>55.039017000000001</v>
      </c>
      <c r="H137" s="217">
        <v>55.948310999999997</v>
      </c>
      <c r="I137" s="217">
        <v>56.820518</v>
      </c>
      <c r="J137" s="217">
        <v>57.659934999999997</v>
      </c>
      <c r="K137" s="217">
        <v>58.467399999999998</v>
      </c>
      <c r="L137" s="217">
        <v>59.278503000000001</v>
      </c>
      <c r="M137" s="217">
        <v>60.150886999999997</v>
      </c>
      <c r="N137" s="217">
        <v>61.073639</v>
      </c>
      <c r="O137" s="217">
        <v>62.029819000000003</v>
      </c>
      <c r="P137" s="217">
        <v>63.065109</v>
      </c>
      <c r="Q137" s="217">
        <v>64.203102000000001</v>
      </c>
      <c r="R137" s="217">
        <v>65.435349000000002</v>
      </c>
      <c r="S137" s="217">
        <v>66.695258999999993</v>
      </c>
      <c r="T137" s="217">
        <v>67.941070999999994</v>
      </c>
      <c r="U137" s="217">
        <v>69.118561</v>
      </c>
      <c r="V137" s="217">
        <v>70.233406000000002</v>
      </c>
      <c r="W137" s="217">
        <v>71.339798000000002</v>
      </c>
      <c r="X137" s="217">
        <v>72.401641999999995</v>
      </c>
      <c r="Y137" s="217">
        <v>73.453177999999994</v>
      </c>
      <c r="Z137" s="217">
        <v>74.498183999999995</v>
      </c>
      <c r="AA137" s="217">
        <v>75.556640999999999</v>
      </c>
      <c r="AB137" s="217">
        <v>76.602363999999994</v>
      </c>
      <c r="AC137" s="217">
        <v>77.630463000000006</v>
      </c>
      <c r="AD137" s="217">
        <v>78.659813</v>
      </c>
      <c r="AE137" s="217">
        <v>79.680351000000002</v>
      </c>
      <c r="AF137" s="217">
        <v>80.690574999999995</v>
      </c>
      <c r="AG137" s="217">
        <v>81.671477999999993</v>
      </c>
      <c r="AH137" s="217">
        <v>82.661697000000004</v>
      </c>
      <c r="AI137" s="217">
        <v>83.687995999999998</v>
      </c>
      <c r="AJ137" s="217">
        <v>84.780579000000003</v>
      </c>
      <c r="AK137" s="215">
        <f t="shared" si="2"/>
        <v>0.67580371416289187</v>
      </c>
    </row>
    <row r="138" spans="1:37" ht="15" customHeight="1" x14ac:dyDescent="0.45">
      <c r="A138" s="207" t="s">
        <v>524</v>
      </c>
      <c r="B138" s="213" t="s">
        <v>463</v>
      </c>
      <c r="C138" s="217">
        <v>28.524712000000001</v>
      </c>
      <c r="D138" s="217">
        <v>29.155991</v>
      </c>
      <c r="E138" s="217">
        <v>29.793301</v>
      </c>
      <c r="F138" s="217">
        <v>30.462975</v>
      </c>
      <c r="G138" s="217">
        <v>31.032637000000001</v>
      </c>
      <c r="H138" s="217">
        <v>31.545324000000001</v>
      </c>
      <c r="I138" s="217">
        <v>32.037101999999997</v>
      </c>
      <c r="J138" s="217">
        <v>32.510387000000001</v>
      </c>
      <c r="K138" s="217">
        <v>32.96566</v>
      </c>
      <c r="L138" s="217">
        <v>33.422984999999997</v>
      </c>
      <c r="M138" s="217">
        <v>33.914864000000001</v>
      </c>
      <c r="N138" s="217">
        <v>34.435138999999999</v>
      </c>
      <c r="O138" s="217">
        <v>34.974257999999999</v>
      </c>
      <c r="P138" s="217">
        <v>35.557986999999997</v>
      </c>
      <c r="Q138" s="217">
        <v>36.199618999999998</v>
      </c>
      <c r="R138" s="217">
        <v>36.894398000000002</v>
      </c>
      <c r="S138" s="217">
        <v>37.604773999999999</v>
      </c>
      <c r="T138" s="217">
        <v>38.307198</v>
      </c>
      <c r="U138" s="217">
        <v>38.971103999999997</v>
      </c>
      <c r="V138" s="217">
        <v>39.599685999999998</v>
      </c>
      <c r="W138" s="217">
        <v>40.223503000000001</v>
      </c>
      <c r="X138" s="217">
        <v>40.822201</v>
      </c>
      <c r="Y138" s="217">
        <v>41.415089000000002</v>
      </c>
      <c r="Z138" s="217">
        <v>42.004294999999999</v>
      </c>
      <c r="AA138" s="217">
        <v>42.601086000000002</v>
      </c>
      <c r="AB138" s="217">
        <v>43.190697</v>
      </c>
      <c r="AC138" s="217">
        <v>43.770367</v>
      </c>
      <c r="AD138" s="217">
        <v>44.350746000000001</v>
      </c>
      <c r="AE138" s="217">
        <v>44.926155000000001</v>
      </c>
      <c r="AF138" s="217">
        <v>45.495750000000001</v>
      </c>
      <c r="AG138" s="217">
        <v>46.048808999999999</v>
      </c>
      <c r="AH138" s="217">
        <v>46.607128000000003</v>
      </c>
      <c r="AI138" s="217">
        <v>47.185786999999998</v>
      </c>
      <c r="AJ138" s="217">
        <v>47.801814999999998</v>
      </c>
      <c r="AK138" s="215">
        <f t="shared" si="2"/>
        <v>0.6758035979469309</v>
      </c>
    </row>
    <row r="139" spans="1:37" ht="15" customHeight="1" x14ac:dyDescent="0.45">
      <c r="A139" s="207" t="s">
        <v>525</v>
      </c>
      <c r="B139" s="213" t="s">
        <v>465</v>
      </c>
      <c r="C139" s="217">
        <v>7.1042670000000001</v>
      </c>
      <c r="D139" s="217">
        <v>7.2614910000000004</v>
      </c>
      <c r="E139" s="217">
        <v>7.4202180000000002</v>
      </c>
      <c r="F139" s="217">
        <v>7.5870040000000003</v>
      </c>
      <c r="G139" s="217">
        <v>7.7288819999999996</v>
      </c>
      <c r="H139" s="217">
        <v>7.8565709999999997</v>
      </c>
      <c r="I139" s="217">
        <v>7.9790510000000001</v>
      </c>
      <c r="J139" s="217">
        <v>8.0969259999999998</v>
      </c>
      <c r="K139" s="217">
        <v>8.2103149999999996</v>
      </c>
      <c r="L139" s="217">
        <v>8.3242139999999996</v>
      </c>
      <c r="M139" s="217">
        <v>8.4467199999999991</v>
      </c>
      <c r="N139" s="217">
        <v>8.5762990000000006</v>
      </c>
      <c r="O139" s="217">
        <v>8.7105700000000006</v>
      </c>
      <c r="P139" s="217">
        <v>8.8559509999999992</v>
      </c>
      <c r="Q139" s="217">
        <v>9.0157539999999994</v>
      </c>
      <c r="R139" s="217">
        <v>9.1887930000000004</v>
      </c>
      <c r="S139" s="217">
        <v>9.3657170000000001</v>
      </c>
      <c r="T139" s="217">
        <v>9.5406600000000008</v>
      </c>
      <c r="U139" s="217">
        <v>9.7060099999999991</v>
      </c>
      <c r="V139" s="217">
        <v>9.8625629999999997</v>
      </c>
      <c r="W139" s="217">
        <v>10.017929000000001</v>
      </c>
      <c r="X139" s="217">
        <v>10.167038</v>
      </c>
      <c r="Y139" s="217">
        <v>10.314700999999999</v>
      </c>
      <c r="Z139" s="217">
        <v>10.461446</v>
      </c>
      <c r="AA139" s="217">
        <v>10.610080999999999</v>
      </c>
      <c r="AB139" s="217">
        <v>10.756926999999999</v>
      </c>
      <c r="AC139" s="217">
        <v>10.901299</v>
      </c>
      <c r="AD139" s="217">
        <v>11.045845</v>
      </c>
      <c r="AE139" s="217">
        <v>11.189155</v>
      </c>
      <c r="AF139" s="217">
        <v>11.331016</v>
      </c>
      <c r="AG139" s="217">
        <v>11.46876</v>
      </c>
      <c r="AH139" s="217">
        <v>11.607810000000001</v>
      </c>
      <c r="AI139" s="217">
        <v>11.751931000000001</v>
      </c>
      <c r="AJ139" s="217">
        <v>11.905358</v>
      </c>
      <c r="AK139" s="215">
        <f t="shared" si="2"/>
        <v>0.67580385140367039</v>
      </c>
    </row>
    <row r="140" spans="1:37" ht="15" customHeight="1" x14ac:dyDescent="0.45">
      <c r="A140" s="207" t="s">
        <v>526</v>
      </c>
      <c r="B140" s="213" t="s">
        <v>467</v>
      </c>
      <c r="C140" s="217">
        <v>14.962018</v>
      </c>
      <c r="D140" s="217">
        <v>15.293141</v>
      </c>
      <c r="E140" s="217">
        <v>15.627428999999999</v>
      </c>
      <c r="F140" s="217">
        <v>15.978691</v>
      </c>
      <c r="G140" s="217">
        <v>16.277495999999999</v>
      </c>
      <c r="H140" s="217">
        <v>16.546415</v>
      </c>
      <c r="I140" s="217">
        <v>16.804366999999999</v>
      </c>
      <c r="J140" s="217">
        <v>17.052617999999999</v>
      </c>
      <c r="K140" s="217">
        <v>17.291422000000001</v>
      </c>
      <c r="L140" s="217">
        <v>17.531300999999999</v>
      </c>
      <c r="M140" s="217">
        <v>17.789304999999999</v>
      </c>
      <c r="N140" s="217">
        <v>18.062204000000001</v>
      </c>
      <c r="O140" s="217">
        <v>18.344989999999999</v>
      </c>
      <c r="P140" s="217">
        <v>18.651171000000001</v>
      </c>
      <c r="Q140" s="217">
        <v>18.987725999999999</v>
      </c>
      <c r="R140" s="217">
        <v>19.352156000000001</v>
      </c>
      <c r="S140" s="217">
        <v>19.724769999999999</v>
      </c>
      <c r="T140" s="217">
        <v>20.093209999999999</v>
      </c>
      <c r="U140" s="217">
        <v>20.44145</v>
      </c>
      <c r="V140" s="217">
        <v>20.771156000000001</v>
      </c>
      <c r="W140" s="217">
        <v>21.098365999999999</v>
      </c>
      <c r="X140" s="217">
        <v>21.412400999999999</v>
      </c>
      <c r="Y140" s="217">
        <v>21.723386999999999</v>
      </c>
      <c r="Z140" s="217">
        <v>22.032442</v>
      </c>
      <c r="AA140" s="217">
        <v>22.345473999999999</v>
      </c>
      <c r="AB140" s="217">
        <v>22.654741000000001</v>
      </c>
      <c r="AC140" s="217">
        <v>22.958797000000001</v>
      </c>
      <c r="AD140" s="217">
        <v>23.263221999999999</v>
      </c>
      <c r="AE140" s="217">
        <v>23.565041000000001</v>
      </c>
      <c r="AF140" s="217">
        <v>23.863810000000001</v>
      </c>
      <c r="AG140" s="217">
        <v>24.153904000000001</v>
      </c>
      <c r="AH140" s="217">
        <v>24.446753999999999</v>
      </c>
      <c r="AI140" s="217">
        <v>24.75028</v>
      </c>
      <c r="AJ140" s="217">
        <v>25.073402000000002</v>
      </c>
      <c r="AK140" s="215">
        <f t="shared" si="2"/>
        <v>0.67580349121355154</v>
      </c>
    </row>
    <row r="141" spans="1:37" ht="15" customHeight="1" x14ac:dyDescent="0.45">
      <c r="A141" s="207" t="s">
        <v>527</v>
      </c>
      <c r="B141" s="213" t="s">
        <v>483</v>
      </c>
      <c r="C141" s="217">
        <v>395.01907299999999</v>
      </c>
      <c r="D141" s="217">
        <v>419.364014</v>
      </c>
      <c r="E141" s="217">
        <v>443.83010899999999</v>
      </c>
      <c r="F141" s="217">
        <v>468.28250100000002</v>
      </c>
      <c r="G141" s="217">
        <v>492.74688700000002</v>
      </c>
      <c r="H141" s="217">
        <v>518.55249000000003</v>
      </c>
      <c r="I141" s="217">
        <v>543.49530000000004</v>
      </c>
      <c r="J141" s="217">
        <v>569.39154099999996</v>
      </c>
      <c r="K141" s="217">
        <v>595.05621299999996</v>
      </c>
      <c r="L141" s="217">
        <v>619.97357199999999</v>
      </c>
      <c r="M141" s="217">
        <v>646.02319299999999</v>
      </c>
      <c r="N141" s="217">
        <v>673.67242399999998</v>
      </c>
      <c r="O141" s="217">
        <v>701.83978300000001</v>
      </c>
      <c r="P141" s="217">
        <v>729.84271200000001</v>
      </c>
      <c r="Q141" s="217">
        <v>758.13610800000004</v>
      </c>
      <c r="R141" s="217">
        <v>786.48413100000005</v>
      </c>
      <c r="S141" s="217">
        <v>816.240723</v>
      </c>
      <c r="T141" s="217">
        <v>846.40393100000006</v>
      </c>
      <c r="U141" s="217">
        <v>876.59204099999999</v>
      </c>
      <c r="V141" s="217">
        <v>907.09362799999997</v>
      </c>
      <c r="W141" s="217">
        <v>937.78326400000003</v>
      </c>
      <c r="X141" s="217">
        <v>968.96948199999997</v>
      </c>
      <c r="Y141" s="217">
        <v>1000.635254</v>
      </c>
      <c r="Z141" s="217">
        <v>1032.0961910000001</v>
      </c>
      <c r="AA141" s="217">
        <v>1065.3498540000001</v>
      </c>
      <c r="AB141" s="217">
        <v>1099.325439</v>
      </c>
      <c r="AC141" s="217">
        <v>1133.5277100000001</v>
      </c>
      <c r="AD141" s="217">
        <v>1167.555664</v>
      </c>
      <c r="AE141" s="217">
        <v>1201.017578</v>
      </c>
      <c r="AF141" s="217">
        <v>1234.6035159999999</v>
      </c>
      <c r="AG141" s="217">
        <v>1267.289307</v>
      </c>
      <c r="AH141" s="217">
        <v>1300.572144</v>
      </c>
      <c r="AI141" s="217">
        <v>1333.350342</v>
      </c>
      <c r="AJ141" s="217">
        <v>1364.8176269999999</v>
      </c>
      <c r="AK141" s="215">
        <f t="shared" si="2"/>
        <v>2.4550676670743945</v>
      </c>
    </row>
    <row r="142" spans="1:37" ht="15" customHeight="1" x14ac:dyDescent="0.45">
      <c r="A142" s="207" t="s">
        <v>528</v>
      </c>
      <c r="B142" s="213" t="s">
        <v>463</v>
      </c>
      <c r="C142" s="217">
        <v>307.77560399999999</v>
      </c>
      <c r="D142" s="217">
        <v>326.74374399999999</v>
      </c>
      <c r="E142" s="217">
        <v>345.80627399999997</v>
      </c>
      <c r="F142" s="217">
        <v>364.85812399999998</v>
      </c>
      <c r="G142" s="217">
        <v>383.91937300000001</v>
      </c>
      <c r="H142" s="217">
        <v>404.02554300000003</v>
      </c>
      <c r="I142" s="217">
        <v>423.45950299999998</v>
      </c>
      <c r="J142" s="217">
        <v>443.63635299999999</v>
      </c>
      <c r="K142" s="217">
        <v>463.632721</v>
      </c>
      <c r="L142" s="217">
        <v>483.04690599999998</v>
      </c>
      <c r="M142" s="217">
        <v>503.34320100000002</v>
      </c>
      <c r="N142" s="217">
        <v>524.88586399999997</v>
      </c>
      <c r="O142" s="217">
        <v>546.83221400000002</v>
      </c>
      <c r="P142" s="217">
        <v>568.65045199999997</v>
      </c>
      <c r="Q142" s="217">
        <v>590.69500700000003</v>
      </c>
      <c r="R142" s="217">
        <v>612.782104</v>
      </c>
      <c r="S142" s="217">
        <v>635.96667500000001</v>
      </c>
      <c r="T142" s="217">
        <v>659.46807899999999</v>
      </c>
      <c r="U142" s="217">
        <v>682.98889199999996</v>
      </c>
      <c r="V142" s="217">
        <v>706.75390600000003</v>
      </c>
      <c r="W142" s="217">
        <v>730.66546600000004</v>
      </c>
      <c r="X142" s="217">
        <v>754.96392800000001</v>
      </c>
      <c r="Y142" s="217">
        <v>779.63604699999996</v>
      </c>
      <c r="Z142" s="217">
        <v>804.14855999999997</v>
      </c>
      <c r="AA142" s="217">
        <v>830.057861</v>
      </c>
      <c r="AB142" s="217">
        <v>856.52966300000003</v>
      </c>
      <c r="AC142" s="217">
        <v>883.17797900000005</v>
      </c>
      <c r="AD142" s="217">
        <v>909.69061299999998</v>
      </c>
      <c r="AE142" s="217">
        <v>935.76214600000003</v>
      </c>
      <c r="AF142" s="217">
        <v>961.93035899999995</v>
      </c>
      <c r="AG142" s="217">
        <v>987.39709500000004</v>
      </c>
      <c r="AH142" s="217">
        <v>1013.329224</v>
      </c>
      <c r="AI142" s="217">
        <v>1038.8680420000001</v>
      </c>
      <c r="AJ142" s="217">
        <v>1063.3854980000001</v>
      </c>
      <c r="AK142" s="215">
        <f t="shared" si="2"/>
        <v>2.4550675368019106</v>
      </c>
    </row>
    <row r="143" spans="1:37" ht="15" customHeight="1" x14ac:dyDescent="0.45">
      <c r="A143" s="207" t="s">
        <v>529</v>
      </c>
      <c r="B143" s="213" t="s">
        <v>465</v>
      </c>
      <c r="C143" s="217">
        <v>66.401984999999996</v>
      </c>
      <c r="D143" s="217">
        <v>70.494324000000006</v>
      </c>
      <c r="E143" s="217">
        <v>74.607024999999993</v>
      </c>
      <c r="F143" s="217">
        <v>78.717421999999999</v>
      </c>
      <c r="G143" s="217">
        <v>82.829848999999996</v>
      </c>
      <c r="H143" s="217">
        <v>87.167716999999996</v>
      </c>
      <c r="I143" s="217">
        <v>91.360557999999997</v>
      </c>
      <c r="J143" s="217">
        <v>95.713684000000001</v>
      </c>
      <c r="K143" s="217">
        <v>100.027855</v>
      </c>
      <c r="L143" s="217">
        <v>104.21642300000001</v>
      </c>
      <c r="M143" s="217">
        <v>108.595314</v>
      </c>
      <c r="N143" s="217">
        <v>113.243095</v>
      </c>
      <c r="O143" s="217">
        <v>117.977982</v>
      </c>
      <c r="P143" s="217">
        <v>122.685219</v>
      </c>
      <c r="Q143" s="217">
        <v>127.441292</v>
      </c>
      <c r="R143" s="217">
        <v>132.20654300000001</v>
      </c>
      <c r="S143" s="217">
        <v>137.20855700000001</v>
      </c>
      <c r="T143" s="217">
        <v>142.27894599999999</v>
      </c>
      <c r="U143" s="217">
        <v>147.35351600000001</v>
      </c>
      <c r="V143" s="217">
        <v>152.480774</v>
      </c>
      <c r="W143" s="217">
        <v>157.63964799999999</v>
      </c>
      <c r="X143" s="217">
        <v>162.881989</v>
      </c>
      <c r="Y143" s="217">
        <v>168.20494099999999</v>
      </c>
      <c r="Z143" s="217">
        <v>173.493469</v>
      </c>
      <c r="AA143" s="217">
        <v>179.083359</v>
      </c>
      <c r="AB143" s="217">
        <v>184.794601</v>
      </c>
      <c r="AC143" s="217">
        <v>190.543915</v>
      </c>
      <c r="AD143" s="217">
        <v>196.26397700000001</v>
      </c>
      <c r="AE143" s="217">
        <v>201.88885500000001</v>
      </c>
      <c r="AF143" s="217">
        <v>207.534592</v>
      </c>
      <c r="AG143" s="217">
        <v>213.02900700000001</v>
      </c>
      <c r="AH143" s="217">
        <v>218.62380999999999</v>
      </c>
      <c r="AI143" s="217">
        <v>224.13377399999999</v>
      </c>
      <c r="AJ143" s="217">
        <v>229.42334</v>
      </c>
      <c r="AK143" s="215">
        <f t="shared" si="2"/>
        <v>2.4550674953467131</v>
      </c>
    </row>
    <row r="144" spans="1:37" ht="15" customHeight="1" x14ac:dyDescent="0.45">
      <c r="A144" s="207" t="s">
        <v>530</v>
      </c>
      <c r="B144" s="213" t="s">
        <v>467</v>
      </c>
      <c r="C144" s="217">
        <v>20.841497</v>
      </c>
      <c r="D144" s="217">
        <v>22.125955999999999</v>
      </c>
      <c r="E144" s="217">
        <v>23.416801</v>
      </c>
      <c r="F144" s="217">
        <v>24.706925999999999</v>
      </c>
      <c r="G144" s="217">
        <v>25.997689999999999</v>
      </c>
      <c r="H144" s="217">
        <v>27.359209</v>
      </c>
      <c r="I144" s="217">
        <v>28.675208999999999</v>
      </c>
      <c r="J144" s="217">
        <v>30.041519000000001</v>
      </c>
      <c r="K144" s="217">
        <v>31.395603000000001</v>
      </c>
      <c r="L144" s="217">
        <v>32.710262</v>
      </c>
      <c r="M144" s="217">
        <v>34.084656000000003</v>
      </c>
      <c r="N144" s="217">
        <v>35.543453</v>
      </c>
      <c r="O144" s="217">
        <v>37.029583000000002</v>
      </c>
      <c r="P144" s="217">
        <v>38.507038000000001</v>
      </c>
      <c r="Q144" s="217">
        <v>39.999820999999997</v>
      </c>
      <c r="R144" s="217">
        <v>41.495480000000001</v>
      </c>
      <c r="S144" s="217">
        <v>43.065460000000002</v>
      </c>
      <c r="T144" s="217">
        <v>44.656894999999999</v>
      </c>
      <c r="U144" s="217">
        <v>46.249640999999997</v>
      </c>
      <c r="V144" s="217">
        <v>47.858924999999999</v>
      </c>
      <c r="W144" s="217">
        <v>49.478133999999997</v>
      </c>
      <c r="X144" s="217">
        <v>51.123542999999998</v>
      </c>
      <c r="Y144" s="217">
        <v>52.794249999999998</v>
      </c>
      <c r="Z144" s="217">
        <v>54.454155</v>
      </c>
      <c r="AA144" s="217">
        <v>56.208641</v>
      </c>
      <c r="AB144" s="217">
        <v>58.001221000000001</v>
      </c>
      <c r="AC144" s="217">
        <v>59.805751999999998</v>
      </c>
      <c r="AD144" s="217">
        <v>61.601092999999999</v>
      </c>
      <c r="AE144" s="217">
        <v>63.366570000000003</v>
      </c>
      <c r="AF144" s="217">
        <v>65.138587999999999</v>
      </c>
      <c r="AG144" s="217">
        <v>66.863112999999998</v>
      </c>
      <c r="AH144" s="217">
        <v>68.619147999999996</v>
      </c>
      <c r="AI144" s="217">
        <v>70.348549000000006</v>
      </c>
      <c r="AJ144" s="217">
        <v>72.008780999999999</v>
      </c>
      <c r="AK144" s="215">
        <f t="shared" si="2"/>
        <v>2.4550675990309139</v>
      </c>
    </row>
    <row r="145" spans="1:37" ht="15" customHeight="1" x14ac:dyDescent="0.45">
      <c r="A145" s="207" t="s">
        <v>531</v>
      </c>
      <c r="B145" s="213" t="s">
        <v>485</v>
      </c>
      <c r="C145" s="217">
        <v>70.226241999999999</v>
      </c>
      <c r="D145" s="217">
        <v>71.667113999999998</v>
      </c>
      <c r="E145" s="217">
        <v>72.628142999999994</v>
      </c>
      <c r="F145" s="217">
        <v>73.109634</v>
      </c>
      <c r="G145" s="217">
        <v>73.988631999999996</v>
      </c>
      <c r="H145" s="217">
        <v>74.764770999999996</v>
      </c>
      <c r="I145" s="217">
        <v>75.529678000000004</v>
      </c>
      <c r="J145" s="217">
        <v>76.339309999999998</v>
      </c>
      <c r="K145" s="217">
        <v>77.097106999999994</v>
      </c>
      <c r="L145" s="217">
        <v>77.785781999999998</v>
      </c>
      <c r="M145" s="217">
        <v>78.487846000000005</v>
      </c>
      <c r="N145" s="217">
        <v>79.230216999999996</v>
      </c>
      <c r="O145" s="217">
        <v>79.918777000000006</v>
      </c>
      <c r="P145" s="217">
        <v>80.478401000000005</v>
      </c>
      <c r="Q145" s="217">
        <v>80.925858000000005</v>
      </c>
      <c r="R145" s="217">
        <v>81.326569000000006</v>
      </c>
      <c r="S145" s="217">
        <v>81.775283999999999</v>
      </c>
      <c r="T145" s="217">
        <v>82.294235</v>
      </c>
      <c r="U145" s="217">
        <v>82.824036000000007</v>
      </c>
      <c r="V145" s="217">
        <v>83.283630000000002</v>
      </c>
      <c r="W145" s="217">
        <v>83.654983999999999</v>
      </c>
      <c r="X145" s="217">
        <v>83.987235999999996</v>
      </c>
      <c r="Y145" s="217">
        <v>84.279670999999993</v>
      </c>
      <c r="Z145" s="217">
        <v>84.591682000000006</v>
      </c>
      <c r="AA145" s="217">
        <v>84.980339000000001</v>
      </c>
      <c r="AB145" s="217">
        <v>85.438118000000003</v>
      </c>
      <c r="AC145" s="217">
        <v>85.934273000000005</v>
      </c>
      <c r="AD145" s="217">
        <v>86.421509</v>
      </c>
      <c r="AE145" s="217">
        <v>86.888260000000002</v>
      </c>
      <c r="AF145" s="217">
        <v>87.356346000000002</v>
      </c>
      <c r="AG145" s="217">
        <v>87.820114000000004</v>
      </c>
      <c r="AH145" s="217">
        <v>88.306976000000006</v>
      </c>
      <c r="AI145" s="217">
        <v>88.852363999999994</v>
      </c>
      <c r="AJ145" s="217">
        <v>89.458281999999997</v>
      </c>
      <c r="AK145" s="215">
        <f t="shared" si="2"/>
        <v>0.27385831068676575</v>
      </c>
    </row>
    <row r="146" spans="1:37" ht="15" customHeight="1" x14ac:dyDescent="0.45">
      <c r="A146" s="207" t="s">
        <v>532</v>
      </c>
      <c r="B146" s="213" t="s">
        <v>463</v>
      </c>
      <c r="C146" s="217">
        <v>33.431052999999999</v>
      </c>
      <c r="D146" s="217">
        <v>34.116978000000003</v>
      </c>
      <c r="E146" s="217">
        <v>34.574471000000003</v>
      </c>
      <c r="F146" s="217">
        <v>34.803688000000001</v>
      </c>
      <c r="G146" s="217">
        <v>35.222133999999997</v>
      </c>
      <c r="H146" s="217">
        <v>35.591610000000003</v>
      </c>
      <c r="I146" s="217">
        <v>35.955742000000001</v>
      </c>
      <c r="J146" s="217">
        <v>36.341166999999999</v>
      </c>
      <c r="K146" s="217">
        <v>36.701915999999997</v>
      </c>
      <c r="L146" s="217">
        <v>37.029758000000001</v>
      </c>
      <c r="M146" s="217">
        <v>37.363971999999997</v>
      </c>
      <c r="N146" s="217">
        <v>37.717376999999999</v>
      </c>
      <c r="O146" s="217">
        <v>38.045161999999998</v>
      </c>
      <c r="P146" s="217">
        <v>38.311573000000003</v>
      </c>
      <c r="Q146" s="217">
        <v>38.524582000000002</v>
      </c>
      <c r="R146" s="217">
        <v>38.715342999999997</v>
      </c>
      <c r="S146" s="217">
        <v>38.928950999999998</v>
      </c>
      <c r="T146" s="217">
        <v>39.175995</v>
      </c>
      <c r="U146" s="217">
        <v>39.428207</v>
      </c>
      <c r="V146" s="217">
        <v>39.646996000000001</v>
      </c>
      <c r="W146" s="217">
        <v>39.823779999999999</v>
      </c>
      <c r="X146" s="217">
        <v>39.981949</v>
      </c>
      <c r="Y146" s="217">
        <v>40.121161999999998</v>
      </c>
      <c r="Z146" s="217">
        <v>40.269691000000002</v>
      </c>
      <c r="AA146" s="217">
        <v>40.454712000000001</v>
      </c>
      <c r="AB146" s="217">
        <v>40.672634000000002</v>
      </c>
      <c r="AC146" s="217">
        <v>40.908833000000001</v>
      </c>
      <c r="AD146" s="217">
        <v>41.140780999999997</v>
      </c>
      <c r="AE146" s="217">
        <v>41.362971999999999</v>
      </c>
      <c r="AF146" s="217">
        <v>41.585804000000003</v>
      </c>
      <c r="AG146" s="217">
        <v>41.806579999999997</v>
      </c>
      <c r="AH146" s="217">
        <v>42.038348999999997</v>
      </c>
      <c r="AI146" s="217">
        <v>42.297977000000003</v>
      </c>
      <c r="AJ146" s="217">
        <v>42.586426000000003</v>
      </c>
      <c r="AK146" s="215">
        <f t="shared" si="2"/>
        <v>0.27385834960089367</v>
      </c>
    </row>
    <row r="147" spans="1:37" ht="15" customHeight="1" x14ac:dyDescent="0.45">
      <c r="A147" s="207" t="s">
        <v>533</v>
      </c>
      <c r="B147" s="213" t="s">
        <v>465</v>
      </c>
      <c r="C147" s="217">
        <v>30.697699</v>
      </c>
      <c r="D147" s="217">
        <v>31.327539000000002</v>
      </c>
      <c r="E147" s="217">
        <v>31.747633</v>
      </c>
      <c r="F147" s="217">
        <v>31.958106999999998</v>
      </c>
      <c r="G147" s="217">
        <v>32.342339000000003</v>
      </c>
      <c r="H147" s="217">
        <v>32.681606000000002</v>
      </c>
      <c r="I147" s="217">
        <v>33.015968000000001</v>
      </c>
      <c r="J147" s="217">
        <v>33.369880999999999</v>
      </c>
      <c r="K147" s="217">
        <v>33.701134000000003</v>
      </c>
      <c r="L147" s="217">
        <v>34.002170999999997</v>
      </c>
      <c r="M147" s="217">
        <v>34.309058999999998</v>
      </c>
      <c r="N147" s="217">
        <v>34.633567999999997</v>
      </c>
      <c r="O147" s="217">
        <v>34.934555000000003</v>
      </c>
      <c r="P147" s="217">
        <v>35.179183999999999</v>
      </c>
      <c r="Q147" s="217">
        <v>35.374778999999997</v>
      </c>
      <c r="R147" s="217">
        <v>35.549937999999997</v>
      </c>
      <c r="S147" s="217">
        <v>35.746082000000001</v>
      </c>
      <c r="T147" s="217">
        <v>35.972926999999999</v>
      </c>
      <c r="U147" s="217">
        <v>36.204521</v>
      </c>
      <c r="V147" s="217">
        <v>36.405417999999997</v>
      </c>
      <c r="W147" s="217">
        <v>36.567748999999999</v>
      </c>
      <c r="X147" s="217">
        <v>36.712986000000001</v>
      </c>
      <c r="Y147" s="217">
        <v>36.840815999999997</v>
      </c>
      <c r="Z147" s="217">
        <v>36.977203000000003</v>
      </c>
      <c r="AA147" s="217">
        <v>37.147095</v>
      </c>
      <c r="AB147" s="217">
        <v>37.347202000000003</v>
      </c>
      <c r="AC147" s="217">
        <v>37.564087000000001</v>
      </c>
      <c r="AD147" s="217">
        <v>37.777068999999997</v>
      </c>
      <c r="AE147" s="217">
        <v>37.981093999999999</v>
      </c>
      <c r="AF147" s="217">
        <v>38.185707000000001</v>
      </c>
      <c r="AG147" s="217">
        <v>38.388435000000001</v>
      </c>
      <c r="AH147" s="217">
        <v>38.601253999999997</v>
      </c>
      <c r="AI147" s="217">
        <v>38.839652999999998</v>
      </c>
      <c r="AJ147" s="217">
        <v>39.104519000000003</v>
      </c>
      <c r="AK147" s="215">
        <f t="shared" si="2"/>
        <v>0.27385831100891317</v>
      </c>
    </row>
    <row r="148" spans="1:37" ht="15" customHeight="1" x14ac:dyDescent="0.45">
      <c r="A148" s="207" t="s">
        <v>534</v>
      </c>
      <c r="B148" s="213" t="s">
        <v>467</v>
      </c>
      <c r="C148" s="217">
        <v>6.0974880000000002</v>
      </c>
      <c r="D148" s="217">
        <v>6.2225929999999998</v>
      </c>
      <c r="E148" s="217">
        <v>6.3060359999999998</v>
      </c>
      <c r="F148" s="217">
        <v>6.3478430000000001</v>
      </c>
      <c r="G148" s="217">
        <v>6.4241630000000001</v>
      </c>
      <c r="H148" s="217">
        <v>6.4915520000000004</v>
      </c>
      <c r="I148" s="217">
        <v>6.5579669999999997</v>
      </c>
      <c r="J148" s="217">
        <v>6.6282639999999997</v>
      </c>
      <c r="K148" s="217">
        <v>6.6940609999999996</v>
      </c>
      <c r="L148" s="217">
        <v>6.7538559999999999</v>
      </c>
      <c r="M148" s="217">
        <v>6.814813</v>
      </c>
      <c r="N148" s="217">
        <v>6.87927</v>
      </c>
      <c r="O148" s="217">
        <v>6.9390549999999998</v>
      </c>
      <c r="P148" s="217">
        <v>6.9876459999999998</v>
      </c>
      <c r="Q148" s="217">
        <v>7.026497</v>
      </c>
      <c r="R148" s="217">
        <v>7.0612890000000004</v>
      </c>
      <c r="S148" s="217">
        <v>7.1002489999999998</v>
      </c>
      <c r="T148" s="217">
        <v>7.145308</v>
      </c>
      <c r="U148" s="217">
        <v>7.1913090000000004</v>
      </c>
      <c r="V148" s="217">
        <v>7.2312139999999996</v>
      </c>
      <c r="W148" s="217">
        <v>7.2634569999999998</v>
      </c>
      <c r="X148" s="217">
        <v>7.2923049999999998</v>
      </c>
      <c r="Y148" s="217">
        <v>7.3176969999999999</v>
      </c>
      <c r="Z148" s="217">
        <v>7.3447870000000002</v>
      </c>
      <c r="AA148" s="217">
        <v>7.3785319999999999</v>
      </c>
      <c r="AB148" s="217">
        <v>7.4182800000000002</v>
      </c>
      <c r="AC148" s="217">
        <v>7.46136</v>
      </c>
      <c r="AD148" s="217">
        <v>7.5036649999999998</v>
      </c>
      <c r="AE148" s="217">
        <v>7.5441900000000004</v>
      </c>
      <c r="AF148" s="217">
        <v>7.5848319999999996</v>
      </c>
      <c r="AG148" s="217">
        <v>7.6250999999999998</v>
      </c>
      <c r="AH148" s="217">
        <v>7.6673730000000004</v>
      </c>
      <c r="AI148" s="217">
        <v>7.7147259999999998</v>
      </c>
      <c r="AJ148" s="217">
        <v>7.7673360000000002</v>
      </c>
      <c r="AK148" s="215">
        <f t="shared" si="2"/>
        <v>0.27385834953672722</v>
      </c>
    </row>
    <row r="149" spans="1:37" ht="15" customHeight="1" x14ac:dyDescent="0.45">
      <c r="A149" s="207" t="s">
        <v>535</v>
      </c>
      <c r="B149" s="213" t="s">
        <v>487</v>
      </c>
      <c r="C149" s="217">
        <v>225.482834</v>
      </c>
      <c r="D149" s="217">
        <v>236.33403000000001</v>
      </c>
      <c r="E149" s="217">
        <v>247.455612</v>
      </c>
      <c r="F149" s="217">
        <v>258.73767099999998</v>
      </c>
      <c r="G149" s="217">
        <v>270.37478599999997</v>
      </c>
      <c r="H149" s="217">
        <v>282.69927999999999</v>
      </c>
      <c r="I149" s="217">
        <v>295.657196</v>
      </c>
      <c r="J149" s="217">
        <v>309.11077899999998</v>
      </c>
      <c r="K149" s="217">
        <v>322.798248</v>
      </c>
      <c r="L149" s="217">
        <v>336.60000600000001</v>
      </c>
      <c r="M149" s="217">
        <v>350.98336799999998</v>
      </c>
      <c r="N149" s="217">
        <v>365.98098800000002</v>
      </c>
      <c r="O149" s="217">
        <v>381.221405</v>
      </c>
      <c r="P149" s="217">
        <v>396.72869900000001</v>
      </c>
      <c r="Q149" s="217">
        <v>412.496399</v>
      </c>
      <c r="R149" s="217">
        <v>428.514343</v>
      </c>
      <c r="S149" s="217">
        <v>445.13445999999999</v>
      </c>
      <c r="T149" s="217">
        <v>462.35125699999998</v>
      </c>
      <c r="U149" s="217">
        <v>479.925995</v>
      </c>
      <c r="V149" s="217">
        <v>497.88192700000002</v>
      </c>
      <c r="W149" s="217">
        <v>516.25817900000004</v>
      </c>
      <c r="X149" s="217">
        <v>535.24230999999997</v>
      </c>
      <c r="Y149" s="217">
        <v>554.55902100000003</v>
      </c>
      <c r="Z149" s="217">
        <v>574.38983199999996</v>
      </c>
      <c r="AA149" s="217">
        <v>594.85827600000005</v>
      </c>
      <c r="AB149" s="217">
        <v>615.67114300000003</v>
      </c>
      <c r="AC149" s="217">
        <v>636.96783400000004</v>
      </c>
      <c r="AD149" s="217">
        <v>658.66699200000005</v>
      </c>
      <c r="AE149" s="217">
        <v>680.97070299999996</v>
      </c>
      <c r="AF149" s="217">
        <v>703.61224400000003</v>
      </c>
      <c r="AG149" s="217">
        <v>726.25390600000003</v>
      </c>
      <c r="AH149" s="217">
        <v>749.59570299999996</v>
      </c>
      <c r="AI149" s="217">
        <v>774.02710000000002</v>
      </c>
      <c r="AJ149" s="217">
        <v>798.98309300000005</v>
      </c>
      <c r="AK149" s="215">
        <f t="shared" si="2"/>
        <v>2.5434320157604549</v>
      </c>
    </row>
    <row r="150" spans="1:37" ht="15" customHeight="1" x14ac:dyDescent="0.45">
      <c r="A150" s="207" t="s">
        <v>536</v>
      </c>
      <c r="B150" s="213" t="s">
        <v>463</v>
      </c>
      <c r="C150" s="217">
        <v>134.968887</v>
      </c>
      <c r="D150" s="217">
        <v>141.46417199999999</v>
      </c>
      <c r="E150" s="217">
        <v>148.12129200000001</v>
      </c>
      <c r="F150" s="217">
        <v>154.874481</v>
      </c>
      <c r="G150" s="217">
        <v>161.84019499999999</v>
      </c>
      <c r="H150" s="217">
        <v>169.21734599999999</v>
      </c>
      <c r="I150" s="217">
        <v>176.97366299999999</v>
      </c>
      <c r="J150" s="217">
        <v>185.02668800000001</v>
      </c>
      <c r="K150" s="217">
        <v>193.21966599999999</v>
      </c>
      <c r="L150" s="217">
        <v>201.48109400000001</v>
      </c>
      <c r="M150" s="217">
        <v>210.09065200000001</v>
      </c>
      <c r="N150" s="217">
        <v>219.06788599999999</v>
      </c>
      <c r="O150" s="217">
        <v>228.19044500000001</v>
      </c>
      <c r="P150" s="217">
        <v>237.47277800000001</v>
      </c>
      <c r="Q150" s="217">
        <v>246.910965</v>
      </c>
      <c r="R150" s="217">
        <v>256.49893200000002</v>
      </c>
      <c r="S150" s="217">
        <v>266.44735700000001</v>
      </c>
      <c r="T150" s="217">
        <v>276.75292999999999</v>
      </c>
      <c r="U150" s="217">
        <v>287.27276599999999</v>
      </c>
      <c r="V150" s="217">
        <v>298.020782</v>
      </c>
      <c r="W150" s="217">
        <v>309.02038599999997</v>
      </c>
      <c r="X150" s="217">
        <v>320.38388099999997</v>
      </c>
      <c r="Y150" s="217">
        <v>331.94641100000001</v>
      </c>
      <c r="Z150" s="217">
        <v>343.81664999999998</v>
      </c>
      <c r="AA150" s="217">
        <v>356.06863399999997</v>
      </c>
      <c r="AB150" s="217">
        <v>368.52673299999998</v>
      </c>
      <c r="AC150" s="217">
        <v>381.274475</v>
      </c>
      <c r="AD150" s="217">
        <v>394.26309199999997</v>
      </c>
      <c r="AE150" s="217">
        <v>407.61352499999998</v>
      </c>
      <c r="AF150" s="217">
        <v>421.16626000000002</v>
      </c>
      <c r="AG150" s="217">
        <v>434.719086</v>
      </c>
      <c r="AH150" s="217">
        <v>448.69091800000001</v>
      </c>
      <c r="AI150" s="217">
        <v>463.31497200000001</v>
      </c>
      <c r="AJ150" s="217">
        <v>478.25308200000001</v>
      </c>
      <c r="AK150" s="215">
        <f t="shared" si="2"/>
        <v>2.5434320651988487</v>
      </c>
    </row>
    <row r="151" spans="1:37" ht="15" customHeight="1" x14ac:dyDescent="0.45">
      <c r="A151" s="207" t="s">
        <v>537</v>
      </c>
      <c r="B151" s="213" t="s">
        <v>465</v>
      </c>
      <c r="C151" s="217">
        <v>52.475174000000003</v>
      </c>
      <c r="D151" s="217">
        <v>55.000503999999999</v>
      </c>
      <c r="E151" s="217">
        <v>57.588757000000001</v>
      </c>
      <c r="F151" s="217">
        <v>60.214362999999999</v>
      </c>
      <c r="G151" s="217">
        <v>62.922592000000002</v>
      </c>
      <c r="H151" s="217">
        <v>65.790786999999995</v>
      </c>
      <c r="I151" s="217">
        <v>68.806404000000001</v>
      </c>
      <c r="J151" s="217">
        <v>71.937377999999995</v>
      </c>
      <c r="K151" s="217">
        <v>75.122765000000001</v>
      </c>
      <c r="L151" s="217">
        <v>78.334762999999995</v>
      </c>
      <c r="M151" s="217">
        <v>81.682097999999996</v>
      </c>
      <c r="N151" s="217">
        <v>85.172400999999994</v>
      </c>
      <c r="O151" s="217">
        <v>88.719207999999995</v>
      </c>
      <c r="P151" s="217">
        <v>92.328125</v>
      </c>
      <c r="Q151" s="217">
        <v>95.997642999999997</v>
      </c>
      <c r="R151" s="217">
        <v>99.725395000000006</v>
      </c>
      <c r="S151" s="217">
        <v>103.59328499999999</v>
      </c>
      <c r="T151" s="217">
        <v>107.600037</v>
      </c>
      <c r="U151" s="217">
        <v>111.690102</v>
      </c>
      <c r="V151" s="217">
        <v>115.868866</v>
      </c>
      <c r="W151" s="217">
        <v>120.145454</v>
      </c>
      <c r="X151" s="217">
        <v>124.563515</v>
      </c>
      <c r="Y151" s="217">
        <v>129.058975</v>
      </c>
      <c r="Z151" s="217">
        <v>133.674057</v>
      </c>
      <c r="AA151" s="217">
        <v>138.437546</v>
      </c>
      <c r="AB151" s="217">
        <v>143.28118900000001</v>
      </c>
      <c r="AC151" s="217">
        <v>148.23744199999999</v>
      </c>
      <c r="AD151" s="217">
        <v>153.28735399999999</v>
      </c>
      <c r="AE151" s="217">
        <v>158.47795099999999</v>
      </c>
      <c r="AF151" s="217">
        <v>163.747162</v>
      </c>
      <c r="AG151" s="217">
        <v>169.01641799999999</v>
      </c>
      <c r="AH151" s="217">
        <v>174.44859299999999</v>
      </c>
      <c r="AI151" s="217">
        <v>180.134354</v>
      </c>
      <c r="AJ151" s="217">
        <v>185.94220000000001</v>
      </c>
      <c r="AK151" s="215">
        <f t="shared" si="2"/>
        <v>2.5434317950046244</v>
      </c>
    </row>
    <row r="152" spans="1:37" ht="15" customHeight="1" x14ac:dyDescent="0.45">
      <c r="A152" s="207" t="s">
        <v>538</v>
      </c>
      <c r="B152" s="213" t="s">
        <v>467</v>
      </c>
      <c r="C152" s="217">
        <v>38.038769000000002</v>
      </c>
      <c r="D152" s="217">
        <v>39.869357999999998</v>
      </c>
      <c r="E152" s="217">
        <v>41.745559999999998</v>
      </c>
      <c r="F152" s="217">
        <v>43.648837999999998</v>
      </c>
      <c r="G152" s="217">
        <v>45.612006999999998</v>
      </c>
      <c r="H152" s="217">
        <v>47.691135000000003</v>
      </c>
      <c r="I152" s="217">
        <v>49.877128999999996</v>
      </c>
      <c r="J152" s="217">
        <v>52.146740000000001</v>
      </c>
      <c r="K152" s="217">
        <v>54.455798999999999</v>
      </c>
      <c r="L152" s="217">
        <v>56.784142000000003</v>
      </c>
      <c r="M152" s="217">
        <v>59.210597999999997</v>
      </c>
      <c r="N152" s="217">
        <v>61.740692000000003</v>
      </c>
      <c r="O152" s="217">
        <v>64.311736999999994</v>
      </c>
      <c r="P152" s="217">
        <v>66.927811000000005</v>
      </c>
      <c r="Q152" s="217">
        <v>69.587806999999998</v>
      </c>
      <c r="R152" s="217">
        <v>72.290024000000003</v>
      </c>
      <c r="S152" s="217">
        <v>75.093818999999996</v>
      </c>
      <c r="T152" s="217">
        <v>77.998276000000004</v>
      </c>
      <c r="U152" s="217">
        <v>80.963127</v>
      </c>
      <c r="V152" s="217">
        <v>83.992271000000002</v>
      </c>
      <c r="W152" s="217">
        <v>87.092331000000001</v>
      </c>
      <c r="X152" s="217">
        <v>90.294944999999998</v>
      </c>
      <c r="Y152" s="217">
        <v>93.553657999999999</v>
      </c>
      <c r="Z152" s="217">
        <v>96.899085999999997</v>
      </c>
      <c r="AA152" s="217">
        <v>100.352104</v>
      </c>
      <c r="AB152" s="217">
        <v>103.86322</v>
      </c>
      <c r="AC152" s="217">
        <v>107.455956</v>
      </c>
      <c r="AD152" s="217">
        <v>111.116585</v>
      </c>
      <c r="AE152" s="217">
        <v>114.879204</v>
      </c>
      <c r="AF152" s="217">
        <v>118.698807</v>
      </c>
      <c r="AG152" s="217">
        <v>122.518433</v>
      </c>
      <c r="AH152" s="217">
        <v>126.456192</v>
      </c>
      <c r="AI152" s="217">
        <v>130.57772800000001</v>
      </c>
      <c r="AJ152" s="217">
        <v>134.78779599999999</v>
      </c>
      <c r="AK152" s="215">
        <f t="shared" si="2"/>
        <v>2.5434321231583485</v>
      </c>
    </row>
    <row r="153" spans="1:37" ht="15" customHeight="1" x14ac:dyDescent="0.45">
      <c r="A153" s="207" t="s">
        <v>539</v>
      </c>
      <c r="B153" s="213" t="s">
        <v>489</v>
      </c>
      <c r="C153" s="217">
        <v>54.996986</v>
      </c>
      <c r="D153" s="217">
        <v>58.892989999999998</v>
      </c>
      <c r="E153" s="217">
        <v>62.789172999999998</v>
      </c>
      <c r="F153" s="217">
        <v>66.758041000000006</v>
      </c>
      <c r="G153" s="217">
        <v>70.778075999999999</v>
      </c>
      <c r="H153" s="217">
        <v>74.987656000000001</v>
      </c>
      <c r="I153" s="217">
        <v>79.527237</v>
      </c>
      <c r="J153" s="217">
        <v>84.399590000000003</v>
      </c>
      <c r="K153" s="217">
        <v>89.486664000000005</v>
      </c>
      <c r="L153" s="217">
        <v>94.798332000000002</v>
      </c>
      <c r="M153" s="217">
        <v>100.394485</v>
      </c>
      <c r="N153" s="217">
        <v>106.23336</v>
      </c>
      <c r="O153" s="217">
        <v>112.25758399999999</v>
      </c>
      <c r="P153" s="217">
        <v>118.47949199999999</v>
      </c>
      <c r="Q153" s="217">
        <v>124.92057</v>
      </c>
      <c r="R153" s="217">
        <v>131.633026</v>
      </c>
      <c r="S153" s="217">
        <v>138.669693</v>
      </c>
      <c r="T153" s="217">
        <v>145.99121099999999</v>
      </c>
      <c r="U153" s="217">
        <v>153.56544500000001</v>
      </c>
      <c r="V153" s="217">
        <v>161.44944799999999</v>
      </c>
      <c r="W153" s="217">
        <v>169.63758899999999</v>
      </c>
      <c r="X153" s="217">
        <v>178.12756300000001</v>
      </c>
      <c r="Y153" s="217">
        <v>186.85192900000001</v>
      </c>
      <c r="Z153" s="217">
        <v>195.90733299999999</v>
      </c>
      <c r="AA153" s="217">
        <v>205.31163000000001</v>
      </c>
      <c r="AB153" s="217">
        <v>214.96975699999999</v>
      </c>
      <c r="AC153" s="217">
        <v>224.913239</v>
      </c>
      <c r="AD153" s="217">
        <v>235.10389699999999</v>
      </c>
      <c r="AE153" s="217">
        <v>245.611008</v>
      </c>
      <c r="AF153" s="217">
        <v>256.37222300000002</v>
      </c>
      <c r="AG153" s="217">
        <v>267.331726</v>
      </c>
      <c r="AH153" s="217">
        <v>278.59997600000003</v>
      </c>
      <c r="AI153" s="217">
        <v>290.28976399999999</v>
      </c>
      <c r="AJ153" s="217">
        <v>302.27984600000002</v>
      </c>
      <c r="AK153" s="215">
        <f t="shared" si="2"/>
        <v>4.4962983971521648</v>
      </c>
    </row>
    <row r="154" spans="1:37" ht="15" customHeight="1" x14ac:dyDescent="0.45">
      <c r="A154" s="207" t="s">
        <v>540</v>
      </c>
      <c r="B154" s="213" t="s">
        <v>463</v>
      </c>
      <c r="C154" s="217">
        <v>39.756858999999999</v>
      </c>
      <c r="D154" s="217">
        <v>42.573245999999997</v>
      </c>
      <c r="E154" s="217">
        <v>45.389763000000002</v>
      </c>
      <c r="F154" s="217">
        <v>48.258823</v>
      </c>
      <c r="G154" s="217">
        <v>51.164875000000002</v>
      </c>
      <c r="H154" s="217">
        <v>54.207946999999997</v>
      </c>
      <c r="I154" s="217">
        <v>57.489570999999998</v>
      </c>
      <c r="J154" s="217">
        <v>61.011752999999999</v>
      </c>
      <c r="K154" s="217">
        <v>64.689155999999997</v>
      </c>
      <c r="L154" s="217">
        <v>68.528914999999998</v>
      </c>
      <c r="M154" s="217">
        <v>72.574325999999999</v>
      </c>
      <c r="N154" s="217">
        <v>76.795197000000002</v>
      </c>
      <c r="O154" s="217">
        <v>81.150063000000003</v>
      </c>
      <c r="P154" s="217">
        <v>85.647827000000007</v>
      </c>
      <c r="Q154" s="217">
        <v>90.304023999999998</v>
      </c>
      <c r="R154" s="217">
        <v>95.156402999999997</v>
      </c>
      <c r="S154" s="217">
        <v>100.243149</v>
      </c>
      <c r="T154" s="217">
        <v>105.53581200000001</v>
      </c>
      <c r="U154" s="217">
        <v>111.011177</v>
      </c>
      <c r="V154" s="217">
        <v>116.710442</v>
      </c>
      <c r="W154" s="217">
        <v>122.629593</v>
      </c>
      <c r="X154" s="217">
        <v>128.766907</v>
      </c>
      <c r="Y154" s="217">
        <v>135.07368500000001</v>
      </c>
      <c r="Z154" s="217">
        <v>141.61975100000001</v>
      </c>
      <c r="AA154" s="217">
        <v>148.41804500000001</v>
      </c>
      <c r="AB154" s="217">
        <v>155.39982599999999</v>
      </c>
      <c r="AC154" s="217">
        <v>162.58789100000001</v>
      </c>
      <c r="AD154" s="217">
        <v>169.95463599999999</v>
      </c>
      <c r="AE154" s="217">
        <v>177.55012500000001</v>
      </c>
      <c r="AF154" s="217">
        <v>185.32933</v>
      </c>
      <c r="AG154" s="217">
        <v>193.251846</v>
      </c>
      <c r="AH154" s="217">
        <v>201.397583</v>
      </c>
      <c r="AI154" s="217">
        <v>209.848038</v>
      </c>
      <c r="AJ154" s="217">
        <v>218.51554899999999</v>
      </c>
      <c r="AK154" s="215">
        <f t="shared" si="2"/>
        <v>4.4962981104719564</v>
      </c>
    </row>
    <row r="155" spans="1:37" ht="15" customHeight="1" x14ac:dyDescent="0.45">
      <c r="A155" s="207" t="s">
        <v>541</v>
      </c>
      <c r="B155" s="213" t="s">
        <v>465</v>
      </c>
      <c r="C155" s="217">
        <v>7.7857180000000001</v>
      </c>
      <c r="D155" s="217">
        <v>8.3372600000000006</v>
      </c>
      <c r="E155" s="217">
        <v>8.8888280000000002</v>
      </c>
      <c r="F155" s="217">
        <v>9.4506859999999993</v>
      </c>
      <c r="G155" s="217">
        <v>10.019787000000001</v>
      </c>
      <c r="H155" s="217">
        <v>10.615724</v>
      </c>
      <c r="I155" s="217">
        <v>11.258373000000001</v>
      </c>
      <c r="J155" s="217">
        <v>11.948134</v>
      </c>
      <c r="K155" s="217">
        <v>12.668291999999999</v>
      </c>
      <c r="L155" s="217">
        <v>13.420245</v>
      </c>
      <c r="M155" s="217">
        <v>14.212471000000001</v>
      </c>
      <c r="N155" s="217">
        <v>15.039059</v>
      </c>
      <c r="O155" s="217">
        <v>15.891887000000001</v>
      </c>
      <c r="P155" s="217">
        <v>16.772698999999999</v>
      </c>
      <c r="Q155" s="217">
        <v>17.684538</v>
      </c>
      <c r="R155" s="217">
        <v>18.634792000000001</v>
      </c>
      <c r="S155" s="217">
        <v>19.630949000000001</v>
      </c>
      <c r="T155" s="217">
        <v>20.667431000000001</v>
      </c>
      <c r="U155" s="217">
        <v>21.739685000000001</v>
      </c>
      <c r="V155" s="217">
        <v>22.855795000000001</v>
      </c>
      <c r="W155" s="217">
        <v>24.014959000000001</v>
      </c>
      <c r="X155" s="217">
        <v>25.216851999999999</v>
      </c>
      <c r="Y155" s="217">
        <v>26.451929</v>
      </c>
      <c r="Z155" s="217">
        <v>27.733865999999999</v>
      </c>
      <c r="AA155" s="217">
        <v>29.065197000000001</v>
      </c>
      <c r="AB155" s="217">
        <v>30.432465000000001</v>
      </c>
      <c r="AC155" s="217">
        <v>31.840126000000001</v>
      </c>
      <c r="AD155" s="217">
        <v>33.282780000000002</v>
      </c>
      <c r="AE155" s="217">
        <v>34.770229</v>
      </c>
      <c r="AF155" s="217">
        <v>36.293658999999998</v>
      </c>
      <c r="AG155" s="217">
        <v>37.845149999999997</v>
      </c>
      <c r="AH155" s="217">
        <v>39.440356999999999</v>
      </c>
      <c r="AI155" s="217">
        <v>41.095238000000002</v>
      </c>
      <c r="AJ155" s="217">
        <v>42.792622000000001</v>
      </c>
      <c r="AK155" s="215">
        <f t="shared" si="2"/>
        <v>4.4962974513076377</v>
      </c>
    </row>
    <row r="156" spans="1:37" ht="15" customHeight="1" x14ac:dyDescent="0.45">
      <c r="A156" s="207" t="s">
        <v>542</v>
      </c>
      <c r="B156" s="213" t="s">
        <v>467</v>
      </c>
      <c r="C156" s="217">
        <v>7.4544119999999996</v>
      </c>
      <c r="D156" s="217">
        <v>7.9824840000000004</v>
      </c>
      <c r="E156" s="217">
        <v>8.5105810000000002</v>
      </c>
      <c r="F156" s="217">
        <v>9.0485299999999995</v>
      </c>
      <c r="G156" s="217">
        <v>9.593413</v>
      </c>
      <c r="H156" s="217">
        <v>10.163989000000001</v>
      </c>
      <c r="I156" s="217">
        <v>10.779294999999999</v>
      </c>
      <c r="J156" s="217">
        <v>11.439703</v>
      </c>
      <c r="K156" s="217">
        <v>12.129216</v>
      </c>
      <c r="L156" s="217">
        <v>12.849171999999999</v>
      </c>
      <c r="M156" s="217">
        <v>13.607685999999999</v>
      </c>
      <c r="N156" s="217">
        <v>14.399099</v>
      </c>
      <c r="O156" s="217">
        <v>15.215636</v>
      </c>
      <c r="P156" s="217">
        <v>16.058968</v>
      </c>
      <c r="Q156" s="217">
        <v>16.932005</v>
      </c>
      <c r="R156" s="217">
        <v>17.841825</v>
      </c>
      <c r="S156" s="217">
        <v>18.795591000000002</v>
      </c>
      <c r="T156" s="217">
        <v>19.787966000000001</v>
      </c>
      <c r="U156" s="217">
        <v>20.814594</v>
      </c>
      <c r="V156" s="217">
        <v>21.883209000000001</v>
      </c>
      <c r="W156" s="217">
        <v>22.993046</v>
      </c>
      <c r="X156" s="217">
        <v>24.143795000000001</v>
      </c>
      <c r="Y156" s="217">
        <v>25.326315000000001</v>
      </c>
      <c r="Z156" s="217">
        <v>26.553705000000001</v>
      </c>
      <c r="AA156" s="217">
        <v>27.828382000000001</v>
      </c>
      <c r="AB156" s="217">
        <v>29.137466</v>
      </c>
      <c r="AC156" s="217">
        <v>30.485227999999999</v>
      </c>
      <c r="AD156" s="217">
        <v>31.866491</v>
      </c>
      <c r="AE156" s="217">
        <v>33.290646000000002</v>
      </c>
      <c r="AF156" s="217">
        <v>34.749248999999999</v>
      </c>
      <c r="AG156" s="217">
        <v>36.234721999999998</v>
      </c>
      <c r="AH156" s="217">
        <v>37.762047000000003</v>
      </c>
      <c r="AI156" s="217">
        <v>39.346504000000003</v>
      </c>
      <c r="AJ156" s="217">
        <v>40.971668000000001</v>
      </c>
      <c r="AK156" s="215">
        <f t="shared" si="2"/>
        <v>4.4962977629892213</v>
      </c>
    </row>
    <row r="157" spans="1:37" ht="15" customHeight="1" x14ac:dyDescent="0.45">
      <c r="A157" s="207" t="s">
        <v>543</v>
      </c>
      <c r="B157" s="213" t="s">
        <v>491</v>
      </c>
      <c r="C157" s="217">
        <v>32.623344000000003</v>
      </c>
      <c r="D157" s="217">
        <v>33.393250000000002</v>
      </c>
      <c r="E157" s="217">
        <v>34.255257</v>
      </c>
      <c r="F157" s="217">
        <v>35.199181000000003</v>
      </c>
      <c r="G157" s="217">
        <v>36.249946999999999</v>
      </c>
      <c r="H157" s="217">
        <v>37.342125000000003</v>
      </c>
      <c r="I157" s="217">
        <v>38.369132999999998</v>
      </c>
      <c r="J157" s="217">
        <v>39.364657999999999</v>
      </c>
      <c r="K157" s="217">
        <v>40.317588999999998</v>
      </c>
      <c r="L157" s="217">
        <v>41.248534999999997</v>
      </c>
      <c r="M157" s="217">
        <v>42.190047999999997</v>
      </c>
      <c r="N157" s="217">
        <v>43.165565000000001</v>
      </c>
      <c r="O157" s="217">
        <v>44.157950999999997</v>
      </c>
      <c r="P157" s="217">
        <v>45.160736</v>
      </c>
      <c r="Q157" s="217">
        <v>46.148220000000002</v>
      </c>
      <c r="R157" s="217">
        <v>47.133316000000001</v>
      </c>
      <c r="S157" s="217">
        <v>48.182361999999998</v>
      </c>
      <c r="T157" s="217">
        <v>49.265166999999998</v>
      </c>
      <c r="U157" s="217">
        <v>50.353119</v>
      </c>
      <c r="V157" s="217">
        <v>51.444755999999998</v>
      </c>
      <c r="W157" s="217">
        <v>52.559902000000001</v>
      </c>
      <c r="X157" s="217">
        <v>53.692047000000002</v>
      </c>
      <c r="Y157" s="217">
        <v>54.834460999999997</v>
      </c>
      <c r="Z157" s="217">
        <v>55.996811000000001</v>
      </c>
      <c r="AA157" s="217">
        <v>57.193092</v>
      </c>
      <c r="AB157" s="217">
        <v>58.420707999999998</v>
      </c>
      <c r="AC157" s="217">
        <v>59.669243000000002</v>
      </c>
      <c r="AD157" s="217">
        <v>60.932785000000003</v>
      </c>
      <c r="AE157" s="217">
        <v>62.213478000000002</v>
      </c>
      <c r="AF157" s="217">
        <v>63.518089000000003</v>
      </c>
      <c r="AG157" s="217">
        <v>64.812195000000003</v>
      </c>
      <c r="AH157" s="217">
        <v>66.112030000000004</v>
      </c>
      <c r="AI157" s="217">
        <v>67.406265000000005</v>
      </c>
      <c r="AJ157" s="217">
        <v>68.681128999999999</v>
      </c>
      <c r="AK157" s="215">
        <f t="shared" si="2"/>
        <v>1.1052755658647375</v>
      </c>
    </row>
    <row r="158" spans="1:37" ht="15" customHeight="1" x14ac:dyDescent="0.45">
      <c r="A158" s="207" t="s">
        <v>544</v>
      </c>
      <c r="B158" s="213" t="s">
        <v>463</v>
      </c>
      <c r="C158" s="217">
        <v>15.667789000000001</v>
      </c>
      <c r="D158" s="217">
        <v>16.037548000000001</v>
      </c>
      <c r="E158" s="217">
        <v>16.451537999999999</v>
      </c>
      <c r="F158" s="217">
        <v>16.904869000000001</v>
      </c>
      <c r="G158" s="217">
        <v>17.409513</v>
      </c>
      <c r="H158" s="217">
        <v>17.934048000000001</v>
      </c>
      <c r="I158" s="217">
        <v>18.42728</v>
      </c>
      <c r="J158" s="217">
        <v>18.905396</v>
      </c>
      <c r="K158" s="217">
        <v>19.363054000000002</v>
      </c>
      <c r="L158" s="217">
        <v>19.81015</v>
      </c>
      <c r="M158" s="217">
        <v>20.262325000000001</v>
      </c>
      <c r="N158" s="217">
        <v>20.730830999999998</v>
      </c>
      <c r="O158" s="217">
        <v>21.207438</v>
      </c>
      <c r="P158" s="217">
        <v>21.689036999999999</v>
      </c>
      <c r="Q158" s="217">
        <v>22.16329</v>
      </c>
      <c r="R158" s="217">
        <v>22.636396000000001</v>
      </c>
      <c r="S158" s="217">
        <v>23.140215000000001</v>
      </c>
      <c r="T158" s="217">
        <v>23.660246000000001</v>
      </c>
      <c r="U158" s="217">
        <v>24.182749000000001</v>
      </c>
      <c r="V158" s="217">
        <v>24.707021999999998</v>
      </c>
      <c r="W158" s="217">
        <v>25.242584000000001</v>
      </c>
      <c r="X158" s="217">
        <v>25.786311999999999</v>
      </c>
      <c r="Y158" s="217">
        <v>26.334972</v>
      </c>
      <c r="Z158" s="217">
        <v>26.893205999999999</v>
      </c>
      <c r="AA158" s="217">
        <v>27.467732999999999</v>
      </c>
      <c r="AB158" s="217">
        <v>28.057314000000002</v>
      </c>
      <c r="AC158" s="217">
        <v>28.656939000000001</v>
      </c>
      <c r="AD158" s="217">
        <v>29.263773</v>
      </c>
      <c r="AE158" s="217">
        <v>29.878841000000001</v>
      </c>
      <c r="AF158" s="217">
        <v>30.505398</v>
      </c>
      <c r="AG158" s="217">
        <v>31.126906999999999</v>
      </c>
      <c r="AH158" s="217">
        <v>31.751169000000001</v>
      </c>
      <c r="AI158" s="217">
        <v>32.372745999999999</v>
      </c>
      <c r="AJ158" s="217">
        <v>32.985016000000002</v>
      </c>
      <c r="AK158" s="215">
        <f t="shared" si="2"/>
        <v>1.1052757348212949</v>
      </c>
    </row>
    <row r="159" spans="1:37" ht="15" customHeight="1" x14ac:dyDescent="0.45">
      <c r="A159" s="207" t="s">
        <v>545</v>
      </c>
      <c r="B159" s="213" t="s">
        <v>465</v>
      </c>
      <c r="C159" s="217">
        <v>7.2973270000000001</v>
      </c>
      <c r="D159" s="217">
        <v>7.4695429999999998</v>
      </c>
      <c r="E159" s="217">
        <v>7.6623609999999998</v>
      </c>
      <c r="F159" s="217">
        <v>7.8735010000000001</v>
      </c>
      <c r="G159" s="217">
        <v>8.1085410000000007</v>
      </c>
      <c r="H159" s="217">
        <v>8.3528439999999993</v>
      </c>
      <c r="I159" s="217">
        <v>8.5825689999999994</v>
      </c>
      <c r="J159" s="217">
        <v>8.8052530000000004</v>
      </c>
      <c r="K159" s="217">
        <v>9.0184090000000001</v>
      </c>
      <c r="L159" s="217">
        <v>9.2266449999999995</v>
      </c>
      <c r="M159" s="217">
        <v>9.4372469999999993</v>
      </c>
      <c r="N159" s="217">
        <v>9.6554559999999992</v>
      </c>
      <c r="O159" s="217">
        <v>9.8774370000000005</v>
      </c>
      <c r="P159" s="217">
        <v>10.101744</v>
      </c>
      <c r="Q159" s="217">
        <v>10.322628</v>
      </c>
      <c r="R159" s="217">
        <v>10.542979000000001</v>
      </c>
      <c r="S159" s="217">
        <v>10.777634000000001</v>
      </c>
      <c r="T159" s="217">
        <v>11.01984</v>
      </c>
      <c r="U159" s="217">
        <v>11.263197999999999</v>
      </c>
      <c r="V159" s="217">
        <v>11.507379999999999</v>
      </c>
      <c r="W159" s="217">
        <v>11.756819999999999</v>
      </c>
      <c r="X159" s="217">
        <v>12.010063000000001</v>
      </c>
      <c r="Y159" s="217">
        <v>12.265603</v>
      </c>
      <c r="Z159" s="217">
        <v>12.525601999999999</v>
      </c>
      <c r="AA159" s="217">
        <v>12.793191</v>
      </c>
      <c r="AB159" s="217">
        <v>13.06779</v>
      </c>
      <c r="AC159" s="217">
        <v>13.347066999999999</v>
      </c>
      <c r="AD159" s="217">
        <v>13.629702999999999</v>
      </c>
      <c r="AE159" s="217">
        <v>13.916173000000001</v>
      </c>
      <c r="AF159" s="217">
        <v>14.207993999999999</v>
      </c>
      <c r="AG159" s="217">
        <v>14.497463</v>
      </c>
      <c r="AH159" s="217">
        <v>14.788217</v>
      </c>
      <c r="AI159" s="217">
        <v>15.077717</v>
      </c>
      <c r="AJ159" s="217">
        <v>15.362883999999999</v>
      </c>
      <c r="AK159" s="215">
        <f t="shared" si="2"/>
        <v>1.1052755344525464</v>
      </c>
    </row>
    <row r="160" spans="1:37" ht="15" customHeight="1" x14ac:dyDescent="0.45">
      <c r="A160" s="207" t="s">
        <v>546</v>
      </c>
      <c r="B160" s="213" t="s">
        <v>467</v>
      </c>
      <c r="C160" s="217">
        <v>9.6582260000000009</v>
      </c>
      <c r="D160" s="217">
        <v>9.8861600000000003</v>
      </c>
      <c r="E160" s="217">
        <v>10.141359</v>
      </c>
      <c r="F160" s="217">
        <v>10.420812</v>
      </c>
      <c r="G160" s="217">
        <v>10.731890999999999</v>
      </c>
      <c r="H160" s="217">
        <v>11.055235</v>
      </c>
      <c r="I160" s="217">
        <v>11.359282</v>
      </c>
      <c r="J160" s="217">
        <v>11.654012</v>
      </c>
      <c r="K160" s="217">
        <v>11.936128999999999</v>
      </c>
      <c r="L160" s="217">
        <v>12.211738</v>
      </c>
      <c r="M160" s="217">
        <v>12.490475</v>
      </c>
      <c r="N160" s="217">
        <v>12.77928</v>
      </c>
      <c r="O160" s="217">
        <v>13.073078000000001</v>
      </c>
      <c r="P160" s="217">
        <v>13.369954999999999</v>
      </c>
      <c r="Q160" s="217">
        <v>13.662304000000001</v>
      </c>
      <c r="R160" s="217">
        <v>13.953943000000001</v>
      </c>
      <c r="S160" s="217">
        <v>14.264516</v>
      </c>
      <c r="T160" s="217">
        <v>14.585084</v>
      </c>
      <c r="U160" s="217">
        <v>14.907173</v>
      </c>
      <c r="V160" s="217">
        <v>15.230356</v>
      </c>
      <c r="W160" s="217">
        <v>15.560497</v>
      </c>
      <c r="X160" s="217">
        <v>15.895673</v>
      </c>
      <c r="Y160" s="217">
        <v>16.233886999999999</v>
      </c>
      <c r="Z160" s="217">
        <v>16.578002999999999</v>
      </c>
      <c r="AA160" s="217">
        <v>16.932165000000001</v>
      </c>
      <c r="AB160" s="217">
        <v>17.295604999999998</v>
      </c>
      <c r="AC160" s="217">
        <v>17.665236</v>
      </c>
      <c r="AD160" s="217">
        <v>18.039311999999999</v>
      </c>
      <c r="AE160" s="217">
        <v>18.418465000000001</v>
      </c>
      <c r="AF160" s="217">
        <v>18.804697000000001</v>
      </c>
      <c r="AG160" s="217">
        <v>19.187819999999999</v>
      </c>
      <c r="AH160" s="217">
        <v>19.572638999999999</v>
      </c>
      <c r="AI160" s="217">
        <v>19.955801000000001</v>
      </c>
      <c r="AJ160" s="217">
        <v>20.333228999999999</v>
      </c>
      <c r="AK160" s="215">
        <f t="shared" si="2"/>
        <v>1.1052757514682301</v>
      </c>
    </row>
    <row r="161" spans="1:37" ht="15" customHeight="1" x14ac:dyDescent="0.45">
      <c r="A161" s="207" t="s">
        <v>547</v>
      </c>
      <c r="B161" s="210" t="s">
        <v>548</v>
      </c>
      <c r="C161" s="224">
        <v>1752.0273440000001</v>
      </c>
      <c r="D161" s="224">
        <v>1814.933716</v>
      </c>
      <c r="E161" s="224">
        <v>1881.1293949999999</v>
      </c>
      <c r="F161" s="224">
        <v>1948.3891599999999</v>
      </c>
      <c r="G161" s="224">
        <v>2012.5882570000001</v>
      </c>
      <c r="H161" s="224">
        <v>2076.765625</v>
      </c>
      <c r="I161" s="224">
        <v>2141.0654300000001</v>
      </c>
      <c r="J161" s="224">
        <v>2207.3347170000002</v>
      </c>
      <c r="K161" s="224">
        <v>2273.6547850000002</v>
      </c>
      <c r="L161" s="224">
        <v>2339.470703</v>
      </c>
      <c r="M161" s="224">
        <v>2407.908203</v>
      </c>
      <c r="N161" s="224">
        <v>2478.7485350000002</v>
      </c>
      <c r="O161" s="224">
        <v>2551.0173340000001</v>
      </c>
      <c r="P161" s="224">
        <v>2623.2531739999999</v>
      </c>
      <c r="Q161" s="224">
        <v>2696.75</v>
      </c>
      <c r="R161" s="224">
        <v>2770.6901859999998</v>
      </c>
      <c r="S161" s="224">
        <v>2847.0505370000001</v>
      </c>
      <c r="T161" s="224">
        <v>2925.4760740000002</v>
      </c>
      <c r="U161" s="224">
        <v>3004.4797359999998</v>
      </c>
      <c r="V161" s="224">
        <v>3084.1079100000002</v>
      </c>
      <c r="W161" s="224">
        <v>3164.4873050000001</v>
      </c>
      <c r="X161" s="224">
        <v>3246.2346189999998</v>
      </c>
      <c r="Y161" s="224">
        <v>3328.944336</v>
      </c>
      <c r="Z161" s="224">
        <v>3412.4970699999999</v>
      </c>
      <c r="AA161" s="224">
        <v>3499.321289</v>
      </c>
      <c r="AB161" s="224">
        <v>3587.4077149999998</v>
      </c>
      <c r="AC161" s="224">
        <v>3676.3625489999999</v>
      </c>
      <c r="AD161" s="224">
        <v>3765.80249</v>
      </c>
      <c r="AE161" s="224">
        <v>3855.7753910000001</v>
      </c>
      <c r="AF161" s="224">
        <v>3946.889404</v>
      </c>
      <c r="AG161" s="224">
        <v>4036.951172</v>
      </c>
      <c r="AH161" s="224">
        <v>4128.8427730000003</v>
      </c>
      <c r="AI161" s="224">
        <v>4222.3364259999998</v>
      </c>
      <c r="AJ161" s="224">
        <v>4315.8237300000001</v>
      </c>
      <c r="AK161" s="215">
        <f t="shared" si="2"/>
        <v>1.463331262939467</v>
      </c>
    </row>
    <row r="162" spans="1:37" ht="15.75" customHeight="1" x14ac:dyDescent="0.45">
      <c r="AK162" s="215"/>
    </row>
    <row r="163" spans="1:37" ht="15" customHeight="1" x14ac:dyDescent="0.45">
      <c r="B163" s="210" t="s">
        <v>549</v>
      </c>
      <c r="AK163" s="215" t="e">
        <f t="shared" ref="AK163:AK173" si="3">(AJ163-C163)/C163</f>
        <v>#DIV/0!</v>
      </c>
    </row>
    <row r="164" spans="1:37" ht="15" customHeight="1" x14ac:dyDescent="0.45">
      <c r="A164" s="207" t="s">
        <v>550</v>
      </c>
      <c r="B164" s="213" t="s">
        <v>551</v>
      </c>
      <c r="C164" s="216">
        <v>0.86</v>
      </c>
      <c r="D164" s="216">
        <v>0.93</v>
      </c>
      <c r="E164" s="216">
        <v>1</v>
      </c>
      <c r="F164" s="216">
        <v>0</v>
      </c>
      <c r="G164" s="216">
        <v>0</v>
      </c>
      <c r="H164" s="216">
        <v>0</v>
      </c>
      <c r="I164" s="216">
        <v>0</v>
      </c>
      <c r="J164" s="216">
        <v>0</v>
      </c>
      <c r="K164" s="216">
        <v>0</v>
      </c>
      <c r="L164" s="216">
        <v>0</v>
      </c>
      <c r="M164" s="216">
        <v>0</v>
      </c>
      <c r="N164" s="216">
        <v>0</v>
      </c>
      <c r="O164" s="216">
        <v>0</v>
      </c>
      <c r="P164" s="216">
        <v>0</v>
      </c>
      <c r="Q164" s="216">
        <v>0</v>
      </c>
      <c r="R164" s="216">
        <v>0</v>
      </c>
      <c r="S164" s="216">
        <v>0</v>
      </c>
      <c r="T164" s="216">
        <v>0</v>
      </c>
      <c r="U164" s="216">
        <v>0</v>
      </c>
      <c r="V164" s="216">
        <v>0</v>
      </c>
      <c r="W164" s="216">
        <v>0</v>
      </c>
      <c r="X164" s="216">
        <v>0</v>
      </c>
      <c r="Y164" s="216">
        <v>0</v>
      </c>
      <c r="Z164" s="216">
        <v>0</v>
      </c>
      <c r="AA164" s="216">
        <v>0</v>
      </c>
      <c r="AB164" s="216">
        <v>0</v>
      </c>
      <c r="AC164" s="216">
        <v>0</v>
      </c>
      <c r="AD164" s="216">
        <v>0</v>
      </c>
      <c r="AE164" s="216">
        <v>0</v>
      </c>
      <c r="AF164" s="216">
        <v>0</v>
      </c>
      <c r="AG164" s="216">
        <v>0</v>
      </c>
      <c r="AH164" s="216">
        <v>0</v>
      </c>
      <c r="AI164" s="216">
        <v>0</v>
      </c>
      <c r="AJ164" s="216">
        <v>0</v>
      </c>
      <c r="AK164" s="215">
        <f t="shared" si="3"/>
        <v>-1</v>
      </c>
    </row>
    <row r="165" spans="1:37" ht="15" customHeight="1" x14ac:dyDescent="0.45">
      <c r="A165" s="207" t="s">
        <v>553</v>
      </c>
      <c r="B165" s="213" t="s">
        <v>554</v>
      </c>
      <c r="C165" s="216">
        <v>0</v>
      </c>
      <c r="D165" s="216">
        <v>0</v>
      </c>
      <c r="E165" s="216">
        <v>0</v>
      </c>
      <c r="F165" s="216">
        <v>0.41699999999999998</v>
      </c>
      <c r="G165" s="216">
        <v>0.56299999999999994</v>
      </c>
      <c r="H165" s="216">
        <v>0.70799999999999996</v>
      </c>
      <c r="I165" s="216">
        <v>0.85399999999999998</v>
      </c>
      <c r="J165" s="216">
        <v>1</v>
      </c>
      <c r="K165" s="216">
        <v>0</v>
      </c>
      <c r="L165" s="216">
        <v>0</v>
      </c>
      <c r="M165" s="216">
        <v>0</v>
      </c>
      <c r="N165" s="216">
        <v>0</v>
      </c>
      <c r="O165" s="216">
        <v>0</v>
      </c>
      <c r="P165" s="216">
        <v>0</v>
      </c>
      <c r="Q165" s="216">
        <v>0</v>
      </c>
      <c r="R165" s="216">
        <v>0</v>
      </c>
      <c r="S165" s="216">
        <v>0</v>
      </c>
      <c r="T165" s="216">
        <v>0</v>
      </c>
      <c r="U165" s="216">
        <v>0</v>
      </c>
      <c r="V165" s="216">
        <v>0</v>
      </c>
      <c r="W165" s="216">
        <v>0</v>
      </c>
      <c r="X165" s="216">
        <v>0</v>
      </c>
      <c r="Y165" s="216">
        <v>0</v>
      </c>
      <c r="Z165" s="216">
        <v>0</v>
      </c>
      <c r="AA165" s="216">
        <v>0</v>
      </c>
      <c r="AB165" s="216">
        <v>0</v>
      </c>
      <c r="AC165" s="216">
        <v>0</v>
      </c>
      <c r="AD165" s="216">
        <v>0</v>
      </c>
      <c r="AE165" s="216">
        <v>0</v>
      </c>
      <c r="AF165" s="216">
        <v>0</v>
      </c>
      <c r="AG165" s="216">
        <v>0</v>
      </c>
      <c r="AH165" s="216">
        <v>0</v>
      </c>
      <c r="AI165" s="216">
        <v>0</v>
      </c>
      <c r="AJ165" s="216">
        <v>0</v>
      </c>
      <c r="AK165" s="215" t="e">
        <f t="shared" si="3"/>
        <v>#DIV/0!</v>
      </c>
    </row>
    <row r="166" spans="1:37" ht="15" customHeight="1" x14ac:dyDescent="0.45">
      <c r="A166" s="207" t="s">
        <v>555</v>
      </c>
      <c r="B166" s="213" t="s">
        <v>556</v>
      </c>
      <c r="C166" s="216">
        <v>0</v>
      </c>
      <c r="D166" s="216">
        <v>0</v>
      </c>
      <c r="E166" s="216">
        <v>0</v>
      </c>
      <c r="F166" s="216">
        <v>0</v>
      </c>
      <c r="G166" s="216">
        <v>0</v>
      </c>
      <c r="H166" s="216">
        <v>0</v>
      </c>
      <c r="I166" s="216">
        <v>0</v>
      </c>
      <c r="J166" s="216">
        <v>0</v>
      </c>
      <c r="K166" s="216">
        <v>0.5</v>
      </c>
      <c r="L166" s="216">
        <v>0.625</v>
      </c>
      <c r="M166" s="216">
        <v>0.75</v>
      </c>
      <c r="N166" s="216">
        <v>0.875</v>
      </c>
      <c r="O166" s="216">
        <v>1</v>
      </c>
      <c r="P166" s="216">
        <v>0</v>
      </c>
      <c r="Q166" s="216">
        <v>0</v>
      </c>
      <c r="R166" s="216">
        <v>0</v>
      </c>
      <c r="S166" s="216">
        <v>0</v>
      </c>
      <c r="T166" s="216">
        <v>0</v>
      </c>
      <c r="U166" s="216">
        <v>0</v>
      </c>
      <c r="V166" s="216">
        <v>0</v>
      </c>
      <c r="W166" s="216">
        <v>0</v>
      </c>
      <c r="X166" s="216">
        <v>0</v>
      </c>
      <c r="Y166" s="216">
        <v>0</v>
      </c>
      <c r="Z166" s="216">
        <v>0</v>
      </c>
      <c r="AA166" s="216">
        <v>0</v>
      </c>
      <c r="AB166" s="216">
        <v>0</v>
      </c>
      <c r="AC166" s="216">
        <v>0</v>
      </c>
      <c r="AD166" s="216">
        <v>0</v>
      </c>
      <c r="AE166" s="216">
        <v>0</v>
      </c>
      <c r="AF166" s="216">
        <v>0</v>
      </c>
      <c r="AG166" s="216">
        <v>0</v>
      </c>
      <c r="AH166" s="216">
        <v>0</v>
      </c>
      <c r="AI166" s="216">
        <v>0</v>
      </c>
      <c r="AJ166" s="216">
        <v>0</v>
      </c>
      <c r="AK166" s="215" t="e">
        <f t="shared" si="3"/>
        <v>#DIV/0!</v>
      </c>
    </row>
    <row r="167" spans="1:37" ht="15" customHeight="1" x14ac:dyDescent="0.45">
      <c r="A167" s="207" t="s">
        <v>557</v>
      </c>
      <c r="B167" s="213" t="s">
        <v>558</v>
      </c>
      <c r="C167" s="216">
        <v>0</v>
      </c>
      <c r="D167" s="216">
        <v>0</v>
      </c>
      <c r="E167" s="216">
        <v>0</v>
      </c>
      <c r="F167" s="216">
        <v>0</v>
      </c>
      <c r="G167" s="216">
        <v>0</v>
      </c>
      <c r="H167" s="216">
        <v>0</v>
      </c>
      <c r="I167" s="216">
        <v>0</v>
      </c>
      <c r="J167" s="216">
        <v>0</v>
      </c>
      <c r="K167" s="216">
        <v>0</v>
      </c>
      <c r="L167" s="216">
        <v>0</v>
      </c>
      <c r="M167" s="216">
        <v>0</v>
      </c>
      <c r="N167" s="216">
        <v>0</v>
      </c>
      <c r="O167" s="216">
        <v>0</v>
      </c>
      <c r="P167" s="216">
        <v>0.85699999999999998</v>
      </c>
      <c r="Q167" s="216">
        <v>0.89300000000000002</v>
      </c>
      <c r="R167" s="216">
        <v>0.92900000000000005</v>
      </c>
      <c r="S167" s="216">
        <v>0.96399999999999997</v>
      </c>
      <c r="T167" s="216">
        <v>1</v>
      </c>
      <c r="U167" s="216">
        <v>0</v>
      </c>
      <c r="V167" s="216">
        <v>0</v>
      </c>
      <c r="W167" s="216">
        <v>0</v>
      </c>
      <c r="X167" s="216">
        <v>0</v>
      </c>
      <c r="Y167" s="216">
        <v>0</v>
      </c>
      <c r="Z167" s="216">
        <v>0</v>
      </c>
      <c r="AA167" s="216">
        <v>0</v>
      </c>
      <c r="AB167" s="216">
        <v>0</v>
      </c>
      <c r="AC167" s="216">
        <v>0</v>
      </c>
      <c r="AD167" s="216">
        <v>0</v>
      </c>
      <c r="AE167" s="216">
        <v>0</v>
      </c>
      <c r="AF167" s="216">
        <v>0</v>
      </c>
      <c r="AG167" s="216">
        <v>0</v>
      </c>
      <c r="AH167" s="216">
        <v>0</v>
      </c>
      <c r="AI167" s="216">
        <v>0</v>
      </c>
      <c r="AJ167" s="216">
        <v>0</v>
      </c>
      <c r="AK167" s="215" t="e">
        <f t="shared" si="3"/>
        <v>#DIV/0!</v>
      </c>
    </row>
    <row r="168" spans="1:37" ht="15" customHeight="1" x14ac:dyDescent="0.45">
      <c r="A168" s="207" t="s">
        <v>559</v>
      </c>
      <c r="B168" s="213" t="s">
        <v>560</v>
      </c>
      <c r="C168" s="216">
        <v>0</v>
      </c>
      <c r="D168" s="216">
        <v>0</v>
      </c>
      <c r="E168" s="216">
        <v>0</v>
      </c>
      <c r="F168" s="216">
        <v>0</v>
      </c>
      <c r="G168" s="216">
        <v>0</v>
      </c>
      <c r="H168" s="216">
        <v>0</v>
      </c>
      <c r="I168" s="216">
        <v>0</v>
      </c>
      <c r="J168" s="216">
        <v>0</v>
      </c>
      <c r="K168" s="216">
        <v>0</v>
      </c>
      <c r="L168" s="216">
        <v>0</v>
      </c>
      <c r="M168" s="216">
        <v>0</v>
      </c>
      <c r="N168" s="216">
        <v>0</v>
      </c>
      <c r="O168" s="216">
        <v>0</v>
      </c>
      <c r="P168" s="216">
        <v>0</v>
      </c>
      <c r="Q168" s="216">
        <v>0</v>
      </c>
      <c r="R168" s="216">
        <v>0</v>
      </c>
      <c r="S168" s="216">
        <v>0</v>
      </c>
      <c r="T168" s="216">
        <v>0</v>
      </c>
      <c r="U168" s="216">
        <v>0.82399999999999995</v>
      </c>
      <c r="V168" s="216">
        <v>0.85899999999999999</v>
      </c>
      <c r="W168" s="216">
        <v>0.89400000000000002</v>
      </c>
      <c r="X168" s="216">
        <v>0.92900000000000005</v>
      </c>
      <c r="Y168" s="216">
        <v>0.96499999999999997</v>
      </c>
      <c r="Z168" s="216">
        <v>1</v>
      </c>
      <c r="AA168" s="216">
        <v>1</v>
      </c>
      <c r="AB168" s="216">
        <v>1</v>
      </c>
      <c r="AC168" s="216">
        <v>1</v>
      </c>
      <c r="AD168" s="216">
        <v>1</v>
      </c>
      <c r="AE168" s="216">
        <v>1</v>
      </c>
      <c r="AF168" s="216">
        <v>1</v>
      </c>
      <c r="AG168" s="216">
        <v>1</v>
      </c>
      <c r="AH168" s="216">
        <v>1</v>
      </c>
      <c r="AI168" s="216">
        <v>1</v>
      </c>
      <c r="AJ168" s="216">
        <v>1</v>
      </c>
      <c r="AK168" s="215" t="e">
        <f t="shared" si="3"/>
        <v>#DIV/0!</v>
      </c>
    </row>
    <row r="169" spans="1:37" ht="15" customHeight="1" x14ac:dyDescent="0.45">
      <c r="A169" s="207" t="s">
        <v>561</v>
      </c>
      <c r="B169" s="213" t="s">
        <v>562</v>
      </c>
      <c r="C169" s="216">
        <v>7.4999999999999993E-5</v>
      </c>
      <c r="D169" s="216">
        <v>7.4999999999999993E-5</v>
      </c>
      <c r="E169" s="216">
        <v>7.4999999999999993E-5</v>
      </c>
      <c r="F169" s="216">
        <v>7.4999999999999993E-5</v>
      </c>
      <c r="G169" s="216">
        <v>7.4999999999999993E-5</v>
      </c>
      <c r="H169" s="216">
        <v>7.4999999999999993E-5</v>
      </c>
      <c r="I169" s="216">
        <v>7.4999999999999993E-5</v>
      </c>
      <c r="J169" s="216">
        <v>7.4999999999999993E-5</v>
      </c>
      <c r="K169" s="216">
        <v>7.4999999999999993E-5</v>
      </c>
      <c r="L169" s="216">
        <v>7.4999999999999993E-5</v>
      </c>
      <c r="M169" s="216">
        <v>7.4999999999999993E-5</v>
      </c>
      <c r="N169" s="216">
        <v>7.4999999999999993E-5</v>
      </c>
      <c r="O169" s="216">
        <v>1.4100000000000001E-4</v>
      </c>
      <c r="P169" s="216">
        <v>2.0699999999999999E-4</v>
      </c>
      <c r="Q169" s="216">
        <v>3.2400000000000001E-4</v>
      </c>
      <c r="R169" s="216">
        <v>5.4100000000000003E-4</v>
      </c>
      <c r="S169" s="216">
        <v>8.2799999999999996E-4</v>
      </c>
      <c r="T169" s="216">
        <v>1.235E-3</v>
      </c>
      <c r="U169" s="216">
        <v>1.9139999999999999E-3</v>
      </c>
      <c r="V169" s="216">
        <v>3.0400000000000002E-3</v>
      </c>
      <c r="W169" s="216">
        <v>4.2770000000000004E-3</v>
      </c>
      <c r="X169" s="216">
        <v>6.4250000000000002E-3</v>
      </c>
      <c r="Y169" s="216">
        <v>9.5670000000000009E-3</v>
      </c>
      <c r="Z169" s="216">
        <v>1.3788999999999999E-2</v>
      </c>
      <c r="AA169" s="216">
        <v>1.9886000000000001E-2</v>
      </c>
      <c r="AB169" s="216">
        <v>2.9821E-2</v>
      </c>
      <c r="AC169" s="216">
        <v>4.2469E-2</v>
      </c>
      <c r="AD169" s="216">
        <v>5.7057999999999998E-2</v>
      </c>
      <c r="AE169" s="216">
        <v>8.1799999999999998E-2</v>
      </c>
      <c r="AF169" s="216">
        <v>0.109373</v>
      </c>
      <c r="AG169" s="216">
        <v>0.14768500000000001</v>
      </c>
      <c r="AH169" s="216">
        <v>0.20270199999999999</v>
      </c>
      <c r="AI169" s="216">
        <v>0.25794299999999998</v>
      </c>
      <c r="AJ169" s="216">
        <v>0.32362400000000002</v>
      </c>
      <c r="AK169" s="215">
        <f t="shared" si="3"/>
        <v>4313.9866666666676</v>
      </c>
    </row>
    <row r="170" spans="1:37" ht="15" customHeight="1" x14ac:dyDescent="0.45">
      <c r="A170" s="207" t="s">
        <v>563</v>
      </c>
      <c r="B170" s="213" t="s">
        <v>564</v>
      </c>
      <c r="C170" s="216">
        <v>7.4999999999999993E-5</v>
      </c>
      <c r="D170" s="216">
        <v>7.4999999999999993E-5</v>
      </c>
      <c r="E170" s="216">
        <v>7.4999999999999993E-5</v>
      </c>
      <c r="F170" s="216">
        <v>7.4999999999999993E-5</v>
      </c>
      <c r="G170" s="216">
        <v>7.4999999999999993E-5</v>
      </c>
      <c r="H170" s="216">
        <v>7.4999999999999993E-5</v>
      </c>
      <c r="I170" s="216">
        <v>7.4999999999999993E-5</v>
      </c>
      <c r="J170" s="216">
        <v>7.4999999999999993E-5</v>
      </c>
      <c r="K170" s="216">
        <v>7.3200000000000001E-4</v>
      </c>
      <c r="L170" s="216">
        <v>1.206E-3</v>
      </c>
      <c r="M170" s="216">
        <v>2.0669999999999998E-3</v>
      </c>
      <c r="N170" s="216">
        <v>3.3430000000000001E-3</v>
      </c>
      <c r="O170" s="216">
        <v>6.0179999999999999E-3</v>
      </c>
      <c r="P170" s="216">
        <v>8.6910000000000008E-3</v>
      </c>
      <c r="Q170" s="216">
        <v>1.3098E-2</v>
      </c>
      <c r="R170" s="216">
        <v>2.0709999999999999E-2</v>
      </c>
      <c r="S170" s="216">
        <v>3.0592999999999999E-2</v>
      </c>
      <c r="T170" s="216">
        <v>4.4149000000000001E-2</v>
      </c>
      <c r="U170" s="216">
        <v>6.5078999999999998E-2</v>
      </c>
      <c r="V170" s="216">
        <v>9.6518999999999994E-2</v>
      </c>
      <c r="W170" s="216">
        <v>0.130299</v>
      </c>
      <c r="X170" s="216">
        <v>0.180864</v>
      </c>
      <c r="Y170" s="216">
        <v>0.24442</v>
      </c>
      <c r="Z170" s="216">
        <v>0.31644699999999998</v>
      </c>
      <c r="AA170" s="216">
        <v>0.39895399999999998</v>
      </c>
      <c r="AB170" s="216">
        <v>0.49565799999999999</v>
      </c>
      <c r="AC170" s="216">
        <v>0.58388300000000004</v>
      </c>
      <c r="AD170" s="216">
        <v>0.65769500000000003</v>
      </c>
      <c r="AE170" s="216">
        <v>0.73577999999999999</v>
      </c>
      <c r="AF170" s="216">
        <v>0.79349800000000004</v>
      </c>
      <c r="AG170" s="216">
        <v>0.84363699999999997</v>
      </c>
      <c r="AH170" s="216">
        <v>0.88636199999999998</v>
      </c>
      <c r="AI170" s="216">
        <v>0.91451199999999999</v>
      </c>
      <c r="AJ170" s="216">
        <v>0.93648900000000002</v>
      </c>
      <c r="AK170" s="215">
        <f t="shared" si="3"/>
        <v>12485.52</v>
      </c>
    </row>
    <row r="171" spans="1:37" ht="15" customHeight="1" x14ac:dyDescent="0.45">
      <c r="A171" s="207" t="s">
        <v>565</v>
      </c>
      <c r="B171" s="213" t="s">
        <v>566</v>
      </c>
      <c r="C171" s="216">
        <v>7.4999999999999993E-5</v>
      </c>
      <c r="D171" s="216">
        <v>7.4999999999999993E-5</v>
      </c>
      <c r="E171" s="216">
        <v>7.4999999999999993E-5</v>
      </c>
      <c r="F171" s="216">
        <v>7.4999999999999993E-5</v>
      </c>
      <c r="G171" s="216">
        <v>7.4999999999999993E-5</v>
      </c>
      <c r="H171" s="216">
        <v>7.4999999999999993E-5</v>
      </c>
      <c r="I171" s="216">
        <v>7.4999999999999993E-5</v>
      </c>
      <c r="J171" s="216">
        <v>7.4999999999999993E-5</v>
      </c>
      <c r="K171" s="216">
        <v>7.4999999999999993E-5</v>
      </c>
      <c r="L171" s="216">
        <v>7.4999999999999993E-5</v>
      </c>
      <c r="M171" s="216">
        <v>7.4999999999999993E-5</v>
      </c>
      <c r="N171" s="216">
        <v>7.4999999999999993E-5</v>
      </c>
      <c r="O171" s="216">
        <v>7.4999999999999993E-5</v>
      </c>
      <c r="P171" s="216">
        <v>7.4999999999999993E-5</v>
      </c>
      <c r="Q171" s="216">
        <v>7.4999999999999993E-5</v>
      </c>
      <c r="R171" s="216">
        <v>7.4999999999999993E-5</v>
      </c>
      <c r="S171" s="216">
        <v>7.4999999999999993E-5</v>
      </c>
      <c r="T171" s="216">
        <v>7.4999999999999993E-5</v>
      </c>
      <c r="U171" s="216">
        <v>7.4999999999999993E-5</v>
      </c>
      <c r="V171" s="216">
        <v>7.4999999999999993E-5</v>
      </c>
      <c r="W171" s="216">
        <v>7.4999999999999993E-5</v>
      </c>
      <c r="X171" s="216">
        <v>7.4999999999999993E-5</v>
      </c>
      <c r="Y171" s="216">
        <v>7.4999999999999993E-5</v>
      </c>
      <c r="Z171" s="216">
        <v>7.4999999999999993E-5</v>
      </c>
      <c r="AA171" s="216">
        <v>7.4999999999999993E-5</v>
      </c>
      <c r="AB171" s="216">
        <v>7.4999999999999993E-5</v>
      </c>
      <c r="AC171" s="216">
        <v>7.4999999999999993E-5</v>
      </c>
      <c r="AD171" s="216">
        <v>7.4999999999999993E-5</v>
      </c>
      <c r="AE171" s="216">
        <v>7.4999999999999993E-5</v>
      </c>
      <c r="AF171" s="216">
        <v>7.4999999999999993E-5</v>
      </c>
      <c r="AG171" s="216">
        <v>7.4999999999999993E-5</v>
      </c>
      <c r="AH171" s="216">
        <v>7.4999999999999993E-5</v>
      </c>
      <c r="AI171" s="216">
        <v>7.4999999999999993E-5</v>
      </c>
      <c r="AJ171" s="216">
        <v>7.4999999999999993E-5</v>
      </c>
      <c r="AK171" s="215">
        <f t="shared" si="3"/>
        <v>0</v>
      </c>
    </row>
    <row r="172" spans="1:37" ht="15" customHeight="1" x14ac:dyDescent="0.45">
      <c r="A172" s="207" t="s">
        <v>567</v>
      </c>
      <c r="B172" s="213" t="s">
        <v>568</v>
      </c>
      <c r="C172" s="216">
        <v>7.4999999999999993E-5</v>
      </c>
      <c r="D172" s="216">
        <v>7.4999999999999993E-5</v>
      </c>
      <c r="E172" s="216">
        <v>7.4999999999999993E-5</v>
      </c>
      <c r="F172" s="216">
        <v>7.4999999999999993E-5</v>
      </c>
      <c r="G172" s="216">
        <v>7.4999999999999993E-5</v>
      </c>
      <c r="H172" s="216">
        <v>7.4999999999999993E-5</v>
      </c>
      <c r="I172" s="216">
        <v>7.4999999999999993E-5</v>
      </c>
      <c r="J172" s="216">
        <v>7.4999999999999993E-5</v>
      </c>
      <c r="K172" s="216">
        <v>7.4999999999999993E-5</v>
      </c>
      <c r="L172" s="216">
        <v>7.4999999999999993E-5</v>
      </c>
      <c r="M172" s="216">
        <v>7.4999999999999993E-5</v>
      </c>
      <c r="N172" s="216">
        <v>7.4999999999999993E-5</v>
      </c>
      <c r="O172" s="216">
        <v>7.4999999999999993E-5</v>
      </c>
      <c r="P172" s="216">
        <v>7.4999999999999993E-5</v>
      </c>
      <c r="Q172" s="216">
        <v>7.4999999999999993E-5</v>
      </c>
      <c r="R172" s="216">
        <v>7.4999999999999993E-5</v>
      </c>
      <c r="S172" s="216">
        <v>7.4999999999999993E-5</v>
      </c>
      <c r="T172" s="216">
        <v>7.4999999999999993E-5</v>
      </c>
      <c r="U172" s="216">
        <v>7.4999999999999993E-5</v>
      </c>
      <c r="V172" s="216">
        <v>7.4999999999999993E-5</v>
      </c>
      <c r="W172" s="216">
        <v>7.4999999999999993E-5</v>
      </c>
      <c r="X172" s="216">
        <v>7.4999999999999993E-5</v>
      </c>
      <c r="Y172" s="216">
        <v>7.4999999999999993E-5</v>
      </c>
      <c r="Z172" s="216">
        <v>7.4999999999999993E-5</v>
      </c>
      <c r="AA172" s="216">
        <v>7.4999999999999993E-5</v>
      </c>
      <c r="AB172" s="216">
        <v>7.4999999999999993E-5</v>
      </c>
      <c r="AC172" s="216">
        <v>7.4999999999999993E-5</v>
      </c>
      <c r="AD172" s="216">
        <v>7.4999999999999993E-5</v>
      </c>
      <c r="AE172" s="216">
        <v>7.4999999999999993E-5</v>
      </c>
      <c r="AF172" s="216">
        <v>7.4999999999999993E-5</v>
      </c>
      <c r="AG172" s="216">
        <v>7.4999999999999993E-5</v>
      </c>
      <c r="AH172" s="216">
        <v>7.4999999999999993E-5</v>
      </c>
      <c r="AI172" s="216">
        <v>7.4999999999999993E-5</v>
      </c>
      <c r="AJ172" s="216">
        <v>7.4999999999999993E-5</v>
      </c>
      <c r="AK172" s="215">
        <f t="shared" si="3"/>
        <v>0</v>
      </c>
    </row>
    <row r="173" spans="1:37" ht="15.75" customHeight="1" x14ac:dyDescent="0.45">
      <c r="AK173" s="215" t="e">
        <f t="shared" si="3"/>
        <v>#DIV/0!</v>
      </c>
    </row>
    <row r="174" spans="1:37" ht="15" customHeight="1" x14ac:dyDescent="0.45">
      <c r="B174" s="210" t="s">
        <v>569</v>
      </c>
      <c r="AK174" s="215"/>
    </row>
    <row r="175" spans="1:37" ht="15" customHeight="1" x14ac:dyDescent="0.45">
      <c r="B175" s="210" t="s">
        <v>570</v>
      </c>
      <c r="AK175" s="215"/>
    </row>
    <row r="176" spans="1:37" ht="15" customHeight="1" x14ac:dyDescent="0.45">
      <c r="A176" s="207" t="s">
        <v>571</v>
      </c>
      <c r="B176" s="213" t="s">
        <v>463</v>
      </c>
      <c r="C176" s="214">
        <v>76.983894000000006</v>
      </c>
      <c r="D176" s="214">
        <v>77.917090999999999</v>
      </c>
      <c r="E176" s="214">
        <v>78.050338999999994</v>
      </c>
      <c r="F176" s="214">
        <v>78.051865000000006</v>
      </c>
      <c r="G176" s="214">
        <v>78.718902999999997</v>
      </c>
      <c r="H176" s="214">
        <v>79.381377999999998</v>
      </c>
      <c r="I176" s="214">
        <v>80.048409000000007</v>
      </c>
      <c r="J176" s="214">
        <v>80.715462000000002</v>
      </c>
      <c r="K176" s="214">
        <v>80.716453999999999</v>
      </c>
      <c r="L176" s="214">
        <v>81.859375</v>
      </c>
      <c r="M176" s="214">
        <v>83.002883999999995</v>
      </c>
      <c r="N176" s="214">
        <v>84.147018000000003</v>
      </c>
      <c r="O176" s="214">
        <v>85.293532999999996</v>
      </c>
      <c r="P176" s="214">
        <v>85.296333000000004</v>
      </c>
      <c r="Q176" s="214">
        <v>85.687270999999996</v>
      </c>
      <c r="R176" s="214">
        <v>86.083472999999998</v>
      </c>
      <c r="S176" s="214">
        <v>86.472733000000005</v>
      </c>
      <c r="T176" s="214">
        <v>86.878699999999995</v>
      </c>
      <c r="U176" s="214">
        <v>86.919257999999999</v>
      </c>
      <c r="V176" s="214">
        <v>87.424484000000007</v>
      </c>
      <c r="W176" s="214">
        <v>87.933723000000001</v>
      </c>
      <c r="X176" s="214">
        <v>88.471969999999999</v>
      </c>
      <c r="Y176" s="214">
        <v>89.046745000000001</v>
      </c>
      <c r="Z176" s="214">
        <v>89.625579999999999</v>
      </c>
      <c r="AA176" s="214">
        <v>89.774437000000006</v>
      </c>
      <c r="AB176" s="214">
        <v>89.959534000000005</v>
      </c>
      <c r="AC176" s="214">
        <v>90.142052000000007</v>
      </c>
      <c r="AD176" s="214">
        <v>90.310012999999998</v>
      </c>
      <c r="AE176" s="214">
        <v>90.523116999999999</v>
      </c>
      <c r="AF176" s="214">
        <v>90.716003000000001</v>
      </c>
      <c r="AG176" s="214">
        <v>90.938239999999993</v>
      </c>
      <c r="AH176" s="214">
        <v>91.212761</v>
      </c>
      <c r="AI176" s="214">
        <v>91.465958000000001</v>
      </c>
      <c r="AJ176" s="214">
        <v>91.749495999999994</v>
      </c>
      <c r="AK176" s="215">
        <f t="shared" ref="AK176:AK179" si="4">(AJ176-C176)/C176</f>
        <v>0.19180118376448957</v>
      </c>
    </row>
    <row r="177" spans="1:37" ht="15" customHeight="1" x14ac:dyDescent="0.45">
      <c r="A177" s="207" t="s">
        <v>572</v>
      </c>
      <c r="B177" s="213" t="s">
        <v>465</v>
      </c>
      <c r="C177" s="214">
        <v>75.134986999999995</v>
      </c>
      <c r="D177" s="214">
        <v>76.045760999999999</v>
      </c>
      <c r="E177" s="214">
        <v>76.175811999999993</v>
      </c>
      <c r="F177" s="214">
        <v>76.177299000000005</v>
      </c>
      <c r="G177" s="214">
        <v>76.828322999999997</v>
      </c>
      <c r="H177" s="214">
        <v>77.474875999999995</v>
      </c>
      <c r="I177" s="214">
        <v>78.125907999999995</v>
      </c>
      <c r="J177" s="214">
        <v>78.776923999999994</v>
      </c>
      <c r="K177" s="214">
        <v>78.777901</v>
      </c>
      <c r="L177" s="214">
        <v>79.893371999999999</v>
      </c>
      <c r="M177" s="214">
        <v>81.009415000000004</v>
      </c>
      <c r="N177" s="214">
        <v>82.126075999999998</v>
      </c>
      <c r="O177" s="214">
        <v>83.245063999999999</v>
      </c>
      <c r="P177" s="214">
        <v>83.247787000000002</v>
      </c>
      <c r="Q177" s="214">
        <v>83.629333000000003</v>
      </c>
      <c r="R177" s="214">
        <v>84.016013999999998</v>
      </c>
      <c r="S177" s="214">
        <v>84.395920000000004</v>
      </c>
      <c r="T177" s="214">
        <v>84.792145000000005</v>
      </c>
      <c r="U177" s="214">
        <v>84.831733999999997</v>
      </c>
      <c r="V177" s="214">
        <v>85.324821</v>
      </c>
      <c r="W177" s="214">
        <v>85.821831000000003</v>
      </c>
      <c r="X177" s="214">
        <v>86.347160000000002</v>
      </c>
      <c r="Y177" s="214">
        <v>86.908126999999993</v>
      </c>
      <c r="Z177" s="214">
        <v>87.473061000000001</v>
      </c>
      <c r="AA177" s="214">
        <v>87.618331999999995</v>
      </c>
      <c r="AB177" s="214">
        <v>87.798996000000002</v>
      </c>
      <c r="AC177" s="214">
        <v>87.977126999999996</v>
      </c>
      <c r="AD177" s="214">
        <v>88.141045000000005</v>
      </c>
      <c r="AE177" s="214">
        <v>88.349045000000004</v>
      </c>
      <c r="AF177" s="214">
        <v>88.537284999999997</v>
      </c>
      <c r="AG177" s="214">
        <v>88.754188999999997</v>
      </c>
      <c r="AH177" s="214">
        <v>89.022118000000006</v>
      </c>
      <c r="AI177" s="214">
        <v>89.269233999999997</v>
      </c>
      <c r="AJ177" s="214">
        <v>89.545958999999996</v>
      </c>
      <c r="AK177" s="215">
        <f t="shared" si="4"/>
        <v>0.19180108462652695</v>
      </c>
    </row>
    <row r="178" spans="1:37" ht="15" customHeight="1" x14ac:dyDescent="0.45">
      <c r="A178" s="207" t="s">
        <v>573</v>
      </c>
      <c r="B178" s="213" t="s">
        <v>467</v>
      </c>
      <c r="C178" s="214">
        <v>49.160015000000001</v>
      </c>
      <c r="D178" s="214">
        <v>49.755920000000003</v>
      </c>
      <c r="E178" s="214">
        <v>49.841014999999999</v>
      </c>
      <c r="F178" s="214">
        <v>49.841991</v>
      </c>
      <c r="G178" s="214">
        <v>50.267947999999997</v>
      </c>
      <c r="H178" s="214">
        <v>50.690989999999999</v>
      </c>
      <c r="I178" s="214">
        <v>51.116947000000003</v>
      </c>
      <c r="J178" s="214">
        <v>51.542895999999999</v>
      </c>
      <c r="K178" s="214">
        <v>51.543532999999996</v>
      </c>
      <c r="L178" s="214">
        <v>52.273375999999999</v>
      </c>
      <c r="M178" s="214">
        <v>53.003593000000002</v>
      </c>
      <c r="N178" s="214">
        <v>53.734211000000002</v>
      </c>
      <c r="O178" s="214">
        <v>54.466351000000003</v>
      </c>
      <c r="P178" s="214">
        <v>54.468136000000001</v>
      </c>
      <c r="Q178" s="214">
        <v>54.717773000000001</v>
      </c>
      <c r="R178" s="214">
        <v>54.970776000000001</v>
      </c>
      <c r="S178" s="214">
        <v>55.219349000000001</v>
      </c>
      <c r="T178" s="214">
        <v>55.478591999999999</v>
      </c>
      <c r="U178" s="214">
        <v>55.504489999999997</v>
      </c>
      <c r="V178" s="214">
        <v>55.827117999999999</v>
      </c>
      <c r="W178" s="214">
        <v>56.152306000000003</v>
      </c>
      <c r="X178" s="214">
        <v>56.496017000000002</v>
      </c>
      <c r="Y178" s="214">
        <v>56.863052000000003</v>
      </c>
      <c r="Z178" s="214">
        <v>57.232680999999999</v>
      </c>
      <c r="AA178" s="214">
        <v>57.327736000000002</v>
      </c>
      <c r="AB178" s="214">
        <v>57.445945999999999</v>
      </c>
      <c r="AC178" s="214">
        <v>57.562488999999999</v>
      </c>
      <c r="AD178" s="214">
        <v>57.669739</v>
      </c>
      <c r="AE178" s="214">
        <v>57.805832000000002</v>
      </c>
      <c r="AF178" s="214">
        <v>57.929001</v>
      </c>
      <c r="AG178" s="214">
        <v>58.070911000000002</v>
      </c>
      <c r="AH178" s="214">
        <v>58.246215999999997</v>
      </c>
      <c r="AI178" s="214">
        <v>58.407905999999997</v>
      </c>
      <c r="AJ178" s="214">
        <v>58.588959000000003</v>
      </c>
      <c r="AK178" s="215">
        <f t="shared" si="4"/>
        <v>0.19180108061399087</v>
      </c>
    </row>
    <row r="179" spans="1:37" ht="15" customHeight="1" x14ac:dyDescent="0.45">
      <c r="A179" s="207" t="s">
        <v>574</v>
      </c>
      <c r="B179" s="213" t="s">
        <v>575</v>
      </c>
      <c r="C179" s="214">
        <v>72.672828999999993</v>
      </c>
      <c r="D179" s="214">
        <v>73.635513000000003</v>
      </c>
      <c r="E179" s="214">
        <v>73.842620999999994</v>
      </c>
      <c r="F179" s="214">
        <v>73.923462000000001</v>
      </c>
      <c r="G179" s="214">
        <v>74.633422999999993</v>
      </c>
      <c r="H179" s="214">
        <v>75.338631000000007</v>
      </c>
      <c r="I179" s="214">
        <v>76.047836000000004</v>
      </c>
      <c r="J179" s="214">
        <v>76.75676</v>
      </c>
      <c r="K179" s="214">
        <v>76.831406000000001</v>
      </c>
      <c r="L179" s="214">
        <v>77.992560999999995</v>
      </c>
      <c r="M179" s="214">
        <v>79.154769999999999</v>
      </c>
      <c r="N179" s="214">
        <v>80.318213999999998</v>
      </c>
      <c r="O179" s="214">
        <v>81.484336999999996</v>
      </c>
      <c r="P179" s="214">
        <v>81.557327000000001</v>
      </c>
      <c r="Q179" s="214">
        <v>82.000366</v>
      </c>
      <c r="R179" s="214">
        <v>82.447693000000001</v>
      </c>
      <c r="S179" s="214">
        <v>82.887634000000006</v>
      </c>
      <c r="T179" s="214">
        <v>83.342872999999997</v>
      </c>
      <c r="U179" s="214">
        <v>83.446601999999999</v>
      </c>
      <c r="V179" s="214">
        <v>83.995543999999995</v>
      </c>
      <c r="W179" s="214">
        <v>84.547813000000005</v>
      </c>
      <c r="X179" s="214">
        <v>85.127502000000007</v>
      </c>
      <c r="Y179" s="214">
        <v>85.741889999999998</v>
      </c>
      <c r="Z179" s="214">
        <v>86.359802000000002</v>
      </c>
      <c r="AA179" s="214">
        <v>86.557486999999995</v>
      </c>
      <c r="AB179" s="214">
        <v>86.789116000000007</v>
      </c>
      <c r="AC179" s="214">
        <v>87.017257999999998</v>
      </c>
      <c r="AD179" s="214">
        <v>87.230354000000005</v>
      </c>
      <c r="AE179" s="214">
        <v>87.486107000000004</v>
      </c>
      <c r="AF179" s="214">
        <v>87.721412999999998</v>
      </c>
      <c r="AG179" s="214">
        <v>87.984145999999996</v>
      </c>
      <c r="AH179" s="214">
        <v>88.296638000000002</v>
      </c>
      <c r="AI179" s="214">
        <v>88.587615999999997</v>
      </c>
      <c r="AJ179" s="214">
        <v>88.907043000000002</v>
      </c>
      <c r="AK179" s="215">
        <f t="shared" si="4"/>
        <v>0.22338767078958782</v>
      </c>
    </row>
    <row r="180" spans="1:37" ht="15" customHeight="1" x14ac:dyDescent="0.45">
      <c r="B180" s="210" t="s">
        <v>576</v>
      </c>
      <c r="AK180" s="215"/>
    </row>
    <row r="181" spans="1:37" ht="15" customHeight="1" x14ac:dyDescent="0.45">
      <c r="A181" s="207" t="s">
        <v>577</v>
      </c>
      <c r="B181" s="213" t="s">
        <v>463</v>
      </c>
      <c r="C181" s="214">
        <v>74.103470000000002</v>
      </c>
      <c r="D181" s="214">
        <v>74.376639999999995</v>
      </c>
      <c r="E181" s="214">
        <v>74.641022000000007</v>
      </c>
      <c r="F181" s="214">
        <v>74.90258</v>
      </c>
      <c r="G181" s="214">
        <v>75.153717</v>
      </c>
      <c r="H181" s="214">
        <v>75.405899000000005</v>
      </c>
      <c r="I181" s="214">
        <v>75.674721000000005</v>
      </c>
      <c r="J181" s="214">
        <v>75.952560000000005</v>
      </c>
      <c r="K181" s="214">
        <v>76.227692000000005</v>
      </c>
      <c r="L181" s="214">
        <v>76.538535999999993</v>
      </c>
      <c r="M181" s="214">
        <v>76.889747999999997</v>
      </c>
      <c r="N181" s="214">
        <v>77.273643000000007</v>
      </c>
      <c r="O181" s="214">
        <v>77.686035000000004</v>
      </c>
      <c r="P181" s="214">
        <v>78.092140000000001</v>
      </c>
      <c r="Q181" s="214">
        <v>78.501571999999996</v>
      </c>
      <c r="R181" s="214">
        <v>78.920952</v>
      </c>
      <c r="S181" s="214">
        <v>79.347054</v>
      </c>
      <c r="T181" s="214">
        <v>79.779510000000002</v>
      </c>
      <c r="U181" s="214">
        <v>80.217224000000002</v>
      </c>
      <c r="V181" s="214">
        <v>80.654410999999996</v>
      </c>
      <c r="W181" s="214">
        <v>81.104309000000001</v>
      </c>
      <c r="X181" s="214">
        <v>81.567802</v>
      </c>
      <c r="Y181" s="214">
        <v>82.045074</v>
      </c>
      <c r="Z181" s="214">
        <v>82.530777</v>
      </c>
      <c r="AA181" s="214">
        <v>83.003624000000002</v>
      </c>
      <c r="AB181" s="214">
        <v>83.462188999999995</v>
      </c>
      <c r="AC181" s="214">
        <v>83.906631000000004</v>
      </c>
      <c r="AD181" s="214">
        <v>84.330635000000001</v>
      </c>
      <c r="AE181" s="214">
        <v>84.743042000000003</v>
      </c>
      <c r="AF181" s="214">
        <v>85.138962000000006</v>
      </c>
      <c r="AG181" s="214">
        <v>85.529555999999999</v>
      </c>
      <c r="AH181" s="214">
        <v>85.913452000000007</v>
      </c>
      <c r="AI181" s="214">
        <v>86.293036999999998</v>
      </c>
      <c r="AJ181" s="214">
        <v>86.672272000000007</v>
      </c>
      <c r="AK181" s="215">
        <f t="shared" ref="AK181:AK184" si="5">(AJ181-C181)/C181</f>
        <v>0.16961151751733089</v>
      </c>
    </row>
    <row r="182" spans="1:37" ht="15" customHeight="1" x14ac:dyDescent="0.45">
      <c r="A182" s="207" t="s">
        <v>578</v>
      </c>
      <c r="B182" s="213" t="s">
        <v>465</v>
      </c>
      <c r="C182" s="214">
        <v>71.940146999999996</v>
      </c>
      <c r="D182" s="214">
        <v>72.224174000000005</v>
      </c>
      <c r="E182" s="214">
        <v>72.539116000000007</v>
      </c>
      <c r="F182" s="214">
        <v>72.827995000000001</v>
      </c>
      <c r="G182" s="214">
        <v>73.142753999999996</v>
      </c>
      <c r="H182" s="214">
        <v>73.475173999999996</v>
      </c>
      <c r="I182" s="214">
        <v>73.767273000000003</v>
      </c>
      <c r="J182" s="214">
        <v>74.108436999999995</v>
      </c>
      <c r="K182" s="214">
        <v>74.435492999999994</v>
      </c>
      <c r="L182" s="214">
        <v>74.839118999999997</v>
      </c>
      <c r="M182" s="214">
        <v>75.222892999999999</v>
      </c>
      <c r="N182" s="214">
        <v>75.674484000000007</v>
      </c>
      <c r="O182" s="214">
        <v>76.157471000000001</v>
      </c>
      <c r="P182" s="214">
        <v>76.599693000000002</v>
      </c>
      <c r="Q182" s="214">
        <v>76.995033000000006</v>
      </c>
      <c r="R182" s="214">
        <v>77.403960999999995</v>
      </c>
      <c r="S182" s="214">
        <v>77.835257999999996</v>
      </c>
      <c r="T182" s="214">
        <v>78.218208000000004</v>
      </c>
      <c r="U182" s="214">
        <v>78.637069999999994</v>
      </c>
      <c r="V182" s="214">
        <v>79.078461000000004</v>
      </c>
      <c r="W182" s="214">
        <v>79.500641000000002</v>
      </c>
      <c r="X182" s="214">
        <v>79.910576000000006</v>
      </c>
      <c r="Y182" s="214">
        <v>80.342751000000007</v>
      </c>
      <c r="Z182" s="214">
        <v>80.775420999999994</v>
      </c>
      <c r="AA182" s="214">
        <v>81.201369999999997</v>
      </c>
      <c r="AB182" s="214">
        <v>81.656165999999999</v>
      </c>
      <c r="AC182" s="214">
        <v>82.075828999999999</v>
      </c>
      <c r="AD182" s="214">
        <v>82.487685999999997</v>
      </c>
      <c r="AE182" s="214">
        <v>82.913651000000002</v>
      </c>
      <c r="AF182" s="214">
        <v>83.371521000000001</v>
      </c>
      <c r="AG182" s="214">
        <v>83.837753000000006</v>
      </c>
      <c r="AH182" s="214">
        <v>84.327393000000001</v>
      </c>
      <c r="AI182" s="214">
        <v>84.769347999999994</v>
      </c>
      <c r="AJ182" s="214">
        <v>85.192115999999999</v>
      </c>
      <c r="AK182" s="215">
        <f t="shared" si="5"/>
        <v>0.18420825578796779</v>
      </c>
    </row>
    <row r="183" spans="1:37" ht="15" customHeight="1" x14ac:dyDescent="0.45">
      <c r="A183" s="207" t="s">
        <v>579</v>
      </c>
      <c r="B183" s="213" t="s">
        <v>467</v>
      </c>
      <c r="C183" s="214">
        <v>48.898674</v>
      </c>
      <c r="D183" s="214">
        <v>49.028851000000003</v>
      </c>
      <c r="E183" s="214">
        <v>49.146872999999999</v>
      </c>
      <c r="F183" s="214">
        <v>49.271214000000001</v>
      </c>
      <c r="G183" s="214">
        <v>49.411406999999997</v>
      </c>
      <c r="H183" s="214">
        <v>49.570914999999999</v>
      </c>
      <c r="I183" s="214">
        <v>49.758113999999999</v>
      </c>
      <c r="J183" s="214">
        <v>49.942928000000002</v>
      </c>
      <c r="K183" s="214">
        <v>50.108376</v>
      </c>
      <c r="L183" s="214">
        <v>50.296173000000003</v>
      </c>
      <c r="M183" s="214">
        <v>50.509749999999997</v>
      </c>
      <c r="N183" s="214">
        <v>50.727631000000002</v>
      </c>
      <c r="O183" s="214">
        <v>50.961207999999999</v>
      </c>
      <c r="P183" s="214">
        <v>51.200530999999998</v>
      </c>
      <c r="Q183" s="214">
        <v>51.461486999999998</v>
      </c>
      <c r="R183" s="214">
        <v>51.740067000000003</v>
      </c>
      <c r="S183" s="214">
        <v>52.032046999999999</v>
      </c>
      <c r="T183" s="214">
        <v>52.319698000000002</v>
      </c>
      <c r="U183" s="214">
        <v>52.596255999999997</v>
      </c>
      <c r="V183" s="214">
        <v>52.881782999999999</v>
      </c>
      <c r="W183" s="214">
        <v>53.177264999999998</v>
      </c>
      <c r="X183" s="214">
        <v>53.473582999999998</v>
      </c>
      <c r="Y183" s="214">
        <v>53.780375999999997</v>
      </c>
      <c r="Z183" s="214">
        <v>54.100876</v>
      </c>
      <c r="AA183" s="214">
        <v>54.421515999999997</v>
      </c>
      <c r="AB183" s="214">
        <v>54.747345000000003</v>
      </c>
      <c r="AC183" s="214">
        <v>55.077052999999999</v>
      </c>
      <c r="AD183" s="214">
        <v>55.398071000000002</v>
      </c>
      <c r="AE183" s="214">
        <v>55.728043</v>
      </c>
      <c r="AF183" s="214">
        <v>56.056595000000002</v>
      </c>
      <c r="AG183" s="214">
        <v>56.373783000000003</v>
      </c>
      <c r="AH183" s="214">
        <v>56.730606000000002</v>
      </c>
      <c r="AI183" s="214">
        <v>57.099696999999999</v>
      </c>
      <c r="AJ183" s="214">
        <v>57.460537000000002</v>
      </c>
      <c r="AK183" s="215">
        <f t="shared" si="5"/>
        <v>0.17509397085082518</v>
      </c>
    </row>
    <row r="184" spans="1:37" ht="15" customHeight="1" x14ac:dyDescent="0.45">
      <c r="A184" s="207" t="s">
        <v>580</v>
      </c>
      <c r="B184" s="213" t="s">
        <v>575</v>
      </c>
      <c r="C184" s="214">
        <v>68.402602999999999</v>
      </c>
      <c r="D184" s="214">
        <v>68.732192999999995</v>
      </c>
      <c r="E184" s="214">
        <v>69.062111000000002</v>
      </c>
      <c r="F184" s="214">
        <v>69.384827000000001</v>
      </c>
      <c r="G184" s="214">
        <v>69.710151999999994</v>
      </c>
      <c r="H184" s="214">
        <v>70.043471999999994</v>
      </c>
      <c r="I184" s="214">
        <v>70.380814000000001</v>
      </c>
      <c r="J184" s="214">
        <v>70.734665000000007</v>
      </c>
      <c r="K184" s="214">
        <v>71.079346000000001</v>
      </c>
      <c r="L184" s="214">
        <v>71.468315000000004</v>
      </c>
      <c r="M184" s="214">
        <v>71.879920999999996</v>
      </c>
      <c r="N184" s="214">
        <v>72.329200999999998</v>
      </c>
      <c r="O184" s="214">
        <v>72.806061</v>
      </c>
      <c r="P184" s="214">
        <v>73.269019999999998</v>
      </c>
      <c r="Q184" s="214">
        <v>73.724204999999998</v>
      </c>
      <c r="R184" s="214">
        <v>74.190994000000003</v>
      </c>
      <c r="S184" s="214">
        <v>74.669257999999999</v>
      </c>
      <c r="T184" s="214">
        <v>75.136512999999994</v>
      </c>
      <c r="U184" s="214">
        <v>75.614670000000004</v>
      </c>
      <c r="V184" s="214">
        <v>76.099602000000004</v>
      </c>
      <c r="W184" s="214">
        <v>76.587378999999999</v>
      </c>
      <c r="X184" s="214">
        <v>77.079155</v>
      </c>
      <c r="Y184" s="214">
        <v>77.586296000000004</v>
      </c>
      <c r="Z184" s="214">
        <v>78.099670000000003</v>
      </c>
      <c r="AA184" s="214">
        <v>78.597785999999999</v>
      </c>
      <c r="AB184" s="214">
        <v>79.095817999999994</v>
      </c>
      <c r="AC184" s="214">
        <v>79.574516000000003</v>
      </c>
      <c r="AD184" s="214">
        <v>80.036766</v>
      </c>
      <c r="AE184" s="214">
        <v>80.496498000000003</v>
      </c>
      <c r="AF184" s="214">
        <v>80.955223000000004</v>
      </c>
      <c r="AG184" s="214">
        <v>81.4114</v>
      </c>
      <c r="AH184" s="214">
        <v>81.874283000000005</v>
      </c>
      <c r="AI184" s="214">
        <v>82.320076</v>
      </c>
      <c r="AJ184" s="214">
        <v>82.757705999999999</v>
      </c>
      <c r="AK184" s="215">
        <f t="shared" si="5"/>
        <v>0.20986194048784956</v>
      </c>
    </row>
    <row r="185" spans="1:37" ht="15.75" customHeight="1" x14ac:dyDescent="0.45">
      <c r="AK185" s="215"/>
    </row>
    <row r="186" spans="1:37" ht="15" customHeight="1" x14ac:dyDescent="0.45">
      <c r="B186" s="210" t="s">
        <v>581</v>
      </c>
      <c r="AK186" s="215"/>
    </row>
    <row r="187" spans="1:37" ht="15" customHeight="1" x14ac:dyDescent="0.45">
      <c r="B187" s="210" t="s">
        <v>582</v>
      </c>
      <c r="AK187" s="215"/>
    </row>
    <row r="188" spans="1:37" s="237" customFormat="1" ht="15" customHeight="1" x14ac:dyDescent="0.45">
      <c r="A188" s="233" t="s">
        <v>583</v>
      </c>
      <c r="B188" s="234" t="s">
        <v>375</v>
      </c>
      <c r="C188" s="238">
        <v>240.13859270231333</v>
      </c>
      <c r="D188" s="238">
        <v>242.02281861007341</v>
      </c>
      <c r="E188" s="238">
        <v>245.66864137668259</v>
      </c>
      <c r="F188" s="238">
        <v>248.8458394501674</v>
      </c>
      <c r="G188" s="238">
        <v>251.25974680704687</v>
      </c>
      <c r="H188" s="238">
        <v>253.49158572410525</v>
      </c>
      <c r="I188" s="238">
        <v>255.98429246732559</v>
      </c>
      <c r="J188" s="238">
        <v>258.63110596461297</v>
      </c>
      <c r="K188" s="238">
        <v>261.64336889662303</v>
      </c>
      <c r="L188" s="238">
        <v>264.63587332412266</v>
      </c>
      <c r="M188" s="238">
        <v>267.36450973098846</v>
      </c>
      <c r="N188" s="238">
        <v>270.98921468447219</v>
      </c>
      <c r="O188" s="238">
        <v>273.87012956139745</v>
      </c>
      <c r="P188" s="238">
        <v>276.81064789861796</v>
      </c>
      <c r="Q188" s="238">
        <v>279.88124868138357</v>
      </c>
      <c r="R188" s="238">
        <v>282.8831519133692</v>
      </c>
      <c r="S188" s="238">
        <v>285.89543827014808</v>
      </c>
      <c r="T188" s="238">
        <v>289.04619793987581</v>
      </c>
      <c r="U188" s="238">
        <v>292.10929847646958</v>
      </c>
      <c r="V188" s="238">
        <v>295.09306047302653</v>
      </c>
      <c r="W188" s="238">
        <v>298.1186597787609</v>
      </c>
      <c r="X188" s="238">
        <v>301.21433956066539</v>
      </c>
      <c r="Y188" s="238">
        <v>304.22693063144561</v>
      </c>
      <c r="Z188" s="238">
        <v>307.27538223923455</v>
      </c>
      <c r="AA188" s="238">
        <v>310.31619295623545</v>
      </c>
      <c r="AB188" s="238">
        <v>313.38714530254003</v>
      </c>
      <c r="AC188" s="238">
        <v>316.72487206887178</v>
      </c>
      <c r="AD188" s="238">
        <v>320.10167038960378</v>
      </c>
      <c r="AE188" s="238">
        <v>323.70656998903939</v>
      </c>
      <c r="AF188" s="238">
        <v>327.30314889937455</v>
      </c>
      <c r="AG188" s="238">
        <v>331.06023317379106</v>
      </c>
      <c r="AH188" s="238">
        <v>334.79868400462374</v>
      </c>
      <c r="AI188" s="238">
        <v>338.51306377339978</v>
      </c>
      <c r="AJ188" s="238">
        <v>342.14930024136902</v>
      </c>
      <c r="AK188" s="236">
        <f>(AJ188-C188)/C188</f>
        <v>0.42479930606369787</v>
      </c>
    </row>
    <row r="189" spans="1:37" ht="15" customHeight="1" x14ac:dyDescent="0.45">
      <c r="A189" s="207" t="s">
        <v>584</v>
      </c>
      <c r="B189" s="213" t="s">
        <v>377</v>
      </c>
      <c r="C189" s="217">
        <v>306.99826000000002</v>
      </c>
      <c r="D189" s="217">
        <v>312.398346</v>
      </c>
      <c r="E189" s="217">
        <v>316.73498499999999</v>
      </c>
      <c r="F189" s="217">
        <v>321.76828</v>
      </c>
      <c r="G189" s="217">
        <v>326.661224</v>
      </c>
      <c r="H189" s="217">
        <v>331.54806500000001</v>
      </c>
      <c r="I189" s="217">
        <v>336.61721799999998</v>
      </c>
      <c r="J189" s="217">
        <v>341.944031</v>
      </c>
      <c r="K189" s="217">
        <v>347.177795</v>
      </c>
      <c r="L189" s="217">
        <v>352.06173699999999</v>
      </c>
      <c r="M189" s="217">
        <v>357.30523699999998</v>
      </c>
      <c r="N189" s="217">
        <v>362.57074</v>
      </c>
      <c r="O189" s="217">
        <v>367.81332400000002</v>
      </c>
      <c r="P189" s="217">
        <v>373.35595699999999</v>
      </c>
      <c r="Q189" s="217">
        <v>378.95715300000001</v>
      </c>
      <c r="R189" s="217">
        <v>384.82043499999997</v>
      </c>
      <c r="S189" s="217">
        <v>391.13772599999999</v>
      </c>
      <c r="T189" s="217">
        <v>397.88363600000002</v>
      </c>
      <c r="U189" s="217">
        <v>404.70324699999998</v>
      </c>
      <c r="V189" s="217">
        <v>411.51254299999999</v>
      </c>
      <c r="W189" s="217">
        <v>418.59320100000002</v>
      </c>
      <c r="X189" s="217">
        <v>426.01409899999999</v>
      </c>
      <c r="Y189" s="217">
        <v>433.26327500000002</v>
      </c>
      <c r="Z189" s="217">
        <v>440.55630500000001</v>
      </c>
      <c r="AA189" s="217">
        <v>448.22119099999998</v>
      </c>
      <c r="AB189" s="217">
        <v>456.07611100000003</v>
      </c>
      <c r="AC189" s="217">
        <v>464.21176100000002</v>
      </c>
      <c r="AD189" s="217">
        <v>472.52578699999998</v>
      </c>
      <c r="AE189" s="217">
        <v>481.11166400000002</v>
      </c>
      <c r="AF189" s="217">
        <v>489.91342200000003</v>
      </c>
      <c r="AG189" s="217">
        <v>498.80929600000002</v>
      </c>
      <c r="AH189" s="217">
        <v>507.84970099999998</v>
      </c>
      <c r="AI189" s="217">
        <v>517.30895999999996</v>
      </c>
      <c r="AJ189" s="217">
        <v>526.93298300000004</v>
      </c>
      <c r="AK189" s="215">
        <v>1.6472000000000001E-2</v>
      </c>
    </row>
    <row r="190" spans="1:37" ht="15" customHeight="1" x14ac:dyDescent="0.45">
      <c r="A190" s="207" t="s">
        <v>585</v>
      </c>
      <c r="B190" s="213" t="s">
        <v>379</v>
      </c>
      <c r="C190" s="217">
        <v>215.07969700000001</v>
      </c>
      <c r="D190" s="217">
        <v>221.43498199999999</v>
      </c>
      <c r="E190" s="217">
        <v>228.774216</v>
      </c>
      <c r="F190" s="217">
        <v>236.838211</v>
      </c>
      <c r="G190" s="217">
        <v>245.12910500000001</v>
      </c>
      <c r="H190" s="217">
        <v>253.78971899999999</v>
      </c>
      <c r="I190" s="217">
        <v>262.447205</v>
      </c>
      <c r="J190" s="217">
        <v>271.20471199999997</v>
      </c>
      <c r="K190" s="217">
        <v>279.51855499999999</v>
      </c>
      <c r="L190" s="217">
        <v>287.33209199999999</v>
      </c>
      <c r="M190" s="217">
        <v>295.27801499999998</v>
      </c>
      <c r="N190" s="217">
        <v>303.36364700000001</v>
      </c>
      <c r="O190" s="217">
        <v>311.631348</v>
      </c>
      <c r="P190" s="217">
        <v>320.16503899999998</v>
      </c>
      <c r="Q190" s="217">
        <v>328.99328600000001</v>
      </c>
      <c r="R190" s="217">
        <v>337.82965100000001</v>
      </c>
      <c r="S190" s="217">
        <v>347.22100799999998</v>
      </c>
      <c r="T190" s="217">
        <v>357.15185500000001</v>
      </c>
      <c r="U190" s="217">
        <v>366.98620599999998</v>
      </c>
      <c r="V190" s="217">
        <v>376.77923600000003</v>
      </c>
      <c r="W190" s="217">
        <v>386.663208</v>
      </c>
      <c r="X190" s="217">
        <v>396.85571299999998</v>
      </c>
      <c r="Y190" s="217">
        <v>406.576843</v>
      </c>
      <c r="Z190" s="217">
        <v>422.54315200000002</v>
      </c>
      <c r="AA190" s="217">
        <v>434.56622299999998</v>
      </c>
      <c r="AB190" s="217">
        <v>446.63610799999998</v>
      </c>
      <c r="AC190" s="217">
        <v>458.99438500000002</v>
      </c>
      <c r="AD190" s="217">
        <v>471.37200899999999</v>
      </c>
      <c r="AE190" s="217">
        <v>483.94982900000002</v>
      </c>
      <c r="AF190" s="217">
        <v>496.628784</v>
      </c>
      <c r="AG190" s="217">
        <v>509.046875</v>
      </c>
      <c r="AH190" s="217">
        <v>521.631348</v>
      </c>
      <c r="AI190" s="217">
        <v>534.86956799999996</v>
      </c>
      <c r="AJ190" s="217">
        <v>548.33605999999997</v>
      </c>
      <c r="AK190" s="215">
        <v>2.8740999999999999E-2</v>
      </c>
    </row>
    <row r="191" spans="1:37" ht="15" customHeight="1" x14ac:dyDescent="0.45">
      <c r="A191" s="207" t="s">
        <v>586</v>
      </c>
      <c r="B191" s="213" t="s">
        <v>381</v>
      </c>
      <c r="C191" s="217">
        <v>548.28741500000001</v>
      </c>
      <c r="D191" s="217">
        <v>561.05444299999999</v>
      </c>
      <c r="E191" s="217">
        <v>577.34960899999999</v>
      </c>
      <c r="F191" s="217">
        <v>594.88952600000005</v>
      </c>
      <c r="G191" s="217">
        <v>611.90051300000005</v>
      </c>
      <c r="H191" s="217">
        <v>629.011841</v>
      </c>
      <c r="I191" s="217">
        <v>646.52929700000004</v>
      </c>
      <c r="J191" s="217">
        <v>664.286743</v>
      </c>
      <c r="K191" s="217">
        <v>681.90747099999999</v>
      </c>
      <c r="L191" s="217">
        <v>698.88586399999997</v>
      </c>
      <c r="M191" s="217">
        <v>715.33691399999998</v>
      </c>
      <c r="N191" s="217">
        <v>731.85290499999996</v>
      </c>
      <c r="O191" s="217">
        <v>748.68640100000005</v>
      </c>
      <c r="P191" s="217">
        <v>766.04040499999996</v>
      </c>
      <c r="Q191" s="217">
        <v>783.75439500000005</v>
      </c>
      <c r="R191" s="217">
        <v>801.45495600000004</v>
      </c>
      <c r="S191" s="217">
        <v>819.92285200000003</v>
      </c>
      <c r="T191" s="217">
        <v>839.26342799999998</v>
      </c>
      <c r="U191" s="217">
        <v>858.87658699999997</v>
      </c>
      <c r="V191" s="217">
        <v>878.97399900000005</v>
      </c>
      <c r="W191" s="217">
        <v>899.43737799999997</v>
      </c>
      <c r="X191" s="217">
        <v>920.62109399999997</v>
      </c>
      <c r="Y191" s="217">
        <v>942.10168499999997</v>
      </c>
      <c r="Z191" s="217">
        <v>963.06237799999997</v>
      </c>
      <c r="AA191" s="217">
        <v>987.32141100000001</v>
      </c>
      <c r="AB191" s="217">
        <v>1011.782104</v>
      </c>
      <c r="AC191" s="217">
        <v>1037.0048830000001</v>
      </c>
      <c r="AD191" s="217">
        <v>1063.0371090000001</v>
      </c>
      <c r="AE191" s="217">
        <v>1089.852173</v>
      </c>
      <c r="AF191" s="217">
        <v>1117.469971</v>
      </c>
      <c r="AG191" s="217">
        <v>1145.174072</v>
      </c>
      <c r="AH191" s="217">
        <v>1173.7210689999999</v>
      </c>
      <c r="AI191" s="217">
        <v>1203.7104489999999</v>
      </c>
      <c r="AJ191" s="217">
        <v>1234.487061</v>
      </c>
      <c r="AK191" s="215">
        <v>2.495E-2</v>
      </c>
    </row>
    <row r="192" spans="1:37" ht="15" customHeight="1" x14ac:dyDescent="0.45">
      <c r="A192" s="207" t="s">
        <v>587</v>
      </c>
      <c r="B192" s="213" t="s">
        <v>383</v>
      </c>
      <c r="C192" s="217">
        <v>2803.47876</v>
      </c>
      <c r="D192" s="217">
        <v>2866.694336</v>
      </c>
      <c r="E192" s="217">
        <v>2922.6206050000001</v>
      </c>
      <c r="F192" s="217">
        <v>2976.0673830000001</v>
      </c>
      <c r="G192" s="217">
        <v>3026.9721679999998</v>
      </c>
      <c r="H192" s="217">
        <v>3078.1628420000002</v>
      </c>
      <c r="I192" s="217">
        <v>3130.133057</v>
      </c>
      <c r="J192" s="217">
        <v>3183.9946289999998</v>
      </c>
      <c r="K192" s="217">
        <v>3238.5991210000002</v>
      </c>
      <c r="L192" s="217">
        <v>3290.2148440000001</v>
      </c>
      <c r="M192" s="217">
        <v>3342.922607</v>
      </c>
      <c r="N192" s="217">
        <v>3395.1208499999998</v>
      </c>
      <c r="O192" s="217">
        <v>3446.1132809999999</v>
      </c>
      <c r="P192" s="217">
        <v>3497.8991700000001</v>
      </c>
      <c r="Q192" s="217">
        <v>3551.1125489999999</v>
      </c>
      <c r="R192" s="217">
        <v>3604.3937989999999</v>
      </c>
      <c r="S192" s="217">
        <v>3658.8928219999998</v>
      </c>
      <c r="T192" s="217">
        <v>3715.2036130000001</v>
      </c>
      <c r="U192" s="217">
        <v>3771.4096679999998</v>
      </c>
      <c r="V192" s="217">
        <v>3828.4726559999999</v>
      </c>
      <c r="W192" s="217">
        <v>3886.2299800000001</v>
      </c>
      <c r="X192" s="217">
        <v>3945.1708979999999</v>
      </c>
      <c r="Y192" s="217">
        <v>4003.0825199999999</v>
      </c>
      <c r="Z192" s="217">
        <v>4058.850586</v>
      </c>
      <c r="AA192" s="217">
        <v>4119.625</v>
      </c>
      <c r="AB192" s="217">
        <v>4181.0571289999998</v>
      </c>
      <c r="AC192" s="217">
        <v>4243.5712890000004</v>
      </c>
      <c r="AD192" s="217">
        <v>4306.9497069999998</v>
      </c>
      <c r="AE192" s="217">
        <v>4371.7246089999999</v>
      </c>
      <c r="AF192" s="217">
        <v>4438.46875</v>
      </c>
      <c r="AG192" s="217">
        <v>4507.2084960000002</v>
      </c>
      <c r="AH192" s="217">
        <v>4579.8383789999998</v>
      </c>
      <c r="AI192" s="217">
        <v>4659.4819340000004</v>
      </c>
      <c r="AJ192" s="217">
        <v>4744.0268550000001</v>
      </c>
      <c r="AK192" s="215">
        <v>1.5866000000000002E-2</v>
      </c>
    </row>
    <row r="193" spans="1:37" ht="15" customHeight="1" x14ac:dyDescent="0.45">
      <c r="A193" s="207" t="s">
        <v>588</v>
      </c>
      <c r="B193" s="213" t="s">
        <v>385</v>
      </c>
      <c r="C193" s="217">
        <v>430.94415300000003</v>
      </c>
      <c r="D193" s="217">
        <v>442.06646699999999</v>
      </c>
      <c r="E193" s="217">
        <v>454.84670999999997</v>
      </c>
      <c r="F193" s="217">
        <v>469.46279900000002</v>
      </c>
      <c r="G193" s="217">
        <v>484.800049</v>
      </c>
      <c r="H193" s="217">
        <v>500.92379799999998</v>
      </c>
      <c r="I193" s="217">
        <v>517.88250700000003</v>
      </c>
      <c r="J193" s="217">
        <v>535.38958700000001</v>
      </c>
      <c r="K193" s="217">
        <v>553.396118</v>
      </c>
      <c r="L193" s="217">
        <v>571.469604</v>
      </c>
      <c r="M193" s="217">
        <v>589.83227499999998</v>
      </c>
      <c r="N193" s="217">
        <v>608.47436500000003</v>
      </c>
      <c r="O193" s="217">
        <v>627.62194799999997</v>
      </c>
      <c r="P193" s="217">
        <v>647.38147000000004</v>
      </c>
      <c r="Q193" s="217">
        <v>668.07714799999997</v>
      </c>
      <c r="R193" s="217">
        <v>689.08837900000003</v>
      </c>
      <c r="S193" s="217">
        <v>710.983521</v>
      </c>
      <c r="T193" s="217">
        <v>734.07080099999996</v>
      </c>
      <c r="U193" s="217">
        <v>758.02221699999996</v>
      </c>
      <c r="V193" s="217">
        <v>782.85998500000005</v>
      </c>
      <c r="W193" s="217">
        <v>808.53479000000004</v>
      </c>
      <c r="X193" s="217">
        <v>835.05602999999996</v>
      </c>
      <c r="Y193" s="217">
        <v>862.44982900000002</v>
      </c>
      <c r="Z193" s="217">
        <v>893.62463400000001</v>
      </c>
      <c r="AA193" s="217">
        <v>924.79650900000001</v>
      </c>
      <c r="AB193" s="217">
        <v>956.92382799999996</v>
      </c>
      <c r="AC193" s="217">
        <v>990.49182099999996</v>
      </c>
      <c r="AD193" s="217">
        <v>1025.5889890000001</v>
      </c>
      <c r="AE193" s="217">
        <v>1062.1479489999999</v>
      </c>
      <c r="AF193" s="217">
        <v>1100.1204829999999</v>
      </c>
      <c r="AG193" s="217">
        <v>1139.0478519999999</v>
      </c>
      <c r="AH193" s="217">
        <v>1179.564331</v>
      </c>
      <c r="AI193" s="217">
        <v>1222.1647949999999</v>
      </c>
      <c r="AJ193" s="217">
        <v>1266.6839600000001</v>
      </c>
      <c r="AK193" s="215">
        <v>3.3444000000000002E-2</v>
      </c>
    </row>
    <row r="194" spans="1:37" ht="15" customHeight="1" x14ac:dyDescent="0.45">
      <c r="A194" s="207" t="s">
        <v>589</v>
      </c>
      <c r="B194" s="213" t="s">
        <v>387</v>
      </c>
      <c r="C194" s="217">
        <v>846.66473399999995</v>
      </c>
      <c r="D194" s="217">
        <v>867.62976100000003</v>
      </c>
      <c r="E194" s="217">
        <v>895.18261700000005</v>
      </c>
      <c r="F194" s="217">
        <v>926.42285200000003</v>
      </c>
      <c r="G194" s="217">
        <v>955.55487100000005</v>
      </c>
      <c r="H194" s="217">
        <v>983.76629600000001</v>
      </c>
      <c r="I194" s="217">
        <v>1012.714233</v>
      </c>
      <c r="J194" s="217">
        <v>1042.1669919999999</v>
      </c>
      <c r="K194" s="217">
        <v>1071.4404300000001</v>
      </c>
      <c r="L194" s="217">
        <v>1099.901611</v>
      </c>
      <c r="M194" s="217">
        <v>1130.3637699999999</v>
      </c>
      <c r="N194" s="217">
        <v>1157.8054199999999</v>
      </c>
      <c r="O194" s="217">
        <v>1186.096436</v>
      </c>
      <c r="P194" s="217">
        <v>1215.578125</v>
      </c>
      <c r="Q194" s="217">
        <v>1246.8442379999999</v>
      </c>
      <c r="R194" s="217">
        <v>1278.2749020000001</v>
      </c>
      <c r="S194" s="217">
        <v>1309.892578</v>
      </c>
      <c r="T194" s="217">
        <v>1343.2932129999999</v>
      </c>
      <c r="U194" s="217">
        <v>1377.5493160000001</v>
      </c>
      <c r="V194" s="217">
        <v>1412.49585</v>
      </c>
      <c r="W194" s="217">
        <v>1447.790039</v>
      </c>
      <c r="X194" s="217">
        <v>1482.1735839999999</v>
      </c>
      <c r="Y194" s="217">
        <v>1517.2102050000001</v>
      </c>
      <c r="Z194" s="217">
        <v>1549.4169919999999</v>
      </c>
      <c r="AA194" s="217">
        <v>1588.4243160000001</v>
      </c>
      <c r="AB194" s="217">
        <v>1628.661621</v>
      </c>
      <c r="AC194" s="217">
        <v>1668.2033690000001</v>
      </c>
      <c r="AD194" s="217">
        <v>1709.315918</v>
      </c>
      <c r="AE194" s="217">
        <v>1752.2788089999999</v>
      </c>
      <c r="AF194" s="217">
        <v>1797.088379</v>
      </c>
      <c r="AG194" s="217">
        <v>1843.0329589999999</v>
      </c>
      <c r="AH194" s="217">
        <v>1887.2143550000001</v>
      </c>
      <c r="AI194" s="217">
        <v>1933.7036129999999</v>
      </c>
      <c r="AJ194" s="217">
        <v>1982.4169919999999</v>
      </c>
      <c r="AK194" s="215">
        <v>2.6158000000000001E-2</v>
      </c>
    </row>
    <row r="195" spans="1:37" ht="15" customHeight="1" x14ac:dyDescent="0.45">
      <c r="A195" s="207" t="s">
        <v>590</v>
      </c>
      <c r="B195" s="213" t="s">
        <v>389</v>
      </c>
      <c r="C195" s="217">
        <v>594.518372</v>
      </c>
      <c r="D195" s="217">
        <v>602.92016599999999</v>
      </c>
      <c r="E195" s="217">
        <v>611.57794200000001</v>
      </c>
      <c r="F195" s="217">
        <v>620.98602300000005</v>
      </c>
      <c r="G195" s="217">
        <v>629.04119900000001</v>
      </c>
      <c r="H195" s="217">
        <v>636.34966999999995</v>
      </c>
      <c r="I195" s="217">
        <v>643.50427200000001</v>
      </c>
      <c r="J195" s="217">
        <v>650.425476</v>
      </c>
      <c r="K195" s="217">
        <v>657.34338400000001</v>
      </c>
      <c r="L195" s="217">
        <v>664.10382100000004</v>
      </c>
      <c r="M195" s="217">
        <v>671.41711399999997</v>
      </c>
      <c r="N195" s="217">
        <v>679.07220500000005</v>
      </c>
      <c r="O195" s="217">
        <v>687.00878899999998</v>
      </c>
      <c r="P195" s="217">
        <v>696.000854</v>
      </c>
      <c r="Q195" s="217">
        <v>706.20788600000003</v>
      </c>
      <c r="R195" s="217">
        <v>717.41540499999996</v>
      </c>
      <c r="S195" s="217">
        <v>729.03125</v>
      </c>
      <c r="T195" s="217">
        <v>740.87738000000002</v>
      </c>
      <c r="U195" s="217">
        <v>752.26245100000006</v>
      </c>
      <c r="V195" s="217">
        <v>763.26330600000006</v>
      </c>
      <c r="W195" s="217">
        <v>774.41564900000003</v>
      </c>
      <c r="X195" s="217">
        <v>785.37127699999996</v>
      </c>
      <c r="Y195" s="217">
        <v>796.344604</v>
      </c>
      <c r="Z195" s="217">
        <v>800.55377199999998</v>
      </c>
      <c r="AA195" s="217">
        <v>813.31451400000003</v>
      </c>
      <c r="AB195" s="217">
        <v>826.242615</v>
      </c>
      <c r="AC195" s="217">
        <v>839.47210700000005</v>
      </c>
      <c r="AD195" s="217">
        <v>853.16632100000004</v>
      </c>
      <c r="AE195" s="217">
        <v>867.10070800000005</v>
      </c>
      <c r="AF195" s="217">
        <v>881.24511700000005</v>
      </c>
      <c r="AG195" s="217">
        <v>895.43237299999998</v>
      </c>
      <c r="AH195" s="217">
        <v>909.95165999999995</v>
      </c>
      <c r="AI195" s="217">
        <v>925.32495100000006</v>
      </c>
      <c r="AJ195" s="217">
        <v>941.78686500000003</v>
      </c>
      <c r="AK195" s="215">
        <v>1.4035000000000001E-2</v>
      </c>
    </row>
    <row r="196" spans="1:37" ht="15" customHeight="1" x14ac:dyDescent="0.45">
      <c r="A196" s="207" t="s">
        <v>591</v>
      </c>
      <c r="B196" s="213" t="s">
        <v>391</v>
      </c>
      <c r="C196" s="217">
        <v>1641.2532960000001</v>
      </c>
      <c r="D196" s="217">
        <v>1735.1098629999999</v>
      </c>
      <c r="E196" s="217">
        <v>1830.6876219999999</v>
      </c>
      <c r="F196" s="217">
        <v>1927.724121</v>
      </c>
      <c r="G196" s="217">
        <v>2026.0986330000001</v>
      </c>
      <c r="H196" s="217">
        <v>2130.6208499999998</v>
      </c>
      <c r="I196" s="217">
        <v>2233.2697750000002</v>
      </c>
      <c r="J196" s="217">
        <v>2340.4448240000002</v>
      </c>
      <c r="K196" s="217">
        <v>2448.5439449999999</v>
      </c>
      <c r="L196" s="217">
        <v>2553.7973630000001</v>
      </c>
      <c r="M196" s="217">
        <v>2664.005615</v>
      </c>
      <c r="N196" s="217">
        <v>2780.4399410000001</v>
      </c>
      <c r="O196" s="217">
        <v>2899.2739259999998</v>
      </c>
      <c r="P196" s="217">
        <v>3019.4560550000001</v>
      </c>
      <c r="Q196" s="217">
        <v>3142.601318</v>
      </c>
      <c r="R196" s="217">
        <v>3267.0307619999999</v>
      </c>
      <c r="S196" s="217">
        <v>3398.1228030000002</v>
      </c>
      <c r="T196" s="217">
        <v>3532.9846189999998</v>
      </c>
      <c r="U196" s="217">
        <v>3669.1604000000002</v>
      </c>
      <c r="V196" s="217">
        <v>3808.007568</v>
      </c>
      <c r="W196" s="217">
        <v>3949.2407229999999</v>
      </c>
      <c r="X196" s="217">
        <v>4094.1010740000002</v>
      </c>
      <c r="Y196" s="217">
        <v>4241.9643550000001</v>
      </c>
      <c r="Z196" s="217">
        <v>4353.6484380000002</v>
      </c>
      <c r="AA196" s="217">
        <v>4499.451172</v>
      </c>
      <c r="AB196" s="217">
        <v>4649.4282229999999</v>
      </c>
      <c r="AC196" s="217">
        <v>4802.7270509999998</v>
      </c>
      <c r="AD196" s="217">
        <v>4957.6303710000002</v>
      </c>
      <c r="AE196" s="217">
        <v>5111.7314450000003</v>
      </c>
      <c r="AF196" s="217">
        <v>5267.8315430000002</v>
      </c>
      <c r="AG196" s="217">
        <v>5421.7597660000001</v>
      </c>
      <c r="AH196" s="217">
        <v>5579.2065430000002</v>
      </c>
      <c r="AI196" s="217">
        <v>5737.1601559999999</v>
      </c>
      <c r="AJ196" s="217">
        <v>5891.642578</v>
      </c>
      <c r="AK196" s="215">
        <v>3.8941000000000003E-2</v>
      </c>
    </row>
    <row r="197" spans="1:37" ht="15" customHeight="1" x14ac:dyDescent="0.45">
      <c r="A197" s="207" t="s">
        <v>592</v>
      </c>
      <c r="B197" s="213" t="s">
        <v>393</v>
      </c>
      <c r="C197" s="217">
        <v>759.21167000000003</v>
      </c>
      <c r="D197" s="217">
        <v>772.33184800000004</v>
      </c>
      <c r="E197" s="217">
        <v>781.57067900000004</v>
      </c>
      <c r="F197" s="217">
        <v>786.94586200000003</v>
      </c>
      <c r="G197" s="217">
        <v>795.79724099999999</v>
      </c>
      <c r="H197" s="217">
        <v>803.82781999999997</v>
      </c>
      <c r="I197" s="217">
        <v>811.85626200000002</v>
      </c>
      <c r="J197" s="217">
        <v>820.24499500000002</v>
      </c>
      <c r="K197" s="217">
        <v>828.41430700000001</v>
      </c>
      <c r="L197" s="217">
        <v>835.67132600000002</v>
      </c>
      <c r="M197" s="217">
        <v>842.94769299999996</v>
      </c>
      <c r="N197" s="217">
        <v>850.32977300000005</v>
      </c>
      <c r="O197" s="217">
        <v>857.08734100000004</v>
      </c>
      <c r="P197" s="217">
        <v>862.969604</v>
      </c>
      <c r="Q197" s="217">
        <v>868.05255099999999</v>
      </c>
      <c r="R197" s="217">
        <v>872.71527100000003</v>
      </c>
      <c r="S197" s="217">
        <v>877.80835000000002</v>
      </c>
      <c r="T197" s="217">
        <v>883.76794400000006</v>
      </c>
      <c r="U197" s="217">
        <v>889.84094200000004</v>
      </c>
      <c r="V197" s="217">
        <v>895.33221400000002</v>
      </c>
      <c r="W197" s="217">
        <v>900.11144999999999</v>
      </c>
      <c r="X197" s="217">
        <v>904.60974099999999</v>
      </c>
      <c r="Y197" s="217">
        <v>908.702271</v>
      </c>
      <c r="Z197" s="217">
        <v>910.38562000000002</v>
      </c>
      <c r="AA197" s="217">
        <v>915.69512899999995</v>
      </c>
      <c r="AB197" s="217">
        <v>921.76684599999999</v>
      </c>
      <c r="AC197" s="217">
        <v>928.51953100000003</v>
      </c>
      <c r="AD197" s="217">
        <v>935.48767099999998</v>
      </c>
      <c r="AE197" s="217">
        <v>942.42047100000002</v>
      </c>
      <c r="AF197" s="217">
        <v>949.50726299999997</v>
      </c>
      <c r="AG197" s="217">
        <v>956.71099900000002</v>
      </c>
      <c r="AH197" s="217">
        <v>964.198669</v>
      </c>
      <c r="AI197" s="217">
        <v>972.56158400000004</v>
      </c>
      <c r="AJ197" s="217">
        <v>981.73742700000003</v>
      </c>
      <c r="AK197" s="215">
        <v>7.5249999999999996E-3</v>
      </c>
    </row>
    <row r="198" spans="1:37" ht="15" customHeight="1" x14ac:dyDescent="0.45">
      <c r="A198" s="207" t="s">
        <v>593</v>
      </c>
      <c r="B198" s="213" t="s">
        <v>395</v>
      </c>
      <c r="C198" s="217">
        <v>1227.17749</v>
      </c>
      <c r="D198" s="217">
        <v>1281.091553</v>
      </c>
      <c r="E198" s="217">
        <v>1336.993774</v>
      </c>
      <c r="F198" s="217">
        <v>1394.5722659999999</v>
      </c>
      <c r="G198" s="217">
        <v>1454.5654300000001</v>
      </c>
      <c r="H198" s="217">
        <v>1518.3892820000001</v>
      </c>
      <c r="I198" s="217">
        <v>1585.948975</v>
      </c>
      <c r="J198" s="217">
        <v>1656.4652100000001</v>
      </c>
      <c r="K198" s="217">
        <v>1729.3085940000001</v>
      </c>
      <c r="L198" s="217">
        <v>1802.880981</v>
      </c>
      <c r="M198" s="217">
        <v>1879.7045900000001</v>
      </c>
      <c r="N198" s="217">
        <v>1959.598389</v>
      </c>
      <c r="O198" s="217">
        <v>2041.0585940000001</v>
      </c>
      <c r="P198" s="217">
        <v>2125.2065429999998</v>
      </c>
      <c r="Q198" s="217">
        <v>2211.9477539999998</v>
      </c>
      <c r="R198" s="217">
        <v>2300.78125</v>
      </c>
      <c r="S198" s="217">
        <v>2393.4003910000001</v>
      </c>
      <c r="T198" s="217">
        <v>2490.4875489999999</v>
      </c>
      <c r="U198" s="217">
        <v>2590.35376</v>
      </c>
      <c r="V198" s="217">
        <v>2693.2734380000002</v>
      </c>
      <c r="W198" s="217">
        <v>2799.6127929999998</v>
      </c>
      <c r="X198" s="217">
        <v>2910.3215329999998</v>
      </c>
      <c r="Y198" s="217">
        <v>3023.7204590000001</v>
      </c>
      <c r="Z198" s="217">
        <v>3168.8173830000001</v>
      </c>
      <c r="AA198" s="217">
        <v>3296.741943</v>
      </c>
      <c r="AB198" s="217">
        <v>3428.5756839999999</v>
      </c>
      <c r="AC198" s="217">
        <v>3565.923828</v>
      </c>
      <c r="AD198" s="217">
        <v>3708.4467770000001</v>
      </c>
      <c r="AE198" s="217">
        <v>3856.7751459999999</v>
      </c>
      <c r="AF198" s="217">
        <v>4009.5854490000002</v>
      </c>
      <c r="AG198" s="217">
        <v>4165.2617190000001</v>
      </c>
      <c r="AH198" s="217">
        <v>4327.1972660000001</v>
      </c>
      <c r="AI198" s="217">
        <v>4498.8623049999997</v>
      </c>
      <c r="AJ198" s="217">
        <v>4677.0117190000001</v>
      </c>
      <c r="AK198" s="215">
        <v>4.1297E-2</v>
      </c>
    </row>
    <row r="199" spans="1:37" ht="15" customHeight="1" x14ac:dyDescent="0.45">
      <c r="A199" s="207" t="s">
        <v>594</v>
      </c>
      <c r="B199" s="213" t="s">
        <v>397</v>
      </c>
      <c r="C199" s="217">
        <v>415.37814300000002</v>
      </c>
      <c r="D199" s="217">
        <v>445.51187099999999</v>
      </c>
      <c r="E199" s="217">
        <v>475.93545499999999</v>
      </c>
      <c r="F199" s="217">
        <v>507.26873799999998</v>
      </c>
      <c r="G199" s="217">
        <v>539.29705799999999</v>
      </c>
      <c r="H199" s="217">
        <v>573.04956100000004</v>
      </c>
      <c r="I199" s="217">
        <v>609.66455099999996</v>
      </c>
      <c r="J199" s="217">
        <v>649.08807400000001</v>
      </c>
      <c r="K199" s="217">
        <v>690.69183299999997</v>
      </c>
      <c r="L199" s="217">
        <v>734.03552200000001</v>
      </c>
      <c r="M199" s="217">
        <v>779.80255099999999</v>
      </c>
      <c r="N199" s="217">
        <v>827.49530000000004</v>
      </c>
      <c r="O199" s="217">
        <v>876.76232900000002</v>
      </c>
      <c r="P199" s="217">
        <v>928.23126200000002</v>
      </c>
      <c r="Q199" s="217">
        <v>982.05456500000003</v>
      </c>
      <c r="R199" s="217">
        <v>1038.4316409999999</v>
      </c>
      <c r="S199" s="217">
        <v>1097.8149410000001</v>
      </c>
      <c r="T199" s="217">
        <v>1160.2788089999999</v>
      </c>
      <c r="U199" s="217">
        <v>1225.2810059999999</v>
      </c>
      <c r="V199" s="217">
        <v>1293.3863530000001</v>
      </c>
      <c r="W199" s="217">
        <v>1364.669312</v>
      </c>
      <c r="X199" s="217">
        <v>1439.147461</v>
      </c>
      <c r="Y199" s="217">
        <v>1516.099121</v>
      </c>
      <c r="Z199" s="217">
        <v>1608.2016599999999</v>
      </c>
      <c r="AA199" s="217">
        <v>1694.8088379999999</v>
      </c>
      <c r="AB199" s="217">
        <v>1784.740845</v>
      </c>
      <c r="AC199" s="217">
        <v>1878.809082</v>
      </c>
      <c r="AD199" s="217">
        <v>1976.769775</v>
      </c>
      <c r="AE199" s="217">
        <v>2078.9970699999999</v>
      </c>
      <c r="AF199" s="217">
        <v>2185.0280760000001</v>
      </c>
      <c r="AG199" s="217">
        <v>2294.5263669999999</v>
      </c>
      <c r="AH199" s="217">
        <v>2408.2846679999998</v>
      </c>
      <c r="AI199" s="217">
        <v>2528.1279300000001</v>
      </c>
      <c r="AJ199" s="217">
        <v>2652.9025879999999</v>
      </c>
      <c r="AK199" s="215">
        <v>5.7339000000000001E-2</v>
      </c>
    </row>
    <row r="200" spans="1:37" ht="15" customHeight="1" x14ac:dyDescent="0.45">
      <c r="A200" s="207" t="s">
        <v>595</v>
      </c>
      <c r="B200" s="213" t="s">
        <v>399</v>
      </c>
      <c r="C200" s="217">
        <v>360.56115699999998</v>
      </c>
      <c r="D200" s="217">
        <v>370.26953099999997</v>
      </c>
      <c r="E200" s="217">
        <v>381.03747600000003</v>
      </c>
      <c r="F200" s="217">
        <v>392.83609000000001</v>
      </c>
      <c r="G200" s="217">
        <v>405.90982100000002</v>
      </c>
      <c r="H200" s="217">
        <v>419.55480999999997</v>
      </c>
      <c r="I200" s="217">
        <v>432.654877</v>
      </c>
      <c r="J200" s="217">
        <v>445.48019399999998</v>
      </c>
      <c r="K200" s="217">
        <v>458.064392</v>
      </c>
      <c r="L200" s="217">
        <v>470.27676400000001</v>
      </c>
      <c r="M200" s="217">
        <v>482.60205100000002</v>
      </c>
      <c r="N200" s="217">
        <v>495.19515999999999</v>
      </c>
      <c r="O200" s="217">
        <v>507.92611699999998</v>
      </c>
      <c r="P200" s="217">
        <v>521.01275599999997</v>
      </c>
      <c r="Q200" s="217">
        <v>534.13207999999997</v>
      </c>
      <c r="R200" s="217">
        <v>547.29180899999994</v>
      </c>
      <c r="S200" s="217">
        <v>561.24530000000004</v>
      </c>
      <c r="T200" s="217">
        <v>575.82739300000003</v>
      </c>
      <c r="U200" s="217">
        <v>590.55371100000002</v>
      </c>
      <c r="V200" s="217">
        <v>605.43951400000003</v>
      </c>
      <c r="W200" s="217">
        <v>620.74737500000003</v>
      </c>
      <c r="X200" s="217">
        <v>636.39898700000003</v>
      </c>
      <c r="Y200" s="217">
        <v>652.22479199999998</v>
      </c>
      <c r="Z200" s="217">
        <v>671.854919</v>
      </c>
      <c r="AA200" s="217">
        <v>688.99127199999998</v>
      </c>
      <c r="AB200" s="217">
        <v>706.71173099999999</v>
      </c>
      <c r="AC200" s="217">
        <v>725.07720900000004</v>
      </c>
      <c r="AD200" s="217">
        <v>744.00695800000005</v>
      </c>
      <c r="AE200" s="217">
        <v>763.41021699999999</v>
      </c>
      <c r="AF200" s="217">
        <v>783.36554000000001</v>
      </c>
      <c r="AG200" s="217">
        <v>803.47344999999996</v>
      </c>
      <c r="AH200" s="217">
        <v>823.84551999999996</v>
      </c>
      <c r="AI200" s="217">
        <v>844.58612100000005</v>
      </c>
      <c r="AJ200" s="217">
        <v>865.44146699999999</v>
      </c>
      <c r="AK200" s="215">
        <v>2.6887000000000001E-2</v>
      </c>
    </row>
    <row r="201" spans="1:37" ht="15" customHeight="1" x14ac:dyDescent="0.45">
      <c r="A201" s="207" t="s">
        <v>596</v>
      </c>
      <c r="B201" s="213" t="s">
        <v>458</v>
      </c>
      <c r="C201" s="217">
        <v>12650.915039</v>
      </c>
      <c r="D201" s="217">
        <v>12999.501953000001</v>
      </c>
      <c r="E201" s="217">
        <v>13372.275390999999</v>
      </c>
      <c r="F201" s="217">
        <v>13747.841796999999</v>
      </c>
      <c r="G201" s="217">
        <v>14118.929688</v>
      </c>
      <c r="H201" s="217">
        <v>14499.446289</v>
      </c>
      <c r="I201" s="217">
        <v>14889.637694999999</v>
      </c>
      <c r="J201" s="217">
        <v>15295.122069999999</v>
      </c>
      <c r="K201" s="217">
        <v>15709.768555000001</v>
      </c>
      <c r="L201" s="217">
        <v>16117.164062</v>
      </c>
      <c r="M201" s="217">
        <v>16536.472656000002</v>
      </c>
      <c r="N201" s="217">
        <v>16974.03125</v>
      </c>
      <c r="O201" s="217">
        <v>17409.798827999999</v>
      </c>
      <c r="P201" s="217">
        <v>17856.648438</v>
      </c>
      <c r="Q201" s="217">
        <v>18318.070312</v>
      </c>
      <c r="R201" s="217">
        <v>18786.128906000002</v>
      </c>
      <c r="S201" s="217">
        <v>19273.455077999999</v>
      </c>
      <c r="T201" s="217">
        <v>19781.888672000001</v>
      </c>
      <c r="U201" s="217">
        <v>20297.707031000002</v>
      </c>
      <c r="V201" s="217">
        <v>20823.583984000001</v>
      </c>
      <c r="W201" s="217">
        <v>21361.349609000001</v>
      </c>
      <c r="X201" s="217">
        <v>21913.386718999998</v>
      </c>
      <c r="Y201" s="217">
        <v>22472.667968999998</v>
      </c>
      <c r="Z201" s="217">
        <v>23042.197265999999</v>
      </c>
      <c r="AA201" s="217">
        <v>23644.3125</v>
      </c>
      <c r="AB201" s="217">
        <v>24262.945312</v>
      </c>
      <c r="AC201" s="217">
        <v>24902.115234000001</v>
      </c>
      <c r="AD201" s="217">
        <v>25558.582031000002</v>
      </c>
      <c r="AE201" s="217">
        <v>26233.332031000002</v>
      </c>
      <c r="AF201" s="217">
        <v>26925.546875</v>
      </c>
      <c r="AG201" s="217">
        <v>27627.914062</v>
      </c>
      <c r="AH201" s="217">
        <v>28349.876952999999</v>
      </c>
      <c r="AI201" s="217">
        <v>29103.929688</v>
      </c>
      <c r="AJ201" s="217">
        <v>29877.34375</v>
      </c>
      <c r="AK201" s="215">
        <v>2.6346999999999999E-2</v>
      </c>
    </row>
    <row r="202" spans="1:37" ht="15" customHeight="1" x14ac:dyDescent="0.45">
      <c r="A202" s="207" t="s">
        <v>597</v>
      </c>
      <c r="B202" s="213" t="s">
        <v>598</v>
      </c>
      <c r="C202" s="217">
        <v>22.522085000000001</v>
      </c>
      <c r="D202" s="217">
        <v>22.493759000000001</v>
      </c>
      <c r="E202" s="217">
        <v>22.470324000000002</v>
      </c>
      <c r="F202" s="217">
        <v>22.450932999999999</v>
      </c>
      <c r="G202" s="217">
        <v>22.434891</v>
      </c>
      <c r="H202" s="217">
        <v>22.421617999999999</v>
      </c>
      <c r="I202" s="217">
        <v>22.410634999999999</v>
      </c>
      <c r="J202" s="217">
        <v>22.401547999999998</v>
      </c>
      <c r="K202" s="217">
        <v>22.394031999999999</v>
      </c>
      <c r="L202" s="217">
        <v>22.387812</v>
      </c>
      <c r="M202" s="217">
        <v>22.382666</v>
      </c>
      <c r="N202" s="217">
        <v>22.378406999999999</v>
      </c>
      <c r="O202" s="217">
        <v>22.374884000000002</v>
      </c>
      <c r="P202" s="217">
        <v>22.371969</v>
      </c>
      <c r="Q202" s="217">
        <v>22.369558000000001</v>
      </c>
      <c r="R202" s="217">
        <v>22.367563000000001</v>
      </c>
      <c r="S202" s="217">
        <v>22.365911000000001</v>
      </c>
      <c r="T202" s="217">
        <v>22.364546000000001</v>
      </c>
      <c r="U202" s="217">
        <v>22.363416999999998</v>
      </c>
      <c r="V202" s="217">
        <v>22.362480000000001</v>
      </c>
      <c r="W202" s="217">
        <v>22.361708</v>
      </c>
      <c r="X202" s="217">
        <v>22.361066999999998</v>
      </c>
      <c r="Y202" s="217">
        <v>22.360537999999998</v>
      </c>
      <c r="Z202" s="217">
        <v>22.360099999999999</v>
      </c>
      <c r="AA202" s="217">
        <v>22.359736999999999</v>
      </c>
      <c r="AB202" s="217">
        <v>22.359438000000001</v>
      </c>
      <c r="AC202" s="217">
        <v>22.359190000000002</v>
      </c>
      <c r="AD202" s="217">
        <v>22.358984</v>
      </c>
      <c r="AE202" s="217">
        <v>22.358813999999999</v>
      </c>
      <c r="AF202" s="217">
        <v>22.358673</v>
      </c>
      <c r="AG202" s="217">
        <v>22.358557000000001</v>
      </c>
      <c r="AH202" s="217">
        <v>22.358460999999998</v>
      </c>
      <c r="AI202" s="217">
        <v>22.358381000000001</v>
      </c>
      <c r="AJ202" s="217">
        <v>22.358315000000001</v>
      </c>
      <c r="AK202" s="215">
        <v>-1.8900000000000001E-4</v>
      </c>
    </row>
    <row r="203" spans="1:37" ht="15" customHeight="1" x14ac:dyDescent="0.45">
      <c r="A203" s="207" t="s">
        <v>599</v>
      </c>
      <c r="B203" s="213" t="s">
        <v>600</v>
      </c>
      <c r="C203" s="217">
        <v>411.78094499999997</v>
      </c>
      <c r="D203" s="217">
        <v>429.67706299999998</v>
      </c>
      <c r="E203" s="217">
        <v>447.25524899999999</v>
      </c>
      <c r="F203" s="217">
        <v>451.317047</v>
      </c>
      <c r="G203" s="217">
        <v>447.31091300000003</v>
      </c>
      <c r="H203" s="217">
        <v>442.75149499999998</v>
      </c>
      <c r="I203" s="217">
        <v>429.70361300000002</v>
      </c>
      <c r="J203" s="217">
        <v>421.29785199999998</v>
      </c>
      <c r="K203" s="217">
        <v>420.37631199999998</v>
      </c>
      <c r="L203" s="217">
        <v>419.68908699999997</v>
      </c>
      <c r="M203" s="217">
        <v>420.04205300000001</v>
      </c>
      <c r="N203" s="217">
        <v>422.947632</v>
      </c>
      <c r="O203" s="217">
        <v>423.71697999999998</v>
      </c>
      <c r="P203" s="217">
        <v>424.18457000000001</v>
      </c>
      <c r="Q203" s="217">
        <v>424.62884500000001</v>
      </c>
      <c r="R203" s="217">
        <v>425.051422</v>
      </c>
      <c r="S203" s="217">
        <v>425.45495599999998</v>
      </c>
      <c r="T203" s="217">
        <v>425.84115600000001</v>
      </c>
      <c r="U203" s="217">
        <v>426.212402</v>
      </c>
      <c r="V203" s="217">
        <v>426.57330300000001</v>
      </c>
      <c r="W203" s="217">
        <v>426.92501800000002</v>
      </c>
      <c r="X203" s="217">
        <v>427.267517</v>
      </c>
      <c r="Y203" s="217">
        <v>427.60040300000003</v>
      </c>
      <c r="Z203" s="217">
        <v>427.92352299999999</v>
      </c>
      <c r="AA203" s="217">
        <v>428.23648100000003</v>
      </c>
      <c r="AB203" s="217">
        <v>428.539062</v>
      </c>
      <c r="AC203" s="217">
        <v>428.83099399999998</v>
      </c>
      <c r="AD203" s="217">
        <v>429.11193800000001</v>
      </c>
      <c r="AE203" s="217">
        <v>429.38171399999999</v>
      </c>
      <c r="AF203" s="217">
        <v>429.64001500000001</v>
      </c>
      <c r="AG203" s="217">
        <v>429.88656600000002</v>
      </c>
      <c r="AH203" s="217">
        <v>430.12118500000003</v>
      </c>
      <c r="AI203" s="217">
        <v>429.90521200000001</v>
      </c>
      <c r="AJ203" s="217">
        <v>429.724152</v>
      </c>
      <c r="AK203" s="215">
        <v>3.0000000000000001E-6</v>
      </c>
    </row>
    <row r="205" spans="1:37" ht="15" customHeight="1" x14ac:dyDescent="0.35">
      <c r="B205" s="248" t="s">
        <v>601</v>
      </c>
      <c r="C205" s="249"/>
      <c r="D205" s="249"/>
      <c r="E205" s="249"/>
      <c r="F205" s="249"/>
      <c r="G205" s="249"/>
      <c r="H205" s="249"/>
      <c r="I205" s="249"/>
      <c r="J205" s="249"/>
      <c r="K205" s="249"/>
      <c r="L205" s="249"/>
      <c r="M205" s="249"/>
      <c r="N205" s="249"/>
      <c r="O205" s="249"/>
      <c r="P205" s="249"/>
      <c r="Q205" s="249"/>
      <c r="R205" s="249"/>
      <c r="S205" s="249"/>
      <c r="T205" s="249"/>
      <c r="U205" s="249"/>
      <c r="V205" s="249"/>
      <c r="W205" s="249"/>
      <c r="X205" s="249"/>
      <c r="Y205" s="249"/>
      <c r="Z205" s="249"/>
      <c r="AA205" s="249"/>
      <c r="AB205" s="249"/>
      <c r="AC205" s="249"/>
      <c r="AD205" s="249"/>
      <c r="AE205" s="249"/>
      <c r="AF205" s="249"/>
      <c r="AG205" s="249"/>
      <c r="AH205" s="249"/>
      <c r="AI205" s="249"/>
      <c r="AJ205" s="249"/>
      <c r="AK205" s="249"/>
    </row>
    <row r="206" spans="1:37" ht="15" customHeight="1" x14ac:dyDescent="0.35">
      <c r="B206" s="225" t="s">
        <v>602</v>
      </c>
    </row>
    <row r="207" spans="1:37" ht="15" customHeight="1" x14ac:dyDescent="0.35">
      <c r="B207" s="225" t="s">
        <v>603</v>
      </c>
    </row>
    <row r="208" spans="1:37" ht="15" customHeight="1" x14ac:dyDescent="0.35">
      <c r="B208" s="225" t="s">
        <v>604</v>
      </c>
    </row>
    <row r="209" spans="2:37" ht="15" customHeight="1" x14ac:dyDescent="0.35">
      <c r="B209" s="225" t="s">
        <v>605</v>
      </c>
    </row>
    <row r="210" spans="2:37" ht="15" customHeight="1" x14ac:dyDescent="0.35">
      <c r="B210" s="225" t="s">
        <v>606</v>
      </c>
    </row>
    <row r="211" spans="2:37" ht="15" customHeight="1" x14ac:dyDescent="0.35">
      <c r="B211" s="225" t="s">
        <v>607</v>
      </c>
    </row>
    <row r="212" spans="2:37" ht="15" customHeight="1" x14ac:dyDescent="0.35">
      <c r="B212" s="225" t="s">
        <v>608</v>
      </c>
    </row>
    <row r="213" spans="2:37" ht="15" customHeight="1" x14ac:dyDescent="0.35">
      <c r="B213" s="225" t="s">
        <v>609</v>
      </c>
    </row>
    <row r="214" spans="2:37" ht="15" customHeight="1" x14ac:dyDescent="0.35">
      <c r="B214" s="225" t="s">
        <v>610</v>
      </c>
    </row>
    <row r="215" spans="2:37" ht="15.75" customHeight="1" x14ac:dyDescent="0.35"/>
    <row r="216" spans="2:37" ht="15.75" customHeight="1" x14ac:dyDescent="0.35"/>
    <row r="217" spans="2:37" ht="15.75" customHeight="1" x14ac:dyDescent="0.35"/>
    <row r="218" spans="2:37" ht="15.75" customHeight="1" x14ac:dyDescent="0.35"/>
    <row r="219" spans="2:37" ht="15.75" customHeight="1" x14ac:dyDescent="0.35"/>
    <row r="220" spans="2:37" ht="15.75" customHeight="1" x14ac:dyDescent="0.35"/>
    <row r="221" spans="2:37" ht="15.75" customHeight="1" x14ac:dyDescent="0.45">
      <c r="C221" s="226">
        <v>694</v>
      </c>
      <c r="D221" s="226">
        <v>703</v>
      </c>
      <c r="E221" s="226">
        <v>716</v>
      </c>
      <c r="F221" s="226">
        <v>728</v>
      </c>
      <c r="G221" s="226">
        <v>739</v>
      </c>
      <c r="H221" s="226">
        <v>748</v>
      </c>
      <c r="I221" s="226">
        <v>758</v>
      </c>
      <c r="J221" s="226">
        <v>768</v>
      </c>
      <c r="K221" s="226">
        <v>780</v>
      </c>
      <c r="L221" s="226">
        <v>791</v>
      </c>
      <c r="M221" s="226">
        <v>803</v>
      </c>
      <c r="N221" s="226">
        <v>817</v>
      </c>
      <c r="O221" s="226">
        <v>830</v>
      </c>
      <c r="P221" s="226">
        <v>842</v>
      </c>
      <c r="Q221" s="226">
        <v>855</v>
      </c>
      <c r="R221" s="226">
        <v>867</v>
      </c>
      <c r="S221" s="226">
        <v>880</v>
      </c>
      <c r="T221" s="226">
        <v>893</v>
      </c>
      <c r="U221" s="226">
        <v>905</v>
      </c>
      <c r="V221" s="226">
        <v>918</v>
      </c>
      <c r="W221" s="226">
        <v>931</v>
      </c>
      <c r="X221" s="226">
        <v>943</v>
      </c>
      <c r="Y221" s="226">
        <v>956</v>
      </c>
      <c r="Z221" s="226">
        <v>969</v>
      </c>
      <c r="AA221" s="226">
        <v>982</v>
      </c>
      <c r="AB221" s="226">
        <v>996</v>
      </c>
      <c r="AC221" s="227">
        <v>1009</v>
      </c>
      <c r="AD221" s="227">
        <v>1023</v>
      </c>
      <c r="AE221" s="227">
        <v>1037</v>
      </c>
      <c r="AF221" s="227">
        <v>1052</v>
      </c>
      <c r="AG221" s="227">
        <v>1066</v>
      </c>
      <c r="AH221" s="227">
        <v>1081</v>
      </c>
      <c r="AI221" s="227">
        <v>1096</v>
      </c>
      <c r="AJ221" s="227">
        <v>1109</v>
      </c>
      <c r="AK221" s="228">
        <v>1.4E-2</v>
      </c>
    </row>
    <row r="222" spans="2:37" ht="15.75" customHeight="1" x14ac:dyDescent="0.45">
      <c r="C222" s="229"/>
      <c r="D222" s="229"/>
      <c r="E222" s="229"/>
      <c r="F222" s="229"/>
      <c r="G222" s="229"/>
      <c r="H222" s="229"/>
      <c r="I222" s="229"/>
      <c r="J222" s="229"/>
      <c r="K222" s="229"/>
      <c r="L222" s="229"/>
      <c r="M222" s="229"/>
      <c r="N222" s="229"/>
      <c r="O222" s="229"/>
      <c r="P222" s="229"/>
      <c r="Q222" s="229"/>
      <c r="R222" s="229"/>
      <c r="S222" s="229"/>
      <c r="T222" s="229"/>
      <c r="U222" s="229"/>
      <c r="V222" s="229"/>
      <c r="W222" s="229"/>
      <c r="X222" s="229"/>
      <c r="Y222" s="229"/>
      <c r="Z222" s="229"/>
      <c r="AA222" s="229"/>
      <c r="AB222" s="229"/>
      <c r="AC222" s="229"/>
      <c r="AD222" s="229"/>
      <c r="AE222" s="229"/>
      <c r="AF222" s="229"/>
      <c r="AG222" s="229"/>
      <c r="AH222" s="229"/>
      <c r="AI222" s="229"/>
      <c r="AJ222" s="229"/>
      <c r="AK222" s="229"/>
    </row>
    <row r="223" spans="2:37" ht="15.75" customHeight="1" x14ac:dyDescent="0.45">
      <c r="C223" s="226">
        <v>280</v>
      </c>
      <c r="D223" s="226">
        <v>287</v>
      </c>
      <c r="E223" s="226">
        <v>296</v>
      </c>
      <c r="F223" s="226">
        <v>304</v>
      </c>
      <c r="G223" s="226">
        <v>311</v>
      </c>
      <c r="H223" s="226">
        <v>319</v>
      </c>
      <c r="I223" s="226">
        <v>326</v>
      </c>
      <c r="J223" s="226">
        <v>334</v>
      </c>
      <c r="K223" s="226">
        <v>343</v>
      </c>
      <c r="L223" s="226">
        <v>352</v>
      </c>
      <c r="M223" s="226">
        <v>361</v>
      </c>
      <c r="N223" s="226">
        <v>372</v>
      </c>
      <c r="O223" s="226">
        <v>381</v>
      </c>
      <c r="P223" s="226">
        <v>391</v>
      </c>
      <c r="Q223" s="226">
        <v>402</v>
      </c>
      <c r="R223" s="226">
        <v>412</v>
      </c>
      <c r="S223" s="226">
        <v>423</v>
      </c>
      <c r="T223" s="226">
        <v>434</v>
      </c>
      <c r="U223" s="226">
        <v>445</v>
      </c>
      <c r="V223" s="226">
        <v>456</v>
      </c>
      <c r="W223" s="226">
        <v>467</v>
      </c>
      <c r="X223" s="226">
        <v>479</v>
      </c>
      <c r="Y223" s="226">
        <v>491</v>
      </c>
      <c r="Z223" s="226">
        <v>503</v>
      </c>
      <c r="AA223" s="226">
        <v>516</v>
      </c>
      <c r="AB223" s="226">
        <v>528</v>
      </c>
      <c r="AC223" s="226">
        <v>542</v>
      </c>
      <c r="AD223" s="226">
        <v>555</v>
      </c>
      <c r="AE223" s="226">
        <v>569</v>
      </c>
      <c r="AF223" s="226">
        <v>583</v>
      </c>
      <c r="AG223" s="226">
        <v>598</v>
      </c>
      <c r="AH223" s="226">
        <v>613</v>
      </c>
      <c r="AI223" s="226">
        <v>628</v>
      </c>
      <c r="AJ223" s="226">
        <v>643</v>
      </c>
      <c r="AK223" s="228">
        <v>2.5999999999999999E-2</v>
      </c>
    </row>
    <row r="224" spans="2:37" ht="15.75" customHeight="1" x14ac:dyDescent="0.45">
      <c r="C224" s="229"/>
      <c r="D224" s="229"/>
      <c r="E224" s="229"/>
      <c r="F224" s="229"/>
      <c r="G224" s="229"/>
      <c r="H224" s="229"/>
      <c r="I224" s="229"/>
      <c r="J224" s="229"/>
      <c r="K224" s="229"/>
      <c r="L224" s="229"/>
      <c r="M224" s="229"/>
      <c r="N224" s="229"/>
      <c r="O224" s="229"/>
      <c r="P224" s="229"/>
      <c r="Q224" s="229"/>
      <c r="R224" s="229"/>
      <c r="S224" s="229"/>
      <c r="T224" s="229"/>
      <c r="U224" s="229"/>
      <c r="V224" s="229"/>
      <c r="W224" s="229"/>
      <c r="X224" s="229"/>
      <c r="Y224" s="229"/>
      <c r="Z224" s="229"/>
      <c r="AA224" s="229"/>
      <c r="AB224" s="229"/>
      <c r="AC224" s="229"/>
      <c r="AD224" s="229"/>
      <c r="AE224" s="229"/>
      <c r="AF224" s="229"/>
      <c r="AG224" s="229"/>
      <c r="AH224" s="229"/>
      <c r="AI224" s="229"/>
      <c r="AJ224" s="229"/>
      <c r="AK224" s="229"/>
    </row>
    <row r="225" spans="3:37" ht="15.75" customHeight="1" x14ac:dyDescent="0.45">
      <c r="C225" s="226">
        <v>34.299999999999997</v>
      </c>
      <c r="D225" s="226">
        <v>34.6</v>
      </c>
      <c r="E225" s="226">
        <v>35</v>
      </c>
      <c r="F225" s="226">
        <v>35.4</v>
      </c>
      <c r="G225" s="226">
        <v>35.1</v>
      </c>
      <c r="H225" s="226">
        <v>35.1</v>
      </c>
      <c r="I225" s="226">
        <v>35.5</v>
      </c>
      <c r="J225" s="226">
        <v>35.799999999999997</v>
      </c>
      <c r="K225" s="226">
        <v>36.1</v>
      </c>
      <c r="L225" s="226">
        <v>36.1</v>
      </c>
      <c r="M225" s="226">
        <v>36.1</v>
      </c>
      <c r="N225" s="226">
        <v>36.200000000000003</v>
      </c>
      <c r="O225" s="226">
        <v>36.299999999999997</v>
      </c>
      <c r="P225" s="226">
        <v>36.6</v>
      </c>
      <c r="Q225" s="226">
        <v>36.799999999999997</v>
      </c>
      <c r="R225" s="226">
        <v>37</v>
      </c>
      <c r="S225" s="226">
        <v>37.299999999999997</v>
      </c>
      <c r="T225" s="226">
        <v>37.6</v>
      </c>
      <c r="U225" s="226">
        <v>37.799999999999997</v>
      </c>
      <c r="V225" s="226">
        <v>38</v>
      </c>
      <c r="W225" s="226">
        <v>38.200000000000003</v>
      </c>
      <c r="X225" s="226">
        <v>38.5</v>
      </c>
      <c r="Y225" s="226">
        <v>38.6</v>
      </c>
      <c r="Z225" s="226">
        <v>38.9</v>
      </c>
      <c r="AA225" s="226">
        <v>39</v>
      </c>
      <c r="AB225" s="226">
        <v>39</v>
      </c>
      <c r="AC225" s="226">
        <v>39.299999999999997</v>
      </c>
      <c r="AD225" s="226">
        <v>39.200000000000003</v>
      </c>
      <c r="AE225" s="226">
        <v>39.5</v>
      </c>
      <c r="AF225" s="226">
        <v>39.4</v>
      </c>
      <c r="AG225" s="226">
        <v>39.4</v>
      </c>
      <c r="AH225" s="226">
        <v>39.4</v>
      </c>
      <c r="AI225" s="226">
        <v>39.4</v>
      </c>
      <c r="AJ225" s="226">
        <v>39.4</v>
      </c>
      <c r="AK225" s="228">
        <v>4.0000000000000001E-3</v>
      </c>
    </row>
    <row r="226" spans="3:37" ht="15.75" customHeight="1" x14ac:dyDescent="0.45">
      <c r="C226" s="229"/>
      <c r="D226" s="229"/>
      <c r="E226" s="229"/>
      <c r="F226" s="229"/>
      <c r="G226" s="229"/>
      <c r="H226" s="229"/>
      <c r="I226" s="229"/>
      <c r="J226" s="229"/>
      <c r="K226" s="229"/>
      <c r="L226" s="229"/>
      <c r="M226" s="229"/>
      <c r="N226" s="229"/>
      <c r="O226" s="229"/>
      <c r="P226" s="229"/>
      <c r="Q226" s="229"/>
      <c r="R226" s="229"/>
      <c r="S226" s="229"/>
      <c r="T226" s="229"/>
      <c r="U226" s="229"/>
      <c r="V226" s="229"/>
      <c r="W226" s="229"/>
      <c r="X226" s="229"/>
      <c r="Y226" s="229"/>
      <c r="Z226" s="229"/>
      <c r="AA226" s="229"/>
      <c r="AB226" s="229"/>
      <c r="AC226" s="229"/>
      <c r="AD226" s="229"/>
      <c r="AE226" s="229"/>
      <c r="AF226" s="229"/>
      <c r="AG226" s="229"/>
      <c r="AH226" s="229"/>
      <c r="AI226" s="229"/>
      <c r="AJ226" s="229"/>
      <c r="AK226" s="229"/>
    </row>
    <row r="227" spans="3:37" ht="15.75" customHeight="1" x14ac:dyDescent="0.45">
      <c r="C227" s="229"/>
      <c r="D227" s="229"/>
      <c r="E227" s="229"/>
      <c r="F227" s="229"/>
      <c r="G227" s="229"/>
      <c r="H227" s="229"/>
      <c r="I227" s="229"/>
      <c r="J227" s="229"/>
      <c r="K227" s="229"/>
      <c r="L227" s="229"/>
      <c r="M227" s="229"/>
      <c r="N227" s="229"/>
      <c r="O227" s="229"/>
      <c r="P227" s="229"/>
      <c r="Q227" s="229"/>
      <c r="R227" s="229"/>
      <c r="S227" s="229"/>
      <c r="T227" s="229"/>
      <c r="U227" s="229"/>
      <c r="V227" s="229"/>
      <c r="W227" s="229"/>
      <c r="X227" s="229"/>
      <c r="Y227" s="229"/>
      <c r="Z227" s="229"/>
      <c r="AA227" s="229"/>
      <c r="AB227" s="229"/>
      <c r="AC227" s="229"/>
      <c r="AD227" s="229"/>
      <c r="AE227" s="229"/>
      <c r="AF227" s="229"/>
      <c r="AG227" s="229"/>
      <c r="AH227" s="229"/>
      <c r="AI227" s="229"/>
      <c r="AJ227" s="229"/>
      <c r="AK227" s="229"/>
    </row>
    <row r="228" spans="3:37" ht="15.75" customHeight="1" x14ac:dyDescent="0.45">
      <c r="C228" s="229"/>
      <c r="D228" s="229"/>
      <c r="E228" s="229"/>
      <c r="F228" s="229"/>
      <c r="G228" s="229"/>
      <c r="H228" s="229"/>
      <c r="I228" s="229"/>
      <c r="J228" s="229"/>
      <c r="K228" s="229"/>
      <c r="L228" s="229"/>
      <c r="M228" s="229"/>
      <c r="N228" s="229"/>
      <c r="O228" s="229"/>
      <c r="P228" s="229"/>
      <c r="Q228" s="229"/>
      <c r="R228" s="229"/>
      <c r="S228" s="229"/>
      <c r="T228" s="229"/>
      <c r="U228" s="229"/>
      <c r="V228" s="229"/>
      <c r="W228" s="229"/>
      <c r="X228" s="229"/>
      <c r="Y228" s="229"/>
      <c r="Z228" s="229"/>
      <c r="AA228" s="229"/>
      <c r="AB228" s="229"/>
      <c r="AC228" s="229"/>
      <c r="AD228" s="229"/>
      <c r="AE228" s="229"/>
      <c r="AF228" s="229"/>
      <c r="AG228" s="229"/>
      <c r="AH228" s="229"/>
      <c r="AI228" s="229"/>
      <c r="AJ228" s="229"/>
      <c r="AK228" s="229"/>
    </row>
    <row r="229" spans="3:37" ht="15.75" customHeight="1" x14ac:dyDescent="0.45">
      <c r="C229" s="227">
        <v>2501</v>
      </c>
      <c r="D229" s="227">
        <v>2521</v>
      </c>
      <c r="E229" s="227">
        <v>2559</v>
      </c>
      <c r="F229" s="227">
        <v>2592</v>
      </c>
      <c r="G229" s="227">
        <v>2617</v>
      </c>
      <c r="H229" s="227">
        <v>2640</v>
      </c>
      <c r="I229" s="227">
        <v>2666</v>
      </c>
      <c r="J229" s="227">
        <v>2694</v>
      </c>
      <c r="K229" s="227">
        <v>2725</v>
      </c>
      <c r="L229" s="227">
        <v>2757</v>
      </c>
      <c r="M229" s="227">
        <v>2785</v>
      </c>
      <c r="N229" s="227">
        <v>2823</v>
      </c>
      <c r="O229" s="227">
        <v>2853</v>
      </c>
      <c r="P229" s="227">
        <v>2883</v>
      </c>
      <c r="Q229" s="227">
        <v>2915</v>
      </c>
      <c r="R229" s="227">
        <v>2947</v>
      </c>
      <c r="S229" s="227">
        <v>2978</v>
      </c>
      <c r="T229" s="227">
        <v>3011</v>
      </c>
      <c r="U229" s="227">
        <v>3043</v>
      </c>
      <c r="V229" s="227">
        <v>3074</v>
      </c>
      <c r="W229" s="227">
        <v>3105</v>
      </c>
      <c r="X229" s="227">
        <v>3138</v>
      </c>
      <c r="Y229" s="227">
        <v>3169</v>
      </c>
      <c r="Z229" s="227">
        <v>3201</v>
      </c>
      <c r="AA229" s="227">
        <v>3232</v>
      </c>
      <c r="AB229" s="227">
        <v>3264</v>
      </c>
      <c r="AC229" s="227">
        <v>3299</v>
      </c>
      <c r="AD229" s="227">
        <v>3334</v>
      </c>
      <c r="AE229" s="227">
        <v>3372</v>
      </c>
      <c r="AF229" s="227">
        <v>3409</v>
      </c>
      <c r="AG229" s="227">
        <v>3448</v>
      </c>
      <c r="AH229" s="227">
        <v>3487</v>
      </c>
      <c r="AI229" s="227">
        <v>3526</v>
      </c>
      <c r="AJ229" s="227">
        <v>3564</v>
      </c>
      <c r="AK229" s="228">
        <v>1.0999999999999999E-2</v>
      </c>
    </row>
    <row r="230" spans="3:37" ht="15.75" customHeight="1" x14ac:dyDescent="0.35"/>
    <row r="231" spans="3:37" ht="15.75" customHeight="1" x14ac:dyDescent="0.35"/>
    <row r="232" spans="3:37" ht="15.75" customHeight="1" x14ac:dyDescent="0.35"/>
    <row r="233" spans="3:37" ht="15.75" customHeight="1" x14ac:dyDescent="0.35"/>
    <row r="234" spans="3:37" ht="15.75" customHeight="1" x14ac:dyDescent="0.45">
      <c r="C234" s="202">
        <f>C221*$V$9</f>
        <v>66.626186793999992</v>
      </c>
      <c r="D234" s="202">
        <f t="shared" ref="D234:AJ234" si="6">D221*$V$9*D246</f>
        <v>68.115374929034246</v>
      </c>
      <c r="E234" s="202">
        <f t="shared" si="6"/>
        <v>69.377479868482652</v>
      </c>
      <c r="F234" s="202">
        <f t="shared" si="6"/>
        <v>70.543699153419936</v>
      </c>
      <c r="G234" s="202">
        <f t="shared" si="6"/>
        <v>71.612785998640831</v>
      </c>
      <c r="H234" s="202">
        <f t="shared" si="6"/>
        <v>72.489720784765851</v>
      </c>
      <c r="I234" s="202">
        <f t="shared" si="6"/>
        <v>73.463826276881534</v>
      </c>
      <c r="J234" s="202">
        <f t="shared" si="6"/>
        <v>74.438682806812935</v>
      </c>
      <c r="K234" s="202">
        <f t="shared" si="6"/>
        <v>75.608529967736203</v>
      </c>
      <c r="L234" s="202">
        <f t="shared" si="6"/>
        <v>76.677909519827352</v>
      </c>
      <c r="M234" s="202">
        <f t="shared" si="6"/>
        <v>77.84678095401901</v>
      </c>
      <c r="N234" s="202">
        <f t="shared" si="6"/>
        <v>79.208867006472289</v>
      </c>
      <c r="O234" s="202">
        <f t="shared" si="6"/>
        <v>80.475206751306018</v>
      </c>
      <c r="P234" s="202">
        <f t="shared" si="6"/>
        <v>81.643518150213964</v>
      </c>
      <c r="Q234" s="202">
        <f t="shared" si="6"/>
        <v>82.909460522279318</v>
      </c>
      <c r="R234" s="202">
        <f t="shared" si="6"/>
        <v>84.07755214438285</v>
      </c>
      <c r="S234" s="202">
        <f t="shared" si="6"/>
        <v>85.342436136101654</v>
      </c>
      <c r="T234" s="202">
        <f t="shared" si="6"/>
        <v>86.608859530365905</v>
      </c>
      <c r="U234" s="202">
        <f t="shared" si="6"/>
        <v>87.777167067977317</v>
      </c>
      <c r="V234" s="202">
        <f t="shared" si="6"/>
        <v>89.044278270417294</v>
      </c>
      <c r="W234" s="202">
        <f t="shared" si="6"/>
        <v>90.312635411300121</v>
      </c>
      <c r="X234" s="202">
        <f t="shared" si="6"/>
        <v>91.48249075949424</v>
      </c>
      <c r="Y234" s="202">
        <f t="shared" si="6"/>
        <v>92.751922876238197</v>
      </c>
      <c r="Z234" s="202">
        <f t="shared" si="6"/>
        <v>94.020458410183934</v>
      </c>
      <c r="AA234" s="202">
        <f t="shared" si="6"/>
        <v>95.289363698865131</v>
      </c>
      <c r="AB234" s="202">
        <f t="shared" si="6"/>
        <v>96.656969045056698</v>
      </c>
      <c r="AC234" s="202">
        <f t="shared" si="6"/>
        <v>97.927621151094598</v>
      </c>
      <c r="AD234" s="202">
        <f t="shared" si="6"/>
        <v>99.295242755694119</v>
      </c>
      <c r="AE234" s="202">
        <f t="shared" si="6"/>
        <v>100.66381033103944</v>
      </c>
      <c r="AF234" s="202">
        <f t="shared" si="6"/>
        <v>102.12807282745852</v>
      </c>
      <c r="AG234" s="202">
        <f t="shared" si="6"/>
        <v>103.49763246487626</v>
      </c>
      <c r="AH234" s="202">
        <f t="shared" si="6"/>
        <v>104.96309068815111</v>
      </c>
      <c r="AI234" s="202">
        <f t="shared" si="6"/>
        <v>106.4290944466687</v>
      </c>
      <c r="AJ234" s="202">
        <f t="shared" si="6"/>
        <v>107.69921230801928</v>
      </c>
    </row>
    <row r="235" spans="3:37" ht="15.75" customHeight="1" x14ac:dyDescent="0.45">
      <c r="C235" s="202">
        <f>C223*$V$9*D246</f>
        <v>27.129879061350767</v>
      </c>
      <c r="D235" s="202">
        <f t="shared" ref="D235:AJ235" si="7">D223*$V$9</f>
        <v>27.552904336999998</v>
      </c>
      <c r="E235" s="202">
        <f t="shared" si="7"/>
        <v>28.416932696</v>
      </c>
      <c r="F235" s="202">
        <f t="shared" si="7"/>
        <v>29.184957903999997</v>
      </c>
      <c r="G235" s="202">
        <f t="shared" si="7"/>
        <v>29.856979960999997</v>
      </c>
      <c r="H235" s="202">
        <f t="shared" si="7"/>
        <v>30.625005168999998</v>
      </c>
      <c r="I235" s="202">
        <f t="shared" si="7"/>
        <v>31.297027225999997</v>
      </c>
      <c r="J235" s="202">
        <f t="shared" si="7"/>
        <v>32.065052434000002</v>
      </c>
      <c r="K235" s="202">
        <f t="shared" si="7"/>
        <v>32.929080792999997</v>
      </c>
      <c r="L235" s="202">
        <f t="shared" si="7"/>
        <v>33.793109152</v>
      </c>
      <c r="M235" s="202">
        <f t="shared" si="7"/>
        <v>34.657137510999995</v>
      </c>
      <c r="N235" s="202">
        <f t="shared" si="7"/>
        <v>35.713172172</v>
      </c>
      <c r="O235" s="202">
        <f t="shared" si="7"/>
        <v>36.577200530999995</v>
      </c>
      <c r="P235" s="202">
        <f t="shared" si="7"/>
        <v>37.537232040999996</v>
      </c>
      <c r="Q235" s="202">
        <f t="shared" si="7"/>
        <v>38.593266702000001</v>
      </c>
      <c r="R235" s="202">
        <f t="shared" si="7"/>
        <v>39.553298212000001</v>
      </c>
      <c r="S235" s="202">
        <f t="shared" si="7"/>
        <v>40.609332873</v>
      </c>
      <c r="T235" s="202">
        <f t="shared" si="7"/>
        <v>41.665367533999998</v>
      </c>
      <c r="U235" s="202">
        <f t="shared" si="7"/>
        <v>42.721402194999996</v>
      </c>
      <c r="V235" s="202">
        <f t="shared" si="7"/>
        <v>43.777436855999994</v>
      </c>
      <c r="W235" s="202">
        <f t="shared" si="7"/>
        <v>44.833471517</v>
      </c>
      <c r="X235" s="202">
        <f t="shared" si="7"/>
        <v>45.985509328999996</v>
      </c>
      <c r="Y235" s="202">
        <f t="shared" si="7"/>
        <v>47.137547140999999</v>
      </c>
      <c r="Z235" s="202">
        <f t="shared" si="7"/>
        <v>48.289584952999995</v>
      </c>
      <c r="AA235" s="202">
        <f t="shared" si="7"/>
        <v>49.537625915999996</v>
      </c>
      <c r="AB235" s="202">
        <f t="shared" si="7"/>
        <v>50.689663727999999</v>
      </c>
      <c r="AC235" s="202">
        <f t="shared" si="7"/>
        <v>52.033707841999998</v>
      </c>
      <c r="AD235" s="202">
        <f t="shared" si="7"/>
        <v>53.281748804999999</v>
      </c>
      <c r="AE235" s="202">
        <f t="shared" si="7"/>
        <v>54.625792918999998</v>
      </c>
      <c r="AF235" s="202">
        <f t="shared" si="7"/>
        <v>55.969837032999997</v>
      </c>
      <c r="AG235" s="202">
        <f t="shared" si="7"/>
        <v>57.409884297999994</v>
      </c>
      <c r="AH235" s="202">
        <f t="shared" si="7"/>
        <v>58.849931562999998</v>
      </c>
      <c r="AI235" s="202">
        <f t="shared" si="7"/>
        <v>60.289978827999995</v>
      </c>
      <c r="AJ235" s="202">
        <f t="shared" si="7"/>
        <v>61.730026092999999</v>
      </c>
    </row>
    <row r="236" spans="3:37" ht="15.75" customHeight="1" x14ac:dyDescent="0.45">
      <c r="C236" s="202">
        <f t="shared" ref="C236:AJ236" si="8">C225*$U$5</f>
        <v>2.2228124946999999</v>
      </c>
      <c r="D236" s="202">
        <f t="shared" si="8"/>
        <v>2.2422540034000003</v>
      </c>
      <c r="E236" s="202">
        <f t="shared" si="8"/>
        <v>2.2681760149999999</v>
      </c>
      <c r="F236" s="202">
        <f t="shared" si="8"/>
        <v>2.2940980266</v>
      </c>
      <c r="G236" s="202">
        <f t="shared" si="8"/>
        <v>2.2746565179</v>
      </c>
      <c r="H236" s="202">
        <f t="shared" si="8"/>
        <v>2.2746565179</v>
      </c>
      <c r="I236" s="202">
        <f t="shared" si="8"/>
        <v>2.3005785295000001</v>
      </c>
      <c r="J236" s="202">
        <f t="shared" si="8"/>
        <v>2.3200200382</v>
      </c>
      <c r="K236" s="202">
        <f t="shared" si="8"/>
        <v>2.3394615469</v>
      </c>
      <c r="L236" s="202">
        <f t="shared" si="8"/>
        <v>2.3394615469</v>
      </c>
      <c r="M236" s="202">
        <f t="shared" si="8"/>
        <v>2.3394615469</v>
      </c>
      <c r="N236" s="202">
        <f t="shared" si="8"/>
        <v>2.3459420498000001</v>
      </c>
      <c r="O236" s="202">
        <f t="shared" si="8"/>
        <v>2.3524225526999998</v>
      </c>
      <c r="P236" s="202">
        <f t="shared" si="8"/>
        <v>2.3718640614000002</v>
      </c>
      <c r="Q236" s="202">
        <f t="shared" si="8"/>
        <v>2.3848250672</v>
      </c>
      <c r="R236" s="202">
        <f t="shared" si="8"/>
        <v>2.3977860729999998</v>
      </c>
      <c r="S236" s="202">
        <f t="shared" si="8"/>
        <v>2.4172275816999997</v>
      </c>
      <c r="T236" s="202">
        <f t="shared" si="8"/>
        <v>2.4366690904000001</v>
      </c>
      <c r="U236" s="202">
        <f t="shared" si="8"/>
        <v>2.4496300961999999</v>
      </c>
      <c r="V236" s="202">
        <f t="shared" si="8"/>
        <v>2.4625911020000002</v>
      </c>
      <c r="W236" s="202">
        <f t="shared" si="8"/>
        <v>2.4755521078</v>
      </c>
      <c r="X236" s="202">
        <f t="shared" si="8"/>
        <v>2.4949936165</v>
      </c>
      <c r="Y236" s="202">
        <f t="shared" si="8"/>
        <v>2.5014741194000001</v>
      </c>
      <c r="Z236" s="202">
        <f t="shared" si="8"/>
        <v>2.5209156281</v>
      </c>
      <c r="AA236" s="202">
        <f t="shared" si="8"/>
        <v>2.5273961310000002</v>
      </c>
      <c r="AB236" s="202">
        <f t="shared" si="8"/>
        <v>2.5273961310000002</v>
      </c>
      <c r="AC236" s="202">
        <f t="shared" si="8"/>
        <v>2.5468376396999997</v>
      </c>
      <c r="AD236" s="202">
        <f t="shared" si="8"/>
        <v>2.5403571368</v>
      </c>
      <c r="AE236" s="202">
        <f t="shared" si="8"/>
        <v>2.5597986454999999</v>
      </c>
      <c r="AF236" s="202">
        <f t="shared" si="8"/>
        <v>2.5533181425999998</v>
      </c>
      <c r="AG236" s="202">
        <f t="shared" si="8"/>
        <v>2.5533181425999998</v>
      </c>
      <c r="AH236" s="202">
        <f t="shared" si="8"/>
        <v>2.5533181425999998</v>
      </c>
      <c r="AI236" s="202">
        <f t="shared" si="8"/>
        <v>2.5533181425999998</v>
      </c>
      <c r="AJ236" s="202">
        <f t="shared" si="8"/>
        <v>2.5533181425999998</v>
      </c>
    </row>
    <row r="237" spans="3:37" ht="15.75" customHeight="1" x14ac:dyDescent="0.45">
      <c r="C237" s="202">
        <f>C229*$V$9</f>
        <v>240.103880651</v>
      </c>
      <c r="D237" s="202">
        <f t="shared" ref="D237:AJ237" si="9">D229*$V$9*D246</f>
        <v>244.26580397737601</v>
      </c>
      <c r="E237" s="202">
        <f t="shared" si="9"/>
        <v>247.95666338470264</v>
      </c>
      <c r="F237" s="202">
        <f t="shared" si="9"/>
        <v>251.16657720558308</v>
      </c>
      <c r="G237" s="202">
        <f t="shared" si="9"/>
        <v>253.60035312373893</v>
      </c>
      <c r="H237" s="202">
        <f t="shared" si="9"/>
        <v>255.84607335799714</v>
      </c>
      <c r="I237" s="202">
        <f t="shared" si="9"/>
        <v>258.38332566512685</v>
      </c>
      <c r="J237" s="202">
        <f t="shared" si="9"/>
        <v>261.11694203327352</v>
      </c>
      <c r="K237" s="202">
        <f t="shared" si="9"/>
        <v>264.14518482318095</v>
      </c>
      <c r="L237" s="202">
        <f t="shared" si="9"/>
        <v>267.25789702422753</v>
      </c>
      <c r="M237" s="202">
        <f t="shared" si="9"/>
        <v>269.99163755534613</v>
      </c>
      <c r="N237" s="202">
        <f t="shared" si="9"/>
        <v>273.69232748992812</v>
      </c>
      <c r="O237" s="202">
        <f t="shared" si="9"/>
        <v>276.62140344756153</v>
      </c>
      <c r="P237" s="202">
        <f t="shared" si="9"/>
        <v>279.54663043594638</v>
      </c>
      <c r="Q237" s="202">
        <f t="shared" si="9"/>
        <v>282.66792680987623</v>
      </c>
      <c r="R237" s="202">
        <f t="shared" si="9"/>
        <v>285.78609708131057</v>
      </c>
      <c r="S237" s="202">
        <f t="shared" si="9"/>
        <v>288.80656228785307</v>
      </c>
      <c r="T237" s="202">
        <f t="shared" si="9"/>
        <v>292.02606500104338</v>
      </c>
      <c r="U237" s="202">
        <f t="shared" si="9"/>
        <v>295.14466230702209</v>
      </c>
      <c r="V237" s="202">
        <f t="shared" si="9"/>
        <v>298.17223464407715</v>
      </c>
      <c r="W237" s="202">
        <f t="shared" si="9"/>
        <v>301.20379479278932</v>
      </c>
      <c r="X237" s="202">
        <f t="shared" si="9"/>
        <v>304.4242375432587</v>
      </c>
      <c r="Y237" s="202">
        <f t="shared" si="9"/>
        <v>307.45904141715363</v>
      </c>
      <c r="Z237" s="202">
        <f t="shared" si="9"/>
        <v>310.58770626522062</v>
      </c>
      <c r="AA237" s="202">
        <f t="shared" si="9"/>
        <v>313.62039050380048</v>
      </c>
      <c r="AB237" s="202">
        <f t="shared" si="9"/>
        <v>316.75536843681226</v>
      </c>
      <c r="AC237" s="202">
        <f t="shared" si="9"/>
        <v>320.1815878864827</v>
      </c>
      <c r="AD237" s="202">
        <f t="shared" si="9"/>
        <v>323.60736984113805</v>
      </c>
      <c r="AE237" s="202">
        <f t="shared" si="9"/>
        <v>327.32725982282068</v>
      </c>
      <c r="AF237" s="202">
        <f t="shared" si="9"/>
        <v>330.94543751787654</v>
      </c>
      <c r="AG237" s="202">
        <f t="shared" si="9"/>
        <v>334.76532527100687</v>
      </c>
      <c r="AH237" s="202">
        <f t="shared" si="9"/>
        <v>338.58121852875388</v>
      </c>
      <c r="AI237" s="202">
        <f t="shared" si="9"/>
        <v>342.39871078371698</v>
      </c>
      <c r="AJ237" s="202">
        <f t="shared" si="9"/>
        <v>346.11360925679054</v>
      </c>
    </row>
    <row r="238" spans="3:37" ht="15.75" customHeight="1" x14ac:dyDescent="0.35"/>
    <row r="239" spans="3:37" ht="15.75" customHeight="1" x14ac:dyDescent="0.35"/>
    <row r="240" spans="3:37" ht="15.75" customHeight="1" x14ac:dyDescent="0.35"/>
    <row r="241" spans="2:36" ht="15.75" customHeight="1" x14ac:dyDescent="0.35"/>
    <row r="242" spans="2:36" ht="15.75" customHeight="1" x14ac:dyDescent="0.35"/>
    <row r="243" spans="2:36" ht="15.75" customHeight="1" x14ac:dyDescent="0.45">
      <c r="B243" s="230" t="s">
        <v>795</v>
      </c>
      <c r="C243" s="226">
        <v>2017</v>
      </c>
      <c r="D243" s="226">
        <v>2018</v>
      </c>
      <c r="E243" s="226">
        <v>2019</v>
      </c>
      <c r="F243" s="226">
        <v>2020</v>
      </c>
      <c r="G243" s="226">
        <v>2021</v>
      </c>
      <c r="H243" s="226">
        <v>2022</v>
      </c>
      <c r="I243" s="226">
        <v>2023</v>
      </c>
      <c r="J243" s="226">
        <v>2024</v>
      </c>
      <c r="K243" s="226">
        <v>2025</v>
      </c>
      <c r="L243" s="226">
        <v>2026</v>
      </c>
      <c r="M243" s="226">
        <v>2027</v>
      </c>
      <c r="N243" s="226">
        <v>2028</v>
      </c>
      <c r="O243" s="226">
        <v>2029</v>
      </c>
      <c r="P243" s="226">
        <v>2030</v>
      </c>
      <c r="Q243" s="226">
        <v>2031</v>
      </c>
      <c r="R243" s="226">
        <v>2032</v>
      </c>
      <c r="S243" s="226">
        <v>2033</v>
      </c>
      <c r="T243" s="226">
        <v>2034</v>
      </c>
      <c r="U243" s="226">
        <v>2035</v>
      </c>
      <c r="V243" s="226">
        <v>2036</v>
      </c>
      <c r="W243" s="226">
        <v>2037</v>
      </c>
      <c r="X243" s="226">
        <v>2038</v>
      </c>
      <c r="Y243" s="226">
        <v>2039</v>
      </c>
      <c r="Z243" s="226">
        <v>2040</v>
      </c>
      <c r="AA243" s="226">
        <v>2041</v>
      </c>
      <c r="AB243" s="226">
        <v>2042</v>
      </c>
      <c r="AC243" s="226">
        <v>2043</v>
      </c>
      <c r="AD243" s="226">
        <v>2044</v>
      </c>
      <c r="AE243" s="226">
        <v>2045</v>
      </c>
      <c r="AF243" s="226">
        <v>2046</v>
      </c>
      <c r="AG243" s="226">
        <v>2047</v>
      </c>
      <c r="AH243" s="226">
        <v>2048</v>
      </c>
      <c r="AI243" s="226">
        <v>2049</v>
      </c>
      <c r="AJ243" s="226">
        <v>2050</v>
      </c>
    </row>
    <row r="244" spans="2:36" ht="15.75" customHeight="1" x14ac:dyDescent="0.45">
      <c r="B244" s="230" t="s">
        <v>796</v>
      </c>
      <c r="C244" s="226">
        <v>8.6774228999999994E-2</v>
      </c>
      <c r="D244" s="226">
        <v>8.7578015999999995E-2</v>
      </c>
      <c r="E244" s="226">
        <v>8.8392438000000004E-2</v>
      </c>
      <c r="F244" s="226">
        <v>8.9218820000000004E-2</v>
      </c>
      <c r="G244" s="226">
        <v>9.0056925999999995E-2</v>
      </c>
      <c r="H244" s="226">
        <v>9.0908911999999995E-2</v>
      </c>
      <c r="I244" s="226">
        <v>9.1775194000000004E-2</v>
      </c>
      <c r="J244" s="226">
        <v>9.2656796999999999E-2</v>
      </c>
      <c r="K244" s="226">
        <v>9.3555211999999999E-2</v>
      </c>
      <c r="L244" s="226">
        <v>9.4466164000000005E-2</v>
      </c>
      <c r="M244" s="226">
        <v>9.5392868000000006E-2</v>
      </c>
      <c r="N244" s="226">
        <v>9.6334569999999994E-2</v>
      </c>
      <c r="O244" s="226">
        <v>9.7292796000000001E-2</v>
      </c>
      <c r="P244" s="226">
        <v>9.8266348000000003E-2</v>
      </c>
      <c r="Q244" s="226">
        <v>9.9256122000000002E-2</v>
      </c>
      <c r="R244" s="226">
        <v>0.100261172</v>
      </c>
      <c r="S244" s="226">
        <v>0.10128139</v>
      </c>
      <c r="T244" s="226">
        <v>0.102318703</v>
      </c>
      <c r="U244" s="226">
        <v>0.103371905</v>
      </c>
      <c r="V244" s="226">
        <v>0.104443248</v>
      </c>
      <c r="W244" s="226">
        <v>0.10553432</v>
      </c>
      <c r="X244" s="226">
        <v>0.106643531</v>
      </c>
      <c r="Y244" s="226">
        <v>0.107774014</v>
      </c>
      <c r="Z244" s="226">
        <v>0.10892489700000001</v>
      </c>
      <c r="AA244" s="226">
        <v>0.11009677800000001</v>
      </c>
      <c r="AB244" s="226">
        <v>0.111291746</v>
      </c>
      <c r="AC244" s="226">
        <v>0.112510099</v>
      </c>
      <c r="AD244" s="226">
        <v>0.11375194399999999</v>
      </c>
      <c r="AE244" s="226">
        <v>0.115018566</v>
      </c>
      <c r="AF244" s="226">
        <v>0.11630860799999999</v>
      </c>
      <c r="AG244" s="226">
        <v>0.117624985</v>
      </c>
      <c r="AH244" s="226">
        <v>0.118966589</v>
      </c>
      <c r="AI244" s="226">
        <v>0.12033427200000001</v>
      </c>
      <c r="AJ244" s="226">
        <v>0.12172641400000001</v>
      </c>
    </row>
    <row r="245" spans="2:36" ht="15.75" customHeight="1" x14ac:dyDescent="0.45">
      <c r="B245" s="231" t="s">
        <v>797</v>
      </c>
      <c r="C245" s="226"/>
      <c r="D245" s="226">
        <f t="shared" ref="D245:AJ245" si="10">(D244-C244)/C244</f>
        <v>9.2629690780657963E-3</v>
      </c>
      <c r="E245" s="226">
        <f t="shared" si="10"/>
        <v>9.2993885588822777E-3</v>
      </c>
      <c r="F245" s="226">
        <f t="shared" si="10"/>
        <v>9.3490124121251243E-3</v>
      </c>
      <c r="G245" s="226">
        <f t="shared" si="10"/>
        <v>9.3938252041440504E-3</v>
      </c>
      <c r="H245" s="226">
        <f t="shared" si="10"/>
        <v>9.4605272225258847E-3</v>
      </c>
      <c r="I245" s="226">
        <f t="shared" si="10"/>
        <v>9.5291207533097517E-3</v>
      </c>
      <c r="J245" s="226">
        <f t="shared" si="10"/>
        <v>9.6061142622046059E-3</v>
      </c>
      <c r="K245" s="226">
        <f t="shared" si="10"/>
        <v>9.6961586099290654E-3</v>
      </c>
      <c r="L245" s="226">
        <f t="shared" si="10"/>
        <v>9.7370523835701057E-3</v>
      </c>
      <c r="M245" s="226">
        <f t="shared" si="10"/>
        <v>9.8099039990657434E-3</v>
      </c>
      <c r="N245" s="226">
        <f t="shared" si="10"/>
        <v>9.871828153861447E-3</v>
      </c>
      <c r="O245" s="226">
        <f t="shared" si="10"/>
        <v>9.9468550075015282E-3</v>
      </c>
      <c r="P245" s="226">
        <f t="shared" si="10"/>
        <v>1.0006414041179395E-2</v>
      </c>
      <c r="Q245" s="226">
        <f t="shared" si="10"/>
        <v>1.0072359664775562E-2</v>
      </c>
      <c r="R245" s="226">
        <f t="shared" si="10"/>
        <v>1.0125823775383784E-2</v>
      </c>
      <c r="S245" s="226">
        <f t="shared" si="10"/>
        <v>1.0175604171074356E-2</v>
      </c>
      <c r="T245" s="226">
        <f t="shared" si="10"/>
        <v>1.0241891427437934E-2</v>
      </c>
      <c r="U245" s="226">
        <f t="shared" si="10"/>
        <v>1.0293347834950596E-2</v>
      </c>
      <c r="V245" s="226">
        <f t="shared" si="10"/>
        <v>1.0363966882490966E-2</v>
      </c>
      <c r="W245" s="226">
        <f t="shared" si="10"/>
        <v>1.0446553711159944E-2</v>
      </c>
      <c r="X245" s="226">
        <f t="shared" si="10"/>
        <v>1.0510429213927742E-2</v>
      </c>
      <c r="Y245" s="226">
        <f t="shared" si="10"/>
        <v>1.0600577357101966E-2</v>
      </c>
      <c r="Z245" s="226">
        <f t="shared" si="10"/>
        <v>1.067866879301726E-2</v>
      </c>
      <c r="AA245" s="226">
        <f t="shared" si="10"/>
        <v>1.0758614717808725E-2</v>
      </c>
      <c r="AB245" s="226">
        <f t="shared" si="10"/>
        <v>1.0853796284574202E-2</v>
      </c>
      <c r="AC245" s="226">
        <f t="shared" si="10"/>
        <v>1.0947379691572143E-2</v>
      </c>
      <c r="AD245" s="226">
        <f t="shared" si="10"/>
        <v>1.1037631386316631E-2</v>
      </c>
      <c r="AE245" s="226">
        <f t="shared" si="10"/>
        <v>1.1134948164050796E-2</v>
      </c>
      <c r="AF245" s="226">
        <f t="shared" si="10"/>
        <v>1.1215945780440275E-2</v>
      </c>
      <c r="AG245" s="226">
        <f t="shared" si="10"/>
        <v>1.1317967110396572E-2</v>
      </c>
      <c r="AH245" s="226">
        <f t="shared" si="10"/>
        <v>1.140577403686807E-2</v>
      </c>
      <c r="AI245" s="226">
        <f t="shared" si="10"/>
        <v>1.1496362226540836E-2</v>
      </c>
      <c r="AJ245" s="226">
        <f t="shared" si="10"/>
        <v>1.1568956847139931E-2</v>
      </c>
    </row>
    <row r="246" spans="2:36" ht="15.75" customHeight="1" x14ac:dyDescent="0.35">
      <c r="B246" s="230"/>
      <c r="C246" s="230"/>
      <c r="D246" s="232">
        <f t="shared" ref="D246:AJ246" si="11">1+D245</f>
        <v>1.0092629690780659</v>
      </c>
      <c r="E246" s="232">
        <f t="shared" si="11"/>
        <v>1.0092993885588823</v>
      </c>
      <c r="F246" s="232">
        <f t="shared" si="11"/>
        <v>1.0093490124121252</v>
      </c>
      <c r="G246" s="232">
        <f t="shared" si="11"/>
        <v>1.0093938252041441</v>
      </c>
      <c r="H246" s="232">
        <f t="shared" si="11"/>
        <v>1.0094605272225259</v>
      </c>
      <c r="I246" s="232">
        <f t="shared" si="11"/>
        <v>1.0095291207533097</v>
      </c>
      <c r="J246" s="232">
        <f t="shared" si="11"/>
        <v>1.0096061142622046</v>
      </c>
      <c r="K246" s="232">
        <f t="shared" si="11"/>
        <v>1.0096961586099291</v>
      </c>
      <c r="L246" s="232">
        <f t="shared" si="11"/>
        <v>1.00973705238357</v>
      </c>
      <c r="M246" s="232">
        <f t="shared" si="11"/>
        <v>1.0098099039990658</v>
      </c>
      <c r="N246" s="232">
        <f t="shared" si="11"/>
        <v>1.0098718281538615</v>
      </c>
      <c r="O246" s="232">
        <f t="shared" si="11"/>
        <v>1.0099468550075015</v>
      </c>
      <c r="P246" s="232">
        <f t="shared" si="11"/>
        <v>1.0100064140411793</v>
      </c>
      <c r="Q246" s="232">
        <f t="shared" si="11"/>
        <v>1.0100723596647756</v>
      </c>
      <c r="R246" s="232">
        <f t="shared" si="11"/>
        <v>1.0101258237753838</v>
      </c>
      <c r="S246" s="232">
        <f t="shared" si="11"/>
        <v>1.0101756041710743</v>
      </c>
      <c r="T246" s="232">
        <f t="shared" si="11"/>
        <v>1.010241891427438</v>
      </c>
      <c r="U246" s="232">
        <f t="shared" si="11"/>
        <v>1.0102933478349505</v>
      </c>
      <c r="V246" s="232">
        <f t="shared" si="11"/>
        <v>1.0103639668824909</v>
      </c>
      <c r="W246" s="232">
        <f t="shared" si="11"/>
        <v>1.01044655371116</v>
      </c>
      <c r="X246" s="232">
        <f t="shared" si="11"/>
        <v>1.0105104292139278</v>
      </c>
      <c r="Y246" s="232">
        <f t="shared" si="11"/>
        <v>1.0106005773571021</v>
      </c>
      <c r="Z246" s="232">
        <f t="shared" si="11"/>
        <v>1.0106786687930172</v>
      </c>
      <c r="AA246" s="232">
        <f t="shared" si="11"/>
        <v>1.0107586147178087</v>
      </c>
      <c r="AB246" s="232">
        <f t="shared" si="11"/>
        <v>1.0108537962845743</v>
      </c>
      <c r="AC246" s="232">
        <f t="shared" si="11"/>
        <v>1.0109473796915722</v>
      </c>
      <c r="AD246" s="232">
        <f t="shared" si="11"/>
        <v>1.0110376313863165</v>
      </c>
      <c r="AE246" s="232">
        <f t="shared" si="11"/>
        <v>1.0111349481640508</v>
      </c>
      <c r="AF246" s="232">
        <f t="shared" si="11"/>
        <v>1.0112159457804404</v>
      </c>
      <c r="AG246" s="232">
        <f t="shared" si="11"/>
        <v>1.0113179671103967</v>
      </c>
      <c r="AH246" s="232">
        <f t="shared" si="11"/>
        <v>1.011405774036868</v>
      </c>
      <c r="AI246" s="232">
        <f t="shared" si="11"/>
        <v>1.0114963622265409</v>
      </c>
      <c r="AJ246" s="232">
        <f t="shared" si="11"/>
        <v>1.01156895684714</v>
      </c>
    </row>
    <row r="247" spans="2:36" ht="15.75" customHeight="1" x14ac:dyDescent="0.35"/>
    <row r="248" spans="2:36" ht="15.75" customHeight="1" x14ac:dyDescent="0.35"/>
    <row r="249" spans="2:36" ht="15.75" customHeight="1" x14ac:dyDescent="0.35"/>
    <row r="250" spans="2:36" ht="15.75" customHeight="1" x14ac:dyDescent="0.35"/>
    <row r="251" spans="2:36" ht="15.75" customHeight="1" x14ac:dyDescent="0.35"/>
    <row r="252" spans="2:36" ht="15.75" customHeight="1" x14ac:dyDescent="0.35"/>
    <row r="253" spans="2:36" ht="15.75" customHeight="1" x14ac:dyDescent="0.35"/>
    <row r="254" spans="2:36" ht="15.75" customHeight="1" x14ac:dyDescent="0.35"/>
    <row r="255" spans="2:36" ht="15.75" customHeight="1" x14ac:dyDescent="0.35"/>
    <row r="256" spans="2:3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mergeCells count="1">
    <mergeCell ref="B205:AK205"/>
  </mergeCells>
  <pageMargins left="0.75" right="0.75" top="1" bottom="1"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B2851-0524-4685-9614-68E3F70100F1}">
  <dimension ref="A1:AK80"/>
  <sheetViews>
    <sheetView workbookViewId="0">
      <selection activeCell="H11" sqref="H11"/>
    </sheetView>
  </sheetViews>
  <sheetFormatPr defaultRowHeight="13.5" x14ac:dyDescent="0.35"/>
  <cols>
    <col min="1" max="1" width="9" style="140"/>
    <col min="2" max="2" width="19.125" style="140" customWidth="1"/>
    <col min="3" max="16384" width="9" style="140"/>
  </cols>
  <sheetData>
    <row r="1" spans="1:37" ht="13.9" thickBot="1" x14ac:dyDescent="0.4">
      <c r="A1" s="125"/>
      <c r="B1" s="161" t="s">
        <v>93</v>
      </c>
      <c r="C1" s="127">
        <v>2017</v>
      </c>
      <c r="D1" s="127">
        <v>2018</v>
      </c>
      <c r="E1" s="127">
        <v>2019</v>
      </c>
      <c r="F1" s="127">
        <v>2020</v>
      </c>
      <c r="G1" s="127">
        <v>2021</v>
      </c>
      <c r="H1" s="127">
        <v>2022</v>
      </c>
      <c r="I1" s="127">
        <v>2023</v>
      </c>
      <c r="J1" s="127">
        <v>2024</v>
      </c>
      <c r="K1" s="127">
        <v>2025</v>
      </c>
      <c r="L1" s="127">
        <v>2026</v>
      </c>
      <c r="M1" s="127">
        <v>2027</v>
      </c>
      <c r="N1" s="127">
        <v>2028</v>
      </c>
      <c r="O1" s="127">
        <v>2029</v>
      </c>
      <c r="P1" s="127">
        <v>2030</v>
      </c>
      <c r="Q1" s="127">
        <v>2031</v>
      </c>
      <c r="R1" s="127">
        <v>2032</v>
      </c>
      <c r="S1" s="127">
        <v>2033</v>
      </c>
      <c r="T1" s="127">
        <v>2034</v>
      </c>
      <c r="U1" s="127">
        <v>2035</v>
      </c>
      <c r="V1" s="127">
        <v>2036</v>
      </c>
      <c r="W1" s="127">
        <v>2037</v>
      </c>
      <c r="X1" s="127">
        <v>2038</v>
      </c>
      <c r="Y1" s="127">
        <v>2039</v>
      </c>
      <c r="Z1" s="127">
        <v>2040</v>
      </c>
      <c r="AA1" s="127">
        <v>2041</v>
      </c>
      <c r="AB1" s="127">
        <v>2042</v>
      </c>
      <c r="AC1" s="127">
        <v>2043</v>
      </c>
      <c r="AD1" s="127">
        <v>2044</v>
      </c>
      <c r="AE1" s="127">
        <v>2045</v>
      </c>
      <c r="AF1" s="127">
        <v>2046</v>
      </c>
      <c r="AG1" s="127">
        <v>2047</v>
      </c>
      <c r="AH1" s="127">
        <v>2048</v>
      </c>
      <c r="AI1" s="127">
        <v>2049</v>
      </c>
      <c r="AJ1" s="127">
        <v>2050</v>
      </c>
      <c r="AK1" s="125"/>
    </row>
    <row r="2" spans="1:37" ht="13.9" thickTop="1" x14ac:dyDescent="0.35">
      <c r="A2" s="125"/>
      <c r="B2" s="125"/>
      <c r="C2" s="125"/>
      <c r="D2" s="125"/>
      <c r="E2" s="125"/>
      <c r="F2" s="125"/>
      <c r="G2" s="125"/>
      <c r="H2" s="125"/>
      <c r="I2" s="125"/>
      <c r="J2" s="125"/>
      <c r="K2" s="125"/>
      <c r="L2" s="125"/>
      <c r="M2" s="125"/>
      <c r="N2" s="125"/>
      <c r="O2" s="125"/>
      <c r="P2" s="125"/>
      <c r="Q2" s="125"/>
      <c r="R2" s="125"/>
      <c r="S2" s="125"/>
      <c r="T2" s="125"/>
      <c r="U2" s="125"/>
      <c r="V2" s="125"/>
      <c r="W2" s="125"/>
      <c r="X2" s="125"/>
      <c r="Y2" s="125"/>
      <c r="Z2" s="125"/>
      <c r="AA2" s="125"/>
      <c r="AB2" s="125"/>
      <c r="AC2" s="125"/>
      <c r="AD2" s="125"/>
      <c r="AE2" s="125"/>
      <c r="AF2" s="125"/>
      <c r="AG2" s="125"/>
      <c r="AH2" s="125"/>
      <c r="AI2" s="125"/>
      <c r="AJ2" s="125"/>
      <c r="AK2" s="125"/>
    </row>
    <row r="3" spans="1:37" x14ac:dyDescent="0.35">
      <c r="A3" s="125"/>
      <c r="B3" s="125"/>
      <c r="C3" s="128" t="s">
        <v>94</v>
      </c>
      <c r="D3" s="128" t="s">
        <v>4</v>
      </c>
      <c r="E3" s="128"/>
      <c r="F3" s="128"/>
      <c r="G3" s="128"/>
      <c r="H3" s="125"/>
      <c r="I3" s="125"/>
      <c r="J3" s="125"/>
      <c r="K3" s="125"/>
      <c r="L3" s="125"/>
      <c r="M3" s="125"/>
      <c r="N3" s="125"/>
      <c r="O3" s="125"/>
      <c r="P3" s="125"/>
      <c r="Q3" s="125"/>
      <c r="R3" s="125"/>
      <c r="S3" s="125"/>
      <c r="T3" s="125"/>
      <c r="U3" s="125"/>
      <c r="V3" s="125"/>
      <c r="W3" s="125"/>
      <c r="X3" s="125"/>
      <c r="Y3" s="125"/>
      <c r="Z3" s="125"/>
      <c r="AA3" s="125"/>
      <c r="AB3" s="125"/>
      <c r="AC3" s="125"/>
      <c r="AD3" s="125"/>
      <c r="AE3" s="125"/>
      <c r="AF3" s="125"/>
      <c r="AG3" s="125"/>
      <c r="AH3" s="125"/>
      <c r="AI3" s="125"/>
      <c r="AJ3" s="125"/>
      <c r="AK3" s="125"/>
    </row>
    <row r="4" spans="1:37" x14ac:dyDescent="0.35">
      <c r="A4" s="125"/>
      <c r="B4" s="125"/>
      <c r="C4" s="128" t="s">
        <v>97</v>
      </c>
      <c r="D4" s="128" t="s">
        <v>98</v>
      </c>
      <c r="E4" s="128"/>
      <c r="F4" s="128"/>
      <c r="G4" s="128" t="s">
        <v>99</v>
      </c>
      <c r="H4" s="125"/>
      <c r="I4" s="125"/>
      <c r="J4" s="125"/>
      <c r="K4" s="125"/>
      <c r="L4" s="125"/>
      <c r="M4" s="125"/>
      <c r="N4" s="125"/>
      <c r="O4" s="125"/>
      <c r="P4" s="125"/>
      <c r="Q4" s="125"/>
      <c r="R4" s="125"/>
      <c r="S4" s="125"/>
      <c r="T4" s="125"/>
      <c r="U4" s="125"/>
      <c r="V4" s="125"/>
      <c r="W4" s="125"/>
      <c r="X4" s="125"/>
      <c r="Y4" s="125"/>
      <c r="Z4" s="125"/>
      <c r="AA4" s="125"/>
      <c r="AB4" s="125"/>
      <c r="AC4" s="125"/>
      <c r="AD4" s="125"/>
      <c r="AE4" s="125"/>
      <c r="AF4" s="125"/>
      <c r="AG4" s="125"/>
      <c r="AH4" s="125"/>
      <c r="AI4" s="125"/>
      <c r="AJ4" s="125"/>
      <c r="AK4" s="125"/>
    </row>
    <row r="5" spans="1:37" x14ac:dyDescent="0.35">
      <c r="A5" s="125"/>
      <c r="B5" s="125"/>
      <c r="C5" s="128" t="s">
        <v>102</v>
      </c>
      <c r="D5" s="128" t="s">
        <v>103</v>
      </c>
      <c r="E5" s="128"/>
      <c r="F5" s="128"/>
      <c r="G5" s="128"/>
      <c r="H5" s="125"/>
      <c r="I5" s="125"/>
      <c r="J5" s="125"/>
      <c r="K5" s="125"/>
      <c r="L5" s="125"/>
      <c r="M5" s="125"/>
      <c r="N5" s="125"/>
      <c r="O5" s="125"/>
      <c r="P5" s="125"/>
      <c r="Q5" s="125"/>
      <c r="R5" s="125"/>
      <c r="S5" s="125"/>
      <c r="T5" s="125"/>
      <c r="U5" s="125"/>
      <c r="V5" s="125"/>
      <c r="W5" s="125"/>
      <c r="X5" s="125"/>
      <c r="Y5" s="125"/>
      <c r="Z5" s="125"/>
      <c r="AA5" s="125"/>
      <c r="AB5" s="125"/>
      <c r="AC5" s="125"/>
      <c r="AD5" s="125"/>
      <c r="AE5" s="125"/>
      <c r="AF5" s="125"/>
      <c r="AG5" s="125"/>
      <c r="AH5" s="125"/>
      <c r="AI5" s="125"/>
      <c r="AJ5" s="125"/>
      <c r="AK5" s="125"/>
    </row>
    <row r="6" spans="1:37" x14ac:dyDescent="0.35">
      <c r="A6" s="125"/>
      <c r="B6" s="125"/>
      <c r="C6" s="128" t="s">
        <v>105</v>
      </c>
      <c r="D6" s="128"/>
      <c r="E6" s="128" t="s">
        <v>245</v>
      </c>
      <c r="F6" s="128"/>
      <c r="G6" s="128"/>
      <c r="H6" s="125"/>
      <c r="I6" s="125"/>
      <c r="J6" s="125"/>
      <c r="K6" s="125"/>
      <c r="L6" s="125"/>
      <c r="M6" s="125"/>
      <c r="N6" s="125"/>
      <c r="O6" s="125"/>
      <c r="P6" s="125"/>
      <c r="Q6" s="125"/>
      <c r="R6" s="125"/>
      <c r="S6" s="125"/>
      <c r="T6" s="125"/>
      <c r="U6" s="125"/>
      <c r="V6" s="125"/>
      <c r="W6" s="125"/>
      <c r="X6" s="125"/>
      <c r="Y6" s="125"/>
      <c r="Z6" s="125"/>
      <c r="AA6" s="125"/>
      <c r="AB6" s="125"/>
      <c r="AC6" s="125"/>
      <c r="AD6" s="125"/>
      <c r="AE6" s="125"/>
      <c r="AF6" s="125"/>
      <c r="AG6" s="125"/>
      <c r="AH6" s="125"/>
      <c r="AI6" s="125"/>
      <c r="AJ6" s="125"/>
      <c r="AK6" s="125"/>
    </row>
    <row r="10" spans="1:37" ht="15.75" x14ac:dyDescent="0.5">
      <c r="A10" s="129" t="s">
        <v>1394</v>
      </c>
      <c r="B10" s="130" t="s">
        <v>1395</v>
      </c>
      <c r="C10" s="125"/>
      <c r="D10" s="125"/>
      <c r="E10" s="125"/>
      <c r="F10" s="125"/>
      <c r="G10" s="125"/>
      <c r="H10" s="125"/>
      <c r="I10" s="125"/>
      <c r="J10" s="125"/>
      <c r="K10" s="125"/>
      <c r="L10" s="125"/>
      <c r="M10" s="125"/>
      <c r="N10" s="125"/>
      <c r="O10" s="125"/>
      <c r="P10" s="125"/>
      <c r="Q10" s="125"/>
      <c r="R10" s="125"/>
      <c r="S10" s="125"/>
      <c r="T10" s="125"/>
      <c r="U10" s="125"/>
      <c r="V10" s="125"/>
      <c r="W10" s="125"/>
      <c r="X10" s="125"/>
      <c r="Y10" s="125"/>
      <c r="Z10" s="125"/>
      <c r="AA10" s="125"/>
      <c r="AB10" s="125"/>
      <c r="AC10" s="125"/>
      <c r="AD10" s="125"/>
      <c r="AE10" s="125"/>
      <c r="AF10" s="125"/>
      <c r="AG10" s="125"/>
      <c r="AH10" s="125"/>
      <c r="AI10" s="125"/>
      <c r="AJ10" s="125"/>
      <c r="AK10" s="125"/>
    </row>
    <row r="11" spans="1:37" x14ac:dyDescent="0.35">
      <c r="A11" s="125"/>
      <c r="B11" s="161" t="s">
        <v>1368</v>
      </c>
      <c r="C11" s="125"/>
      <c r="D11" s="125"/>
      <c r="E11" s="125"/>
      <c r="F11" s="125"/>
      <c r="G11" s="125"/>
      <c r="H11" s="125"/>
      <c r="I11" s="125"/>
      <c r="J11" s="125"/>
      <c r="K11" s="125"/>
      <c r="L11" s="125"/>
      <c r="M11" s="125"/>
      <c r="N11" s="125"/>
      <c r="O11" s="125"/>
      <c r="P11" s="125"/>
      <c r="Q11" s="125"/>
      <c r="R11" s="125"/>
      <c r="S11" s="125"/>
      <c r="T11" s="125"/>
      <c r="U11" s="125"/>
      <c r="V11" s="125"/>
      <c r="W11" s="125"/>
      <c r="X11" s="125"/>
      <c r="Y11" s="125"/>
      <c r="Z11" s="125"/>
      <c r="AA11" s="125"/>
      <c r="AB11" s="125"/>
      <c r="AC11" s="125"/>
      <c r="AD11" s="125"/>
      <c r="AE11" s="125"/>
      <c r="AF11" s="125"/>
      <c r="AG11" s="125"/>
      <c r="AH11" s="125"/>
      <c r="AI11" s="125"/>
      <c r="AJ11" s="125"/>
      <c r="AK11" s="125"/>
    </row>
    <row r="12" spans="1:37" x14ac:dyDescent="0.35">
      <c r="A12" s="125"/>
      <c r="B12" s="161" t="s">
        <v>251</v>
      </c>
      <c r="C12" s="131" t="s">
        <v>251</v>
      </c>
      <c r="D12" s="131" t="s">
        <v>251</v>
      </c>
      <c r="E12" s="131" t="s">
        <v>251</v>
      </c>
      <c r="F12" s="131" t="s">
        <v>251</v>
      </c>
      <c r="G12" s="131" t="s">
        <v>251</v>
      </c>
      <c r="H12" s="131" t="s">
        <v>251</v>
      </c>
      <c r="I12" s="131" t="s">
        <v>251</v>
      </c>
      <c r="J12" s="131" t="s">
        <v>251</v>
      </c>
      <c r="K12" s="131" t="s">
        <v>251</v>
      </c>
      <c r="L12" s="131" t="s">
        <v>251</v>
      </c>
      <c r="M12" s="131" t="s">
        <v>251</v>
      </c>
      <c r="N12" s="131" t="s">
        <v>251</v>
      </c>
      <c r="O12" s="131" t="s">
        <v>251</v>
      </c>
      <c r="P12" s="131" t="s">
        <v>251</v>
      </c>
      <c r="Q12" s="131" t="s">
        <v>251</v>
      </c>
      <c r="R12" s="131" t="s">
        <v>251</v>
      </c>
      <c r="S12" s="131" t="s">
        <v>251</v>
      </c>
      <c r="T12" s="131" t="s">
        <v>251</v>
      </c>
      <c r="U12" s="131" t="s">
        <v>251</v>
      </c>
      <c r="V12" s="131" t="s">
        <v>251</v>
      </c>
      <c r="W12" s="131" t="s">
        <v>251</v>
      </c>
      <c r="X12" s="131" t="s">
        <v>251</v>
      </c>
      <c r="Y12" s="131" t="s">
        <v>251</v>
      </c>
      <c r="Z12" s="131" t="s">
        <v>251</v>
      </c>
      <c r="AA12" s="131" t="s">
        <v>251</v>
      </c>
      <c r="AB12" s="131" t="s">
        <v>251</v>
      </c>
      <c r="AC12" s="131" t="s">
        <v>251</v>
      </c>
      <c r="AD12" s="131" t="s">
        <v>251</v>
      </c>
      <c r="AE12" s="131" t="s">
        <v>251</v>
      </c>
      <c r="AF12" s="131" t="s">
        <v>251</v>
      </c>
      <c r="AG12" s="131" t="s">
        <v>251</v>
      </c>
      <c r="AH12" s="131" t="s">
        <v>251</v>
      </c>
      <c r="AI12" s="131" t="s">
        <v>251</v>
      </c>
      <c r="AJ12" s="131" t="s">
        <v>251</v>
      </c>
      <c r="AK12" s="131" t="s">
        <v>113</v>
      </c>
    </row>
    <row r="13" spans="1:37" ht="13.9" thickBot="1" x14ac:dyDescent="0.4">
      <c r="A13" s="125"/>
      <c r="B13" s="162" t="s">
        <v>1252</v>
      </c>
      <c r="C13" s="127">
        <v>2017</v>
      </c>
      <c r="D13" s="127">
        <v>2018</v>
      </c>
      <c r="E13" s="127">
        <v>2019</v>
      </c>
      <c r="F13" s="127">
        <v>2020</v>
      </c>
      <c r="G13" s="127">
        <v>2021</v>
      </c>
      <c r="H13" s="127">
        <v>2022</v>
      </c>
      <c r="I13" s="127">
        <v>2023</v>
      </c>
      <c r="J13" s="127">
        <v>2024</v>
      </c>
      <c r="K13" s="127">
        <v>2025</v>
      </c>
      <c r="L13" s="127">
        <v>2026</v>
      </c>
      <c r="M13" s="127">
        <v>2027</v>
      </c>
      <c r="N13" s="127">
        <v>2028</v>
      </c>
      <c r="O13" s="127">
        <v>2029</v>
      </c>
      <c r="P13" s="127">
        <v>2030</v>
      </c>
      <c r="Q13" s="127">
        <v>2031</v>
      </c>
      <c r="R13" s="127">
        <v>2032</v>
      </c>
      <c r="S13" s="127">
        <v>2033</v>
      </c>
      <c r="T13" s="127">
        <v>2034</v>
      </c>
      <c r="U13" s="127">
        <v>2035</v>
      </c>
      <c r="V13" s="127">
        <v>2036</v>
      </c>
      <c r="W13" s="127">
        <v>2037</v>
      </c>
      <c r="X13" s="127">
        <v>2038</v>
      </c>
      <c r="Y13" s="127">
        <v>2039</v>
      </c>
      <c r="Z13" s="127">
        <v>2040</v>
      </c>
      <c r="AA13" s="127">
        <v>2041</v>
      </c>
      <c r="AB13" s="127">
        <v>2042</v>
      </c>
      <c r="AC13" s="127">
        <v>2043</v>
      </c>
      <c r="AD13" s="127">
        <v>2044</v>
      </c>
      <c r="AE13" s="127">
        <v>2045</v>
      </c>
      <c r="AF13" s="127">
        <v>2046</v>
      </c>
      <c r="AG13" s="127">
        <v>2047</v>
      </c>
      <c r="AH13" s="127">
        <v>2048</v>
      </c>
      <c r="AI13" s="127">
        <v>2049</v>
      </c>
      <c r="AJ13" s="127">
        <v>2050</v>
      </c>
      <c r="AK13" s="127">
        <v>2050</v>
      </c>
    </row>
    <row r="14" spans="1:37" ht="13.9" thickTop="1" x14ac:dyDescent="0.35">
      <c r="A14" s="125"/>
      <c r="B14" s="125"/>
      <c r="C14" s="125"/>
      <c r="D14" s="125"/>
      <c r="E14" s="125"/>
      <c r="F14" s="125"/>
      <c r="G14" s="125"/>
      <c r="H14" s="125"/>
      <c r="I14" s="125"/>
      <c r="J14" s="125"/>
      <c r="K14" s="125"/>
      <c r="L14" s="125"/>
      <c r="M14" s="125"/>
      <c r="N14" s="125"/>
      <c r="O14" s="125"/>
      <c r="P14" s="125"/>
      <c r="Q14" s="125"/>
      <c r="R14" s="125"/>
      <c r="S14" s="125"/>
      <c r="T14" s="125"/>
      <c r="U14" s="125"/>
      <c r="V14" s="125"/>
      <c r="W14" s="125"/>
      <c r="X14" s="125"/>
      <c r="Y14" s="125"/>
      <c r="Z14" s="125"/>
      <c r="AA14" s="125"/>
      <c r="AB14" s="125"/>
      <c r="AC14" s="125"/>
      <c r="AD14" s="125"/>
      <c r="AE14" s="125"/>
      <c r="AF14" s="125"/>
      <c r="AG14" s="125"/>
      <c r="AH14" s="125"/>
      <c r="AI14" s="125"/>
      <c r="AJ14" s="125"/>
      <c r="AK14" s="125"/>
    </row>
    <row r="15" spans="1:37" x14ac:dyDescent="0.35">
      <c r="A15" s="125"/>
      <c r="B15" s="163" t="s">
        <v>1396</v>
      </c>
      <c r="C15" s="125"/>
      <c r="D15" s="125"/>
      <c r="E15" s="125"/>
      <c r="F15" s="125"/>
      <c r="G15" s="125"/>
      <c r="H15" s="125"/>
      <c r="I15" s="125"/>
      <c r="J15" s="125"/>
      <c r="K15" s="125"/>
      <c r="L15" s="125"/>
      <c r="M15" s="125"/>
      <c r="N15" s="125"/>
      <c r="O15" s="125"/>
      <c r="P15" s="125"/>
      <c r="Q15" s="125"/>
      <c r="R15" s="125"/>
      <c r="S15" s="125"/>
      <c r="T15" s="125"/>
      <c r="U15" s="125"/>
      <c r="V15" s="125"/>
      <c r="W15" s="125"/>
      <c r="X15" s="125"/>
      <c r="Y15" s="125"/>
      <c r="Z15" s="125"/>
      <c r="AA15" s="125"/>
      <c r="AB15" s="125"/>
      <c r="AC15" s="125"/>
      <c r="AD15" s="125"/>
      <c r="AE15" s="125"/>
      <c r="AF15" s="125"/>
      <c r="AG15" s="125"/>
      <c r="AH15" s="125"/>
      <c r="AI15" s="125"/>
      <c r="AJ15" s="125"/>
      <c r="AK15" s="125"/>
    </row>
    <row r="16" spans="1:37" x14ac:dyDescent="0.35">
      <c r="A16" s="125"/>
      <c r="B16" s="163" t="s">
        <v>1254</v>
      </c>
      <c r="C16" s="125"/>
      <c r="D16" s="125"/>
      <c r="E16" s="125"/>
      <c r="F16" s="125"/>
      <c r="G16" s="125"/>
      <c r="H16" s="125"/>
      <c r="I16" s="125"/>
      <c r="J16" s="125"/>
      <c r="K16" s="125"/>
      <c r="L16" s="125"/>
      <c r="M16" s="125"/>
      <c r="N16" s="125"/>
      <c r="O16" s="125"/>
      <c r="P16" s="125"/>
      <c r="Q16" s="125"/>
      <c r="R16" s="125"/>
      <c r="S16" s="125"/>
      <c r="T16" s="125"/>
      <c r="U16" s="125"/>
      <c r="V16" s="125"/>
      <c r="W16" s="125"/>
      <c r="X16" s="125"/>
      <c r="Y16" s="125"/>
      <c r="Z16" s="125"/>
      <c r="AA16" s="125"/>
      <c r="AB16" s="125"/>
      <c r="AC16" s="125"/>
      <c r="AD16" s="125"/>
      <c r="AE16" s="125"/>
      <c r="AF16" s="125"/>
      <c r="AG16" s="125"/>
      <c r="AH16" s="125"/>
      <c r="AI16" s="125"/>
      <c r="AJ16" s="125"/>
      <c r="AK16" s="125"/>
    </row>
    <row r="17" spans="1:37" x14ac:dyDescent="0.35">
      <c r="A17" s="129" t="s">
        <v>1369</v>
      </c>
      <c r="B17" s="164" t="s">
        <v>1256</v>
      </c>
      <c r="C17" s="165">
        <v>37.651378999999999</v>
      </c>
      <c r="D17" s="165">
        <v>37.957962000000002</v>
      </c>
      <c r="E17" s="165">
        <v>38.465426999999998</v>
      </c>
      <c r="F17" s="165">
        <v>40.022381000000003</v>
      </c>
      <c r="G17" s="165">
        <v>41.651744999999998</v>
      </c>
      <c r="H17" s="165">
        <v>43.529769999999999</v>
      </c>
      <c r="I17" s="165">
        <v>45.468845000000002</v>
      </c>
      <c r="J17" s="165">
        <v>46.535674999999998</v>
      </c>
      <c r="K17" s="165">
        <v>48.729038000000003</v>
      </c>
      <c r="L17" s="165">
        <v>48.735194999999997</v>
      </c>
      <c r="M17" s="165">
        <v>48.725323000000003</v>
      </c>
      <c r="N17" s="165">
        <v>48.651890000000002</v>
      </c>
      <c r="O17" s="165">
        <v>48.609917000000003</v>
      </c>
      <c r="P17" s="165">
        <v>48.572490999999999</v>
      </c>
      <c r="Q17" s="165">
        <v>48.519832999999998</v>
      </c>
      <c r="R17" s="165">
        <v>48.454433000000002</v>
      </c>
      <c r="S17" s="165">
        <v>48.374462000000001</v>
      </c>
      <c r="T17" s="165">
        <v>48.274189</v>
      </c>
      <c r="U17" s="165">
        <v>48.174492000000001</v>
      </c>
      <c r="V17" s="165">
        <v>48.082279</v>
      </c>
      <c r="W17" s="165">
        <v>47.987819999999999</v>
      </c>
      <c r="X17" s="165">
        <v>47.893149999999999</v>
      </c>
      <c r="Y17" s="165">
        <v>47.804749000000001</v>
      </c>
      <c r="Z17" s="165">
        <v>47.70628</v>
      </c>
      <c r="AA17" s="165">
        <v>47.601894000000001</v>
      </c>
      <c r="AB17" s="165">
        <v>47.502116999999998</v>
      </c>
      <c r="AC17" s="165">
        <v>47.399403</v>
      </c>
      <c r="AD17" s="165">
        <v>47.294978999999998</v>
      </c>
      <c r="AE17" s="165">
        <v>47.189590000000003</v>
      </c>
      <c r="AF17" s="165">
        <v>47.086609000000003</v>
      </c>
      <c r="AG17" s="165">
        <v>46.985146</v>
      </c>
      <c r="AH17" s="165">
        <v>46.887402000000002</v>
      </c>
      <c r="AI17" s="165">
        <v>46.791164000000002</v>
      </c>
      <c r="AJ17" s="165">
        <v>46.696182</v>
      </c>
      <c r="AK17" s="166">
        <v>6.4949999999999999E-3</v>
      </c>
    </row>
    <row r="18" spans="1:37" x14ac:dyDescent="0.35">
      <c r="A18" s="129" t="s">
        <v>1397</v>
      </c>
      <c r="B18" s="164" t="s">
        <v>1258</v>
      </c>
      <c r="C18" s="165">
        <v>47.572586000000001</v>
      </c>
      <c r="D18" s="165">
        <v>47.699424999999998</v>
      </c>
      <c r="E18" s="165">
        <v>48.383201999999997</v>
      </c>
      <c r="F18" s="165">
        <v>49.746502</v>
      </c>
      <c r="G18" s="165">
        <v>51.257137</v>
      </c>
      <c r="H18" s="165">
        <v>52.817425</v>
      </c>
      <c r="I18" s="165">
        <v>54.303925</v>
      </c>
      <c r="J18" s="165">
        <v>55.087798999999997</v>
      </c>
      <c r="K18" s="165">
        <v>57.005656999999999</v>
      </c>
      <c r="L18" s="165">
        <v>56.814776999999999</v>
      </c>
      <c r="M18" s="165">
        <v>56.715663999999997</v>
      </c>
      <c r="N18" s="165">
        <v>56.572308</v>
      </c>
      <c r="O18" s="165">
        <v>56.488430000000001</v>
      </c>
      <c r="P18" s="165">
        <v>56.383816000000003</v>
      </c>
      <c r="Q18" s="165">
        <v>56.266548</v>
      </c>
      <c r="R18" s="165">
        <v>56.146464999999999</v>
      </c>
      <c r="S18" s="165">
        <v>56.016337999999998</v>
      </c>
      <c r="T18" s="165">
        <v>55.851303000000001</v>
      </c>
      <c r="U18" s="165">
        <v>55.689728000000002</v>
      </c>
      <c r="V18" s="165">
        <v>55.535896000000001</v>
      </c>
      <c r="W18" s="165">
        <v>55.367142000000001</v>
      </c>
      <c r="X18" s="165">
        <v>55.209361999999999</v>
      </c>
      <c r="Y18" s="165">
        <v>55.047294999999998</v>
      </c>
      <c r="Z18" s="165">
        <v>54.884788999999998</v>
      </c>
      <c r="AA18" s="165">
        <v>54.714336000000003</v>
      </c>
      <c r="AB18" s="165">
        <v>54.550666999999997</v>
      </c>
      <c r="AC18" s="165">
        <v>54.377395999999997</v>
      </c>
      <c r="AD18" s="165">
        <v>54.200600000000001</v>
      </c>
      <c r="AE18" s="165">
        <v>54.028534000000001</v>
      </c>
      <c r="AF18" s="165">
        <v>53.833911999999998</v>
      </c>
      <c r="AG18" s="165">
        <v>53.636723000000003</v>
      </c>
      <c r="AH18" s="165">
        <v>53.449939999999998</v>
      </c>
      <c r="AI18" s="165">
        <v>53.260680999999998</v>
      </c>
      <c r="AJ18" s="165">
        <v>53.077606000000003</v>
      </c>
      <c r="AK18" s="166">
        <v>3.3440000000000002E-3</v>
      </c>
    </row>
    <row r="20" spans="1:37" x14ac:dyDescent="0.35">
      <c r="A20" s="125"/>
      <c r="B20" s="163" t="s">
        <v>1261</v>
      </c>
      <c r="C20" s="125"/>
      <c r="D20" s="125"/>
      <c r="E20" s="125"/>
      <c r="F20" s="125"/>
      <c r="G20" s="125"/>
      <c r="H20" s="125"/>
      <c r="I20" s="125"/>
      <c r="J20" s="125"/>
      <c r="K20" s="125"/>
      <c r="L20" s="125"/>
      <c r="M20" s="125"/>
      <c r="N20" s="125"/>
      <c r="O20" s="125"/>
      <c r="P20" s="125"/>
      <c r="Q20" s="125"/>
      <c r="R20" s="125"/>
      <c r="S20" s="125"/>
      <c r="T20" s="125"/>
      <c r="U20" s="125"/>
      <c r="V20" s="125"/>
      <c r="W20" s="125"/>
      <c r="X20" s="125"/>
      <c r="Y20" s="125"/>
      <c r="Z20" s="125"/>
      <c r="AA20" s="125"/>
      <c r="AB20" s="125"/>
      <c r="AC20" s="125"/>
      <c r="AD20" s="125"/>
      <c r="AE20" s="125"/>
      <c r="AF20" s="125"/>
      <c r="AG20" s="125"/>
      <c r="AH20" s="125"/>
      <c r="AI20" s="125"/>
      <c r="AJ20" s="125"/>
      <c r="AK20" s="125"/>
    </row>
    <row r="21" spans="1:37" x14ac:dyDescent="0.35">
      <c r="A21" s="129" t="s">
        <v>1398</v>
      </c>
      <c r="B21" s="164" t="s">
        <v>1263</v>
      </c>
      <c r="C21" s="165">
        <v>38.074837000000002</v>
      </c>
      <c r="D21" s="165">
        <v>38.379855999999997</v>
      </c>
      <c r="E21" s="165">
        <v>38.902203</v>
      </c>
      <c r="F21" s="165">
        <v>40.500622</v>
      </c>
      <c r="G21" s="165">
        <v>42.177460000000004</v>
      </c>
      <c r="H21" s="165">
        <v>44.110126000000001</v>
      </c>
      <c r="I21" s="165">
        <v>46.096637999999999</v>
      </c>
      <c r="J21" s="165">
        <v>47.184241999999998</v>
      </c>
      <c r="K21" s="165">
        <v>49.471367000000001</v>
      </c>
      <c r="L21" s="165">
        <v>49.479084</v>
      </c>
      <c r="M21" s="165">
        <v>49.443764000000002</v>
      </c>
      <c r="N21" s="165">
        <v>49.329830000000001</v>
      </c>
      <c r="O21" s="165">
        <v>49.253807000000002</v>
      </c>
      <c r="P21" s="165">
        <v>49.174304999999997</v>
      </c>
      <c r="Q21" s="165">
        <v>49.110176000000003</v>
      </c>
      <c r="R21" s="165">
        <v>49.036579000000003</v>
      </c>
      <c r="S21" s="165">
        <v>48.943095999999997</v>
      </c>
      <c r="T21" s="165">
        <v>48.819938999999998</v>
      </c>
      <c r="U21" s="165">
        <v>48.712600999999999</v>
      </c>
      <c r="V21" s="165">
        <v>48.610306000000001</v>
      </c>
      <c r="W21" s="165">
        <v>48.508633000000003</v>
      </c>
      <c r="X21" s="165">
        <v>48.414726000000002</v>
      </c>
      <c r="Y21" s="165">
        <v>48.337676999999999</v>
      </c>
      <c r="Z21" s="165">
        <v>48.264285999999998</v>
      </c>
      <c r="AA21" s="165">
        <v>48.191367999999997</v>
      </c>
      <c r="AB21" s="165">
        <v>48.116348000000002</v>
      </c>
      <c r="AC21" s="165">
        <v>48.047553999999998</v>
      </c>
      <c r="AD21" s="165">
        <v>47.966709000000002</v>
      </c>
      <c r="AE21" s="165">
        <v>47.88176</v>
      </c>
      <c r="AF21" s="165">
        <v>47.836337999999998</v>
      </c>
      <c r="AG21" s="165">
        <v>47.764557000000003</v>
      </c>
      <c r="AH21" s="165">
        <v>47.678660999999998</v>
      </c>
      <c r="AI21" s="165">
        <v>47.583981000000001</v>
      </c>
      <c r="AJ21" s="165">
        <v>47.491183999999997</v>
      </c>
      <c r="AK21" s="166">
        <v>6.679E-3</v>
      </c>
    </row>
    <row r="22" spans="1:37" x14ac:dyDescent="0.35">
      <c r="A22" s="129" t="s">
        <v>1399</v>
      </c>
      <c r="B22" s="164" t="s">
        <v>1265</v>
      </c>
      <c r="C22" s="165">
        <v>101.780045</v>
      </c>
      <c r="D22" s="165">
        <v>101.782127</v>
      </c>
      <c r="E22" s="165">
        <v>101.957718</v>
      </c>
      <c r="F22" s="165">
        <v>103.394379</v>
      </c>
      <c r="G22" s="165">
        <v>105.08118399999999</v>
      </c>
      <c r="H22" s="165">
        <v>107.246407</v>
      </c>
      <c r="I22" s="165">
        <v>110.135071</v>
      </c>
      <c r="J22" s="165">
        <v>111.72266399999999</v>
      </c>
      <c r="K22" s="165">
        <v>113.688087</v>
      </c>
      <c r="L22" s="165">
        <v>113.59538999999999</v>
      </c>
      <c r="M22" s="165">
        <v>113.560013</v>
      </c>
      <c r="N22" s="165">
        <v>113.51664700000001</v>
      </c>
      <c r="O22" s="165">
        <v>113.529175</v>
      </c>
      <c r="P22" s="165">
        <v>113.495544</v>
      </c>
      <c r="Q22" s="165">
        <v>113.505081</v>
      </c>
      <c r="R22" s="165">
        <v>113.56474300000001</v>
      </c>
      <c r="S22" s="165">
        <v>113.548355</v>
      </c>
      <c r="T22" s="165">
        <v>113.57260100000001</v>
      </c>
      <c r="U22" s="165">
        <v>113.59549</v>
      </c>
      <c r="V22" s="165">
        <v>113.61798899999999</v>
      </c>
      <c r="W22" s="165">
        <v>113.646721</v>
      </c>
      <c r="X22" s="165">
        <v>113.66712200000001</v>
      </c>
      <c r="Y22" s="165">
        <v>113.681099</v>
      </c>
      <c r="Z22" s="165">
        <v>113.69493900000001</v>
      </c>
      <c r="AA22" s="165">
        <v>113.653267</v>
      </c>
      <c r="AB22" s="165">
        <v>113.66786999999999</v>
      </c>
      <c r="AC22" s="165">
        <v>113.669197</v>
      </c>
      <c r="AD22" s="165">
        <v>113.67362199999999</v>
      </c>
      <c r="AE22" s="165">
        <v>113.684296</v>
      </c>
      <c r="AF22" s="165">
        <v>113.694962</v>
      </c>
      <c r="AG22" s="165">
        <v>113.702026</v>
      </c>
      <c r="AH22" s="165">
        <v>113.716995</v>
      </c>
      <c r="AI22" s="165">
        <v>113.719887</v>
      </c>
      <c r="AJ22" s="165">
        <v>113.726128</v>
      </c>
      <c r="AK22" s="166">
        <v>3.4740000000000001E-3</v>
      </c>
    </row>
    <row r="23" spans="1:37" x14ac:dyDescent="0.35">
      <c r="A23" s="129" t="s">
        <v>1400</v>
      </c>
      <c r="B23" s="164" t="s">
        <v>1267</v>
      </c>
      <c r="C23" s="165">
        <v>103.031448</v>
      </c>
      <c r="D23" s="165">
        <v>109.568443</v>
      </c>
      <c r="E23" s="165">
        <v>110.643951</v>
      </c>
      <c r="F23" s="165">
        <v>113.42701</v>
      </c>
      <c r="G23" s="165">
        <v>116.087013</v>
      </c>
      <c r="H23" s="165">
        <v>118.568794</v>
      </c>
      <c r="I23" s="165">
        <v>121.266563</v>
      </c>
      <c r="J23" s="165">
        <v>122.61798899999999</v>
      </c>
      <c r="K23" s="165">
        <v>124.74541499999999</v>
      </c>
      <c r="L23" s="165">
        <v>124.547775</v>
      </c>
      <c r="M23" s="165">
        <v>124.43541</v>
      </c>
      <c r="N23" s="165">
        <v>124.329453</v>
      </c>
      <c r="O23" s="165">
        <v>124.33551</v>
      </c>
      <c r="P23" s="165">
        <v>124.22680699999999</v>
      </c>
      <c r="Q23" s="165">
        <v>124.22995</v>
      </c>
      <c r="R23" s="165">
        <v>124.217606</v>
      </c>
      <c r="S23" s="165">
        <v>124.21225699999999</v>
      </c>
      <c r="T23" s="165">
        <v>124.24453699999999</v>
      </c>
      <c r="U23" s="165">
        <v>124.276535</v>
      </c>
      <c r="V23" s="165">
        <v>124.318451</v>
      </c>
      <c r="W23" s="165">
        <v>124.323448</v>
      </c>
      <c r="X23" s="165">
        <v>124.36740899999999</v>
      </c>
      <c r="Y23" s="165">
        <v>124.397148</v>
      </c>
      <c r="Z23" s="165">
        <v>124.425247</v>
      </c>
      <c r="AA23" s="165">
        <v>124.438637</v>
      </c>
      <c r="AB23" s="165">
        <v>124.474892</v>
      </c>
      <c r="AC23" s="165">
        <v>124.480782</v>
      </c>
      <c r="AD23" s="165">
        <v>124.49690200000001</v>
      </c>
      <c r="AE23" s="165">
        <v>124.524376</v>
      </c>
      <c r="AF23" s="165">
        <v>124.552902</v>
      </c>
      <c r="AG23" s="165">
        <v>124.57383</v>
      </c>
      <c r="AH23" s="165">
        <v>124.608177</v>
      </c>
      <c r="AI23" s="165">
        <v>124.61644</v>
      </c>
      <c r="AJ23" s="165">
        <v>124.63356</v>
      </c>
      <c r="AK23" s="166">
        <v>4.0340000000000003E-3</v>
      </c>
    </row>
    <row r="24" spans="1:37" x14ac:dyDescent="0.35">
      <c r="A24" s="129" t="s">
        <v>1401</v>
      </c>
      <c r="B24" s="164" t="s">
        <v>1269</v>
      </c>
      <c r="C24" s="165">
        <v>108.39949</v>
      </c>
      <c r="D24" s="165">
        <v>108.295715</v>
      </c>
      <c r="E24" s="165">
        <v>108.53784899999999</v>
      </c>
      <c r="F24" s="165">
        <v>110.40733299999999</v>
      </c>
      <c r="G24" s="165">
        <v>113.481247</v>
      </c>
      <c r="H24" s="165">
        <v>116.27514600000001</v>
      </c>
      <c r="I24" s="165">
        <v>118.96219600000001</v>
      </c>
      <c r="J24" s="165">
        <v>119.56420900000001</v>
      </c>
      <c r="K24" s="165">
        <v>121.5466</v>
      </c>
      <c r="L24" s="165">
        <v>121.41089599999999</v>
      </c>
      <c r="M24" s="165">
        <v>121.281921</v>
      </c>
      <c r="N24" s="165">
        <v>121.15982099999999</v>
      </c>
      <c r="O24" s="165">
        <v>121.057327</v>
      </c>
      <c r="P24" s="165">
        <v>120.940445</v>
      </c>
      <c r="Q24" s="165">
        <v>120.855057</v>
      </c>
      <c r="R24" s="165">
        <v>120.776527</v>
      </c>
      <c r="S24" s="165">
        <v>120.706467</v>
      </c>
      <c r="T24" s="165">
        <v>120.661636</v>
      </c>
      <c r="U24" s="165">
        <v>120.632378</v>
      </c>
      <c r="V24" s="165">
        <v>120.613411</v>
      </c>
      <c r="W24" s="165">
        <v>120.590622</v>
      </c>
      <c r="X24" s="165">
        <v>120.584084</v>
      </c>
      <c r="Y24" s="165">
        <v>120.576897</v>
      </c>
      <c r="Z24" s="165">
        <v>120.57287599999999</v>
      </c>
      <c r="AA24" s="165">
        <v>120.56854199999999</v>
      </c>
      <c r="AB24" s="165">
        <v>120.57023599999999</v>
      </c>
      <c r="AC24" s="165">
        <v>120.562378</v>
      </c>
      <c r="AD24" s="165">
        <v>120.55959300000001</v>
      </c>
      <c r="AE24" s="165">
        <v>120.56098900000001</v>
      </c>
      <c r="AF24" s="165">
        <v>120.562759</v>
      </c>
      <c r="AG24" s="165">
        <v>120.56223300000001</v>
      </c>
      <c r="AH24" s="165">
        <v>120.566025</v>
      </c>
      <c r="AI24" s="165">
        <v>120.56165300000001</v>
      </c>
      <c r="AJ24" s="165">
        <v>120.560349</v>
      </c>
      <c r="AK24" s="166">
        <v>3.3579999999999999E-3</v>
      </c>
    </row>
    <row r="25" spans="1:37" x14ac:dyDescent="0.35">
      <c r="A25" s="129" t="s">
        <v>1402</v>
      </c>
      <c r="B25" s="164" t="s">
        <v>1271</v>
      </c>
      <c r="C25" s="165">
        <v>56.302039999999998</v>
      </c>
      <c r="D25" s="165">
        <v>56.966693999999997</v>
      </c>
      <c r="E25" s="165">
        <v>57.029899999999998</v>
      </c>
      <c r="F25" s="165">
        <v>58.641640000000002</v>
      </c>
      <c r="G25" s="165">
        <v>61.657684000000003</v>
      </c>
      <c r="H25" s="165">
        <v>64.617683</v>
      </c>
      <c r="I25" s="165">
        <v>66.841247999999993</v>
      </c>
      <c r="J25" s="165">
        <v>68.805069000000003</v>
      </c>
      <c r="K25" s="165">
        <v>71.675681999999995</v>
      </c>
      <c r="L25" s="165">
        <v>73.032829000000007</v>
      </c>
      <c r="M25" s="165">
        <v>72.971176</v>
      </c>
      <c r="N25" s="165">
        <v>72.735602999999998</v>
      </c>
      <c r="O25" s="165">
        <v>72.721024</v>
      </c>
      <c r="P25" s="165">
        <v>72.594002000000003</v>
      </c>
      <c r="Q25" s="165">
        <v>72.510268999999994</v>
      </c>
      <c r="R25" s="165">
        <v>72.426536999999996</v>
      </c>
      <c r="S25" s="165">
        <v>72.328979000000004</v>
      </c>
      <c r="T25" s="165">
        <v>72.220444000000001</v>
      </c>
      <c r="U25" s="165">
        <v>72.117996000000005</v>
      </c>
      <c r="V25" s="165">
        <v>72.034103000000002</v>
      </c>
      <c r="W25" s="165">
        <v>71.918471999999994</v>
      </c>
      <c r="X25" s="165">
        <v>71.857315</v>
      </c>
      <c r="Y25" s="165">
        <v>71.767075000000006</v>
      </c>
      <c r="Z25" s="165">
        <v>71.672081000000006</v>
      </c>
      <c r="AA25" s="165">
        <v>71.562888999999998</v>
      </c>
      <c r="AB25" s="165">
        <v>71.443595999999999</v>
      </c>
      <c r="AC25" s="165">
        <v>71.319953999999996</v>
      </c>
      <c r="AD25" s="165">
        <v>71.200599999999994</v>
      </c>
      <c r="AE25" s="165">
        <v>71.089698999999996</v>
      </c>
      <c r="AF25" s="165">
        <v>70.976973999999998</v>
      </c>
      <c r="AG25" s="165">
        <v>70.862494999999996</v>
      </c>
      <c r="AH25" s="165">
        <v>70.760559000000001</v>
      </c>
      <c r="AI25" s="165">
        <v>70.648246999999998</v>
      </c>
      <c r="AJ25" s="165">
        <v>70.547606999999999</v>
      </c>
      <c r="AK25" s="166">
        <v>6.7039999999999999E-3</v>
      </c>
    </row>
    <row r="26" spans="1:37" x14ac:dyDescent="0.35">
      <c r="A26" s="129" t="s">
        <v>1403</v>
      </c>
      <c r="B26" s="164" t="s">
        <v>1273</v>
      </c>
      <c r="C26" s="165">
        <v>69.141098</v>
      </c>
      <c r="D26" s="165">
        <v>69.868019000000004</v>
      </c>
      <c r="E26" s="165">
        <v>69.975464000000002</v>
      </c>
      <c r="F26" s="165">
        <v>70.467338999999996</v>
      </c>
      <c r="G26" s="165">
        <v>72.724586000000002</v>
      </c>
      <c r="H26" s="165">
        <v>75.256621999999993</v>
      </c>
      <c r="I26" s="165">
        <v>77.489722999999998</v>
      </c>
      <c r="J26" s="165">
        <v>79.364509999999996</v>
      </c>
      <c r="K26" s="165">
        <v>82.039146000000002</v>
      </c>
      <c r="L26" s="165">
        <v>83.019630000000006</v>
      </c>
      <c r="M26" s="165">
        <v>82.999115000000003</v>
      </c>
      <c r="N26" s="165">
        <v>82.802588999999998</v>
      </c>
      <c r="O26" s="165">
        <v>82.757346999999996</v>
      </c>
      <c r="P26" s="165">
        <v>82.585243000000006</v>
      </c>
      <c r="Q26" s="165">
        <v>82.493851000000006</v>
      </c>
      <c r="R26" s="165">
        <v>82.409171999999998</v>
      </c>
      <c r="S26" s="165">
        <v>82.316260999999997</v>
      </c>
      <c r="T26" s="165">
        <v>82.222008000000002</v>
      </c>
      <c r="U26" s="165">
        <v>82.139213999999996</v>
      </c>
      <c r="V26" s="165">
        <v>82.077445999999995</v>
      </c>
      <c r="W26" s="165">
        <v>81.984298999999993</v>
      </c>
      <c r="X26" s="165">
        <v>81.927002000000002</v>
      </c>
      <c r="Y26" s="165">
        <v>81.862617</v>
      </c>
      <c r="Z26" s="165">
        <v>81.794548000000006</v>
      </c>
      <c r="AA26" s="165">
        <v>81.705185</v>
      </c>
      <c r="AB26" s="165">
        <v>81.622947999999994</v>
      </c>
      <c r="AC26" s="165">
        <v>81.481307999999999</v>
      </c>
      <c r="AD26" s="165">
        <v>81.375373999999994</v>
      </c>
      <c r="AE26" s="165">
        <v>81.284415999999993</v>
      </c>
      <c r="AF26" s="165">
        <v>81.191742000000005</v>
      </c>
      <c r="AG26" s="165">
        <v>81.096587999999997</v>
      </c>
      <c r="AH26" s="165">
        <v>81.013451000000003</v>
      </c>
      <c r="AI26" s="165">
        <v>80.917052999999996</v>
      </c>
      <c r="AJ26" s="165">
        <v>80.833281999999997</v>
      </c>
      <c r="AK26" s="166">
        <v>4.5659999999999997E-3</v>
      </c>
    </row>
    <row r="27" spans="1:37" x14ac:dyDescent="0.35">
      <c r="A27" s="129" t="s">
        <v>1404</v>
      </c>
      <c r="B27" s="164" t="s">
        <v>1275</v>
      </c>
      <c r="C27" s="165">
        <v>0</v>
      </c>
      <c r="D27" s="165">
        <v>0</v>
      </c>
      <c r="E27" s="165">
        <v>0</v>
      </c>
      <c r="F27" s="165">
        <v>0</v>
      </c>
      <c r="G27" s="165">
        <v>0</v>
      </c>
      <c r="H27" s="165">
        <v>0</v>
      </c>
      <c r="I27" s="165">
        <v>0</v>
      </c>
      <c r="J27" s="165">
        <v>0</v>
      </c>
      <c r="K27" s="165">
        <v>0</v>
      </c>
      <c r="L27" s="165">
        <v>0</v>
      </c>
      <c r="M27" s="165">
        <v>0</v>
      </c>
      <c r="N27" s="165">
        <v>0</v>
      </c>
      <c r="O27" s="165">
        <v>0</v>
      </c>
      <c r="P27" s="165">
        <v>81.780586</v>
      </c>
      <c r="Q27" s="165">
        <v>81.637244999999993</v>
      </c>
      <c r="R27" s="165">
        <v>81.576842999999997</v>
      </c>
      <c r="S27" s="165">
        <v>81.516578999999993</v>
      </c>
      <c r="T27" s="165">
        <v>81.418892</v>
      </c>
      <c r="U27" s="165">
        <v>81.296524000000005</v>
      </c>
      <c r="V27" s="165">
        <v>81.173843000000005</v>
      </c>
      <c r="W27" s="165">
        <v>81.024322999999995</v>
      </c>
      <c r="X27" s="165">
        <v>80.890456999999998</v>
      </c>
      <c r="Y27" s="165">
        <v>80.757423000000003</v>
      </c>
      <c r="Z27" s="165">
        <v>80.603888999999995</v>
      </c>
      <c r="AA27" s="165">
        <v>80.420081999999994</v>
      </c>
      <c r="AB27" s="165">
        <v>80.262748999999999</v>
      </c>
      <c r="AC27" s="165">
        <v>80.107780000000005</v>
      </c>
      <c r="AD27" s="165">
        <v>79.960678000000001</v>
      </c>
      <c r="AE27" s="165">
        <v>79.821197999999995</v>
      </c>
      <c r="AF27" s="165">
        <v>79.684258</v>
      </c>
      <c r="AG27" s="165">
        <v>79.545715000000001</v>
      </c>
      <c r="AH27" s="165">
        <v>79.415763999999996</v>
      </c>
      <c r="AI27" s="165">
        <v>79.281441000000001</v>
      </c>
      <c r="AJ27" s="165">
        <v>79.151916999999997</v>
      </c>
      <c r="AK27" s="166" t="s">
        <v>552</v>
      </c>
    </row>
    <row r="28" spans="1:37" x14ac:dyDescent="0.35">
      <c r="A28" s="129" t="s">
        <v>1405</v>
      </c>
      <c r="B28" s="164" t="s">
        <v>1277</v>
      </c>
      <c r="C28" s="165">
        <v>54.737419000000003</v>
      </c>
      <c r="D28" s="165">
        <v>54.800559999999997</v>
      </c>
      <c r="E28" s="165">
        <v>55.452464999999997</v>
      </c>
      <c r="F28" s="165">
        <v>58.009093999999997</v>
      </c>
      <c r="G28" s="165">
        <v>60.754798999999998</v>
      </c>
      <c r="H28" s="165">
        <v>63.539695999999999</v>
      </c>
      <c r="I28" s="165">
        <v>66.108153999999999</v>
      </c>
      <c r="J28" s="165">
        <v>67.349791999999994</v>
      </c>
      <c r="K28" s="165">
        <v>71.661986999999996</v>
      </c>
      <c r="L28" s="165">
        <v>71.601151000000002</v>
      </c>
      <c r="M28" s="165">
        <v>71.434524999999994</v>
      </c>
      <c r="N28" s="165">
        <v>71.236480999999998</v>
      </c>
      <c r="O28" s="165">
        <v>71.065392000000003</v>
      </c>
      <c r="P28" s="165">
        <v>70.925301000000005</v>
      </c>
      <c r="Q28" s="165">
        <v>70.768799000000001</v>
      </c>
      <c r="R28" s="165">
        <v>70.637626999999995</v>
      </c>
      <c r="S28" s="165">
        <v>70.506469999999993</v>
      </c>
      <c r="T28" s="165">
        <v>70.356232000000006</v>
      </c>
      <c r="U28" s="165">
        <v>70.215759000000006</v>
      </c>
      <c r="V28" s="165">
        <v>70.083443000000003</v>
      </c>
      <c r="W28" s="165">
        <v>69.948768999999999</v>
      </c>
      <c r="X28" s="165">
        <v>69.812431000000004</v>
      </c>
      <c r="Y28" s="165">
        <v>69.684448000000003</v>
      </c>
      <c r="Z28" s="165">
        <v>69.555473000000006</v>
      </c>
      <c r="AA28" s="165">
        <v>69.438316</v>
      </c>
      <c r="AB28" s="165">
        <v>69.293059999999997</v>
      </c>
      <c r="AC28" s="165">
        <v>69.150131000000002</v>
      </c>
      <c r="AD28" s="165">
        <v>69.001068000000004</v>
      </c>
      <c r="AE28" s="165">
        <v>68.854079999999996</v>
      </c>
      <c r="AF28" s="165">
        <v>68.704375999999996</v>
      </c>
      <c r="AG28" s="165">
        <v>68.555976999999999</v>
      </c>
      <c r="AH28" s="165">
        <v>68.410079999999994</v>
      </c>
      <c r="AI28" s="165">
        <v>68.272484000000006</v>
      </c>
      <c r="AJ28" s="165">
        <v>68.133613999999994</v>
      </c>
      <c r="AK28" s="166">
        <v>6.829E-3</v>
      </c>
    </row>
    <row r="29" spans="1:37" x14ac:dyDescent="0.35">
      <c r="A29" s="129" t="s">
        <v>1406</v>
      </c>
      <c r="B29" s="164" t="s">
        <v>1279</v>
      </c>
      <c r="C29" s="165">
        <v>40.626922999999998</v>
      </c>
      <c r="D29" s="165">
        <v>39.712276000000003</v>
      </c>
      <c r="E29" s="165">
        <v>40.210616999999999</v>
      </c>
      <c r="F29" s="165">
        <v>41.741970000000002</v>
      </c>
      <c r="G29" s="165">
        <v>43.328113999999999</v>
      </c>
      <c r="H29" s="165">
        <v>45.576653</v>
      </c>
      <c r="I29" s="165">
        <v>47.970256999999997</v>
      </c>
      <c r="J29" s="165">
        <v>49.369743</v>
      </c>
      <c r="K29" s="165">
        <v>52.112740000000002</v>
      </c>
      <c r="L29" s="165">
        <v>52.141334999999998</v>
      </c>
      <c r="M29" s="165">
        <v>52.177073999999998</v>
      </c>
      <c r="N29" s="165">
        <v>52.139755000000001</v>
      </c>
      <c r="O29" s="165">
        <v>52.171925000000002</v>
      </c>
      <c r="P29" s="165">
        <v>52.159374</v>
      </c>
      <c r="Q29" s="165">
        <v>52.157440000000001</v>
      </c>
      <c r="R29" s="165">
        <v>52.129767999999999</v>
      </c>
      <c r="S29" s="165">
        <v>52.070160000000001</v>
      </c>
      <c r="T29" s="165">
        <v>52.000771</v>
      </c>
      <c r="U29" s="165">
        <v>51.924075999999999</v>
      </c>
      <c r="V29" s="165">
        <v>51.851387000000003</v>
      </c>
      <c r="W29" s="165">
        <v>51.762203</v>
      </c>
      <c r="X29" s="165">
        <v>51.683005999999999</v>
      </c>
      <c r="Y29" s="165">
        <v>51.599449</v>
      </c>
      <c r="Z29" s="165">
        <v>51.515072000000004</v>
      </c>
      <c r="AA29" s="165">
        <v>51.424156000000004</v>
      </c>
      <c r="AB29" s="165">
        <v>51.346438999999997</v>
      </c>
      <c r="AC29" s="165">
        <v>51.252979000000003</v>
      </c>
      <c r="AD29" s="165">
        <v>51.137599999999999</v>
      </c>
      <c r="AE29" s="165">
        <v>51.015532999999998</v>
      </c>
      <c r="AF29" s="165">
        <v>50.895817000000001</v>
      </c>
      <c r="AG29" s="165">
        <v>50.773997999999999</v>
      </c>
      <c r="AH29" s="165">
        <v>50.659744000000003</v>
      </c>
      <c r="AI29" s="165">
        <v>50.537872</v>
      </c>
      <c r="AJ29" s="165">
        <v>50.422851999999999</v>
      </c>
      <c r="AK29" s="166">
        <v>7.4900000000000001E-3</v>
      </c>
    </row>
    <row r="30" spans="1:37" x14ac:dyDescent="0.35">
      <c r="A30" s="129" t="s">
        <v>1407</v>
      </c>
      <c r="B30" s="164" t="s">
        <v>1281</v>
      </c>
      <c r="C30" s="165">
        <v>36.530293</v>
      </c>
      <c r="D30" s="165">
        <v>36.783951000000002</v>
      </c>
      <c r="E30" s="165">
        <v>37.297252999999998</v>
      </c>
      <c r="F30" s="165">
        <v>38.706558000000001</v>
      </c>
      <c r="G30" s="165">
        <v>40.194256000000003</v>
      </c>
      <c r="H30" s="165">
        <v>42.260181000000003</v>
      </c>
      <c r="I30" s="165">
        <v>44.537475999999998</v>
      </c>
      <c r="J30" s="165">
        <v>45.860610999999999</v>
      </c>
      <c r="K30" s="165">
        <v>48.141646999999999</v>
      </c>
      <c r="L30" s="165">
        <v>48.173850999999999</v>
      </c>
      <c r="M30" s="165">
        <v>48.213698999999998</v>
      </c>
      <c r="N30" s="165">
        <v>48.185326000000003</v>
      </c>
      <c r="O30" s="165">
        <v>48.205058999999999</v>
      </c>
      <c r="P30" s="165">
        <v>48.191772</v>
      </c>
      <c r="Q30" s="165">
        <v>48.174953000000002</v>
      </c>
      <c r="R30" s="165">
        <v>48.127682</v>
      </c>
      <c r="S30" s="165">
        <v>48.071896000000002</v>
      </c>
      <c r="T30" s="165">
        <v>48.003726999999998</v>
      </c>
      <c r="U30" s="165">
        <v>47.926186000000001</v>
      </c>
      <c r="V30" s="165">
        <v>47.850143000000003</v>
      </c>
      <c r="W30" s="165">
        <v>47.757407999999998</v>
      </c>
      <c r="X30" s="165">
        <v>47.671836999999996</v>
      </c>
      <c r="Y30" s="165">
        <v>47.591636999999999</v>
      </c>
      <c r="Z30" s="165">
        <v>47.510086000000001</v>
      </c>
      <c r="AA30" s="165">
        <v>47.425601999999998</v>
      </c>
      <c r="AB30" s="165">
        <v>47.347918999999997</v>
      </c>
      <c r="AC30" s="165">
        <v>47.261893999999998</v>
      </c>
      <c r="AD30" s="165">
        <v>47.175078999999997</v>
      </c>
      <c r="AE30" s="165">
        <v>47.089934999999997</v>
      </c>
      <c r="AF30" s="165">
        <v>47.006782999999999</v>
      </c>
      <c r="AG30" s="165">
        <v>46.922932000000003</v>
      </c>
      <c r="AH30" s="165">
        <v>46.844611999999998</v>
      </c>
      <c r="AI30" s="165">
        <v>46.763432000000002</v>
      </c>
      <c r="AJ30" s="165">
        <v>46.685974000000002</v>
      </c>
      <c r="AK30" s="166">
        <v>7.4770000000000001E-3</v>
      </c>
    </row>
    <row r="31" spans="1:37" x14ac:dyDescent="0.35">
      <c r="A31" s="129" t="s">
        <v>1408</v>
      </c>
      <c r="B31" s="164" t="s">
        <v>1283</v>
      </c>
      <c r="C31" s="165">
        <v>38.305695</v>
      </c>
      <c r="D31" s="165">
        <v>38.515625</v>
      </c>
      <c r="E31" s="165">
        <v>39.029076000000003</v>
      </c>
      <c r="F31" s="165">
        <v>40.590629999999997</v>
      </c>
      <c r="G31" s="165">
        <v>42.221972999999998</v>
      </c>
      <c r="H31" s="165">
        <v>44.380512000000003</v>
      </c>
      <c r="I31" s="165">
        <v>46.648933</v>
      </c>
      <c r="J31" s="165">
        <v>47.928707000000003</v>
      </c>
      <c r="K31" s="165">
        <v>50.473885000000003</v>
      </c>
      <c r="L31" s="165">
        <v>50.495575000000002</v>
      </c>
      <c r="M31" s="165">
        <v>50.511181000000001</v>
      </c>
      <c r="N31" s="165">
        <v>50.448749999999997</v>
      </c>
      <c r="O31" s="165">
        <v>50.446171</v>
      </c>
      <c r="P31" s="165">
        <v>50.399647000000002</v>
      </c>
      <c r="Q31" s="165">
        <v>50.374583999999999</v>
      </c>
      <c r="R31" s="165">
        <v>50.310898000000002</v>
      </c>
      <c r="S31" s="165">
        <v>50.225276999999998</v>
      </c>
      <c r="T31" s="165">
        <v>50.137295000000002</v>
      </c>
      <c r="U31" s="165">
        <v>50.038383000000003</v>
      </c>
      <c r="V31" s="165">
        <v>49.954441000000003</v>
      </c>
      <c r="W31" s="165">
        <v>49.854961000000003</v>
      </c>
      <c r="X31" s="165">
        <v>49.754069999999999</v>
      </c>
      <c r="Y31" s="165">
        <v>49.654758000000001</v>
      </c>
      <c r="Z31" s="165">
        <v>49.552208</v>
      </c>
      <c r="AA31" s="165">
        <v>49.443545999999998</v>
      </c>
      <c r="AB31" s="165">
        <v>49.344524</v>
      </c>
      <c r="AC31" s="165">
        <v>49.234352000000001</v>
      </c>
      <c r="AD31" s="165">
        <v>49.128754000000001</v>
      </c>
      <c r="AE31" s="165">
        <v>49.024814999999997</v>
      </c>
      <c r="AF31" s="165">
        <v>48.921719000000003</v>
      </c>
      <c r="AG31" s="165">
        <v>48.817718999999997</v>
      </c>
      <c r="AH31" s="165">
        <v>48.720126999999998</v>
      </c>
      <c r="AI31" s="165">
        <v>48.616816999999998</v>
      </c>
      <c r="AJ31" s="165">
        <v>48.519905000000001</v>
      </c>
      <c r="AK31" s="166">
        <v>7.2420000000000002E-3</v>
      </c>
    </row>
    <row r="32" spans="1:37" x14ac:dyDescent="0.35">
      <c r="A32" s="129" t="s">
        <v>1409</v>
      </c>
      <c r="B32" s="164" t="s">
        <v>1285</v>
      </c>
      <c r="C32" s="165">
        <v>37.541846999999997</v>
      </c>
      <c r="D32" s="165">
        <v>37.895556999999997</v>
      </c>
      <c r="E32" s="165">
        <v>38.442905000000003</v>
      </c>
      <c r="F32" s="165">
        <v>40.049843000000003</v>
      </c>
      <c r="G32" s="165">
        <v>41.725658000000003</v>
      </c>
      <c r="H32" s="165">
        <v>43.689498999999998</v>
      </c>
      <c r="I32" s="165">
        <v>45.737152000000002</v>
      </c>
      <c r="J32" s="165">
        <v>46.872199999999999</v>
      </c>
      <c r="K32" s="165">
        <v>49.149822</v>
      </c>
      <c r="L32" s="165">
        <v>49.182167</v>
      </c>
      <c r="M32" s="165">
        <v>49.192031999999998</v>
      </c>
      <c r="N32" s="165">
        <v>49.127571000000003</v>
      </c>
      <c r="O32" s="165">
        <v>49.108330000000002</v>
      </c>
      <c r="P32" s="165">
        <v>49.071308000000002</v>
      </c>
      <c r="Q32" s="165">
        <v>49.034283000000002</v>
      </c>
      <c r="R32" s="165">
        <v>48.974186000000003</v>
      </c>
      <c r="S32" s="165">
        <v>48.900753000000002</v>
      </c>
      <c r="T32" s="165">
        <v>48.813377000000003</v>
      </c>
      <c r="U32" s="165">
        <v>48.718639000000003</v>
      </c>
      <c r="V32" s="165">
        <v>48.630713999999998</v>
      </c>
      <c r="W32" s="165">
        <v>48.533881999999998</v>
      </c>
      <c r="X32" s="165">
        <v>48.442822</v>
      </c>
      <c r="Y32" s="165">
        <v>48.357399000000001</v>
      </c>
      <c r="Z32" s="165">
        <v>48.268517000000003</v>
      </c>
      <c r="AA32" s="165">
        <v>48.176250000000003</v>
      </c>
      <c r="AB32" s="165">
        <v>48.090930999999998</v>
      </c>
      <c r="AC32" s="165">
        <v>47.997242</v>
      </c>
      <c r="AD32" s="165">
        <v>47.903019</v>
      </c>
      <c r="AE32" s="165">
        <v>47.809283999999998</v>
      </c>
      <c r="AF32" s="165">
        <v>47.719836999999998</v>
      </c>
      <c r="AG32" s="165">
        <v>47.629936000000001</v>
      </c>
      <c r="AH32" s="165">
        <v>47.545757000000002</v>
      </c>
      <c r="AI32" s="165">
        <v>47.458275</v>
      </c>
      <c r="AJ32" s="165">
        <v>47.374915999999999</v>
      </c>
      <c r="AK32" s="166">
        <v>7.0010000000000003E-3</v>
      </c>
    </row>
    <row r="33" spans="1:37" x14ac:dyDescent="0.35">
      <c r="A33" s="129" t="s">
        <v>1410</v>
      </c>
      <c r="B33" s="164" t="s">
        <v>1287</v>
      </c>
      <c r="C33" s="165">
        <v>0</v>
      </c>
      <c r="D33" s="165">
        <v>0</v>
      </c>
      <c r="E33" s="165">
        <v>0</v>
      </c>
      <c r="F33" s="165">
        <v>0</v>
      </c>
      <c r="G33" s="165">
        <v>0</v>
      </c>
      <c r="H33" s="165">
        <v>0</v>
      </c>
      <c r="I33" s="165">
        <v>0</v>
      </c>
      <c r="J33" s="165">
        <v>0</v>
      </c>
      <c r="K33" s="165">
        <v>0</v>
      </c>
      <c r="L33" s="165">
        <v>0</v>
      </c>
      <c r="M33" s="165">
        <v>0</v>
      </c>
      <c r="N33" s="165">
        <v>0</v>
      </c>
      <c r="O33" s="165">
        <v>0</v>
      </c>
      <c r="P33" s="165">
        <v>0</v>
      </c>
      <c r="Q33" s="165">
        <v>0</v>
      </c>
      <c r="R33" s="165">
        <v>0</v>
      </c>
      <c r="S33" s="165">
        <v>0</v>
      </c>
      <c r="T33" s="165">
        <v>0</v>
      </c>
      <c r="U33" s="165">
        <v>0</v>
      </c>
      <c r="V33" s="165">
        <v>0</v>
      </c>
      <c r="W33" s="165">
        <v>0</v>
      </c>
      <c r="X33" s="165">
        <v>0</v>
      </c>
      <c r="Y33" s="165">
        <v>0</v>
      </c>
      <c r="Z33" s="165">
        <v>0</v>
      </c>
      <c r="AA33" s="165">
        <v>0</v>
      </c>
      <c r="AB33" s="165">
        <v>0</v>
      </c>
      <c r="AC33" s="165">
        <v>0</v>
      </c>
      <c r="AD33" s="165">
        <v>0</v>
      </c>
      <c r="AE33" s="165">
        <v>0</v>
      </c>
      <c r="AF33" s="165">
        <v>0</v>
      </c>
      <c r="AG33" s="165">
        <v>0</v>
      </c>
      <c r="AH33" s="165">
        <v>0</v>
      </c>
      <c r="AI33" s="165">
        <v>0</v>
      </c>
      <c r="AJ33" s="165">
        <v>0</v>
      </c>
      <c r="AK33" s="166" t="s">
        <v>552</v>
      </c>
    </row>
    <row r="34" spans="1:37" x14ac:dyDescent="0.35">
      <c r="A34" s="129" t="s">
        <v>1411</v>
      </c>
      <c r="B34" s="164" t="s">
        <v>1289</v>
      </c>
      <c r="C34" s="165">
        <v>52.525329999999997</v>
      </c>
      <c r="D34" s="165">
        <v>52.647784999999999</v>
      </c>
      <c r="E34" s="165">
        <v>52.859909000000002</v>
      </c>
      <c r="F34" s="165">
        <v>53.988124999999997</v>
      </c>
      <c r="G34" s="165">
        <v>55.377898999999999</v>
      </c>
      <c r="H34" s="165">
        <v>56.596600000000002</v>
      </c>
      <c r="I34" s="165">
        <v>57.737316</v>
      </c>
      <c r="J34" s="165">
        <v>58.520294</v>
      </c>
      <c r="K34" s="165">
        <v>59.609206999999998</v>
      </c>
      <c r="L34" s="165">
        <v>59.608649999999997</v>
      </c>
      <c r="M34" s="165">
        <v>59.599544999999999</v>
      </c>
      <c r="N34" s="165">
        <v>59.71125</v>
      </c>
      <c r="O34" s="165">
        <v>59.701988</v>
      </c>
      <c r="P34" s="165">
        <v>59.747779999999999</v>
      </c>
      <c r="Q34" s="165">
        <v>59.743538000000001</v>
      </c>
      <c r="R34" s="165">
        <v>59.719535999999998</v>
      </c>
      <c r="S34" s="165">
        <v>59.714733000000003</v>
      </c>
      <c r="T34" s="165">
        <v>59.718364999999999</v>
      </c>
      <c r="U34" s="165">
        <v>59.725945000000003</v>
      </c>
      <c r="V34" s="165">
        <v>59.734039000000003</v>
      </c>
      <c r="W34" s="165">
        <v>59.734397999999999</v>
      </c>
      <c r="X34" s="165">
        <v>59.743996000000003</v>
      </c>
      <c r="Y34" s="165">
        <v>59.751525999999998</v>
      </c>
      <c r="Z34" s="165">
        <v>59.749023000000001</v>
      </c>
      <c r="AA34" s="165">
        <v>59.748699000000002</v>
      </c>
      <c r="AB34" s="165">
        <v>59.746197000000002</v>
      </c>
      <c r="AC34" s="165">
        <v>59.744610000000002</v>
      </c>
      <c r="AD34" s="165">
        <v>59.742794000000004</v>
      </c>
      <c r="AE34" s="165">
        <v>59.741596000000001</v>
      </c>
      <c r="AF34" s="165">
        <v>59.739024999999998</v>
      </c>
      <c r="AG34" s="165">
        <v>59.736553000000001</v>
      </c>
      <c r="AH34" s="165">
        <v>59.733448000000003</v>
      </c>
      <c r="AI34" s="165">
        <v>59.730849999999997</v>
      </c>
      <c r="AJ34" s="165">
        <v>59.727294999999998</v>
      </c>
      <c r="AK34" s="166">
        <v>3.9500000000000004E-3</v>
      </c>
    </row>
    <row r="36" spans="1:37" x14ac:dyDescent="0.35">
      <c r="A36" s="129" t="s">
        <v>1412</v>
      </c>
      <c r="B36" s="163" t="s">
        <v>1413</v>
      </c>
      <c r="C36" s="167">
        <v>39.219650000000001</v>
      </c>
      <c r="D36" s="167">
        <v>40.208176000000002</v>
      </c>
      <c r="E36" s="167">
        <v>41.560862999999998</v>
      </c>
      <c r="F36" s="167">
        <v>43.481544</v>
      </c>
      <c r="G36" s="167">
        <v>45.514778</v>
      </c>
      <c r="H36" s="167">
        <v>47.575789999999998</v>
      </c>
      <c r="I36" s="167">
        <v>49.836277000000003</v>
      </c>
      <c r="J36" s="167">
        <v>51.162941000000004</v>
      </c>
      <c r="K36" s="167">
        <v>53.624893</v>
      </c>
      <c r="L36" s="167">
        <v>53.706425000000003</v>
      </c>
      <c r="M36" s="167">
        <v>53.805222000000001</v>
      </c>
      <c r="N36" s="167">
        <v>53.878506000000002</v>
      </c>
      <c r="O36" s="167">
        <v>54.057693</v>
      </c>
      <c r="P36" s="167">
        <v>54.205578000000003</v>
      </c>
      <c r="Q36" s="167">
        <v>54.410496000000002</v>
      </c>
      <c r="R36" s="167">
        <v>54.644573000000001</v>
      </c>
      <c r="S36" s="167">
        <v>54.846699000000001</v>
      </c>
      <c r="T36" s="167">
        <v>55.040737</v>
      </c>
      <c r="U36" s="167">
        <v>55.223376999999999</v>
      </c>
      <c r="V36" s="167">
        <v>55.398727000000001</v>
      </c>
      <c r="W36" s="167">
        <v>55.532330000000002</v>
      </c>
      <c r="X36" s="167">
        <v>55.663670000000003</v>
      </c>
      <c r="Y36" s="167">
        <v>55.798274999999997</v>
      </c>
      <c r="Z36" s="167">
        <v>55.916218000000001</v>
      </c>
      <c r="AA36" s="167">
        <v>55.958739999999999</v>
      </c>
      <c r="AB36" s="167">
        <v>56.004443999999999</v>
      </c>
      <c r="AC36" s="167">
        <v>56.036769999999997</v>
      </c>
      <c r="AD36" s="167">
        <v>56.041606999999999</v>
      </c>
      <c r="AE36" s="167">
        <v>56.047877999999997</v>
      </c>
      <c r="AF36" s="167">
        <v>56.084099000000002</v>
      </c>
      <c r="AG36" s="167">
        <v>56.117534999999997</v>
      </c>
      <c r="AH36" s="167">
        <v>56.169254000000002</v>
      </c>
      <c r="AI36" s="167">
        <v>56.202083999999999</v>
      </c>
      <c r="AJ36" s="167">
        <v>56.231963999999998</v>
      </c>
      <c r="AK36" s="137">
        <v>1.0536999999999999E-2</v>
      </c>
    </row>
    <row r="38" spans="1:37" x14ac:dyDescent="0.35">
      <c r="A38" s="125"/>
      <c r="B38" s="163" t="s">
        <v>1414</v>
      </c>
      <c r="C38" s="125"/>
      <c r="D38" s="125"/>
      <c r="E38" s="125"/>
      <c r="F38" s="125"/>
      <c r="G38" s="125"/>
      <c r="H38" s="125"/>
      <c r="I38" s="125"/>
      <c r="J38" s="125"/>
      <c r="K38" s="125"/>
      <c r="L38" s="125"/>
      <c r="M38" s="125"/>
      <c r="N38" s="125"/>
      <c r="O38" s="125"/>
      <c r="P38" s="125"/>
      <c r="Q38" s="125"/>
      <c r="R38" s="125"/>
      <c r="S38" s="125"/>
      <c r="T38" s="125"/>
      <c r="U38" s="125"/>
      <c r="V38" s="125"/>
      <c r="W38" s="125"/>
      <c r="X38" s="125"/>
      <c r="Y38" s="125"/>
      <c r="Z38" s="125"/>
      <c r="AA38" s="125"/>
      <c r="AB38" s="125"/>
      <c r="AC38" s="125"/>
      <c r="AD38" s="125"/>
      <c r="AE38" s="125"/>
      <c r="AF38" s="125"/>
      <c r="AG38" s="125"/>
      <c r="AH38" s="125"/>
      <c r="AI38" s="125"/>
      <c r="AJ38" s="125"/>
      <c r="AK38" s="125"/>
    </row>
    <row r="39" spans="1:37" x14ac:dyDescent="0.35">
      <c r="A39" s="125"/>
      <c r="B39" s="163" t="s">
        <v>1297</v>
      </c>
      <c r="C39" s="125"/>
      <c r="D39" s="125"/>
      <c r="E39" s="125"/>
      <c r="F39" s="125"/>
      <c r="G39" s="125"/>
      <c r="H39" s="125"/>
      <c r="I39" s="125"/>
      <c r="J39" s="125"/>
      <c r="K39" s="125"/>
      <c r="L39" s="125"/>
      <c r="M39" s="125"/>
      <c r="N39" s="125"/>
      <c r="O39" s="125"/>
      <c r="P39" s="125"/>
      <c r="Q39" s="125"/>
      <c r="R39" s="125"/>
      <c r="S39" s="125"/>
      <c r="T39" s="125"/>
      <c r="U39" s="125"/>
      <c r="V39" s="125"/>
      <c r="W39" s="125"/>
      <c r="X39" s="125"/>
      <c r="Y39" s="125"/>
      <c r="Z39" s="125"/>
      <c r="AA39" s="125"/>
      <c r="AB39" s="125"/>
      <c r="AC39" s="125"/>
      <c r="AD39" s="125"/>
      <c r="AE39" s="125"/>
      <c r="AF39" s="125"/>
      <c r="AG39" s="125"/>
      <c r="AH39" s="125"/>
      <c r="AI39" s="125"/>
      <c r="AJ39" s="125"/>
      <c r="AK39" s="125"/>
    </row>
    <row r="40" spans="1:37" x14ac:dyDescent="0.35">
      <c r="A40" s="129" t="s">
        <v>1370</v>
      </c>
      <c r="B40" s="164" t="s">
        <v>1256</v>
      </c>
      <c r="C40" s="165">
        <v>27.938488</v>
      </c>
      <c r="D40" s="165">
        <v>28.277702000000001</v>
      </c>
      <c r="E40" s="165">
        <v>28.930637000000001</v>
      </c>
      <c r="F40" s="165">
        <v>30.114336000000002</v>
      </c>
      <c r="G40" s="165">
        <v>32.116779000000001</v>
      </c>
      <c r="H40" s="165">
        <v>33.957248999999997</v>
      </c>
      <c r="I40" s="165">
        <v>35.597515000000001</v>
      </c>
      <c r="J40" s="165">
        <v>37.236938000000002</v>
      </c>
      <c r="K40" s="165">
        <v>39.110733000000003</v>
      </c>
      <c r="L40" s="165">
        <v>39.192332999999998</v>
      </c>
      <c r="M40" s="165">
        <v>39.216728000000003</v>
      </c>
      <c r="N40" s="165">
        <v>39.186329000000001</v>
      </c>
      <c r="O40" s="165">
        <v>39.133727999999998</v>
      </c>
      <c r="P40" s="165">
        <v>39.082118999999999</v>
      </c>
      <c r="Q40" s="165">
        <v>39.020645000000002</v>
      </c>
      <c r="R40" s="165">
        <v>38.990276000000001</v>
      </c>
      <c r="S40" s="165">
        <v>39.096831999999999</v>
      </c>
      <c r="T40" s="165">
        <v>39.037616999999997</v>
      </c>
      <c r="U40" s="165">
        <v>38.961311000000002</v>
      </c>
      <c r="V40" s="165">
        <v>38.887946999999997</v>
      </c>
      <c r="W40" s="165">
        <v>38.811005000000002</v>
      </c>
      <c r="X40" s="165">
        <v>38.780631999999997</v>
      </c>
      <c r="Y40" s="165">
        <v>38.711433</v>
      </c>
      <c r="Z40" s="165">
        <v>38.629784000000001</v>
      </c>
      <c r="AA40" s="165">
        <v>38.675986999999999</v>
      </c>
      <c r="AB40" s="165">
        <v>38.600754000000002</v>
      </c>
      <c r="AC40" s="165">
        <v>38.501663000000001</v>
      </c>
      <c r="AD40" s="165">
        <v>38.402194999999999</v>
      </c>
      <c r="AE40" s="165">
        <v>38.432414999999999</v>
      </c>
      <c r="AF40" s="165">
        <v>38.334755000000001</v>
      </c>
      <c r="AG40" s="165">
        <v>38.236606999999999</v>
      </c>
      <c r="AH40" s="165">
        <v>38.132519000000002</v>
      </c>
      <c r="AI40" s="165">
        <v>38.025641999999998</v>
      </c>
      <c r="AJ40" s="165">
        <v>37.918399999999998</v>
      </c>
      <c r="AK40" s="166">
        <v>9.2099999999999994E-3</v>
      </c>
    </row>
    <row r="41" spans="1:37" x14ac:dyDescent="0.35">
      <c r="A41" s="129" t="s">
        <v>1415</v>
      </c>
      <c r="B41" s="164" t="s">
        <v>1258</v>
      </c>
      <c r="C41" s="165">
        <v>33.492579999999997</v>
      </c>
      <c r="D41" s="165">
        <v>36.402892999999999</v>
      </c>
      <c r="E41" s="165">
        <v>37.563026000000001</v>
      </c>
      <c r="F41" s="165">
        <v>38.436295000000001</v>
      </c>
      <c r="G41" s="165">
        <v>39.844391000000002</v>
      </c>
      <c r="H41" s="165">
        <v>40.987533999999997</v>
      </c>
      <c r="I41" s="165">
        <v>42.060074</v>
      </c>
      <c r="J41" s="165">
        <v>43.2836</v>
      </c>
      <c r="K41" s="165">
        <v>45.481746999999999</v>
      </c>
      <c r="L41" s="165">
        <v>45.405723999999999</v>
      </c>
      <c r="M41" s="165">
        <v>45.368492000000003</v>
      </c>
      <c r="N41" s="165">
        <v>45.280109000000003</v>
      </c>
      <c r="O41" s="165">
        <v>45.172446999999998</v>
      </c>
      <c r="P41" s="165">
        <v>45.013420000000004</v>
      </c>
      <c r="Q41" s="165">
        <v>44.829433000000002</v>
      </c>
      <c r="R41" s="165">
        <v>44.679848</v>
      </c>
      <c r="S41" s="165">
        <v>44.592159000000002</v>
      </c>
      <c r="T41" s="165">
        <v>44.418509999999998</v>
      </c>
      <c r="U41" s="165">
        <v>44.249668</v>
      </c>
      <c r="V41" s="165">
        <v>44.083508000000002</v>
      </c>
      <c r="W41" s="165">
        <v>43.913429000000001</v>
      </c>
      <c r="X41" s="165">
        <v>43.759101999999999</v>
      </c>
      <c r="Y41" s="165">
        <v>43.611328</v>
      </c>
      <c r="Z41" s="165">
        <v>43.474308000000001</v>
      </c>
      <c r="AA41" s="165">
        <v>43.388691000000001</v>
      </c>
      <c r="AB41" s="165">
        <v>43.240153999999997</v>
      </c>
      <c r="AC41" s="165">
        <v>43.073726999999998</v>
      </c>
      <c r="AD41" s="165">
        <v>42.900635000000001</v>
      </c>
      <c r="AE41" s="165">
        <v>42.793114000000003</v>
      </c>
      <c r="AF41" s="165">
        <v>42.609141999999999</v>
      </c>
      <c r="AG41" s="165">
        <v>42.420955999999997</v>
      </c>
      <c r="AH41" s="165">
        <v>42.227245000000003</v>
      </c>
      <c r="AI41" s="165">
        <v>42.024268999999997</v>
      </c>
      <c r="AJ41" s="165">
        <v>41.839153000000003</v>
      </c>
      <c r="AK41" s="166">
        <v>4.359E-3</v>
      </c>
    </row>
    <row r="43" spans="1:37" x14ac:dyDescent="0.35">
      <c r="A43" s="125"/>
      <c r="B43" s="163" t="s">
        <v>1302</v>
      </c>
      <c r="C43" s="125"/>
      <c r="D43" s="125"/>
      <c r="E43" s="125"/>
      <c r="F43" s="125"/>
      <c r="G43" s="125"/>
      <c r="H43" s="125"/>
      <c r="I43" s="125"/>
      <c r="J43" s="125"/>
      <c r="K43" s="125"/>
      <c r="L43" s="125"/>
      <c r="M43" s="125"/>
      <c r="N43" s="125"/>
      <c r="O43" s="125"/>
      <c r="P43" s="125"/>
      <c r="Q43" s="125"/>
      <c r="R43" s="125"/>
      <c r="S43" s="125"/>
      <c r="T43" s="125"/>
      <c r="U43" s="125"/>
      <c r="V43" s="125"/>
      <c r="W43" s="125"/>
      <c r="X43" s="125"/>
      <c r="Y43" s="125"/>
      <c r="Z43" s="125"/>
      <c r="AA43" s="125"/>
      <c r="AB43" s="125"/>
      <c r="AC43" s="125"/>
      <c r="AD43" s="125"/>
      <c r="AE43" s="125"/>
      <c r="AF43" s="125"/>
      <c r="AG43" s="125"/>
      <c r="AH43" s="125"/>
      <c r="AI43" s="125"/>
      <c r="AJ43" s="125"/>
      <c r="AK43" s="125"/>
    </row>
    <row r="44" spans="1:37" x14ac:dyDescent="0.35">
      <c r="A44" s="129" t="s">
        <v>1416</v>
      </c>
      <c r="B44" s="164" t="s">
        <v>1263</v>
      </c>
      <c r="C44" s="165">
        <v>28.213881000000001</v>
      </c>
      <c r="D44" s="165">
        <v>28.552403999999999</v>
      </c>
      <c r="E44" s="165">
        <v>29.218378000000001</v>
      </c>
      <c r="F44" s="165">
        <v>30.41696</v>
      </c>
      <c r="G44" s="165">
        <v>32.439152</v>
      </c>
      <c r="H44" s="165">
        <v>34.299323999999999</v>
      </c>
      <c r="I44" s="165">
        <v>35.953381</v>
      </c>
      <c r="J44" s="165">
        <v>37.61356</v>
      </c>
      <c r="K44" s="165">
        <v>39.571567999999999</v>
      </c>
      <c r="L44" s="165">
        <v>39.643763999999997</v>
      </c>
      <c r="M44" s="165">
        <v>39.617455</v>
      </c>
      <c r="N44" s="165">
        <v>39.499366999999999</v>
      </c>
      <c r="O44" s="165">
        <v>39.387309999999999</v>
      </c>
      <c r="P44" s="165">
        <v>39.235565000000001</v>
      </c>
      <c r="Q44" s="165">
        <v>39.149666000000003</v>
      </c>
      <c r="R44" s="165">
        <v>39.110363</v>
      </c>
      <c r="S44" s="165">
        <v>39.198166000000001</v>
      </c>
      <c r="T44" s="165">
        <v>39.088572999999997</v>
      </c>
      <c r="U44" s="165">
        <v>38.996723000000003</v>
      </c>
      <c r="V44" s="165">
        <v>38.904460999999998</v>
      </c>
      <c r="W44" s="165">
        <v>38.815815000000001</v>
      </c>
      <c r="X44" s="165">
        <v>38.794494999999998</v>
      </c>
      <c r="Y44" s="165">
        <v>38.749755999999998</v>
      </c>
      <c r="Z44" s="165">
        <v>38.696891999999998</v>
      </c>
      <c r="AA44" s="165">
        <v>38.807082999999999</v>
      </c>
      <c r="AB44" s="165">
        <v>38.784942999999998</v>
      </c>
      <c r="AC44" s="165">
        <v>38.757435000000001</v>
      </c>
      <c r="AD44" s="165">
        <v>38.703239000000004</v>
      </c>
      <c r="AE44" s="165">
        <v>38.775654000000003</v>
      </c>
      <c r="AF44" s="165">
        <v>38.770912000000003</v>
      </c>
      <c r="AG44" s="165">
        <v>38.705528000000001</v>
      </c>
      <c r="AH44" s="165">
        <v>38.617221999999998</v>
      </c>
      <c r="AI44" s="165">
        <v>38.51144</v>
      </c>
      <c r="AJ44" s="165">
        <v>38.403480999999999</v>
      </c>
      <c r="AK44" s="166">
        <v>9.306E-3</v>
      </c>
    </row>
    <row r="45" spans="1:37" x14ac:dyDescent="0.35">
      <c r="A45" s="129" t="s">
        <v>1417</v>
      </c>
      <c r="B45" s="164" t="s">
        <v>1265</v>
      </c>
      <c r="C45" s="165">
        <v>0</v>
      </c>
      <c r="D45" s="165">
        <v>103.130653</v>
      </c>
      <c r="E45" s="165">
        <v>80.968093999999994</v>
      </c>
      <c r="F45" s="165">
        <v>79.729247999999998</v>
      </c>
      <c r="G45" s="165">
        <v>80.333275</v>
      </c>
      <c r="H45" s="165">
        <v>82.122275999999999</v>
      </c>
      <c r="I45" s="165">
        <v>84.367889000000005</v>
      </c>
      <c r="J45" s="165">
        <v>86.229011999999997</v>
      </c>
      <c r="K45" s="165">
        <v>87.835746999999998</v>
      </c>
      <c r="L45" s="165">
        <v>87.827270999999996</v>
      </c>
      <c r="M45" s="165">
        <v>87.889022999999995</v>
      </c>
      <c r="N45" s="165">
        <v>88.142914000000005</v>
      </c>
      <c r="O45" s="165">
        <v>88.228911999999994</v>
      </c>
      <c r="P45" s="165">
        <v>88.445435000000003</v>
      </c>
      <c r="Q45" s="165">
        <v>88.655227999999994</v>
      </c>
      <c r="R45" s="165">
        <v>89.256057999999996</v>
      </c>
      <c r="S45" s="165">
        <v>89.768844999999999</v>
      </c>
      <c r="T45" s="165">
        <v>90.120322999999999</v>
      </c>
      <c r="U45" s="165">
        <v>90.474709000000004</v>
      </c>
      <c r="V45" s="165">
        <v>90.813491999999997</v>
      </c>
      <c r="W45" s="165">
        <v>91.249618999999996</v>
      </c>
      <c r="X45" s="165">
        <v>91.658905000000004</v>
      </c>
      <c r="Y45" s="165">
        <v>91.979316999999995</v>
      </c>
      <c r="Z45" s="165">
        <v>92.289473999999998</v>
      </c>
      <c r="AA45" s="165">
        <v>92.728294000000005</v>
      </c>
      <c r="AB45" s="165">
        <v>93.004349000000005</v>
      </c>
      <c r="AC45" s="165">
        <v>93.257155999999995</v>
      </c>
      <c r="AD45" s="165">
        <v>93.503662000000006</v>
      </c>
      <c r="AE45" s="165">
        <v>93.853240999999997</v>
      </c>
      <c r="AF45" s="165">
        <v>94.039565999999994</v>
      </c>
      <c r="AG45" s="165">
        <v>94.205573999999999</v>
      </c>
      <c r="AH45" s="165">
        <v>94.360054000000005</v>
      </c>
      <c r="AI45" s="165">
        <v>94.502953000000005</v>
      </c>
      <c r="AJ45" s="165">
        <v>94.629256999999996</v>
      </c>
      <c r="AK45" s="166">
        <v>-2.6849999999999999E-3</v>
      </c>
    </row>
    <row r="46" spans="1:37" x14ac:dyDescent="0.35">
      <c r="A46" s="129" t="s">
        <v>1418</v>
      </c>
      <c r="B46" s="164" t="s">
        <v>1267</v>
      </c>
      <c r="C46" s="165">
        <v>0</v>
      </c>
      <c r="D46" s="165">
        <v>0</v>
      </c>
      <c r="E46" s="165">
        <v>107.17504099999999</v>
      </c>
      <c r="F46" s="165">
        <v>85.088615000000004</v>
      </c>
      <c r="G46" s="165">
        <v>88.076569000000006</v>
      </c>
      <c r="H46" s="165">
        <v>90.879829000000001</v>
      </c>
      <c r="I46" s="165">
        <v>93.812247999999997</v>
      </c>
      <c r="J46" s="165">
        <v>96.305626000000004</v>
      </c>
      <c r="K46" s="165">
        <v>97.754692000000006</v>
      </c>
      <c r="L46" s="165">
        <v>97.685164999999998</v>
      </c>
      <c r="M46" s="165">
        <v>97.694289999999995</v>
      </c>
      <c r="N46" s="165">
        <v>97.791190999999998</v>
      </c>
      <c r="O46" s="165">
        <v>97.749992000000006</v>
      </c>
      <c r="P46" s="165">
        <v>97.796927999999994</v>
      </c>
      <c r="Q46" s="165">
        <v>97.791213999999997</v>
      </c>
      <c r="R46" s="165">
        <v>98.046706999999998</v>
      </c>
      <c r="S46" s="165">
        <v>98.387383</v>
      </c>
      <c r="T46" s="165">
        <v>98.499404999999996</v>
      </c>
      <c r="U46" s="165">
        <v>98.612846000000005</v>
      </c>
      <c r="V46" s="165">
        <v>98.734772000000007</v>
      </c>
      <c r="W46" s="165">
        <v>98.910445999999993</v>
      </c>
      <c r="X46" s="165">
        <v>99.157387</v>
      </c>
      <c r="Y46" s="165">
        <v>99.302124000000006</v>
      </c>
      <c r="Z46" s="165">
        <v>99.441788000000003</v>
      </c>
      <c r="AA46" s="165">
        <v>99.843406999999999</v>
      </c>
      <c r="AB46" s="165">
        <v>100.00707199999999</v>
      </c>
      <c r="AC46" s="165">
        <v>100.199364</v>
      </c>
      <c r="AD46" s="165">
        <v>100.398117</v>
      </c>
      <c r="AE46" s="165">
        <v>100.88298</v>
      </c>
      <c r="AF46" s="165">
        <v>101.015289</v>
      </c>
      <c r="AG46" s="165">
        <v>101.155647</v>
      </c>
      <c r="AH46" s="165">
        <v>101.30987500000001</v>
      </c>
      <c r="AI46" s="165">
        <v>101.46135700000001</v>
      </c>
      <c r="AJ46" s="165">
        <v>101.618095</v>
      </c>
      <c r="AK46" s="166" t="s">
        <v>552</v>
      </c>
    </row>
    <row r="47" spans="1:37" x14ac:dyDescent="0.35">
      <c r="A47" s="129" t="s">
        <v>1419</v>
      </c>
      <c r="B47" s="164" t="s">
        <v>1269</v>
      </c>
      <c r="C47" s="165">
        <v>0</v>
      </c>
      <c r="D47" s="165">
        <v>0</v>
      </c>
      <c r="E47" s="165">
        <v>115.618134</v>
      </c>
      <c r="F47" s="165">
        <v>81.006111000000004</v>
      </c>
      <c r="G47" s="165">
        <v>82.789658000000003</v>
      </c>
      <c r="H47" s="165">
        <v>85.684028999999995</v>
      </c>
      <c r="I47" s="165">
        <v>88.467049000000003</v>
      </c>
      <c r="J47" s="165">
        <v>90.663055</v>
      </c>
      <c r="K47" s="165">
        <v>92.897559999999999</v>
      </c>
      <c r="L47" s="165">
        <v>92.715728999999996</v>
      </c>
      <c r="M47" s="165">
        <v>92.700042999999994</v>
      </c>
      <c r="N47" s="165">
        <v>92.769547000000003</v>
      </c>
      <c r="O47" s="165">
        <v>92.725646999999995</v>
      </c>
      <c r="P47" s="165">
        <v>92.737198000000006</v>
      </c>
      <c r="Q47" s="165">
        <v>92.711533000000003</v>
      </c>
      <c r="R47" s="165">
        <v>92.987639999999999</v>
      </c>
      <c r="S47" s="165">
        <v>93.384743</v>
      </c>
      <c r="T47" s="165">
        <v>93.421227000000002</v>
      </c>
      <c r="U47" s="165">
        <v>93.468024999999997</v>
      </c>
      <c r="V47" s="165">
        <v>93.522102000000004</v>
      </c>
      <c r="W47" s="165">
        <v>93.627944999999997</v>
      </c>
      <c r="X47" s="165">
        <v>93.820121999999998</v>
      </c>
      <c r="Y47" s="165">
        <v>93.885718999999995</v>
      </c>
      <c r="Z47" s="165">
        <v>93.949081000000007</v>
      </c>
      <c r="AA47" s="165">
        <v>94.307868999999997</v>
      </c>
      <c r="AB47" s="165">
        <v>94.381247999999999</v>
      </c>
      <c r="AC47" s="165">
        <v>94.434203999999994</v>
      </c>
      <c r="AD47" s="165">
        <v>94.483383000000003</v>
      </c>
      <c r="AE47" s="165">
        <v>94.775681000000006</v>
      </c>
      <c r="AF47" s="165">
        <v>94.821190000000001</v>
      </c>
      <c r="AG47" s="165">
        <v>94.867287000000005</v>
      </c>
      <c r="AH47" s="165">
        <v>94.933609000000004</v>
      </c>
      <c r="AI47" s="165">
        <v>94.994315999999998</v>
      </c>
      <c r="AJ47" s="165">
        <v>95.058150999999995</v>
      </c>
      <c r="AK47" s="166" t="s">
        <v>552</v>
      </c>
    </row>
    <row r="48" spans="1:37" x14ac:dyDescent="0.35">
      <c r="A48" s="129" t="s">
        <v>1420</v>
      </c>
      <c r="B48" s="164" t="s">
        <v>1271</v>
      </c>
      <c r="C48" s="165">
        <v>42.153300999999999</v>
      </c>
      <c r="D48" s="165">
        <v>42.210307999999998</v>
      </c>
      <c r="E48" s="165">
        <v>43.509262</v>
      </c>
      <c r="F48" s="165">
        <v>45.259768999999999</v>
      </c>
      <c r="G48" s="165">
        <v>47.621979000000003</v>
      </c>
      <c r="H48" s="165">
        <v>49.594448</v>
      </c>
      <c r="I48" s="165">
        <v>51.293456999999997</v>
      </c>
      <c r="J48" s="165">
        <v>52.457703000000002</v>
      </c>
      <c r="K48" s="165">
        <v>56.472805000000001</v>
      </c>
      <c r="L48" s="165">
        <v>57.440604999999998</v>
      </c>
      <c r="M48" s="165">
        <v>57.478172000000001</v>
      </c>
      <c r="N48" s="165">
        <v>57.394813999999997</v>
      </c>
      <c r="O48" s="165">
        <v>57.437919999999998</v>
      </c>
      <c r="P48" s="165">
        <v>57.458419999999997</v>
      </c>
      <c r="Q48" s="165">
        <v>57.517738000000001</v>
      </c>
      <c r="R48" s="165">
        <v>57.538338000000003</v>
      </c>
      <c r="S48" s="165">
        <v>57.676575</v>
      </c>
      <c r="T48" s="165">
        <v>57.845332999999997</v>
      </c>
      <c r="U48" s="165">
        <v>57.847599000000002</v>
      </c>
      <c r="V48" s="165">
        <v>57.880043000000001</v>
      </c>
      <c r="W48" s="165">
        <v>57.888187000000002</v>
      </c>
      <c r="X48" s="165">
        <v>58.001376999999998</v>
      </c>
      <c r="Y48" s="165">
        <v>58.070633000000001</v>
      </c>
      <c r="Z48" s="165">
        <v>58.096877999999997</v>
      </c>
      <c r="AA48" s="165">
        <v>58.116504999999997</v>
      </c>
      <c r="AB48" s="165">
        <v>58.232700000000001</v>
      </c>
      <c r="AC48" s="165">
        <v>58.233249999999998</v>
      </c>
      <c r="AD48" s="165">
        <v>58.236099000000003</v>
      </c>
      <c r="AE48" s="165">
        <v>58.330115999999997</v>
      </c>
      <c r="AF48" s="165">
        <v>58.455551</v>
      </c>
      <c r="AG48" s="165">
        <v>58.445895999999998</v>
      </c>
      <c r="AH48" s="165">
        <v>58.429810000000003</v>
      </c>
      <c r="AI48" s="165">
        <v>58.377921999999998</v>
      </c>
      <c r="AJ48" s="165">
        <v>58.333866</v>
      </c>
      <c r="AK48" s="166">
        <v>1.0161E-2</v>
      </c>
    </row>
    <row r="49" spans="1:37" x14ac:dyDescent="0.35">
      <c r="A49" s="129" t="s">
        <v>1421</v>
      </c>
      <c r="B49" s="164" t="s">
        <v>1273</v>
      </c>
      <c r="C49" s="165">
        <v>52.046309999999998</v>
      </c>
      <c r="D49" s="165">
        <v>50.997070000000001</v>
      </c>
      <c r="E49" s="165">
        <v>52.096663999999997</v>
      </c>
      <c r="F49" s="165">
        <v>54.130310000000001</v>
      </c>
      <c r="G49" s="165">
        <v>56.416083999999998</v>
      </c>
      <c r="H49" s="165">
        <v>58.376708999999998</v>
      </c>
      <c r="I49" s="165">
        <v>60.008170999999997</v>
      </c>
      <c r="J49" s="165">
        <v>61.301761999999997</v>
      </c>
      <c r="K49" s="165">
        <v>64.738913999999994</v>
      </c>
      <c r="L49" s="165">
        <v>65.460434000000006</v>
      </c>
      <c r="M49" s="165">
        <v>65.462395000000001</v>
      </c>
      <c r="N49" s="165">
        <v>65.370399000000006</v>
      </c>
      <c r="O49" s="165">
        <v>65.388251999999994</v>
      </c>
      <c r="P49" s="165">
        <v>65.357360999999997</v>
      </c>
      <c r="Q49" s="165">
        <v>65.357215999999994</v>
      </c>
      <c r="R49" s="165">
        <v>65.353058000000004</v>
      </c>
      <c r="S49" s="165">
        <v>65.459464999999994</v>
      </c>
      <c r="T49" s="165">
        <v>65.544098000000005</v>
      </c>
      <c r="U49" s="165">
        <v>65.529365999999996</v>
      </c>
      <c r="V49" s="165">
        <v>65.542747000000006</v>
      </c>
      <c r="W49" s="165">
        <v>65.540595999999994</v>
      </c>
      <c r="X49" s="165">
        <v>65.644249000000002</v>
      </c>
      <c r="Y49" s="165">
        <v>65.697875999999994</v>
      </c>
      <c r="Z49" s="165">
        <v>65.725791999999998</v>
      </c>
      <c r="AA49" s="165">
        <v>65.789551000000003</v>
      </c>
      <c r="AB49" s="165">
        <v>65.893981999999994</v>
      </c>
      <c r="AC49" s="165">
        <v>65.906906000000006</v>
      </c>
      <c r="AD49" s="165">
        <v>65.910651999999999</v>
      </c>
      <c r="AE49" s="165">
        <v>65.997414000000006</v>
      </c>
      <c r="AF49" s="165">
        <v>66.133446000000006</v>
      </c>
      <c r="AG49" s="165">
        <v>66.141541000000004</v>
      </c>
      <c r="AH49" s="165">
        <v>66.142914000000005</v>
      </c>
      <c r="AI49" s="165">
        <v>66.145720999999995</v>
      </c>
      <c r="AJ49" s="165">
        <v>66.142005999999995</v>
      </c>
      <c r="AK49" s="166">
        <v>8.1589999999999996E-3</v>
      </c>
    </row>
    <row r="50" spans="1:37" x14ac:dyDescent="0.35">
      <c r="A50" s="129" t="s">
        <v>1422</v>
      </c>
      <c r="B50" s="164" t="s">
        <v>1275</v>
      </c>
      <c r="C50" s="165">
        <v>0</v>
      </c>
      <c r="D50" s="165">
        <v>0</v>
      </c>
      <c r="E50" s="165">
        <v>0</v>
      </c>
      <c r="F50" s="165">
        <v>0</v>
      </c>
      <c r="G50" s="165">
        <v>0</v>
      </c>
      <c r="H50" s="165">
        <v>0</v>
      </c>
      <c r="I50" s="165">
        <v>0</v>
      </c>
      <c r="J50" s="165">
        <v>0</v>
      </c>
      <c r="K50" s="165">
        <v>0</v>
      </c>
      <c r="L50" s="165">
        <v>59.706516000000001</v>
      </c>
      <c r="M50" s="165">
        <v>59.753386999999996</v>
      </c>
      <c r="N50" s="165">
        <v>59.870018000000002</v>
      </c>
      <c r="O50" s="165">
        <v>59.971279000000003</v>
      </c>
      <c r="P50" s="165">
        <v>59.874130000000001</v>
      </c>
      <c r="Q50" s="165">
        <v>59.797393999999997</v>
      </c>
      <c r="R50" s="165">
        <v>60.033417</v>
      </c>
      <c r="S50" s="165">
        <v>60.170814999999997</v>
      </c>
      <c r="T50" s="165">
        <v>60.192740999999998</v>
      </c>
      <c r="U50" s="165">
        <v>60.203170999999998</v>
      </c>
      <c r="V50" s="165">
        <v>60.212933</v>
      </c>
      <c r="W50" s="165">
        <v>60.211872</v>
      </c>
      <c r="X50" s="165">
        <v>60.337184999999998</v>
      </c>
      <c r="Y50" s="165">
        <v>60.351063000000003</v>
      </c>
      <c r="Z50" s="165">
        <v>60.343403000000002</v>
      </c>
      <c r="AA50" s="165">
        <v>60.306961000000001</v>
      </c>
      <c r="AB50" s="165">
        <v>60.317703000000002</v>
      </c>
      <c r="AC50" s="165">
        <v>60.290615000000003</v>
      </c>
      <c r="AD50" s="165">
        <v>60.259804000000003</v>
      </c>
      <c r="AE50" s="165">
        <v>60.952198000000003</v>
      </c>
      <c r="AF50" s="165">
        <v>60.955032000000003</v>
      </c>
      <c r="AG50" s="165">
        <v>60.904404</v>
      </c>
      <c r="AH50" s="165">
        <v>60.844718999999998</v>
      </c>
      <c r="AI50" s="165">
        <v>60.792858000000003</v>
      </c>
      <c r="AJ50" s="165">
        <v>60.743232999999996</v>
      </c>
      <c r="AK50" s="166" t="s">
        <v>552</v>
      </c>
    </row>
    <row r="51" spans="1:37" x14ac:dyDescent="0.35">
      <c r="A51" s="129" t="s">
        <v>1423</v>
      </c>
      <c r="B51" s="164" t="s">
        <v>1277</v>
      </c>
      <c r="C51" s="165">
        <v>41.256000999999998</v>
      </c>
      <c r="D51" s="165">
        <v>41.523463999999997</v>
      </c>
      <c r="E51" s="165">
        <v>42.490437</v>
      </c>
      <c r="F51" s="165">
        <v>44.349556</v>
      </c>
      <c r="G51" s="165">
        <v>47.346541999999999</v>
      </c>
      <c r="H51" s="165">
        <v>49.872230999999999</v>
      </c>
      <c r="I51" s="165">
        <v>51.494101999999998</v>
      </c>
      <c r="J51" s="165">
        <v>53.106502999999996</v>
      </c>
      <c r="K51" s="165">
        <v>58.130592</v>
      </c>
      <c r="L51" s="165">
        <v>58.144550000000002</v>
      </c>
      <c r="M51" s="165">
        <v>58.017853000000002</v>
      </c>
      <c r="N51" s="165">
        <v>57.871532000000002</v>
      </c>
      <c r="O51" s="165">
        <v>57.774459999999998</v>
      </c>
      <c r="P51" s="165">
        <v>57.689509999999999</v>
      </c>
      <c r="Q51" s="165">
        <v>57.603377999999999</v>
      </c>
      <c r="R51" s="165">
        <v>57.599342</v>
      </c>
      <c r="S51" s="165">
        <v>57.659537999999998</v>
      </c>
      <c r="T51" s="165">
        <v>57.569732999999999</v>
      </c>
      <c r="U51" s="165">
        <v>57.465691</v>
      </c>
      <c r="V51" s="165">
        <v>57.372096999999997</v>
      </c>
      <c r="W51" s="165">
        <v>57.282741999999999</v>
      </c>
      <c r="X51" s="165">
        <v>57.206893999999998</v>
      </c>
      <c r="Y51" s="165">
        <v>57.152096</v>
      </c>
      <c r="Z51" s="165">
        <v>57.082583999999997</v>
      </c>
      <c r="AA51" s="165">
        <v>57.103752</v>
      </c>
      <c r="AB51" s="165">
        <v>57.064025999999998</v>
      </c>
      <c r="AC51" s="165">
        <v>56.992485000000002</v>
      </c>
      <c r="AD51" s="165">
        <v>56.921593000000001</v>
      </c>
      <c r="AE51" s="165">
        <v>57.041798</v>
      </c>
      <c r="AF51" s="165">
        <v>57.001427</v>
      </c>
      <c r="AG51" s="165">
        <v>56.937519000000002</v>
      </c>
      <c r="AH51" s="165">
        <v>56.868972999999997</v>
      </c>
      <c r="AI51" s="165">
        <v>56.790359000000002</v>
      </c>
      <c r="AJ51" s="165">
        <v>56.711212000000003</v>
      </c>
      <c r="AK51" s="166">
        <v>9.7890000000000008E-3</v>
      </c>
    </row>
    <row r="52" spans="1:37" x14ac:dyDescent="0.35">
      <c r="A52" s="129" t="s">
        <v>1424</v>
      </c>
      <c r="B52" s="164" t="s">
        <v>1279</v>
      </c>
      <c r="C52" s="165">
        <v>30.003005999999999</v>
      </c>
      <c r="D52" s="165">
        <v>29.491343000000001</v>
      </c>
      <c r="E52" s="165">
        <v>30.118326</v>
      </c>
      <c r="F52" s="165">
        <v>31.331688</v>
      </c>
      <c r="G52" s="165">
        <v>33.389870000000002</v>
      </c>
      <c r="H52" s="165">
        <v>35.369061000000002</v>
      </c>
      <c r="I52" s="165">
        <v>37.176093999999999</v>
      </c>
      <c r="J52" s="165">
        <v>38.972259999999999</v>
      </c>
      <c r="K52" s="165">
        <v>41.428944000000001</v>
      </c>
      <c r="L52" s="165">
        <v>41.488384000000003</v>
      </c>
      <c r="M52" s="165">
        <v>41.512076999999998</v>
      </c>
      <c r="N52" s="165">
        <v>41.478264000000003</v>
      </c>
      <c r="O52" s="165">
        <v>41.436546</v>
      </c>
      <c r="P52" s="165">
        <v>41.362560000000002</v>
      </c>
      <c r="Q52" s="165">
        <v>41.297595999999999</v>
      </c>
      <c r="R52" s="165">
        <v>41.292048999999999</v>
      </c>
      <c r="S52" s="165">
        <v>41.524399000000003</v>
      </c>
      <c r="T52" s="165">
        <v>41.493713</v>
      </c>
      <c r="U52" s="165">
        <v>41.431308999999999</v>
      </c>
      <c r="V52" s="165">
        <v>41.372799000000001</v>
      </c>
      <c r="W52" s="165">
        <v>41.2883</v>
      </c>
      <c r="X52" s="165">
        <v>41.243327999999998</v>
      </c>
      <c r="Y52" s="165">
        <v>41.188445999999999</v>
      </c>
      <c r="Z52" s="165">
        <v>41.105224999999997</v>
      </c>
      <c r="AA52" s="165">
        <v>41.183678</v>
      </c>
      <c r="AB52" s="165">
        <v>41.111324000000003</v>
      </c>
      <c r="AC52" s="165">
        <v>40.982388</v>
      </c>
      <c r="AD52" s="165">
        <v>40.851909999999997</v>
      </c>
      <c r="AE52" s="165">
        <v>40.903702000000003</v>
      </c>
      <c r="AF52" s="165">
        <v>40.81691</v>
      </c>
      <c r="AG52" s="165">
        <v>40.721806000000001</v>
      </c>
      <c r="AH52" s="165">
        <v>40.604675</v>
      </c>
      <c r="AI52" s="165">
        <v>40.473132999999997</v>
      </c>
      <c r="AJ52" s="165">
        <v>40.344481999999999</v>
      </c>
      <c r="AK52" s="166">
        <v>9.8399999999999998E-3</v>
      </c>
    </row>
    <row r="53" spans="1:37" x14ac:dyDescent="0.35">
      <c r="A53" s="129" t="s">
        <v>1425</v>
      </c>
      <c r="B53" s="164" t="s">
        <v>1281</v>
      </c>
      <c r="C53" s="165">
        <v>26.926227999999998</v>
      </c>
      <c r="D53" s="165">
        <v>27.224105999999999</v>
      </c>
      <c r="E53" s="165">
        <v>27.804445000000001</v>
      </c>
      <c r="F53" s="165">
        <v>28.916142000000001</v>
      </c>
      <c r="G53" s="165">
        <v>30.785563</v>
      </c>
      <c r="H53" s="165">
        <v>32.504382999999997</v>
      </c>
      <c r="I53" s="165">
        <v>34.127288999999998</v>
      </c>
      <c r="J53" s="165">
        <v>35.762596000000002</v>
      </c>
      <c r="K53" s="165">
        <v>37.417011000000002</v>
      </c>
      <c r="L53" s="165">
        <v>37.471553999999998</v>
      </c>
      <c r="M53" s="165">
        <v>37.505867000000002</v>
      </c>
      <c r="N53" s="165">
        <v>37.468738999999999</v>
      </c>
      <c r="O53" s="165">
        <v>37.419311999999998</v>
      </c>
      <c r="P53" s="165">
        <v>37.355277999999998</v>
      </c>
      <c r="Q53" s="165">
        <v>37.299702000000003</v>
      </c>
      <c r="R53" s="165">
        <v>37.280650999999999</v>
      </c>
      <c r="S53" s="165">
        <v>37.391373000000002</v>
      </c>
      <c r="T53" s="165">
        <v>37.342072000000002</v>
      </c>
      <c r="U53" s="165">
        <v>37.280346000000002</v>
      </c>
      <c r="V53" s="165">
        <v>37.222340000000003</v>
      </c>
      <c r="W53" s="165">
        <v>37.161098000000003</v>
      </c>
      <c r="X53" s="165">
        <v>37.152782000000002</v>
      </c>
      <c r="Y53" s="165">
        <v>37.107135999999997</v>
      </c>
      <c r="Z53" s="165">
        <v>37.050190000000001</v>
      </c>
      <c r="AA53" s="165">
        <v>37.117336000000002</v>
      </c>
      <c r="AB53" s="165">
        <v>37.070076</v>
      </c>
      <c r="AC53" s="165">
        <v>37.002026000000001</v>
      </c>
      <c r="AD53" s="165">
        <v>36.932288999999997</v>
      </c>
      <c r="AE53" s="165">
        <v>37.017322999999998</v>
      </c>
      <c r="AF53" s="165">
        <v>36.957473999999998</v>
      </c>
      <c r="AG53" s="165">
        <v>36.894024000000002</v>
      </c>
      <c r="AH53" s="165">
        <v>36.823593000000002</v>
      </c>
      <c r="AI53" s="165">
        <v>36.751494999999998</v>
      </c>
      <c r="AJ53" s="165">
        <v>36.680835999999999</v>
      </c>
      <c r="AK53" s="166">
        <v>9.3609999999999995E-3</v>
      </c>
    </row>
    <row r="54" spans="1:37" x14ac:dyDescent="0.35">
      <c r="A54" s="129" t="s">
        <v>1426</v>
      </c>
      <c r="B54" s="164" t="s">
        <v>1283</v>
      </c>
      <c r="C54" s="165">
        <v>28.302800999999999</v>
      </c>
      <c r="D54" s="165">
        <v>28.556889999999999</v>
      </c>
      <c r="E54" s="165">
        <v>29.175547000000002</v>
      </c>
      <c r="F54" s="165">
        <v>30.363426</v>
      </c>
      <c r="G54" s="165">
        <v>32.454678000000001</v>
      </c>
      <c r="H54" s="165">
        <v>34.671616</v>
      </c>
      <c r="I54" s="165">
        <v>36.691054999999999</v>
      </c>
      <c r="J54" s="165">
        <v>38.616356000000003</v>
      </c>
      <c r="K54" s="165">
        <v>40.923057999999997</v>
      </c>
      <c r="L54" s="165">
        <v>40.962864000000003</v>
      </c>
      <c r="M54" s="165">
        <v>40.9846</v>
      </c>
      <c r="N54" s="165">
        <v>40.942489999999999</v>
      </c>
      <c r="O54" s="165">
        <v>40.895924000000001</v>
      </c>
      <c r="P54" s="165">
        <v>40.812964999999998</v>
      </c>
      <c r="Q54" s="165">
        <v>40.741390000000003</v>
      </c>
      <c r="R54" s="165">
        <v>40.744869000000001</v>
      </c>
      <c r="S54" s="165">
        <v>41.021701999999998</v>
      </c>
      <c r="T54" s="165">
        <v>40.998325000000001</v>
      </c>
      <c r="U54" s="165">
        <v>40.927520999999999</v>
      </c>
      <c r="V54" s="165">
        <v>40.858631000000003</v>
      </c>
      <c r="W54" s="165">
        <v>40.786712999999999</v>
      </c>
      <c r="X54" s="165">
        <v>40.787441000000001</v>
      </c>
      <c r="Y54" s="165">
        <v>40.750267000000001</v>
      </c>
      <c r="Z54" s="165">
        <v>40.679340000000003</v>
      </c>
      <c r="AA54" s="165">
        <v>40.835087000000001</v>
      </c>
      <c r="AB54" s="165">
        <v>40.787894999999999</v>
      </c>
      <c r="AC54" s="165">
        <v>40.673935</v>
      </c>
      <c r="AD54" s="165">
        <v>40.560783000000001</v>
      </c>
      <c r="AE54" s="165">
        <v>40.531604999999999</v>
      </c>
      <c r="AF54" s="165">
        <v>40.417048999999999</v>
      </c>
      <c r="AG54" s="165">
        <v>40.297089</v>
      </c>
      <c r="AH54" s="165">
        <v>40.175078999999997</v>
      </c>
      <c r="AI54" s="165">
        <v>40.051833999999999</v>
      </c>
      <c r="AJ54" s="165">
        <v>39.931561000000002</v>
      </c>
      <c r="AK54" s="166">
        <v>1.0532E-2</v>
      </c>
    </row>
    <row r="55" spans="1:37" x14ac:dyDescent="0.35">
      <c r="A55" s="129" t="s">
        <v>1427</v>
      </c>
      <c r="B55" s="164" t="s">
        <v>1285</v>
      </c>
      <c r="C55" s="165">
        <v>26.852217</v>
      </c>
      <c r="D55" s="165">
        <v>27.154848000000001</v>
      </c>
      <c r="E55" s="165">
        <v>27.735565000000001</v>
      </c>
      <c r="F55" s="165">
        <v>28.846239000000001</v>
      </c>
      <c r="G55" s="165">
        <v>30.710896000000002</v>
      </c>
      <c r="H55" s="165">
        <v>32.415664999999997</v>
      </c>
      <c r="I55" s="165">
        <v>34.030318999999999</v>
      </c>
      <c r="J55" s="165">
        <v>35.664158</v>
      </c>
      <c r="K55" s="165">
        <v>37.286307999999998</v>
      </c>
      <c r="L55" s="165">
        <v>37.343456000000003</v>
      </c>
      <c r="M55" s="165">
        <v>37.379677000000001</v>
      </c>
      <c r="N55" s="165">
        <v>37.344344999999997</v>
      </c>
      <c r="O55" s="165">
        <v>37.295895000000002</v>
      </c>
      <c r="P55" s="165">
        <v>37.233524000000003</v>
      </c>
      <c r="Q55" s="165">
        <v>37.179924</v>
      </c>
      <c r="R55" s="165">
        <v>37.162726999999997</v>
      </c>
      <c r="S55" s="165">
        <v>37.272677999999999</v>
      </c>
      <c r="T55" s="165">
        <v>37.229163999999997</v>
      </c>
      <c r="U55" s="165">
        <v>37.174048999999997</v>
      </c>
      <c r="V55" s="165">
        <v>37.122523999999999</v>
      </c>
      <c r="W55" s="165">
        <v>37.068263999999999</v>
      </c>
      <c r="X55" s="165">
        <v>37.066260999999997</v>
      </c>
      <c r="Y55" s="165">
        <v>37.025165999999999</v>
      </c>
      <c r="Z55" s="165">
        <v>36.974525</v>
      </c>
      <c r="AA55" s="165">
        <v>37.035366000000003</v>
      </c>
      <c r="AB55" s="165">
        <v>36.982056</v>
      </c>
      <c r="AC55" s="165">
        <v>36.914116</v>
      </c>
      <c r="AD55" s="165">
        <v>36.848514999999999</v>
      </c>
      <c r="AE55" s="165">
        <v>36.940147000000003</v>
      </c>
      <c r="AF55" s="165">
        <v>36.884407000000003</v>
      </c>
      <c r="AG55" s="165">
        <v>36.821449000000001</v>
      </c>
      <c r="AH55" s="165">
        <v>36.750717000000002</v>
      </c>
      <c r="AI55" s="165">
        <v>36.679217999999999</v>
      </c>
      <c r="AJ55" s="165">
        <v>36.610992000000003</v>
      </c>
      <c r="AK55" s="166">
        <v>9.3810000000000004E-3</v>
      </c>
    </row>
    <row r="56" spans="1:37" x14ac:dyDescent="0.35">
      <c r="A56" s="129" t="s">
        <v>1428</v>
      </c>
      <c r="B56" s="164" t="s">
        <v>1287</v>
      </c>
      <c r="C56" s="165">
        <v>0</v>
      </c>
      <c r="D56" s="165">
        <v>0</v>
      </c>
      <c r="E56" s="165">
        <v>0</v>
      </c>
      <c r="F56" s="165">
        <v>0</v>
      </c>
      <c r="G56" s="165">
        <v>0</v>
      </c>
      <c r="H56" s="165">
        <v>0</v>
      </c>
      <c r="I56" s="165">
        <v>0</v>
      </c>
      <c r="J56" s="165">
        <v>0</v>
      </c>
      <c r="K56" s="165">
        <v>0</v>
      </c>
      <c r="L56" s="165">
        <v>0</v>
      </c>
      <c r="M56" s="165">
        <v>0</v>
      </c>
      <c r="N56" s="165">
        <v>0</v>
      </c>
      <c r="O56" s="165">
        <v>0</v>
      </c>
      <c r="P56" s="165">
        <v>0</v>
      </c>
      <c r="Q56" s="165">
        <v>0</v>
      </c>
      <c r="R56" s="165">
        <v>0</v>
      </c>
      <c r="S56" s="165">
        <v>0</v>
      </c>
      <c r="T56" s="165">
        <v>0</v>
      </c>
      <c r="U56" s="165">
        <v>0</v>
      </c>
      <c r="V56" s="165">
        <v>0</v>
      </c>
      <c r="W56" s="165">
        <v>0</v>
      </c>
      <c r="X56" s="165">
        <v>0</v>
      </c>
      <c r="Y56" s="165">
        <v>0</v>
      </c>
      <c r="Z56" s="165">
        <v>0</v>
      </c>
      <c r="AA56" s="165">
        <v>0</v>
      </c>
      <c r="AB56" s="165">
        <v>0</v>
      </c>
      <c r="AC56" s="165">
        <v>0</v>
      </c>
      <c r="AD56" s="165">
        <v>0</v>
      </c>
      <c r="AE56" s="165">
        <v>0</v>
      </c>
      <c r="AF56" s="165">
        <v>0</v>
      </c>
      <c r="AG56" s="165">
        <v>0</v>
      </c>
      <c r="AH56" s="165">
        <v>0</v>
      </c>
      <c r="AI56" s="165">
        <v>0</v>
      </c>
      <c r="AJ56" s="165">
        <v>0</v>
      </c>
      <c r="AK56" s="166" t="s">
        <v>552</v>
      </c>
    </row>
    <row r="57" spans="1:37" x14ac:dyDescent="0.35">
      <c r="A57" s="129" t="s">
        <v>1429</v>
      </c>
      <c r="B57" s="164" t="s">
        <v>1289</v>
      </c>
      <c r="C57" s="165">
        <v>43.343296000000002</v>
      </c>
      <c r="D57" s="165">
        <v>43.711517000000001</v>
      </c>
      <c r="E57" s="165">
        <v>44.521214000000001</v>
      </c>
      <c r="F57" s="165">
        <v>44.671398000000003</v>
      </c>
      <c r="G57" s="165">
        <v>43.842506</v>
      </c>
      <c r="H57" s="165">
        <v>45.546764000000003</v>
      </c>
      <c r="I57" s="165">
        <v>47.100014000000002</v>
      </c>
      <c r="J57" s="165">
        <v>48.452793</v>
      </c>
      <c r="K57" s="165">
        <v>47.789363999999999</v>
      </c>
      <c r="L57" s="165">
        <v>47.209693999999999</v>
      </c>
      <c r="M57" s="165">
        <v>47.215164000000001</v>
      </c>
      <c r="N57" s="165">
        <v>47.290664999999997</v>
      </c>
      <c r="O57" s="165">
        <v>47.280723999999999</v>
      </c>
      <c r="P57" s="165">
        <v>47.329200999999998</v>
      </c>
      <c r="Q57" s="165">
        <v>47.345447999999998</v>
      </c>
      <c r="R57" s="165">
        <v>47.522872999999997</v>
      </c>
      <c r="S57" s="165">
        <v>47.699337</v>
      </c>
      <c r="T57" s="165">
        <v>47.785823999999998</v>
      </c>
      <c r="U57" s="165">
        <v>47.874611000000002</v>
      </c>
      <c r="V57" s="165">
        <v>47.964199000000001</v>
      </c>
      <c r="W57" s="165">
        <v>48.098236</v>
      </c>
      <c r="X57" s="165">
        <v>48.243744</v>
      </c>
      <c r="Y57" s="165">
        <v>48.335548000000003</v>
      </c>
      <c r="Z57" s="165">
        <v>48.425548999999997</v>
      </c>
      <c r="AA57" s="165">
        <v>48.634956000000003</v>
      </c>
      <c r="AB57" s="165">
        <v>48.729312999999998</v>
      </c>
      <c r="AC57" s="165">
        <v>48.813209999999998</v>
      </c>
      <c r="AD57" s="165">
        <v>48.896594999999998</v>
      </c>
      <c r="AE57" s="165">
        <v>49.103535000000001</v>
      </c>
      <c r="AF57" s="165">
        <v>49.137833000000001</v>
      </c>
      <c r="AG57" s="165">
        <v>49.170067000000003</v>
      </c>
      <c r="AH57" s="165">
        <v>49.208419999999997</v>
      </c>
      <c r="AI57" s="165">
        <v>49.244526</v>
      </c>
      <c r="AJ57" s="165">
        <v>49.279640000000001</v>
      </c>
      <c r="AK57" s="166">
        <v>3.754E-3</v>
      </c>
    </row>
    <row r="59" spans="1:37" x14ac:dyDescent="0.35">
      <c r="A59" s="129" t="s">
        <v>1430</v>
      </c>
      <c r="B59" s="163" t="s">
        <v>1431</v>
      </c>
      <c r="C59" s="167">
        <v>28.781832000000001</v>
      </c>
      <c r="D59" s="167">
        <v>28.981468</v>
      </c>
      <c r="E59" s="167">
        <v>29.567319999999999</v>
      </c>
      <c r="F59" s="167">
        <v>30.629836999999998</v>
      </c>
      <c r="G59" s="167">
        <v>32.641250999999997</v>
      </c>
      <c r="H59" s="167">
        <v>34.464328999999999</v>
      </c>
      <c r="I59" s="167">
        <v>36.083229000000003</v>
      </c>
      <c r="J59" s="167">
        <v>37.714725000000001</v>
      </c>
      <c r="K59" s="167">
        <v>39.624859000000001</v>
      </c>
      <c r="L59" s="167">
        <v>39.715786000000001</v>
      </c>
      <c r="M59" s="167">
        <v>39.738346</v>
      </c>
      <c r="N59" s="167">
        <v>39.706940000000003</v>
      </c>
      <c r="O59" s="167">
        <v>39.659554</v>
      </c>
      <c r="P59" s="167">
        <v>39.607239</v>
      </c>
      <c r="Q59" s="167">
        <v>39.559657999999999</v>
      </c>
      <c r="R59" s="167">
        <v>39.545506000000003</v>
      </c>
      <c r="S59" s="167">
        <v>39.663071000000002</v>
      </c>
      <c r="T59" s="167">
        <v>39.61974</v>
      </c>
      <c r="U59" s="167">
        <v>39.567664999999998</v>
      </c>
      <c r="V59" s="167">
        <v>39.521476999999997</v>
      </c>
      <c r="W59" s="167">
        <v>39.476703999999998</v>
      </c>
      <c r="X59" s="167">
        <v>39.484935999999998</v>
      </c>
      <c r="Y59" s="167">
        <v>39.461703999999997</v>
      </c>
      <c r="Z59" s="167">
        <v>39.433529</v>
      </c>
      <c r="AA59" s="167">
        <v>39.534775000000003</v>
      </c>
      <c r="AB59" s="167">
        <v>39.520966000000001</v>
      </c>
      <c r="AC59" s="167">
        <v>39.490250000000003</v>
      </c>
      <c r="AD59" s="167">
        <v>39.460433999999999</v>
      </c>
      <c r="AE59" s="167">
        <v>39.564433999999999</v>
      </c>
      <c r="AF59" s="167">
        <v>39.558979000000001</v>
      </c>
      <c r="AG59" s="167">
        <v>39.551521000000001</v>
      </c>
      <c r="AH59" s="167">
        <v>39.546413000000001</v>
      </c>
      <c r="AI59" s="167">
        <v>39.541836000000004</v>
      </c>
      <c r="AJ59" s="167">
        <v>39.546424999999999</v>
      </c>
      <c r="AK59" s="137">
        <v>9.7599999999999996E-3</v>
      </c>
    </row>
    <row r="61" spans="1:37" x14ac:dyDescent="0.35">
      <c r="A61" s="129" t="s">
        <v>1432</v>
      </c>
      <c r="B61" s="163" t="s">
        <v>1433</v>
      </c>
      <c r="C61" s="167">
        <v>33.453662999999999</v>
      </c>
      <c r="D61" s="167">
        <v>33.999164999999998</v>
      </c>
      <c r="E61" s="167">
        <v>34.852367000000001</v>
      </c>
      <c r="F61" s="167">
        <v>36.294296000000003</v>
      </c>
      <c r="G61" s="167">
        <v>38.366337000000001</v>
      </c>
      <c r="H61" s="167">
        <v>40.360030999999999</v>
      </c>
      <c r="I61" s="167">
        <v>42.344337000000003</v>
      </c>
      <c r="J61" s="167">
        <v>43.980865000000001</v>
      </c>
      <c r="K61" s="167">
        <v>46.242016</v>
      </c>
      <c r="L61" s="167">
        <v>46.369414999999996</v>
      </c>
      <c r="M61" s="167">
        <v>46.563313000000001</v>
      </c>
      <c r="N61" s="167">
        <v>46.693798000000001</v>
      </c>
      <c r="O61" s="167">
        <v>46.881442999999997</v>
      </c>
      <c r="P61" s="167">
        <v>47.023907000000001</v>
      </c>
      <c r="Q61" s="167">
        <v>47.195476999999997</v>
      </c>
      <c r="R61" s="167">
        <v>47.396988</v>
      </c>
      <c r="S61" s="167">
        <v>47.630603999999998</v>
      </c>
      <c r="T61" s="167">
        <v>47.772404000000002</v>
      </c>
      <c r="U61" s="167">
        <v>47.898392000000001</v>
      </c>
      <c r="V61" s="167">
        <v>48.021743999999998</v>
      </c>
      <c r="W61" s="167">
        <v>48.108150000000002</v>
      </c>
      <c r="X61" s="167">
        <v>48.228577000000001</v>
      </c>
      <c r="Y61" s="167">
        <v>48.328502999999998</v>
      </c>
      <c r="Z61" s="167">
        <v>48.415863000000002</v>
      </c>
      <c r="AA61" s="167">
        <v>48.528599</v>
      </c>
      <c r="AB61" s="167">
        <v>48.589286999999999</v>
      </c>
      <c r="AC61" s="167">
        <v>48.621608999999999</v>
      </c>
      <c r="AD61" s="167">
        <v>48.628242</v>
      </c>
      <c r="AE61" s="167">
        <v>48.712502000000001</v>
      </c>
      <c r="AF61" s="167">
        <v>48.731788999999999</v>
      </c>
      <c r="AG61" s="167">
        <v>48.745567000000001</v>
      </c>
      <c r="AH61" s="167">
        <v>48.774222999999999</v>
      </c>
      <c r="AI61" s="167">
        <v>48.780106000000004</v>
      </c>
      <c r="AJ61" s="167">
        <v>48.782890000000002</v>
      </c>
      <c r="AK61" s="137">
        <v>1.1346E-2</v>
      </c>
    </row>
    <row r="63" spans="1:37" x14ac:dyDescent="0.35">
      <c r="A63" s="129" t="s">
        <v>1434</v>
      </c>
      <c r="B63" s="164" t="s">
        <v>1435</v>
      </c>
      <c r="C63" s="165">
        <v>27.248669</v>
      </c>
      <c r="D63" s="165">
        <v>27.742035000000001</v>
      </c>
      <c r="E63" s="165">
        <v>28.272127000000001</v>
      </c>
      <c r="F63" s="165">
        <v>28.8734</v>
      </c>
      <c r="G63" s="165">
        <v>29.546484</v>
      </c>
      <c r="H63" s="165">
        <v>30.278403999999998</v>
      </c>
      <c r="I63" s="165">
        <v>31.095168999999999</v>
      </c>
      <c r="J63" s="165">
        <v>31.939878</v>
      </c>
      <c r="K63" s="165">
        <v>32.859268</v>
      </c>
      <c r="L63" s="165">
        <v>33.754387000000001</v>
      </c>
      <c r="M63" s="165">
        <v>34.625309000000001</v>
      </c>
      <c r="N63" s="165">
        <v>35.468131999999997</v>
      </c>
      <c r="O63" s="165">
        <v>36.286751000000002</v>
      </c>
      <c r="P63" s="165">
        <v>37.080779999999997</v>
      </c>
      <c r="Q63" s="165">
        <v>37.848942000000001</v>
      </c>
      <c r="R63" s="165">
        <v>38.586269000000001</v>
      </c>
      <c r="S63" s="165">
        <v>39.289588999999999</v>
      </c>
      <c r="T63" s="165">
        <v>39.954746</v>
      </c>
      <c r="U63" s="165">
        <v>40.572693000000001</v>
      </c>
      <c r="V63" s="165">
        <v>41.138438999999998</v>
      </c>
      <c r="W63" s="165">
        <v>41.646965000000002</v>
      </c>
      <c r="X63" s="165">
        <v>42.095576999999999</v>
      </c>
      <c r="Y63" s="165">
        <v>42.487293000000001</v>
      </c>
      <c r="Z63" s="165">
        <v>42.819569000000001</v>
      </c>
      <c r="AA63" s="165">
        <v>43.101227000000002</v>
      </c>
      <c r="AB63" s="165">
        <v>43.342399999999998</v>
      </c>
      <c r="AC63" s="165">
        <v>43.545509000000003</v>
      </c>
      <c r="AD63" s="165">
        <v>43.715721000000002</v>
      </c>
      <c r="AE63" s="165">
        <v>43.858429000000001</v>
      </c>
      <c r="AF63" s="165">
        <v>43.978831999999997</v>
      </c>
      <c r="AG63" s="165">
        <v>44.081211000000003</v>
      </c>
      <c r="AH63" s="165">
        <v>44.169777000000003</v>
      </c>
      <c r="AI63" s="165">
        <v>44.246220000000001</v>
      </c>
      <c r="AJ63" s="165">
        <v>44.312344000000003</v>
      </c>
      <c r="AK63" s="166">
        <v>1.4742E-2</v>
      </c>
    </row>
    <row r="64" spans="1:37" x14ac:dyDescent="0.35">
      <c r="A64" s="129" t="s">
        <v>1436</v>
      </c>
      <c r="B64" s="164" t="s">
        <v>1437</v>
      </c>
      <c r="C64" s="165">
        <v>19.676565</v>
      </c>
      <c r="D64" s="165">
        <v>20.020375999999999</v>
      </c>
      <c r="E64" s="165">
        <v>20.389939999999999</v>
      </c>
      <c r="F64" s="165">
        <v>20.805731000000002</v>
      </c>
      <c r="G64" s="165">
        <v>21.302493999999999</v>
      </c>
      <c r="H64" s="165">
        <v>21.865057</v>
      </c>
      <c r="I64" s="165">
        <v>22.467711999999999</v>
      </c>
      <c r="J64" s="165">
        <v>23.114163999999999</v>
      </c>
      <c r="K64" s="165">
        <v>23.811928000000002</v>
      </c>
      <c r="L64" s="165">
        <v>24.492737000000002</v>
      </c>
      <c r="M64" s="165">
        <v>25.137238</v>
      </c>
      <c r="N64" s="165">
        <v>25.748989000000002</v>
      </c>
      <c r="O64" s="165">
        <v>26.329298000000001</v>
      </c>
      <c r="P64" s="165">
        <v>26.880731999999998</v>
      </c>
      <c r="Q64" s="165">
        <v>27.402377999999999</v>
      </c>
      <c r="R64" s="165">
        <v>27.89452</v>
      </c>
      <c r="S64" s="165">
        <v>28.362159999999999</v>
      </c>
      <c r="T64" s="165">
        <v>28.799503000000001</v>
      </c>
      <c r="U64" s="165">
        <v>29.200226000000001</v>
      </c>
      <c r="V64" s="165">
        <v>29.564913000000001</v>
      </c>
      <c r="W64" s="165">
        <v>29.895935000000001</v>
      </c>
      <c r="X64" s="165">
        <v>30.196315999999999</v>
      </c>
      <c r="Y64" s="165">
        <v>30.463702999999999</v>
      </c>
      <c r="Z64" s="165">
        <v>30.701584</v>
      </c>
      <c r="AA64" s="165">
        <v>30.917206</v>
      </c>
      <c r="AB64" s="165">
        <v>31.106667999999999</v>
      </c>
      <c r="AC64" s="165">
        <v>31.271626999999999</v>
      </c>
      <c r="AD64" s="165">
        <v>31.414819999999999</v>
      </c>
      <c r="AE64" s="165">
        <v>31.546870999999999</v>
      </c>
      <c r="AF64" s="165">
        <v>31.663257999999999</v>
      </c>
      <c r="AG64" s="165">
        <v>31.765682000000002</v>
      </c>
      <c r="AH64" s="165">
        <v>31.857192999999999</v>
      </c>
      <c r="AI64" s="165">
        <v>31.939238</v>
      </c>
      <c r="AJ64" s="165">
        <v>32.013556999999999</v>
      </c>
      <c r="AK64" s="166">
        <v>1.4777E-2</v>
      </c>
    </row>
    <row r="66" spans="1:37" x14ac:dyDescent="0.35">
      <c r="A66" s="129" t="s">
        <v>1438</v>
      </c>
      <c r="B66" s="164" t="s">
        <v>1439</v>
      </c>
      <c r="C66" s="165">
        <v>22.978952</v>
      </c>
      <c r="D66" s="165">
        <v>23.398105999999999</v>
      </c>
      <c r="E66" s="165">
        <v>23.843401</v>
      </c>
      <c r="F66" s="165">
        <v>24.344712999999999</v>
      </c>
      <c r="G66" s="165">
        <v>24.923718999999998</v>
      </c>
      <c r="H66" s="165">
        <v>25.567287</v>
      </c>
      <c r="I66" s="165">
        <v>26.270464</v>
      </c>
      <c r="J66" s="165">
        <v>27.015501</v>
      </c>
      <c r="K66" s="165">
        <v>27.825493000000002</v>
      </c>
      <c r="L66" s="165">
        <v>28.616631999999999</v>
      </c>
      <c r="M66" s="165">
        <v>29.381108999999999</v>
      </c>
      <c r="N66" s="165">
        <v>30.118487999999999</v>
      </c>
      <c r="O66" s="165">
        <v>30.832412999999999</v>
      </c>
      <c r="P66" s="165">
        <v>31.523226000000001</v>
      </c>
      <c r="Q66" s="165">
        <v>32.190441</v>
      </c>
      <c r="R66" s="165">
        <v>32.832058000000004</v>
      </c>
      <c r="S66" s="165">
        <v>33.448684999999998</v>
      </c>
      <c r="T66" s="165">
        <v>34.035415999999998</v>
      </c>
      <c r="U66" s="165">
        <v>34.584350999999998</v>
      </c>
      <c r="V66" s="165">
        <v>35.093048000000003</v>
      </c>
      <c r="W66" s="165">
        <v>35.559933000000001</v>
      </c>
      <c r="X66" s="165">
        <v>35.985278999999998</v>
      </c>
      <c r="Y66" s="165">
        <v>36.367503999999997</v>
      </c>
      <c r="Z66" s="165">
        <v>36.707005000000002</v>
      </c>
      <c r="AA66" s="165">
        <v>37.010238999999999</v>
      </c>
      <c r="AB66" s="165">
        <v>37.279209000000002</v>
      </c>
      <c r="AC66" s="165">
        <v>37.515090999999998</v>
      </c>
      <c r="AD66" s="165">
        <v>37.720984999999999</v>
      </c>
      <c r="AE66" s="165">
        <v>37.905506000000003</v>
      </c>
      <c r="AF66" s="165">
        <v>38.067096999999997</v>
      </c>
      <c r="AG66" s="165">
        <v>38.208519000000003</v>
      </c>
      <c r="AH66" s="165">
        <v>38.3339</v>
      </c>
      <c r="AI66" s="165">
        <v>38.444389000000001</v>
      </c>
      <c r="AJ66" s="165">
        <v>38.541634000000002</v>
      </c>
      <c r="AK66" s="166">
        <v>1.5719E-2</v>
      </c>
    </row>
    <row r="69" spans="1:37" x14ac:dyDescent="0.35">
      <c r="A69" s="129" t="s">
        <v>1440</v>
      </c>
      <c r="B69" s="164" t="s">
        <v>1441</v>
      </c>
      <c r="C69" s="165">
        <v>30.906296000000001</v>
      </c>
      <c r="D69" s="165">
        <v>31.743565</v>
      </c>
      <c r="E69" s="165">
        <v>32.564770000000003</v>
      </c>
      <c r="F69" s="165">
        <v>33.913257999999999</v>
      </c>
      <c r="G69" s="165">
        <v>35.667102999999997</v>
      </c>
      <c r="H69" s="165">
        <v>37.339924000000003</v>
      </c>
      <c r="I69" s="165">
        <v>39.026367</v>
      </c>
      <c r="J69" s="165">
        <v>40.467528999999999</v>
      </c>
      <c r="K69" s="165">
        <v>42.433883999999999</v>
      </c>
      <c r="L69" s="165">
        <v>42.671985999999997</v>
      </c>
      <c r="M69" s="165">
        <v>42.938515000000002</v>
      </c>
      <c r="N69" s="165">
        <v>43.035530000000001</v>
      </c>
      <c r="O69" s="165">
        <v>43.187683</v>
      </c>
      <c r="P69" s="165">
        <v>43.340626</v>
      </c>
      <c r="Q69" s="165">
        <v>43.498218999999999</v>
      </c>
      <c r="R69" s="165">
        <v>43.661639999999998</v>
      </c>
      <c r="S69" s="165">
        <v>43.828792999999997</v>
      </c>
      <c r="T69" s="165">
        <v>43.931339000000001</v>
      </c>
      <c r="U69" s="165">
        <v>44.032085000000002</v>
      </c>
      <c r="V69" s="165">
        <v>44.119045</v>
      </c>
      <c r="W69" s="165">
        <v>44.192089000000003</v>
      </c>
      <c r="X69" s="165">
        <v>44.291874</v>
      </c>
      <c r="Y69" s="165">
        <v>44.378582000000002</v>
      </c>
      <c r="Z69" s="165">
        <v>44.455475</v>
      </c>
      <c r="AA69" s="165">
        <v>44.551788000000002</v>
      </c>
      <c r="AB69" s="165">
        <v>44.607242999999997</v>
      </c>
      <c r="AC69" s="165">
        <v>44.638359000000001</v>
      </c>
      <c r="AD69" s="165">
        <v>44.647675</v>
      </c>
      <c r="AE69" s="165">
        <v>44.709301000000004</v>
      </c>
      <c r="AF69" s="165">
        <v>44.728076999999999</v>
      </c>
      <c r="AG69" s="165">
        <v>44.741450999999998</v>
      </c>
      <c r="AH69" s="165">
        <v>44.767417999999999</v>
      </c>
      <c r="AI69" s="165">
        <v>44.779144000000002</v>
      </c>
      <c r="AJ69" s="165">
        <v>44.787585999999997</v>
      </c>
      <c r="AK69" s="166">
        <v>1.0815999999999999E-2</v>
      </c>
    </row>
    <row r="71" spans="1:37" x14ac:dyDescent="0.35">
      <c r="A71" s="129" t="s">
        <v>1442</v>
      </c>
      <c r="B71" s="164" t="s">
        <v>1439</v>
      </c>
      <c r="C71" s="165">
        <v>22.473690000000001</v>
      </c>
      <c r="D71" s="165">
        <v>22.868210000000001</v>
      </c>
      <c r="E71" s="165">
        <v>23.285941999999999</v>
      </c>
      <c r="F71" s="165">
        <v>23.760121999999999</v>
      </c>
      <c r="G71" s="165">
        <v>24.306929</v>
      </c>
      <c r="H71" s="165">
        <v>24.913367999999998</v>
      </c>
      <c r="I71" s="165">
        <v>25.572970999999999</v>
      </c>
      <c r="J71" s="165">
        <v>26.270244999999999</v>
      </c>
      <c r="K71" s="165">
        <v>27.020706000000001</v>
      </c>
      <c r="L71" s="165">
        <v>27.756886000000002</v>
      </c>
      <c r="M71" s="165">
        <v>28.469874999999998</v>
      </c>
      <c r="N71" s="165">
        <v>29.154716000000001</v>
      </c>
      <c r="O71" s="165">
        <v>29.816969</v>
      </c>
      <c r="P71" s="165">
        <v>30.457176</v>
      </c>
      <c r="Q71" s="165">
        <v>31.071262000000001</v>
      </c>
      <c r="R71" s="165">
        <v>31.658888000000001</v>
      </c>
      <c r="S71" s="165">
        <v>32.219334000000003</v>
      </c>
      <c r="T71" s="165">
        <v>32.748050999999997</v>
      </c>
      <c r="U71" s="165">
        <v>33.238517999999999</v>
      </c>
      <c r="V71" s="165">
        <v>33.692078000000002</v>
      </c>
      <c r="W71" s="165">
        <v>34.105311999999998</v>
      </c>
      <c r="X71" s="165">
        <v>34.479652000000002</v>
      </c>
      <c r="Y71" s="165">
        <v>34.816676999999999</v>
      </c>
      <c r="Z71" s="165">
        <v>35.114333999999999</v>
      </c>
      <c r="AA71" s="165">
        <v>35.379027999999998</v>
      </c>
      <c r="AB71" s="165">
        <v>35.612675000000003</v>
      </c>
      <c r="AC71" s="165">
        <v>35.814776999999999</v>
      </c>
      <c r="AD71" s="165">
        <v>35.988715999999997</v>
      </c>
      <c r="AE71" s="165">
        <v>36.140616999999999</v>
      </c>
      <c r="AF71" s="165">
        <v>36.270031000000003</v>
      </c>
      <c r="AG71" s="165">
        <v>36.381869999999999</v>
      </c>
      <c r="AH71" s="165">
        <v>36.481926000000001</v>
      </c>
      <c r="AI71" s="165">
        <v>36.568286999999998</v>
      </c>
      <c r="AJ71" s="165">
        <v>36.642730999999998</v>
      </c>
      <c r="AK71" s="166">
        <v>1.4841999999999999E-2</v>
      </c>
    </row>
    <row r="72" spans="1:37" ht="13.9" thickBot="1" x14ac:dyDescent="0.4">
      <c r="A72" s="125"/>
      <c r="B72" s="125"/>
      <c r="C72" s="125"/>
      <c r="D72" s="125"/>
      <c r="E72" s="125"/>
      <c r="F72" s="125"/>
      <c r="G72" s="125"/>
      <c r="H72" s="125"/>
      <c r="I72" s="125"/>
      <c r="J72" s="125"/>
      <c r="K72" s="125"/>
      <c r="L72" s="125"/>
      <c r="M72" s="125"/>
      <c r="N72" s="125"/>
      <c r="O72" s="125"/>
      <c r="P72" s="125"/>
      <c r="Q72" s="125"/>
      <c r="R72" s="125"/>
      <c r="S72" s="125"/>
      <c r="T72" s="125"/>
      <c r="U72" s="125"/>
      <c r="V72" s="125"/>
      <c r="W72" s="125"/>
      <c r="X72" s="125"/>
      <c r="Y72" s="125"/>
      <c r="Z72" s="125"/>
      <c r="AA72" s="125"/>
      <c r="AB72" s="125"/>
      <c r="AC72" s="125"/>
      <c r="AD72" s="125"/>
      <c r="AE72" s="125"/>
      <c r="AF72" s="125"/>
      <c r="AG72" s="125"/>
      <c r="AH72" s="125"/>
      <c r="AI72" s="125"/>
      <c r="AJ72" s="125"/>
      <c r="AK72" s="125"/>
    </row>
    <row r="73" spans="1:37" x14ac:dyDescent="0.35">
      <c r="A73" s="125"/>
      <c r="B73" s="247" t="s">
        <v>1443</v>
      </c>
      <c r="C73" s="247"/>
      <c r="D73" s="247"/>
      <c r="E73" s="247"/>
      <c r="F73" s="247"/>
      <c r="G73" s="247"/>
      <c r="H73" s="247"/>
      <c r="I73" s="247"/>
      <c r="J73" s="247"/>
      <c r="K73" s="247"/>
      <c r="L73" s="247"/>
      <c r="M73" s="247"/>
      <c r="N73" s="247"/>
      <c r="O73" s="247"/>
      <c r="P73" s="247"/>
      <c r="Q73" s="247"/>
      <c r="R73" s="247"/>
      <c r="S73" s="247"/>
      <c r="T73" s="247"/>
      <c r="U73" s="247"/>
      <c r="V73" s="247"/>
      <c r="W73" s="247"/>
      <c r="X73" s="247"/>
      <c r="Y73" s="247"/>
      <c r="Z73" s="247"/>
      <c r="AA73" s="247"/>
      <c r="AB73" s="247"/>
      <c r="AC73" s="247"/>
      <c r="AD73" s="247"/>
      <c r="AE73" s="247"/>
      <c r="AF73" s="247"/>
      <c r="AG73" s="247"/>
      <c r="AH73" s="247"/>
      <c r="AI73" s="247"/>
      <c r="AJ73" s="247"/>
      <c r="AK73" s="247"/>
    </row>
    <row r="74" spans="1:37" x14ac:dyDescent="0.35">
      <c r="A74" s="125"/>
      <c r="B74" s="138" t="s">
        <v>1444</v>
      </c>
      <c r="C74" s="125"/>
      <c r="D74" s="125"/>
      <c r="E74" s="125"/>
      <c r="F74" s="125"/>
      <c r="G74" s="125"/>
      <c r="H74" s="125"/>
      <c r="I74" s="125"/>
      <c r="J74" s="125"/>
      <c r="K74" s="125"/>
      <c r="L74" s="125"/>
      <c r="M74" s="125"/>
      <c r="N74" s="125"/>
      <c r="O74" s="125"/>
      <c r="P74" s="125"/>
      <c r="Q74" s="125"/>
      <c r="R74" s="125"/>
      <c r="S74" s="125"/>
      <c r="T74" s="125"/>
      <c r="U74" s="125"/>
      <c r="V74" s="125"/>
      <c r="W74" s="125"/>
      <c r="X74" s="125"/>
      <c r="Y74" s="125"/>
      <c r="Z74" s="125"/>
      <c r="AA74" s="125"/>
      <c r="AB74" s="125"/>
      <c r="AC74" s="125"/>
      <c r="AD74" s="125"/>
      <c r="AE74" s="125"/>
      <c r="AF74" s="125"/>
      <c r="AG74" s="125"/>
      <c r="AH74" s="125"/>
      <c r="AI74" s="125"/>
      <c r="AJ74" s="125"/>
      <c r="AK74" s="125"/>
    </row>
    <row r="75" spans="1:37" x14ac:dyDescent="0.35">
      <c r="A75" s="125"/>
      <c r="B75" s="138" t="s">
        <v>1058</v>
      </c>
      <c r="C75" s="125"/>
      <c r="D75" s="125"/>
      <c r="E75" s="125"/>
      <c r="F75" s="125"/>
      <c r="G75" s="125"/>
      <c r="H75" s="125"/>
      <c r="I75" s="125"/>
      <c r="J75" s="125"/>
      <c r="K75" s="125"/>
      <c r="L75" s="125"/>
      <c r="M75" s="125"/>
      <c r="N75" s="125"/>
      <c r="O75" s="125"/>
      <c r="P75" s="125"/>
      <c r="Q75" s="125"/>
      <c r="R75" s="125"/>
      <c r="S75" s="125"/>
      <c r="T75" s="125"/>
      <c r="U75" s="125"/>
      <c r="V75" s="125"/>
      <c r="W75" s="125"/>
      <c r="X75" s="125"/>
      <c r="Y75" s="125"/>
      <c r="Z75" s="125"/>
      <c r="AA75" s="125"/>
      <c r="AB75" s="125"/>
      <c r="AC75" s="125"/>
      <c r="AD75" s="125"/>
      <c r="AE75" s="125"/>
      <c r="AF75" s="125"/>
      <c r="AG75" s="125"/>
      <c r="AH75" s="125"/>
      <c r="AI75" s="125"/>
      <c r="AJ75" s="125"/>
      <c r="AK75" s="125"/>
    </row>
    <row r="76" spans="1:37" x14ac:dyDescent="0.35">
      <c r="A76" s="125"/>
      <c r="B76" s="138" t="s">
        <v>1356</v>
      </c>
      <c r="C76" s="125"/>
      <c r="D76" s="125"/>
      <c r="E76" s="125"/>
      <c r="F76" s="125"/>
      <c r="G76" s="125"/>
      <c r="H76" s="125"/>
      <c r="I76" s="125"/>
      <c r="J76" s="125"/>
      <c r="K76" s="125"/>
      <c r="L76" s="125"/>
      <c r="M76" s="125"/>
      <c r="N76" s="125"/>
      <c r="O76" s="125"/>
      <c r="P76" s="125"/>
      <c r="Q76" s="125"/>
      <c r="R76" s="125"/>
      <c r="S76" s="125"/>
      <c r="T76" s="125"/>
      <c r="U76" s="125"/>
      <c r="V76" s="125"/>
      <c r="W76" s="125"/>
      <c r="X76" s="125"/>
      <c r="Y76" s="125"/>
      <c r="Z76" s="125"/>
      <c r="AA76" s="125"/>
      <c r="AB76" s="125"/>
      <c r="AC76" s="125"/>
      <c r="AD76" s="125"/>
      <c r="AE76" s="125"/>
      <c r="AF76" s="125"/>
      <c r="AG76" s="125"/>
      <c r="AH76" s="125"/>
      <c r="AI76" s="125"/>
      <c r="AJ76" s="125"/>
      <c r="AK76" s="125"/>
    </row>
    <row r="77" spans="1:37" x14ac:dyDescent="0.35">
      <c r="A77" s="125"/>
      <c r="B77" s="138" t="s">
        <v>1445</v>
      </c>
      <c r="C77" s="125"/>
      <c r="D77" s="125"/>
      <c r="E77" s="125"/>
      <c r="F77" s="125"/>
      <c r="G77" s="125"/>
      <c r="H77" s="125"/>
      <c r="I77" s="125"/>
      <c r="J77" s="125"/>
      <c r="K77" s="125"/>
      <c r="L77" s="125"/>
      <c r="M77" s="125"/>
      <c r="N77" s="125"/>
      <c r="O77" s="125"/>
      <c r="P77" s="125"/>
      <c r="Q77" s="125"/>
      <c r="R77" s="125"/>
      <c r="S77" s="125"/>
      <c r="T77" s="125"/>
      <c r="U77" s="125"/>
      <c r="V77" s="125"/>
      <c r="W77" s="125"/>
      <c r="X77" s="125"/>
      <c r="Y77" s="125"/>
      <c r="Z77" s="125"/>
      <c r="AA77" s="125"/>
      <c r="AB77" s="125"/>
      <c r="AC77" s="125"/>
      <c r="AD77" s="125"/>
      <c r="AE77" s="125"/>
      <c r="AF77" s="125"/>
      <c r="AG77" s="125"/>
      <c r="AH77" s="125"/>
      <c r="AI77" s="125"/>
      <c r="AJ77" s="125"/>
      <c r="AK77" s="125"/>
    </row>
    <row r="78" spans="1:37" x14ac:dyDescent="0.35">
      <c r="A78" s="125"/>
      <c r="B78" s="138" t="s">
        <v>1446</v>
      </c>
      <c r="C78" s="125"/>
      <c r="D78" s="125"/>
      <c r="E78" s="125"/>
      <c r="F78" s="125"/>
      <c r="G78" s="125"/>
      <c r="H78" s="125"/>
      <c r="I78" s="125"/>
      <c r="J78" s="125"/>
      <c r="K78" s="125"/>
      <c r="L78" s="125"/>
      <c r="M78" s="125"/>
      <c r="N78" s="125"/>
      <c r="O78" s="125"/>
      <c r="P78" s="125"/>
      <c r="Q78" s="125"/>
      <c r="R78" s="125"/>
      <c r="S78" s="125"/>
      <c r="T78" s="125"/>
      <c r="U78" s="125"/>
      <c r="V78" s="125"/>
      <c r="W78" s="125"/>
      <c r="X78" s="125"/>
      <c r="Y78" s="125"/>
      <c r="Z78" s="125"/>
      <c r="AA78" s="125"/>
      <c r="AB78" s="125"/>
      <c r="AC78" s="125"/>
      <c r="AD78" s="125"/>
      <c r="AE78" s="125"/>
      <c r="AF78" s="125"/>
      <c r="AG78" s="125"/>
      <c r="AH78" s="125"/>
      <c r="AI78" s="125"/>
      <c r="AJ78" s="125"/>
      <c r="AK78" s="125"/>
    </row>
    <row r="79" spans="1:37" x14ac:dyDescent="0.35">
      <c r="A79" s="125"/>
      <c r="B79" s="138" t="s">
        <v>1447</v>
      </c>
      <c r="C79" s="125"/>
      <c r="D79" s="125"/>
      <c r="E79" s="125"/>
      <c r="F79" s="125"/>
      <c r="G79" s="125"/>
      <c r="H79" s="125"/>
      <c r="I79" s="125"/>
      <c r="J79" s="125"/>
      <c r="K79" s="125"/>
      <c r="L79" s="125"/>
      <c r="M79" s="125"/>
      <c r="N79" s="125"/>
      <c r="O79" s="125"/>
      <c r="P79" s="125"/>
      <c r="Q79" s="125"/>
      <c r="R79" s="125"/>
      <c r="S79" s="125"/>
      <c r="T79" s="125"/>
      <c r="U79" s="125"/>
      <c r="V79" s="125"/>
      <c r="W79" s="125"/>
      <c r="X79" s="125"/>
      <c r="Y79" s="125"/>
      <c r="Z79" s="125"/>
      <c r="AA79" s="125"/>
      <c r="AB79" s="125"/>
      <c r="AC79" s="125"/>
      <c r="AD79" s="125"/>
      <c r="AE79" s="125"/>
      <c r="AF79" s="125"/>
      <c r="AG79" s="125"/>
      <c r="AH79" s="125"/>
      <c r="AI79" s="125"/>
      <c r="AJ79" s="125"/>
      <c r="AK79" s="125"/>
    </row>
    <row r="80" spans="1:37" x14ac:dyDescent="0.35">
      <c r="A80" s="125"/>
      <c r="B80" s="138" t="s">
        <v>1448</v>
      </c>
      <c r="C80" s="125"/>
      <c r="D80" s="125"/>
      <c r="E80" s="125"/>
      <c r="F80" s="125"/>
      <c r="G80" s="125"/>
      <c r="H80" s="125"/>
      <c r="I80" s="125"/>
      <c r="J80" s="125"/>
      <c r="K80" s="125"/>
      <c r="L80" s="125"/>
      <c r="M80" s="125"/>
      <c r="N80" s="125"/>
      <c r="O80" s="125"/>
      <c r="P80" s="125"/>
      <c r="Q80" s="125"/>
      <c r="R80" s="125"/>
      <c r="S80" s="125"/>
      <c r="T80" s="125"/>
      <c r="U80" s="125"/>
      <c r="V80" s="125"/>
      <c r="W80" s="125"/>
      <c r="X80" s="125"/>
      <c r="Y80" s="125"/>
      <c r="Z80" s="125"/>
      <c r="AA80" s="125"/>
      <c r="AB80" s="125"/>
      <c r="AC80" s="125"/>
      <c r="AD80" s="125"/>
      <c r="AE80" s="125"/>
      <c r="AF80" s="125"/>
      <c r="AG80" s="125"/>
      <c r="AH80" s="125"/>
      <c r="AI80" s="125"/>
      <c r="AJ80" s="125"/>
      <c r="AK80" s="125"/>
    </row>
  </sheetData>
  <mergeCells count="1">
    <mergeCell ref="B73:AK7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defaultColWidth="12.625" defaultRowHeight="15" customHeight="1" x14ac:dyDescent="0.35"/>
  <cols>
    <col min="1" max="1" width="18.25" hidden="1" customWidth="1"/>
    <col min="2" max="2" width="40" customWidth="1"/>
    <col min="3" max="37" width="7.625" customWidth="1"/>
  </cols>
  <sheetData>
    <row r="1" spans="1:37" ht="15" customHeight="1" x14ac:dyDescent="0.35">
      <c r="B1" s="60" t="s">
        <v>93</v>
      </c>
      <c r="C1" s="61">
        <v>2017</v>
      </c>
      <c r="D1" s="61">
        <v>2018</v>
      </c>
      <c r="E1" s="61">
        <v>2019</v>
      </c>
      <c r="F1" s="61">
        <v>2020</v>
      </c>
      <c r="G1" s="61">
        <v>2021</v>
      </c>
      <c r="H1" s="61">
        <v>2022</v>
      </c>
      <c r="I1" s="61">
        <v>2023</v>
      </c>
      <c r="J1" s="61">
        <v>2024</v>
      </c>
      <c r="K1" s="61">
        <v>2025</v>
      </c>
      <c r="L1" s="61">
        <v>2026</v>
      </c>
      <c r="M1" s="61">
        <v>2027</v>
      </c>
      <c r="N1" s="61">
        <v>2028</v>
      </c>
      <c r="O1" s="61">
        <v>2029</v>
      </c>
      <c r="P1" s="61">
        <v>2030</v>
      </c>
      <c r="Q1" s="61">
        <v>2031</v>
      </c>
      <c r="R1" s="61">
        <v>2032</v>
      </c>
      <c r="S1" s="61">
        <v>2033</v>
      </c>
      <c r="T1" s="61">
        <v>2034</v>
      </c>
      <c r="U1" s="61">
        <v>2035</v>
      </c>
      <c r="V1" s="61">
        <v>2036</v>
      </c>
      <c r="W1" s="61">
        <v>2037</v>
      </c>
      <c r="X1" s="61">
        <v>2038</v>
      </c>
      <c r="Y1" s="61">
        <v>2039</v>
      </c>
      <c r="Z1" s="61">
        <v>2040</v>
      </c>
      <c r="AA1" s="61">
        <v>2041</v>
      </c>
      <c r="AB1" s="61">
        <v>2042</v>
      </c>
      <c r="AC1" s="61">
        <v>2043</v>
      </c>
      <c r="AD1" s="61">
        <v>2044</v>
      </c>
      <c r="AE1" s="61">
        <v>2045</v>
      </c>
      <c r="AF1" s="61">
        <v>2046</v>
      </c>
      <c r="AG1" s="61">
        <v>2047</v>
      </c>
      <c r="AH1" s="61">
        <v>2048</v>
      </c>
      <c r="AI1" s="61">
        <v>2049</v>
      </c>
      <c r="AJ1" s="61">
        <v>2050</v>
      </c>
    </row>
    <row r="3" spans="1:37" ht="15" customHeight="1" x14ac:dyDescent="0.35">
      <c r="C3" s="62" t="s">
        <v>94</v>
      </c>
      <c r="D3" s="62" t="s">
        <v>4</v>
      </c>
      <c r="E3" s="62"/>
      <c r="F3" s="62"/>
      <c r="G3" s="62"/>
    </row>
    <row r="4" spans="1:37" ht="15" customHeight="1" x14ac:dyDescent="0.35">
      <c r="C4" s="62" t="s">
        <v>97</v>
      </c>
      <c r="D4" s="62" t="s">
        <v>98</v>
      </c>
      <c r="E4" s="62"/>
      <c r="F4" s="62"/>
      <c r="G4" s="62" t="s">
        <v>99</v>
      </c>
    </row>
    <row r="5" spans="1:37" ht="15" customHeight="1" x14ac:dyDescent="0.35">
      <c r="C5" s="62" t="s">
        <v>102</v>
      </c>
      <c r="D5" s="62" t="s">
        <v>103</v>
      </c>
      <c r="E5" s="62"/>
      <c r="F5" s="62"/>
      <c r="G5" s="62"/>
    </row>
    <row r="6" spans="1:37" ht="15" customHeight="1" x14ac:dyDescent="0.35">
      <c r="C6" s="62" t="s">
        <v>105</v>
      </c>
      <c r="D6" s="62"/>
      <c r="E6" s="62" t="s">
        <v>245</v>
      </c>
      <c r="F6" s="62"/>
      <c r="G6" s="62"/>
    </row>
    <row r="10" spans="1:37" ht="15" customHeight="1" x14ac:dyDescent="0.5">
      <c r="A10" s="25" t="s">
        <v>611</v>
      </c>
      <c r="B10" s="63" t="s">
        <v>612</v>
      </c>
    </row>
    <row r="11" spans="1:37" ht="15" customHeight="1" x14ac:dyDescent="0.35">
      <c r="B11" s="60" t="s">
        <v>251</v>
      </c>
    </row>
    <row r="12" spans="1:37" ht="15" customHeight="1" x14ac:dyDescent="0.45">
      <c r="B12" s="60" t="s">
        <v>251</v>
      </c>
      <c r="C12" s="4" t="s">
        <v>251</v>
      </c>
      <c r="D12" s="4" t="s">
        <v>251</v>
      </c>
      <c r="E12" s="4" t="s">
        <v>251</v>
      </c>
      <c r="F12" s="4" t="s">
        <v>251</v>
      </c>
      <c r="G12" s="4" t="s">
        <v>251</v>
      </c>
      <c r="H12" s="4" t="s">
        <v>251</v>
      </c>
      <c r="I12" s="4" t="s">
        <v>251</v>
      </c>
      <c r="J12" s="4" t="s">
        <v>251</v>
      </c>
      <c r="K12" s="4" t="s">
        <v>251</v>
      </c>
      <c r="L12" s="4" t="s">
        <v>251</v>
      </c>
      <c r="M12" s="4" t="s">
        <v>251</v>
      </c>
      <c r="N12" s="4" t="s">
        <v>251</v>
      </c>
      <c r="O12" s="4" t="s">
        <v>251</v>
      </c>
      <c r="P12" s="4" t="s">
        <v>251</v>
      </c>
      <c r="Q12" s="4" t="s">
        <v>251</v>
      </c>
      <c r="R12" s="4" t="s">
        <v>251</v>
      </c>
      <c r="S12" s="4" t="s">
        <v>251</v>
      </c>
      <c r="T12" s="4" t="s">
        <v>251</v>
      </c>
      <c r="U12" s="4" t="s">
        <v>251</v>
      </c>
      <c r="V12" s="4" t="s">
        <v>251</v>
      </c>
      <c r="W12" s="4" t="s">
        <v>251</v>
      </c>
      <c r="X12" s="4" t="s">
        <v>251</v>
      </c>
      <c r="Y12" s="4" t="s">
        <v>251</v>
      </c>
      <c r="Z12" s="4" t="s">
        <v>251</v>
      </c>
      <c r="AA12" s="4" t="s">
        <v>251</v>
      </c>
      <c r="AB12" s="4" t="s">
        <v>251</v>
      </c>
      <c r="AC12" s="4" t="s">
        <v>251</v>
      </c>
      <c r="AD12" s="4" t="s">
        <v>251</v>
      </c>
      <c r="AE12" s="4" t="s">
        <v>251</v>
      </c>
      <c r="AF12" s="4" t="s">
        <v>251</v>
      </c>
      <c r="AG12" s="4" t="s">
        <v>251</v>
      </c>
      <c r="AH12" s="4" t="s">
        <v>251</v>
      </c>
      <c r="AI12" s="4" t="s">
        <v>251</v>
      </c>
      <c r="AJ12" s="4" t="s">
        <v>251</v>
      </c>
      <c r="AK12" s="4" t="s">
        <v>113</v>
      </c>
    </row>
    <row r="13" spans="1:37" ht="15" customHeight="1" x14ac:dyDescent="0.35">
      <c r="B13" s="61" t="s">
        <v>613</v>
      </c>
      <c r="C13" s="61">
        <v>2017</v>
      </c>
      <c r="D13" s="61">
        <v>2018</v>
      </c>
      <c r="E13" s="61">
        <v>2019</v>
      </c>
      <c r="F13" s="61">
        <v>2020</v>
      </c>
      <c r="G13" s="61">
        <v>2021</v>
      </c>
      <c r="H13" s="61">
        <v>2022</v>
      </c>
      <c r="I13" s="61">
        <v>2023</v>
      </c>
      <c r="J13" s="61">
        <v>2024</v>
      </c>
      <c r="K13" s="61">
        <v>2025</v>
      </c>
      <c r="L13" s="61">
        <v>2026</v>
      </c>
      <c r="M13" s="61">
        <v>2027</v>
      </c>
      <c r="N13" s="61">
        <v>2028</v>
      </c>
      <c r="O13" s="61">
        <v>2029</v>
      </c>
      <c r="P13" s="61">
        <v>2030</v>
      </c>
      <c r="Q13" s="61">
        <v>2031</v>
      </c>
      <c r="R13" s="61">
        <v>2032</v>
      </c>
      <c r="S13" s="61">
        <v>2033</v>
      </c>
      <c r="T13" s="61">
        <v>2034</v>
      </c>
      <c r="U13" s="61">
        <v>2035</v>
      </c>
      <c r="V13" s="61">
        <v>2036</v>
      </c>
      <c r="W13" s="61">
        <v>2037</v>
      </c>
      <c r="X13" s="61">
        <v>2038</v>
      </c>
      <c r="Y13" s="61">
        <v>2039</v>
      </c>
      <c r="Z13" s="61">
        <v>2040</v>
      </c>
      <c r="AA13" s="61">
        <v>2041</v>
      </c>
      <c r="AB13" s="61">
        <v>2042</v>
      </c>
      <c r="AC13" s="61">
        <v>2043</v>
      </c>
      <c r="AD13" s="61">
        <v>2044</v>
      </c>
      <c r="AE13" s="61">
        <v>2045</v>
      </c>
      <c r="AF13" s="61">
        <v>2046</v>
      </c>
      <c r="AG13" s="61">
        <v>2047</v>
      </c>
      <c r="AH13" s="61">
        <v>2048</v>
      </c>
      <c r="AI13" s="61">
        <v>2049</v>
      </c>
      <c r="AJ13" s="61">
        <v>2050</v>
      </c>
      <c r="AK13" s="61">
        <v>2050</v>
      </c>
    </row>
    <row r="15" spans="1:37" ht="15" hidden="1" customHeight="1" x14ac:dyDescent="0.35">
      <c r="B15" s="64" t="s">
        <v>614</v>
      </c>
    </row>
    <row r="16" spans="1:37" ht="15" hidden="1" customHeight="1" x14ac:dyDescent="0.45">
      <c r="A16" s="25" t="s">
        <v>615</v>
      </c>
      <c r="B16" s="67" t="s">
        <v>461</v>
      </c>
      <c r="C16" s="71">
        <v>8556.9023440000001</v>
      </c>
      <c r="D16" s="71">
        <v>8782.7519530000009</v>
      </c>
      <c r="E16" s="71">
        <v>9019.6269530000009</v>
      </c>
      <c r="F16" s="71">
        <v>9262.3251949999994</v>
      </c>
      <c r="G16" s="71">
        <v>9501.4599610000005</v>
      </c>
      <c r="H16" s="71">
        <v>9729.5791019999997</v>
      </c>
      <c r="I16" s="71">
        <v>9969.7880860000005</v>
      </c>
      <c r="J16" s="71">
        <v>10204.913086</v>
      </c>
      <c r="K16" s="71">
        <v>10430.269531</v>
      </c>
      <c r="L16" s="71">
        <v>10648.473633</v>
      </c>
      <c r="M16" s="71">
        <v>10852.223633</v>
      </c>
      <c r="N16" s="71">
        <v>11042.506836</v>
      </c>
      <c r="O16" s="71">
        <v>11223.458008</v>
      </c>
      <c r="P16" s="71">
        <v>11390.759765999999</v>
      </c>
      <c r="Q16" s="71">
        <v>11531.973633</v>
      </c>
      <c r="R16" s="71">
        <v>11661.179688</v>
      </c>
      <c r="S16" s="71">
        <v>11786.005859000001</v>
      </c>
      <c r="T16" s="71">
        <v>11908.086914</v>
      </c>
      <c r="U16" s="71">
        <v>12029.011719</v>
      </c>
      <c r="V16" s="71">
        <v>12151.535156</v>
      </c>
      <c r="W16" s="71">
        <v>12270.730469</v>
      </c>
      <c r="X16" s="71">
        <v>12380.964844</v>
      </c>
      <c r="Y16" s="71">
        <v>12484.449219</v>
      </c>
      <c r="Z16" s="71">
        <v>12586.021484000001</v>
      </c>
      <c r="AA16" s="71">
        <v>12693.678711</v>
      </c>
      <c r="AB16" s="71">
        <v>12808.977539</v>
      </c>
      <c r="AC16" s="71">
        <v>12934.625</v>
      </c>
      <c r="AD16" s="71">
        <v>13066.676758</v>
      </c>
      <c r="AE16" s="71">
        <v>13197.980469</v>
      </c>
      <c r="AF16" s="71">
        <v>13335.503906</v>
      </c>
      <c r="AG16" s="71">
        <v>13474.514648</v>
      </c>
      <c r="AH16" s="71">
        <v>13582.809569999999</v>
      </c>
      <c r="AI16" s="71">
        <v>13686.998046999999</v>
      </c>
      <c r="AJ16" s="71">
        <v>13793.740234000001</v>
      </c>
      <c r="AK16" s="69">
        <v>1.4206999999999999E-2</v>
      </c>
    </row>
    <row r="17" spans="1:37" ht="15" hidden="1" customHeight="1" x14ac:dyDescent="0.45">
      <c r="A17" s="25" t="s">
        <v>616</v>
      </c>
      <c r="B17" s="67" t="s">
        <v>463</v>
      </c>
      <c r="C17" s="71">
        <v>4405.7470700000003</v>
      </c>
      <c r="D17" s="71">
        <v>4580.6210940000001</v>
      </c>
      <c r="E17" s="71">
        <v>4767.1191410000001</v>
      </c>
      <c r="F17" s="71">
        <v>4954.3759769999997</v>
      </c>
      <c r="G17" s="71">
        <v>5137.8740230000003</v>
      </c>
      <c r="H17" s="71">
        <v>5314.2446289999998</v>
      </c>
      <c r="I17" s="71">
        <v>5481.6171880000002</v>
      </c>
      <c r="J17" s="71">
        <v>5641.0351559999999</v>
      </c>
      <c r="K17" s="71">
        <v>5793.4423829999996</v>
      </c>
      <c r="L17" s="71">
        <v>5942.5722660000001</v>
      </c>
      <c r="M17" s="71">
        <v>6081.3491210000002</v>
      </c>
      <c r="N17" s="71">
        <v>6208.0654299999997</v>
      </c>
      <c r="O17" s="71">
        <v>6332.1660160000001</v>
      </c>
      <c r="P17" s="71">
        <v>6447.1357420000004</v>
      </c>
      <c r="Q17" s="71">
        <v>6548.4848629999997</v>
      </c>
      <c r="R17" s="71">
        <v>6642.4721680000002</v>
      </c>
      <c r="S17" s="71">
        <v>6735.1372069999998</v>
      </c>
      <c r="T17" s="71">
        <v>6826.0551759999998</v>
      </c>
      <c r="U17" s="71">
        <v>6919.5888670000004</v>
      </c>
      <c r="V17" s="71">
        <v>7013.2285160000001</v>
      </c>
      <c r="W17" s="71">
        <v>7104.6142579999996</v>
      </c>
      <c r="X17" s="71">
        <v>7191.4741210000002</v>
      </c>
      <c r="Y17" s="71">
        <v>7275.2055659999996</v>
      </c>
      <c r="Z17" s="71">
        <v>7358.6494140000004</v>
      </c>
      <c r="AA17" s="71">
        <v>7447.1684569999998</v>
      </c>
      <c r="AB17" s="71">
        <v>7542.9023440000001</v>
      </c>
      <c r="AC17" s="71">
        <v>7648.9716799999997</v>
      </c>
      <c r="AD17" s="71">
        <v>7762.8100590000004</v>
      </c>
      <c r="AE17" s="71">
        <v>7883.0073240000002</v>
      </c>
      <c r="AF17" s="71">
        <v>8006.3334960000002</v>
      </c>
      <c r="AG17" s="71">
        <v>8131.9057620000003</v>
      </c>
      <c r="AH17" s="71">
        <v>8258.0644530000009</v>
      </c>
      <c r="AI17" s="71">
        <v>8382.7822269999997</v>
      </c>
      <c r="AJ17" s="71">
        <v>8503.1767579999996</v>
      </c>
      <c r="AK17" s="69">
        <v>1.9519000000000002E-2</v>
      </c>
    </row>
    <row r="18" spans="1:37" ht="15" hidden="1" customHeight="1" x14ac:dyDescent="0.45">
      <c r="A18" s="25" t="s">
        <v>617</v>
      </c>
      <c r="B18" s="67" t="s">
        <v>465</v>
      </c>
      <c r="C18" s="71">
        <v>1249.9582519999999</v>
      </c>
      <c r="D18" s="71">
        <v>1226.3085940000001</v>
      </c>
      <c r="E18" s="71">
        <v>1211.7889399999999</v>
      </c>
      <c r="F18" s="71">
        <v>1204.849121</v>
      </c>
      <c r="G18" s="71">
        <v>1200.5604249999999</v>
      </c>
      <c r="H18" s="71">
        <v>1196.7436520000001</v>
      </c>
      <c r="I18" s="71">
        <v>1210.2567140000001</v>
      </c>
      <c r="J18" s="71">
        <v>1227.424927</v>
      </c>
      <c r="K18" s="71">
        <v>1246.3420410000001</v>
      </c>
      <c r="L18" s="71">
        <v>1266.6892089999999</v>
      </c>
      <c r="M18" s="71">
        <v>1287.3786620000001</v>
      </c>
      <c r="N18" s="71">
        <v>1311.4263920000001</v>
      </c>
      <c r="O18" s="71">
        <v>1333.6723629999999</v>
      </c>
      <c r="P18" s="71">
        <v>1355.8520510000001</v>
      </c>
      <c r="Q18" s="71">
        <v>1380.2044679999999</v>
      </c>
      <c r="R18" s="71">
        <v>1404.798706</v>
      </c>
      <c r="S18" s="71">
        <v>1429.8125</v>
      </c>
      <c r="T18" s="71">
        <v>1455.495361</v>
      </c>
      <c r="U18" s="71">
        <v>1481.3813479999999</v>
      </c>
      <c r="V18" s="71">
        <v>1507.3610839999999</v>
      </c>
      <c r="W18" s="71">
        <v>1533.820557</v>
      </c>
      <c r="X18" s="71">
        <v>1560.936768</v>
      </c>
      <c r="Y18" s="71">
        <v>1588.354004</v>
      </c>
      <c r="Z18" s="71">
        <v>1616.299561</v>
      </c>
      <c r="AA18" s="71">
        <v>1643.5124510000001</v>
      </c>
      <c r="AB18" s="71">
        <v>1671.450928</v>
      </c>
      <c r="AC18" s="71">
        <v>1700.086182</v>
      </c>
      <c r="AD18" s="71">
        <v>1729.3637699999999</v>
      </c>
      <c r="AE18" s="71">
        <v>1759.553711</v>
      </c>
      <c r="AF18" s="71">
        <v>1790.502686</v>
      </c>
      <c r="AG18" s="71">
        <v>1822.3066409999999</v>
      </c>
      <c r="AH18" s="71">
        <v>1854.5722659999999</v>
      </c>
      <c r="AI18" s="71">
        <v>1886.94397</v>
      </c>
      <c r="AJ18" s="71">
        <v>1919.10376</v>
      </c>
      <c r="AK18" s="69">
        <v>1.4094000000000001E-2</v>
      </c>
    </row>
    <row r="19" spans="1:37" ht="15" hidden="1" customHeight="1" x14ac:dyDescent="0.45">
      <c r="A19" s="25" t="s">
        <v>618</v>
      </c>
      <c r="B19" s="67" t="s">
        <v>467</v>
      </c>
      <c r="C19" s="71">
        <v>2901.1972660000001</v>
      </c>
      <c r="D19" s="71">
        <v>2975.82251</v>
      </c>
      <c r="E19" s="71">
        <v>3040.7182619999999</v>
      </c>
      <c r="F19" s="71">
        <v>3103.1000979999999</v>
      </c>
      <c r="G19" s="71">
        <v>3163.0253910000001</v>
      </c>
      <c r="H19" s="71">
        <v>3218.5908199999999</v>
      </c>
      <c r="I19" s="71">
        <v>3277.913818</v>
      </c>
      <c r="J19" s="71">
        <v>3336.4533689999998</v>
      </c>
      <c r="K19" s="71">
        <v>3390.4858399999998</v>
      </c>
      <c r="L19" s="71">
        <v>3439.2116700000001</v>
      </c>
      <c r="M19" s="71">
        <v>3483.4963379999999</v>
      </c>
      <c r="N19" s="71">
        <v>3523.014893</v>
      </c>
      <c r="O19" s="71">
        <v>3557.6196289999998</v>
      </c>
      <c r="P19" s="71">
        <v>3587.7714839999999</v>
      </c>
      <c r="Q19" s="71">
        <v>3603.2839359999998</v>
      </c>
      <c r="R19" s="71">
        <v>3613.9089359999998</v>
      </c>
      <c r="S19" s="71">
        <v>3621.0561520000001</v>
      </c>
      <c r="T19" s="71">
        <v>3626.5358890000002</v>
      </c>
      <c r="U19" s="71">
        <v>3628.0410160000001</v>
      </c>
      <c r="V19" s="71">
        <v>3630.9458009999998</v>
      </c>
      <c r="W19" s="71">
        <v>3632.296143</v>
      </c>
      <c r="X19" s="71">
        <v>3628.5541990000002</v>
      </c>
      <c r="Y19" s="71">
        <v>3620.8891600000002</v>
      </c>
      <c r="Z19" s="71">
        <v>3611.0717770000001</v>
      </c>
      <c r="AA19" s="71">
        <v>3602.9982909999999</v>
      </c>
      <c r="AB19" s="71">
        <v>3594.624268</v>
      </c>
      <c r="AC19" s="71">
        <v>3585.5673830000001</v>
      </c>
      <c r="AD19" s="71">
        <v>3574.5031739999999</v>
      </c>
      <c r="AE19" s="71">
        <v>3555.4194339999999</v>
      </c>
      <c r="AF19" s="71">
        <v>3538.6679690000001</v>
      </c>
      <c r="AG19" s="71">
        <v>3520.3015140000002</v>
      </c>
      <c r="AH19" s="71">
        <v>3470.1728520000001</v>
      </c>
      <c r="AI19" s="71">
        <v>3417.2719729999999</v>
      </c>
      <c r="AJ19" s="71">
        <v>3371.459961</v>
      </c>
      <c r="AK19" s="69">
        <v>3.908E-3</v>
      </c>
    </row>
    <row r="20" spans="1:37" ht="15" hidden="1" customHeight="1" x14ac:dyDescent="0.45">
      <c r="A20" s="25" t="s">
        <v>619</v>
      </c>
      <c r="B20" s="67" t="s">
        <v>469</v>
      </c>
      <c r="C20" s="71">
        <v>943.51129200000003</v>
      </c>
      <c r="D20" s="71">
        <v>955.47820999999999</v>
      </c>
      <c r="E20" s="71">
        <v>965.68420400000002</v>
      </c>
      <c r="F20" s="71">
        <v>975.39331100000004</v>
      </c>
      <c r="G20" s="71">
        <v>983.72399900000005</v>
      </c>
      <c r="H20" s="71">
        <v>991.57067900000004</v>
      </c>
      <c r="I20" s="71">
        <v>998.42816200000004</v>
      </c>
      <c r="J20" s="71">
        <v>1005.692871</v>
      </c>
      <c r="K20" s="71">
        <v>1013.0766599999999</v>
      </c>
      <c r="L20" s="71">
        <v>1020.372253</v>
      </c>
      <c r="M20" s="71">
        <v>1028.220337</v>
      </c>
      <c r="N20" s="71">
        <v>1036.2879640000001</v>
      </c>
      <c r="O20" s="71">
        <v>1044.5876459999999</v>
      </c>
      <c r="P20" s="71">
        <v>1053.4700929999999</v>
      </c>
      <c r="Q20" s="71">
        <v>1066.4025879999999</v>
      </c>
      <c r="R20" s="71">
        <v>1080.8320309999999</v>
      </c>
      <c r="S20" s="71">
        <v>1096.2680660000001</v>
      </c>
      <c r="T20" s="71">
        <v>1113.413818</v>
      </c>
      <c r="U20" s="71">
        <v>1132.0180660000001</v>
      </c>
      <c r="V20" s="71">
        <v>1151.430298</v>
      </c>
      <c r="W20" s="71">
        <v>1171.689331</v>
      </c>
      <c r="X20" s="71">
        <v>1192.083496</v>
      </c>
      <c r="Y20" s="71">
        <v>1213.365112</v>
      </c>
      <c r="Z20" s="71">
        <v>1234.8870850000001</v>
      </c>
      <c r="AA20" s="71">
        <v>1256.5039059999999</v>
      </c>
      <c r="AB20" s="71">
        <v>1278.2723390000001</v>
      </c>
      <c r="AC20" s="71">
        <v>1302.144775</v>
      </c>
      <c r="AD20" s="71">
        <v>1326.232788</v>
      </c>
      <c r="AE20" s="71">
        <v>1350.650879</v>
      </c>
      <c r="AF20" s="71">
        <v>1376.5986330000001</v>
      </c>
      <c r="AG20" s="71">
        <v>1403.0471190000001</v>
      </c>
      <c r="AH20" s="71">
        <v>1430.3583980000001</v>
      </c>
      <c r="AI20" s="71">
        <v>1458.2211910000001</v>
      </c>
      <c r="AJ20" s="71">
        <v>1486.9780270000001</v>
      </c>
      <c r="AK20" s="69">
        <v>1.3917000000000001E-2</v>
      </c>
    </row>
    <row r="21" spans="1:37" ht="15" hidden="1" customHeight="1" x14ac:dyDescent="0.45">
      <c r="A21" s="25" t="s">
        <v>620</v>
      </c>
      <c r="B21" s="67" t="s">
        <v>463</v>
      </c>
      <c r="C21" s="71">
        <v>347.49163800000002</v>
      </c>
      <c r="D21" s="71">
        <v>351.68676799999997</v>
      </c>
      <c r="E21" s="71">
        <v>355.52121</v>
      </c>
      <c r="F21" s="71">
        <v>359.29711900000001</v>
      </c>
      <c r="G21" s="71">
        <v>363.10363799999999</v>
      </c>
      <c r="H21" s="71">
        <v>366.97637900000001</v>
      </c>
      <c r="I21" s="71">
        <v>371.09191900000002</v>
      </c>
      <c r="J21" s="71">
        <v>375.798248</v>
      </c>
      <c r="K21" s="71">
        <v>380.30651899999998</v>
      </c>
      <c r="L21" s="71">
        <v>384.65927099999999</v>
      </c>
      <c r="M21" s="71">
        <v>389.5</v>
      </c>
      <c r="N21" s="71">
        <v>394.540344</v>
      </c>
      <c r="O21" s="71">
        <v>399.66220099999998</v>
      </c>
      <c r="P21" s="71">
        <v>404.95083599999998</v>
      </c>
      <c r="Q21" s="71">
        <v>413.44174199999998</v>
      </c>
      <c r="R21" s="71">
        <v>422.31045499999999</v>
      </c>
      <c r="S21" s="71">
        <v>430.98635899999999</v>
      </c>
      <c r="T21" s="71">
        <v>440.59252900000001</v>
      </c>
      <c r="U21" s="71">
        <v>450.60235599999999</v>
      </c>
      <c r="V21" s="71">
        <v>460.68810999999999</v>
      </c>
      <c r="W21" s="71">
        <v>471.09948700000001</v>
      </c>
      <c r="X21" s="71">
        <v>481.92071499999997</v>
      </c>
      <c r="Y21" s="71">
        <v>492.669464</v>
      </c>
      <c r="Z21" s="71">
        <v>503.30917399999998</v>
      </c>
      <c r="AA21" s="71">
        <v>514.15026899999998</v>
      </c>
      <c r="AB21" s="71">
        <v>525.20074499999998</v>
      </c>
      <c r="AC21" s="71">
        <v>536.42437700000005</v>
      </c>
      <c r="AD21" s="71">
        <v>547.72558600000002</v>
      </c>
      <c r="AE21" s="71">
        <v>559.30627400000003</v>
      </c>
      <c r="AF21" s="71">
        <v>571.11621100000002</v>
      </c>
      <c r="AG21" s="71">
        <v>583.00988800000005</v>
      </c>
      <c r="AH21" s="71">
        <v>595.11346400000002</v>
      </c>
      <c r="AI21" s="71">
        <v>607.55224599999997</v>
      </c>
      <c r="AJ21" s="71">
        <v>620.11358600000005</v>
      </c>
      <c r="AK21" s="69">
        <v>1.7881999999999999E-2</v>
      </c>
    </row>
    <row r="22" spans="1:37" ht="15" hidden="1" customHeight="1" x14ac:dyDescent="0.45">
      <c r="A22" s="25" t="s">
        <v>621</v>
      </c>
      <c r="B22" s="67" t="s">
        <v>465</v>
      </c>
      <c r="C22" s="71">
        <v>133.458969</v>
      </c>
      <c r="D22" s="71">
        <v>137.450165</v>
      </c>
      <c r="E22" s="71">
        <v>140.91111799999999</v>
      </c>
      <c r="F22" s="71">
        <v>144.76733400000001</v>
      </c>
      <c r="G22" s="71">
        <v>148.60453799999999</v>
      </c>
      <c r="H22" s="71">
        <v>152.51004</v>
      </c>
      <c r="I22" s="71">
        <v>155.28857400000001</v>
      </c>
      <c r="J22" s="71">
        <v>158.88928200000001</v>
      </c>
      <c r="K22" s="71">
        <v>163.175354</v>
      </c>
      <c r="L22" s="71">
        <v>167.457077</v>
      </c>
      <c r="M22" s="71">
        <v>172.07141100000001</v>
      </c>
      <c r="N22" s="71">
        <v>176.88241600000001</v>
      </c>
      <c r="O22" s="71">
        <v>181.836411</v>
      </c>
      <c r="P22" s="71">
        <v>186.98680100000001</v>
      </c>
      <c r="Q22" s="71">
        <v>192.68434099999999</v>
      </c>
      <c r="R22" s="71">
        <v>198.66828899999999</v>
      </c>
      <c r="S22" s="71">
        <v>205.063828</v>
      </c>
      <c r="T22" s="71">
        <v>211.78491199999999</v>
      </c>
      <c r="U22" s="71">
        <v>218.69899000000001</v>
      </c>
      <c r="V22" s="71">
        <v>225.74146999999999</v>
      </c>
      <c r="W22" s="71">
        <v>233.07916299999999</v>
      </c>
      <c r="X22" s="71">
        <v>240.76821899999999</v>
      </c>
      <c r="Y22" s="71">
        <v>248.52847299999999</v>
      </c>
      <c r="Z22" s="71">
        <v>256.55908199999999</v>
      </c>
      <c r="AA22" s="71">
        <v>264.60687300000001</v>
      </c>
      <c r="AB22" s="71">
        <v>272.90585299999998</v>
      </c>
      <c r="AC22" s="71">
        <v>281.43685900000003</v>
      </c>
      <c r="AD22" s="71">
        <v>290.14291400000002</v>
      </c>
      <c r="AE22" s="71">
        <v>299.15225199999998</v>
      </c>
      <c r="AF22" s="71">
        <v>308.43719499999997</v>
      </c>
      <c r="AG22" s="71">
        <v>317.90780599999999</v>
      </c>
      <c r="AH22" s="71">
        <v>327.64639299999999</v>
      </c>
      <c r="AI22" s="71">
        <v>337.73715199999998</v>
      </c>
      <c r="AJ22" s="71">
        <v>348.04156499999999</v>
      </c>
      <c r="AK22" s="69">
        <v>2.9458999999999999E-2</v>
      </c>
    </row>
    <row r="23" spans="1:37" ht="15" hidden="1" customHeight="1" x14ac:dyDescent="0.45">
      <c r="A23" s="25" t="s">
        <v>622</v>
      </c>
      <c r="B23" s="67" t="s">
        <v>467</v>
      </c>
      <c r="C23" s="71">
        <v>462.56066900000002</v>
      </c>
      <c r="D23" s="71">
        <v>466.34127799999999</v>
      </c>
      <c r="E23" s="71">
        <v>469.25186200000002</v>
      </c>
      <c r="F23" s="71">
        <v>471.32885700000003</v>
      </c>
      <c r="G23" s="71">
        <v>472.01580799999999</v>
      </c>
      <c r="H23" s="71">
        <v>472.08425899999997</v>
      </c>
      <c r="I23" s="71">
        <v>472.04766799999999</v>
      </c>
      <c r="J23" s="71">
        <v>471.005402</v>
      </c>
      <c r="K23" s="71">
        <v>469.59481799999998</v>
      </c>
      <c r="L23" s="71">
        <v>468.25592</v>
      </c>
      <c r="M23" s="71">
        <v>466.64889499999998</v>
      </c>
      <c r="N23" s="71">
        <v>464.86523399999999</v>
      </c>
      <c r="O23" s="71">
        <v>463.08902</v>
      </c>
      <c r="P23" s="71">
        <v>461.53250100000002</v>
      </c>
      <c r="Q23" s="71">
        <v>460.27652</v>
      </c>
      <c r="R23" s="71">
        <v>459.85320999999999</v>
      </c>
      <c r="S23" s="71">
        <v>460.217896</v>
      </c>
      <c r="T23" s="71">
        <v>461.036316</v>
      </c>
      <c r="U23" s="71">
        <v>462.71673600000003</v>
      </c>
      <c r="V23" s="71">
        <v>465.00073200000003</v>
      </c>
      <c r="W23" s="71">
        <v>467.51068099999998</v>
      </c>
      <c r="X23" s="71">
        <v>469.39453099999997</v>
      </c>
      <c r="Y23" s="71">
        <v>472.167145</v>
      </c>
      <c r="Z23" s="71">
        <v>475.01876800000002</v>
      </c>
      <c r="AA23" s="71">
        <v>477.74670400000002</v>
      </c>
      <c r="AB23" s="71">
        <v>480.16574100000003</v>
      </c>
      <c r="AC23" s="71">
        <v>484.28359999999998</v>
      </c>
      <c r="AD23" s="71">
        <v>488.36428799999999</v>
      </c>
      <c r="AE23" s="71">
        <v>492.19238300000001</v>
      </c>
      <c r="AF23" s="71">
        <v>497.04519699999997</v>
      </c>
      <c r="AG23" s="71">
        <v>502.12933299999997</v>
      </c>
      <c r="AH23" s="71">
        <v>507.59851099999997</v>
      </c>
      <c r="AI23" s="71">
        <v>512.93176300000005</v>
      </c>
      <c r="AJ23" s="71">
        <v>518.82287599999995</v>
      </c>
      <c r="AK23" s="69">
        <v>3.3379999999999998E-3</v>
      </c>
    </row>
    <row r="24" spans="1:37" ht="15" hidden="1" customHeight="1" x14ac:dyDescent="0.45">
      <c r="A24" s="25" t="s">
        <v>623</v>
      </c>
      <c r="B24" s="67" t="s">
        <v>471</v>
      </c>
      <c r="C24" s="71">
        <v>796.98584000000005</v>
      </c>
      <c r="D24" s="71">
        <v>839.57763699999998</v>
      </c>
      <c r="E24" s="71">
        <v>884.27136199999995</v>
      </c>
      <c r="F24" s="71">
        <v>930.293091</v>
      </c>
      <c r="G24" s="71">
        <v>977.94812000000002</v>
      </c>
      <c r="H24" s="71">
        <v>1026.4445800000001</v>
      </c>
      <c r="I24" s="71">
        <v>1075.5313719999999</v>
      </c>
      <c r="J24" s="71">
        <v>1125.2771</v>
      </c>
      <c r="K24" s="71">
        <v>1175.0249020000001</v>
      </c>
      <c r="L24" s="71">
        <v>1224.775513</v>
      </c>
      <c r="M24" s="71">
        <v>1274.926514</v>
      </c>
      <c r="N24" s="71">
        <v>1325.411255</v>
      </c>
      <c r="O24" s="71">
        <v>1376.3717039999999</v>
      </c>
      <c r="P24" s="71">
        <v>1427.966553</v>
      </c>
      <c r="Q24" s="71">
        <v>1481.3637699999999</v>
      </c>
      <c r="R24" s="71">
        <v>1536.000732</v>
      </c>
      <c r="S24" s="71">
        <v>1593.1342770000001</v>
      </c>
      <c r="T24" s="71">
        <v>1651.739014</v>
      </c>
      <c r="U24" s="71">
        <v>1711.9141850000001</v>
      </c>
      <c r="V24" s="71">
        <v>1773.0913089999999</v>
      </c>
      <c r="W24" s="71">
        <v>1835.2092290000001</v>
      </c>
      <c r="X24" s="71">
        <v>1897.5297849999999</v>
      </c>
      <c r="Y24" s="71">
        <v>1959.7639160000001</v>
      </c>
      <c r="Z24" s="71">
        <v>2026.4384769999999</v>
      </c>
      <c r="AA24" s="71">
        <v>2091.6047359999998</v>
      </c>
      <c r="AB24" s="71">
        <v>2156.7302249999998</v>
      </c>
      <c r="AC24" s="71">
        <v>2222.123047</v>
      </c>
      <c r="AD24" s="71">
        <v>2287.3015140000002</v>
      </c>
      <c r="AE24" s="71">
        <v>2351.8916020000001</v>
      </c>
      <c r="AF24" s="71">
        <v>2416.4614259999998</v>
      </c>
      <c r="AG24" s="71">
        <v>2480.9340820000002</v>
      </c>
      <c r="AH24" s="71">
        <v>2545.7692870000001</v>
      </c>
      <c r="AI24" s="71">
        <v>2611.0966800000001</v>
      </c>
      <c r="AJ24" s="71">
        <v>2676.4121089999999</v>
      </c>
      <c r="AK24" s="69">
        <v>3.6893000000000002E-2</v>
      </c>
    </row>
    <row r="25" spans="1:37" ht="15" hidden="1" customHeight="1" x14ac:dyDescent="0.45">
      <c r="A25" s="25" t="s">
        <v>624</v>
      </c>
      <c r="B25" s="67" t="s">
        <v>463</v>
      </c>
      <c r="C25" s="71">
        <v>464.09075899999999</v>
      </c>
      <c r="D25" s="71">
        <v>491.81036399999999</v>
      </c>
      <c r="E25" s="71">
        <v>520.07006799999999</v>
      </c>
      <c r="F25" s="71">
        <v>549.21630900000002</v>
      </c>
      <c r="G25" s="71">
        <v>579.80004899999994</v>
      </c>
      <c r="H25" s="71">
        <v>610.90905799999996</v>
      </c>
      <c r="I25" s="71">
        <v>642.51501499999995</v>
      </c>
      <c r="J25" s="71">
        <v>674.60150099999998</v>
      </c>
      <c r="K25" s="71">
        <v>706.95031700000004</v>
      </c>
      <c r="L25" s="71">
        <v>739.44824200000005</v>
      </c>
      <c r="M25" s="71">
        <v>772.189392</v>
      </c>
      <c r="N25" s="71">
        <v>805.01385500000004</v>
      </c>
      <c r="O25" s="71">
        <v>838.02710000000002</v>
      </c>
      <c r="P25" s="71">
        <v>871.440247</v>
      </c>
      <c r="Q25" s="71">
        <v>905.85418700000002</v>
      </c>
      <c r="R25" s="71">
        <v>941.25347899999997</v>
      </c>
      <c r="S25" s="71">
        <v>978.48937999999998</v>
      </c>
      <c r="T25" s="71">
        <v>1016.623352</v>
      </c>
      <c r="U25" s="71">
        <v>1055.971558</v>
      </c>
      <c r="V25" s="71">
        <v>1096.1636960000001</v>
      </c>
      <c r="W25" s="71">
        <v>1136.701172</v>
      </c>
      <c r="X25" s="71">
        <v>1177.181763</v>
      </c>
      <c r="Y25" s="71">
        <v>1217.765625</v>
      </c>
      <c r="Z25" s="71">
        <v>1257.4083250000001</v>
      </c>
      <c r="AA25" s="71">
        <v>1297.9844969999999</v>
      </c>
      <c r="AB25" s="71">
        <v>1338.2177730000001</v>
      </c>
      <c r="AC25" s="71">
        <v>1378.380249</v>
      </c>
      <c r="AD25" s="71">
        <v>1418.2329099999999</v>
      </c>
      <c r="AE25" s="71">
        <v>1457.335327</v>
      </c>
      <c r="AF25" s="71">
        <v>1495.8237300000001</v>
      </c>
      <c r="AG25" s="71">
        <v>1534.267212</v>
      </c>
      <c r="AH25" s="71">
        <v>1572.772827</v>
      </c>
      <c r="AI25" s="71">
        <v>1611.2152100000001</v>
      </c>
      <c r="AJ25" s="71">
        <v>1649.3123780000001</v>
      </c>
      <c r="AK25" s="69">
        <v>3.8537000000000002E-2</v>
      </c>
    </row>
    <row r="26" spans="1:37" ht="15" hidden="1" customHeight="1" x14ac:dyDescent="0.45">
      <c r="A26" s="25" t="s">
        <v>625</v>
      </c>
      <c r="B26" s="67" t="s">
        <v>465</v>
      </c>
      <c r="C26" s="71">
        <v>43.643805999999998</v>
      </c>
      <c r="D26" s="71">
        <v>47.312587999999998</v>
      </c>
      <c r="E26" s="71">
        <v>52.574126999999997</v>
      </c>
      <c r="F26" s="71">
        <v>58.302418000000003</v>
      </c>
      <c r="G26" s="71">
        <v>64.243317000000005</v>
      </c>
      <c r="H26" s="71">
        <v>70.490555000000001</v>
      </c>
      <c r="I26" s="71">
        <v>76.814864999999998</v>
      </c>
      <c r="J26" s="71">
        <v>83.313896</v>
      </c>
      <c r="K26" s="71">
        <v>89.580978000000002</v>
      </c>
      <c r="L26" s="71">
        <v>95.766639999999995</v>
      </c>
      <c r="M26" s="71">
        <v>102.16319300000001</v>
      </c>
      <c r="N26" s="71">
        <v>108.835701</v>
      </c>
      <c r="O26" s="71">
        <v>115.78057099999999</v>
      </c>
      <c r="P26" s="71">
        <v>122.89415</v>
      </c>
      <c r="Q26" s="71">
        <v>130.721542</v>
      </c>
      <c r="R26" s="71">
        <v>138.69105500000001</v>
      </c>
      <c r="S26" s="71">
        <v>147.13983200000001</v>
      </c>
      <c r="T26" s="71">
        <v>155.975311</v>
      </c>
      <c r="U26" s="71">
        <v>164.90103099999999</v>
      </c>
      <c r="V26" s="71">
        <v>173.935059</v>
      </c>
      <c r="W26" s="71">
        <v>183.14485199999999</v>
      </c>
      <c r="X26" s="71">
        <v>192.67659</v>
      </c>
      <c r="Y26" s="71">
        <v>202.08793600000001</v>
      </c>
      <c r="Z26" s="71">
        <v>216.991882</v>
      </c>
      <c r="AA26" s="71">
        <v>228.007553</v>
      </c>
      <c r="AB26" s="71">
        <v>239.185272</v>
      </c>
      <c r="AC26" s="71">
        <v>250.58801299999999</v>
      </c>
      <c r="AD26" s="71">
        <v>262.04852299999999</v>
      </c>
      <c r="AE26" s="71">
        <v>273.75885</v>
      </c>
      <c r="AF26" s="71">
        <v>285.66186499999998</v>
      </c>
      <c r="AG26" s="71">
        <v>297.50311299999998</v>
      </c>
      <c r="AH26" s="71">
        <v>309.624908</v>
      </c>
      <c r="AI26" s="71">
        <v>322.23168900000002</v>
      </c>
      <c r="AJ26" s="71">
        <v>335.08297700000003</v>
      </c>
      <c r="AK26" s="69">
        <v>6.3085000000000002E-2</v>
      </c>
    </row>
    <row r="27" spans="1:37" ht="15" hidden="1" customHeight="1" x14ac:dyDescent="0.45">
      <c r="A27" s="25" t="s">
        <v>626</v>
      </c>
      <c r="B27" s="67" t="s">
        <v>467</v>
      </c>
      <c r="C27" s="71">
        <v>289.251282</v>
      </c>
      <c r="D27" s="71">
        <v>300.45474200000001</v>
      </c>
      <c r="E27" s="71">
        <v>311.62719700000002</v>
      </c>
      <c r="F27" s="71">
        <v>322.77432299999998</v>
      </c>
      <c r="G27" s="71">
        <v>333.904785</v>
      </c>
      <c r="H27" s="71">
        <v>345.04495200000002</v>
      </c>
      <c r="I27" s="71">
        <v>356.20147700000001</v>
      </c>
      <c r="J27" s="71">
        <v>367.36163299999998</v>
      </c>
      <c r="K27" s="71">
        <v>378.49359099999998</v>
      </c>
      <c r="L27" s="71">
        <v>389.56057700000002</v>
      </c>
      <c r="M27" s="71">
        <v>400.573914</v>
      </c>
      <c r="N27" s="71">
        <v>411.56170700000001</v>
      </c>
      <c r="O27" s="71">
        <v>422.56405599999999</v>
      </c>
      <c r="P27" s="71">
        <v>433.63217200000003</v>
      </c>
      <c r="Q27" s="71">
        <v>444.78805499999999</v>
      </c>
      <c r="R27" s="71">
        <v>456.056152</v>
      </c>
      <c r="S27" s="71">
        <v>467.50509599999998</v>
      </c>
      <c r="T27" s="71">
        <v>479.14031999999997</v>
      </c>
      <c r="U27" s="71">
        <v>491.04165599999999</v>
      </c>
      <c r="V27" s="71">
        <v>502.99252300000001</v>
      </c>
      <c r="W27" s="71">
        <v>515.363159</v>
      </c>
      <c r="X27" s="71">
        <v>527.67132600000002</v>
      </c>
      <c r="Y27" s="71">
        <v>539.91033900000002</v>
      </c>
      <c r="Z27" s="71">
        <v>552.03826900000001</v>
      </c>
      <c r="AA27" s="71">
        <v>565.61261000000002</v>
      </c>
      <c r="AB27" s="71">
        <v>579.32720900000004</v>
      </c>
      <c r="AC27" s="71">
        <v>593.15472399999999</v>
      </c>
      <c r="AD27" s="71">
        <v>607.01995799999997</v>
      </c>
      <c r="AE27" s="71">
        <v>620.79736300000002</v>
      </c>
      <c r="AF27" s="71">
        <v>634.97595200000001</v>
      </c>
      <c r="AG27" s="71">
        <v>649.16375700000003</v>
      </c>
      <c r="AH27" s="71">
        <v>663.37152100000003</v>
      </c>
      <c r="AI27" s="71">
        <v>677.64984100000004</v>
      </c>
      <c r="AJ27" s="71">
        <v>692.01672399999995</v>
      </c>
      <c r="AK27" s="69">
        <v>2.6415000000000001E-2</v>
      </c>
    </row>
    <row r="28" spans="1:37" ht="15" hidden="1" customHeight="1" x14ac:dyDescent="0.45">
      <c r="A28" s="25" t="s">
        <v>627</v>
      </c>
      <c r="B28" s="67" t="s">
        <v>473</v>
      </c>
      <c r="C28" s="71">
        <v>1477.640625</v>
      </c>
      <c r="D28" s="71">
        <v>1537.9442140000001</v>
      </c>
      <c r="E28" s="71">
        <v>1600.9001459999999</v>
      </c>
      <c r="F28" s="71">
        <v>1664.796875</v>
      </c>
      <c r="G28" s="71">
        <v>1731.3389890000001</v>
      </c>
      <c r="H28" s="71">
        <v>1799.0371090000001</v>
      </c>
      <c r="I28" s="71">
        <v>1870.2844239999999</v>
      </c>
      <c r="J28" s="71">
        <v>1943.7966309999999</v>
      </c>
      <c r="K28" s="71">
        <v>2020.861328</v>
      </c>
      <c r="L28" s="71">
        <v>2100.123047</v>
      </c>
      <c r="M28" s="71">
        <v>2181.130615</v>
      </c>
      <c r="N28" s="71">
        <v>2262.4345699999999</v>
      </c>
      <c r="O28" s="71">
        <v>2344.9106449999999</v>
      </c>
      <c r="P28" s="71">
        <v>2429.6127929999998</v>
      </c>
      <c r="Q28" s="71">
        <v>2515.7250979999999</v>
      </c>
      <c r="R28" s="71">
        <v>2602.9426269999999</v>
      </c>
      <c r="S28" s="71">
        <v>2691.263672</v>
      </c>
      <c r="T28" s="71">
        <v>2781.4213869999999</v>
      </c>
      <c r="U28" s="71">
        <v>2869.4990229999999</v>
      </c>
      <c r="V28" s="71">
        <v>2959.3786620000001</v>
      </c>
      <c r="W28" s="71">
        <v>3051.1520999999998</v>
      </c>
      <c r="X28" s="71">
        <v>3138.8989259999998</v>
      </c>
      <c r="Y28" s="71">
        <v>3229.9348140000002</v>
      </c>
      <c r="Z28" s="71">
        <v>3315.4174800000001</v>
      </c>
      <c r="AA28" s="71">
        <v>3399.6748050000001</v>
      </c>
      <c r="AB28" s="71">
        <v>3484.8608399999998</v>
      </c>
      <c r="AC28" s="71">
        <v>3570.4174800000001</v>
      </c>
      <c r="AD28" s="71">
        <v>3650.2607419999999</v>
      </c>
      <c r="AE28" s="71">
        <v>3732.0913089999999</v>
      </c>
      <c r="AF28" s="71">
        <v>3814.3090820000002</v>
      </c>
      <c r="AG28" s="71">
        <v>3890.9575199999999</v>
      </c>
      <c r="AH28" s="71">
        <v>3968.3007809999999</v>
      </c>
      <c r="AI28" s="71">
        <v>4045.6965329999998</v>
      </c>
      <c r="AJ28" s="71">
        <v>4123.2807620000003</v>
      </c>
      <c r="AK28" s="69">
        <v>3.1299E-2</v>
      </c>
    </row>
    <row r="29" spans="1:37" ht="15" hidden="1" customHeight="1" x14ac:dyDescent="0.45">
      <c r="A29" s="25" t="s">
        <v>628</v>
      </c>
      <c r="B29" s="67" t="s">
        <v>463</v>
      </c>
      <c r="C29" s="71">
        <v>868.67413299999998</v>
      </c>
      <c r="D29" s="71">
        <v>896.67144800000005</v>
      </c>
      <c r="E29" s="71">
        <v>926.48419200000001</v>
      </c>
      <c r="F29" s="71">
        <v>956.35528599999998</v>
      </c>
      <c r="G29" s="71">
        <v>988.12280299999998</v>
      </c>
      <c r="H29" s="71">
        <v>1020.4381100000001</v>
      </c>
      <c r="I29" s="71">
        <v>1055.986328</v>
      </c>
      <c r="J29" s="71">
        <v>1092.7008060000001</v>
      </c>
      <c r="K29" s="71">
        <v>1132.5812989999999</v>
      </c>
      <c r="L29" s="71">
        <v>1174.3077390000001</v>
      </c>
      <c r="M29" s="71">
        <v>1217.4964600000001</v>
      </c>
      <c r="N29" s="71">
        <v>1260.6766359999999</v>
      </c>
      <c r="O29" s="71">
        <v>1304.711914</v>
      </c>
      <c r="P29" s="71">
        <v>1350.6567379999999</v>
      </c>
      <c r="Q29" s="71">
        <v>1397.7298579999999</v>
      </c>
      <c r="R29" s="71">
        <v>1445.754639</v>
      </c>
      <c r="S29" s="71">
        <v>1494.846558</v>
      </c>
      <c r="T29" s="71">
        <v>1545.0363769999999</v>
      </c>
      <c r="U29" s="71">
        <v>1594.8629149999999</v>
      </c>
      <c r="V29" s="71">
        <v>1645.9967039999999</v>
      </c>
      <c r="W29" s="71">
        <v>1697.166138</v>
      </c>
      <c r="X29" s="71">
        <v>1747.1420900000001</v>
      </c>
      <c r="Y29" s="71">
        <v>1797.276001</v>
      </c>
      <c r="Z29" s="71">
        <v>1846.071289</v>
      </c>
      <c r="AA29" s="71">
        <v>1893.9700929999999</v>
      </c>
      <c r="AB29" s="71">
        <v>1941.3614500000001</v>
      </c>
      <c r="AC29" s="71">
        <v>1988.2071530000001</v>
      </c>
      <c r="AD29" s="71">
        <v>2034.4643550000001</v>
      </c>
      <c r="AE29" s="71">
        <v>2079.6594239999999</v>
      </c>
      <c r="AF29" s="71">
        <v>2124.0607909999999</v>
      </c>
      <c r="AG29" s="71">
        <v>2167.7014159999999</v>
      </c>
      <c r="AH29" s="71">
        <v>2210.7739259999998</v>
      </c>
      <c r="AI29" s="71">
        <v>2253.5390619999998</v>
      </c>
      <c r="AJ29" s="71">
        <v>2296.0263669999999</v>
      </c>
      <c r="AK29" s="69">
        <v>2.9818999999999998E-2</v>
      </c>
    </row>
    <row r="30" spans="1:37" ht="15" hidden="1" customHeight="1" x14ac:dyDescent="0.45">
      <c r="A30" s="25" t="s">
        <v>629</v>
      </c>
      <c r="B30" s="67" t="s">
        <v>465</v>
      </c>
      <c r="C30" s="71">
        <v>177.341904</v>
      </c>
      <c r="D30" s="71">
        <v>189.897797</v>
      </c>
      <c r="E30" s="71">
        <v>202.98152200000001</v>
      </c>
      <c r="F30" s="71">
        <v>216.59660299999999</v>
      </c>
      <c r="G30" s="71">
        <v>230.69987499999999</v>
      </c>
      <c r="H30" s="71">
        <v>245.14355499999999</v>
      </c>
      <c r="I30" s="71">
        <v>260.05935699999998</v>
      </c>
      <c r="J30" s="71">
        <v>275.38146999999998</v>
      </c>
      <c r="K30" s="71">
        <v>290.88775600000002</v>
      </c>
      <c r="L30" s="71">
        <v>306.54586799999998</v>
      </c>
      <c r="M30" s="71">
        <v>322.31506300000001</v>
      </c>
      <c r="N30" s="71">
        <v>338.20446800000002</v>
      </c>
      <c r="O30" s="71">
        <v>354.19509900000003</v>
      </c>
      <c r="P30" s="71">
        <v>370.28729199999998</v>
      </c>
      <c r="Q30" s="71">
        <v>386.47100799999998</v>
      </c>
      <c r="R30" s="71">
        <v>402.73406999999997</v>
      </c>
      <c r="S30" s="71">
        <v>419.06997699999999</v>
      </c>
      <c r="T30" s="71">
        <v>435.45803799999999</v>
      </c>
      <c r="U30" s="71">
        <v>451.85861199999999</v>
      </c>
      <c r="V30" s="71">
        <v>468.26617399999998</v>
      </c>
      <c r="W30" s="71">
        <v>484.71914700000002</v>
      </c>
      <c r="X30" s="71">
        <v>501.25210600000003</v>
      </c>
      <c r="Y30" s="71">
        <v>517.77410899999995</v>
      </c>
      <c r="Z30" s="71">
        <v>534.25744599999996</v>
      </c>
      <c r="AA30" s="71">
        <v>550.66381799999999</v>
      </c>
      <c r="AB30" s="71">
        <v>566.90008499999999</v>
      </c>
      <c r="AC30" s="71">
        <v>582.86279300000001</v>
      </c>
      <c r="AD30" s="71">
        <v>598.52435300000002</v>
      </c>
      <c r="AE30" s="71">
        <v>613.91351299999997</v>
      </c>
      <c r="AF30" s="71">
        <v>629.03729199999998</v>
      </c>
      <c r="AG30" s="71">
        <v>643.85858199999996</v>
      </c>
      <c r="AH30" s="71">
        <v>658.35260000000005</v>
      </c>
      <c r="AI30" s="71">
        <v>672.50537099999997</v>
      </c>
      <c r="AJ30" s="71">
        <v>686.34808299999997</v>
      </c>
      <c r="AK30" s="69">
        <v>4.0969999999999999E-2</v>
      </c>
    </row>
    <row r="31" spans="1:37" ht="15" hidden="1" customHeight="1" x14ac:dyDescent="0.45">
      <c r="A31" s="25" t="s">
        <v>630</v>
      </c>
      <c r="B31" s="67" t="s">
        <v>467</v>
      </c>
      <c r="C31" s="71">
        <v>431.62469499999997</v>
      </c>
      <c r="D31" s="71">
        <v>451.37496900000002</v>
      </c>
      <c r="E31" s="71">
        <v>471.43438700000002</v>
      </c>
      <c r="F31" s="71">
        <v>491.84494000000001</v>
      </c>
      <c r="G31" s="71">
        <v>512.51635699999997</v>
      </c>
      <c r="H31" s="71">
        <v>533.45538299999998</v>
      </c>
      <c r="I31" s="71">
        <v>554.238831</v>
      </c>
      <c r="J31" s="71">
        <v>575.714294</v>
      </c>
      <c r="K31" s="71">
        <v>597.39227300000005</v>
      </c>
      <c r="L31" s="71">
        <v>619.26934800000004</v>
      </c>
      <c r="M31" s="71">
        <v>641.319031</v>
      </c>
      <c r="N31" s="71">
        <v>663.55352800000003</v>
      </c>
      <c r="O31" s="71">
        <v>686.00372300000004</v>
      </c>
      <c r="P31" s="71">
        <v>708.66863999999998</v>
      </c>
      <c r="Q31" s="71">
        <v>731.52404799999999</v>
      </c>
      <c r="R31" s="71">
        <v>754.45385699999997</v>
      </c>
      <c r="S31" s="71">
        <v>777.34704599999998</v>
      </c>
      <c r="T31" s="71">
        <v>800.92687999999998</v>
      </c>
      <c r="U31" s="71">
        <v>822.77734399999997</v>
      </c>
      <c r="V31" s="71">
        <v>845.11566200000004</v>
      </c>
      <c r="W31" s="71">
        <v>869.26684599999999</v>
      </c>
      <c r="X31" s="71">
        <v>890.50476100000003</v>
      </c>
      <c r="Y31" s="71">
        <v>914.88482699999997</v>
      </c>
      <c r="Z31" s="71">
        <v>935.08892800000001</v>
      </c>
      <c r="AA31" s="71">
        <v>955.04095500000005</v>
      </c>
      <c r="AB31" s="71">
        <v>976.599243</v>
      </c>
      <c r="AC31" s="71">
        <v>999.34759499999996</v>
      </c>
      <c r="AD31" s="71">
        <v>1017.272034</v>
      </c>
      <c r="AE31" s="71">
        <v>1038.518311</v>
      </c>
      <c r="AF31" s="71">
        <v>1061.2109379999999</v>
      </c>
      <c r="AG31" s="71">
        <v>1079.397461</v>
      </c>
      <c r="AH31" s="71">
        <v>1099.1741939999999</v>
      </c>
      <c r="AI31" s="71">
        <v>1119.6521</v>
      </c>
      <c r="AJ31" s="71">
        <v>1140.9063719999999</v>
      </c>
      <c r="AK31" s="69">
        <v>2.9401E-2</v>
      </c>
    </row>
    <row r="32" spans="1:37" ht="15" hidden="1" customHeight="1" x14ac:dyDescent="0.45">
      <c r="A32" s="25" t="s">
        <v>631</v>
      </c>
      <c r="B32" s="67" t="s">
        <v>475</v>
      </c>
      <c r="C32" s="71">
        <v>6469.9868159999996</v>
      </c>
      <c r="D32" s="71">
        <v>6709.330078</v>
      </c>
      <c r="E32" s="71">
        <v>6947.4467770000001</v>
      </c>
      <c r="F32" s="71">
        <v>7183.3847660000001</v>
      </c>
      <c r="G32" s="71">
        <v>7416.1372069999998</v>
      </c>
      <c r="H32" s="71">
        <v>7645.1948240000002</v>
      </c>
      <c r="I32" s="71">
        <v>7870.6787109999996</v>
      </c>
      <c r="J32" s="71">
        <v>8091.9873049999997</v>
      </c>
      <c r="K32" s="71">
        <v>8308.2060550000006</v>
      </c>
      <c r="L32" s="71">
        <v>8520.4150389999995</v>
      </c>
      <c r="M32" s="71">
        <v>8727.4648440000001</v>
      </c>
      <c r="N32" s="71">
        <v>8927.78125</v>
      </c>
      <c r="O32" s="71">
        <v>9121.4033199999994</v>
      </c>
      <c r="P32" s="71">
        <v>9307.3125</v>
      </c>
      <c r="Q32" s="71">
        <v>9490.1621090000008</v>
      </c>
      <c r="R32" s="71">
        <v>9669.2734380000002</v>
      </c>
      <c r="S32" s="71">
        <v>9845.1386719999991</v>
      </c>
      <c r="T32" s="71">
        <v>10017.084961</v>
      </c>
      <c r="U32" s="71">
        <v>10185.121094</v>
      </c>
      <c r="V32" s="71">
        <v>10345.557617</v>
      </c>
      <c r="W32" s="71">
        <v>10498.040039</v>
      </c>
      <c r="X32" s="71">
        <v>10645.753906</v>
      </c>
      <c r="Y32" s="71">
        <v>10780.290039</v>
      </c>
      <c r="Z32" s="71">
        <v>10918.349609000001</v>
      </c>
      <c r="AA32" s="71">
        <v>11053.876953000001</v>
      </c>
      <c r="AB32" s="71">
        <v>11189.546875</v>
      </c>
      <c r="AC32" s="71">
        <v>11325.998046999999</v>
      </c>
      <c r="AD32" s="71">
        <v>11462.277344</v>
      </c>
      <c r="AE32" s="71">
        <v>11598.004883</v>
      </c>
      <c r="AF32" s="71">
        <v>11733.375</v>
      </c>
      <c r="AG32" s="71">
        <v>11890.436523</v>
      </c>
      <c r="AH32" s="71">
        <v>12050.144531</v>
      </c>
      <c r="AI32" s="71">
        <v>12215.412109000001</v>
      </c>
      <c r="AJ32" s="71">
        <v>12388.110352</v>
      </c>
      <c r="AK32" s="69">
        <v>1.9349000000000002E-2</v>
      </c>
    </row>
    <row r="33" spans="1:37" ht="15" hidden="1" customHeight="1" x14ac:dyDescent="0.45">
      <c r="A33" s="25" t="s">
        <v>632</v>
      </c>
      <c r="B33" s="67" t="s">
        <v>463</v>
      </c>
      <c r="C33" s="71">
        <v>3703.3229980000001</v>
      </c>
      <c r="D33" s="71">
        <v>3874.5222170000002</v>
      </c>
      <c r="E33" s="71">
        <v>4046.6586910000001</v>
      </c>
      <c r="F33" s="71">
        <v>4219.1118159999996</v>
      </c>
      <c r="G33" s="71">
        <v>4391.2436520000001</v>
      </c>
      <c r="H33" s="71">
        <v>4562.7128910000001</v>
      </c>
      <c r="I33" s="71">
        <v>4733.5976559999999</v>
      </c>
      <c r="J33" s="71">
        <v>4903.6450199999999</v>
      </c>
      <c r="K33" s="71">
        <v>5072.6923829999996</v>
      </c>
      <c r="L33" s="71">
        <v>5240.2426759999998</v>
      </c>
      <c r="M33" s="71">
        <v>5405.8671880000002</v>
      </c>
      <c r="N33" s="71">
        <v>5568.7504879999997</v>
      </c>
      <c r="O33" s="71">
        <v>5726.5263670000004</v>
      </c>
      <c r="P33" s="71">
        <v>5880.4726559999999</v>
      </c>
      <c r="Q33" s="71">
        <v>6030.6547849999997</v>
      </c>
      <c r="R33" s="71">
        <v>6177.5961909999996</v>
      </c>
      <c r="S33" s="71">
        <v>6321.5209960000002</v>
      </c>
      <c r="T33" s="71">
        <v>6461.654297</v>
      </c>
      <c r="U33" s="71">
        <v>6597.6958009999998</v>
      </c>
      <c r="V33" s="71">
        <v>6729.9067379999997</v>
      </c>
      <c r="W33" s="71">
        <v>6854.9536129999997</v>
      </c>
      <c r="X33" s="71">
        <v>6971.7680659999996</v>
      </c>
      <c r="Y33" s="71">
        <v>7081.9624020000001</v>
      </c>
      <c r="Z33" s="71">
        <v>7186.9819340000004</v>
      </c>
      <c r="AA33" s="71">
        <v>7288.4995120000003</v>
      </c>
      <c r="AB33" s="71">
        <v>7388.1206050000001</v>
      </c>
      <c r="AC33" s="71">
        <v>7487.5722660000001</v>
      </c>
      <c r="AD33" s="71">
        <v>7585.8979490000002</v>
      </c>
      <c r="AE33" s="71">
        <v>7682.7075199999999</v>
      </c>
      <c r="AF33" s="71">
        <v>7778.1733400000003</v>
      </c>
      <c r="AG33" s="71">
        <v>7871.8232420000004</v>
      </c>
      <c r="AH33" s="71">
        <v>7964.3715819999998</v>
      </c>
      <c r="AI33" s="71">
        <v>8057.3378910000001</v>
      </c>
      <c r="AJ33" s="71">
        <v>8153.0107420000004</v>
      </c>
      <c r="AK33" s="69">
        <v>2.3521E-2</v>
      </c>
    </row>
    <row r="34" spans="1:37" ht="15" hidden="1" customHeight="1" x14ac:dyDescent="0.45">
      <c r="A34" s="25" t="s">
        <v>633</v>
      </c>
      <c r="B34" s="67" t="s">
        <v>465</v>
      </c>
      <c r="C34" s="71">
        <v>1197.8133539999999</v>
      </c>
      <c r="D34" s="71">
        <v>1246.6088870000001</v>
      </c>
      <c r="E34" s="71">
        <v>1295.179077</v>
      </c>
      <c r="F34" s="71">
        <v>1343.4682620000001</v>
      </c>
      <c r="G34" s="71">
        <v>1391.3382570000001</v>
      </c>
      <c r="H34" s="71">
        <v>1438.7592770000001</v>
      </c>
      <c r="I34" s="71">
        <v>1485.7613530000001</v>
      </c>
      <c r="J34" s="71">
        <v>1531.940552</v>
      </c>
      <c r="K34" s="71">
        <v>1576.386841</v>
      </c>
      <c r="L34" s="71">
        <v>1620.3726810000001</v>
      </c>
      <c r="M34" s="71">
        <v>1662.9125979999999</v>
      </c>
      <c r="N34" s="71">
        <v>1702.92749</v>
      </c>
      <c r="O34" s="71">
        <v>1742.356323</v>
      </c>
      <c r="P34" s="71">
        <v>1778.2491460000001</v>
      </c>
      <c r="Q34" s="71">
        <v>1814.6721190000001</v>
      </c>
      <c r="R34" s="71">
        <v>1849.9907229999999</v>
      </c>
      <c r="S34" s="71">
        <v>1884.102539</v>
      </c>
      <c r="T34" s="71">
        <v>1916.9111330000001</v>
      </c>
      <c r="U34" s="71">
        <v>1948.7333980000001</v>
      </c>
      <c r="V34" s="71">
        <v>1979.903564</v>
      </c>
      <c r="W34" s="71">
        <v>2009.6557620000001</v>
      </c>
      <c r="X34" s="71">
        <v>2040.539307</v>
      </c>
      <c r="Y34" s="71">
        <v>2065.6286620000001</v>
      </c>
      <c r="Z34" s="71">
        <v>2097.0771479999999</v>
      </c>
      <c r="AA34" s="71">
        <v>2129.0759280000002</v>
      </c>
      <c r="AB34" s="71">
        <v>2161.679932</v>
      </c>
      <c r="AC34" s="71">
        <v>2194.7248540000001</v>
      </c>
      <c r="AD34" s="71">
        <v>2228.1723630000001</v>
      </c>
      <c r="AE34" s="71">
        <v>2261.8781739999999</v>
      </c>
      <c r="AF34" s="71">
        <v>2295.7185060000002</v>
      </c>
      <c r="AG34" s="71">
        <v>2352.0607909999999</v>
      </c>
      <c r="AH34" s="71">
        <v>2410.9411620000001</v>
      </c>
      <c r="AI34" s="71">
        <v>2473.4638669999999</v>
      </c>
      <c r="AJ34" s="71">
        <v>2538.9121089999999</v>
      </c>
      <c r="AK34" s="69">
        <v>2.2477E-2</v>
      </c>
    </row>
    <row r="35" spans="1:37" ht="15" hidden="1" customHeight="1" x14ac:dyDescent="0.45">
      <c r="A35" s="25" t="s">
        <v>634</v>
      </c>
      <c r="B35" s="67" t="s">
        <v>467</v>
      </c>
      <c r="C35" s="71">
        <v>1568.8507079999999</v>
      </c>
      <c r="D35" s="71">
        <v>1588.199341</v>
      </c>
      <c r="E35" s="71">
        <v>1605.609009</v>
      </c>
      <c r="F35" s="71">
        <v>1620.8045649999999</v>
      </c>
      <c r="G35" s="71">
        <v>1633.5550539999999</v>
      </c>
      <c r="H35" s="71">
        <v>1643.7226559999999</v>
      </c>
      <c r="I35" s="71">
        <v>1651.3195800000001</v>
      </c>
      <c r="J35" s="71">
        <v>1656.4017329999999</v>
      </c>
      <c r="K35" s="71">
        <v>1659.1273189999999</v>
      </c>
      <c r="L35" s="71">
        <v>1659.8001710000001</v>
      </c>
      <c r="M35" s="71">
        <v>1658.684937</v>
      </c>
      <c r="N35" s="71">
        <v>1656.1032709999999</v>
      </c>
      <c r="O35" s="71">
        <v>1652.52063</v>
      </c>
      <c r="P35" s="71">
        <v>1648.590698</v>
      </c>
      <c r="Q35" s="71">
        <v>1644.8344729999999</v>
      </c>
      <c r="R35" s="71">
        <v>1641.6866460000001</v>
      </c>
      <c r="S35" s="71">
        <v>1639.515991</v>
      </c>
      <c r="T35" s="71">
        <v>1638.5198969999999</v>
      </c>
      <c r="U35" s="71">
        <v>1638.69165</v>
      </c>
      <c r="V35" s="71">
        <v>1635.7467039999999</v>
      </c>
      <c r="W35" s="71">
        <v>1633.430664</v>
      </c>
      <c r="X35" s="71">
        <v>1633.4464109999999</v>
      </c>
      <c r="Y35" s="71">
        <v>1632.6994629999999</v>
      </c>
      <c r="Z35" s="71">
        <v>1634.2907709999999</v>
      </c>
      <c r="AA35" s="71">
        <v>1636.30188</v>
      </c>
      <c r="AB35" s="71">
        <v>1639.7457280000001</v>
      </c>
      <c r="AC35" s="71">
        <v>1643.7014160000001</v>
      </c>
      <c r="AD35" s="71">
        <v>1648.2075199999999</v>
      </c>
      <c r="AE35" s="71">
        <v>1653.4189449999999</v>
      </c>
      <c r="AF35" s="71">
        <v>1659.4829099999999</v>
      </c>
      <c r="AG35" s="71">
        <v>1666.5529790000001</v>
      </c>
      <c r="AH35" s="71">
        <v>1674.832275</v>
      </c>
      <c r="AI35" s="71">
        <v>1684.6103519999999</v>
      </c>
      <c r="AJ35" s="71">
        <v>1696.187866</v>
      </c>
      <c r="AK35" s="69">
        <v>2.0579999999999999E-3</v>
      </c>
    </row>
    <row r="36" spans="1:37" ht="15" hidden="1" customHeight="1" x14ac:dyDescent="0.45">
      <c r="A36" s="25" t="s">
        <v>635</v>
      </c>
      <c r="B36" s="67" t="s">
        <v>477</v>
      </c>
      <c r="C36" s="71">
        <v>1359.2039789999999</v>
      </c>
      <c r="D36" s="71">
        <v>1369.3127440000001</v>
      </c>
      <c r="E36" s="71">
        <v>1379.3229980000001</v>
      </c>
      <c r="F36" s="71">
        <v>1391.385986</v>
      </c>
      <c r="G36" s="71">
        <v>1403.835693</v>
      </c>
      <c r="H36" s="71">
        <v>1419.2583010000001</v>
      </c>
      <c r="I36" s="71">
        <v>1448.4960940000001</v>
      </c>
      <c r="J36" s="71">
        <v>1478.064453</v>
      </c>
      <c r="K36" s="71">
        <v>1510.796875</v>
      </c>
      <c r="L36" s="71">
        <v>1543.6757809999999</v>
      </c>
      <c r="M36" s="71">
        <v>1578.9682620000001</v>
      </c>
      <c r="N36" s="71">
        <v>1614.1362300000001</v>
      </c>
      <c r="O36" s="71">
        <v>1651.634033</v>
      </c>
      <c r="P36" s="71">
        <v>1689.750732</v>
      </c>
      <c r="Q36" s="71">
        <v>1740.8610839999999</v>
      </c>
      <c r="R36" s="71">
        <v>1795.309937</v>
      </c>
      <c r="S36" s="71">
        <v>1853.1914059999999</v>
      </c>
      <c r="T36" s="71">
        <v>1913.60376</v>
      </c>
      <c r="U36" s="71">
        <v>1977.8479</v>
      </c>
      <c r="V36" s="71">
        <v>2042.4748540000001</v>
      </c>
      <c r="W36" s="71">
        <v>2110.945557</v>
      </c>
      <c r="X36" s="71">
        <v>2183.9602049999999</v>
      </c>
      <c r="Y36" s="71">
        <v>2261.54126</v>
      </c>
      <c r="Z36" s="71">
        <v>2347.6184079999998</v>
      </c>
      <c r="AA36" s="71">
        <v>2436.4643550000001</v>
      </c>
      <c r="AB36" s="71">
        <v>2530.3549800000001</v>
      </c>
      <c r="AC36" s="71">
        <v>2629.6677249999998</v>
      </c>
      <c r="AD36" s="71">
        <v>2734.4638669999999</v>
      </c>
      <c r="AE36" s="71">
        <v>2844.7460940000001</v>
      </c>
      <c r="AF36" s="71">
        <v>2959.296143</v>
      </c>
      <c r="AG36" s="71">
        <v>3079.4279790000001</v>
      </c>
      <c r="AH36" s="71">
        <v>3205.2280270000001</v>
      </c>
      <c r="AI36" s="71">
        <v>3337.0161130000001</v>
      </c>
      <c r="AJ36" s="71">
        <v>3474.83374</v>
      </c>
      <c r="AK36" s="69">
        <v>2.9529E-2</v>
      </c>
    </row>
    <row r="37" spans="1:37" ht="15" hidden="1" customHeight="1" x14ac:dyDescent="0.45">
      <c r="A37" s="25" t="s">
        <v>636</v>
      </c>
      <c r="B37" s="67" t="s">
        <v>463</v>
      </c>
      <c r="C37" s="71">
        <v>607.953979</v>
      </c>
      <c r="D37" s="71">
        <v>606.88861099999997</v>
      </c>
      <c r="E37" s="71">
        <v>606.92608600000005</v>
      </c>
      <c r="F37" s="71">
        <v>608.32055700000001</v>
      </c>
      <c r="G37" s="71">
        <v>609.49395800000002</v>
      </c>
      <c r="H37" s="71">
        <v>613.88934300000005</v>
      </c>
      <c r="I37" s="71">
        <v>631.87908900000002</v>
      </c>
      <c r="J37" s="71">
        <v>650.90508999999997</v>
      </c>
      <c r="K37" s="71">
        <v>672.21917699999995</v>
      </c>
      <c r="L37" s="71">
        <v>694.35601799999995</v>
      </c>
      <c r="M37" s="71">
        <v>717.23980700000004</v>
      </c>
      <c r="N37" s="71">
        <v>739.71936000000005</v>
      </c>
      <c r="O37" s="71">
        <v>764.24530000000004</v>
      </c>
      <c r="P37" s="71">
        <v>789.70165999999995</v>
      </c>
      <c r="Q37" s="71">
        <v>820.808899</v>
      </c>
      <c r="R37" s="71">
        <v>852.95581100000004</v>
      </c>
      <c r="S37" s="71">
        <v>887.88818400000002</v>
      </c>
      <c r="T37" s="71">
        <v>924.80334500000004</v>
      </c>
      <c r="U37" s="71">
        <v>963.56658900000002</v>
      </c>
      <c r="V37" s="71">
        <v>1002.215027</v>
      </c>
      <c r="W37" s="71">
        <v>1044.680908</v>
      </c>
      <c r="X37" s="71">
        <v>1089.0356449999999</v>
      </c>
      <c r="Y37" s="71">
        <v>1135.5133060000001</v>
      </c>
      <c r="Z37" s="71">
        <v>1187.4077150000001</v>
      </c>
      <c r="AA37" s="71">
        <v>1239.033447</v>
      </c>
      <c r="AB37" s="71">
        <v>1292.720703</v>
      </c>
      <c r="AC37" s="71">
        <v>1348.8752440000001</v>
      </c>
      <c r="AD37" s="71">
        <v>1407.685303</v>
      </c>
      <c r="AE37" s="71">
        <v>1469.3168949999999</v>
      </c>
      <c r="AF37" s="71">
        <v>1533.778198</v>
      </c>
      <c r="AG37" s="71">
        <v>1600.4326169999999</v>
      </c>
      <c r="AH37" s="71">
        <v>1670.403564</v>
      </c>
      <c r="AI37" s="71">
        <v>1744.00647</v>
      </c>
      <c r="AJ37" s="71">
        <v>1821.218018</v>
      </c>
      <c r="AK37" s="69">
        <v>3.4937999999999997E-2</v>
      </c>
    </row>
    <row r="38" spans="1:37" ht="15" hidden="1" customHeight="1" x14ac:dyDescent="0.45">
      <c r="A38" s="25" t="s">
        <v>637</v>
      </c>
      <c r="B38" s="67" t="s">
        <v>465</v>
      </c>
      <c r="C38" s="71">
        <v>211.20426900000001</v>
      </c>
      <c r="D38" s="71">
        <v>222.942825</v>
      </c>
      <c r="E38" s="71">
        <v>234.10734600000001</v>
      </c>
      <c r="F38" s="71">
        <v>247.20568800000001</v>
      </c>
      <c r="G38" s="71">
        <v>260.73577899999998</v>
      </c>
      <c r="H38" s="71">
        <v>274.58999599999999</v>
      </c>
      <c r="I38" s="71">
        <v>289.129547</v>
      </c>
      <c r="J38" s="71">
        <v>304.15417500000001</v>
      </c>
      <c r="K38" s="71">
        <v>319.64181500000001</v>
      </c>
      <c r="L38" s="71">
        <v>334.73031600000002</v>
      </c>
      <c r="M38" s="71">
        <v>351.49865699999998</v>
      </c>
      <c r="N38" s="71">
        <v>369.040955</v>
      </c>
      <c r="O38" s="71">
        <v>387.364349</v>
      </c>
      <c r="P38" s="71">
        <v>406.52908300000001</v>
      </c>
      <c r="Q38" s="71">
        <v>426.59787</v>
      </c>
      <c r="R38" s="71">
        <v>447.35546900000003</v>
      </c>
      <c r="S38" s="71">
        <v>468.96127300000001</v>
      </c>
      <c r="T38" s="71">
        <v>490.39752199999998</v>
      </c>
      <c r="U38" s="71">
        <v>513.72070299999996</v>
      </c>
      <c r="V38" s="71">
        <v>538.03698699999995</v>
      </c>
      <c r="W38" s="71">
        <v>563.30780000000004</v>
      </c>
      <c r="X38" s="71">
        <v>589.51892099999998</v>
      </c>
      <c r="Y38" s="71">
        <v>616.74249299999997</v>
      </c>
      <c r="Z38" s="71">
        <v>644.96807899999999</v>
      </c>
      <c r="AA38" s="71">
        <v>674.11047399999995</v>
      </c>
      <c r="AB38" s="71">
        <v>704.14202899999998</v>
      </c>
      <c r="AC38" s="71">
        <v>735.06426999999996</v>
      </c>
      <c r="AD38" s="71">
        <v>766.88793899999996</v>
      </c>
      <c r="AE38" s="71">
        <v>799.57794200000001</v>
      </c>
      <c r="AF38" s="71">
        <v>832.12823500000002</v>
      </c>
      <c r="AG38" s="71">
        <v>866.645081</v>
      </c>
      <c r="AH38" s="71">
        <v>902.16241500000001</v>
      </c>
      <c r="AI38" s="71">
        <v>938.72778300000004</v>
      </c>
      <c r="AJ38" s="71">
        <v>976.38500999999997</v>
      </c>
      <c r="AK38" s="69">
        <v>4.7236E-2</v>
      </c>
    </row>
    <row r="39" spans="1:37" ht="15" hidden="1" customHeight="1" x14ac:dyDescent="0.45">
      <c r="A39" s="25" t="s">
        <v>638</v>
      </c>
      <c r="B39" s="67" t="s">
        <v>467</v>
      </c>
      <c r="C39" s="71">
        <v>540.04571499999997</v>
      </c>
      <c r="D39" s="71">
        <v>539.48126200000002</v>
      </c>
      <c r="E39" s="71">
        <v>538.28949</v>
      </c>
      <c r="F39" s="71">
        <v>535.85974099999999</v>
      </c>
      <c r="G39" s="71">
        <v>533.60601799999995</v>
      </c>
      <c r="H39" s="71">
        <v>530.77886999999998</v>
      </c>
      <c r="I39" s="71">
        <v>527.48742700000003</v>
      </c>
      <c r="J39" s="71">
        <v>523.00518799999998</v>
      </c>
      <c r="K39" s="71">
        <v>518.93585199999995</v>
      </c>
      <c r="L39" s="71">
        <v>514.58947799999999</v>
      </c>
      <c r="M39" s="71">
        <v>510.22976699999998</v>
      </c>
      <c r="N39" s="71">
        <v>505.37591600000002</v>
      </c>
      <c r="O39" s="71">
        <v>500.02435300000002</v>
      </c>
      <c r="P39" s="71">
        <v>493.520081</v>
      </c>
      <c r="Q39" s="71">
        <v>493.454407</v>
      </c>
      <c r="R39" s="71">
        <v>494.998627</v>
      </c>
      <c r="S39" s="71">
        <v>496.34188799999998</v>
      </c>
      <c r="T39" s="71">
        <v>498.40289300000001</v>
      </c>
      <c r="U39" s="71">
        <v>500.560608</v>
      </c>
      <c r="V39" s="71">
        <v>502.22289999999998</v>
      </c>
      <c r="W39" s="71">
        <v>502.95669600000002</v>
      </c>
      <c r="X39" s="71">
        <v>505.40570100000002</v>
      </c>
      <c r="Y39" s="71">
        <v>509.28549199999998</v>
      </c>
      <c r="Z39" s="71">
        <v>515.24267599999996</v>
      </c>
      <c r="AA39" s="71">
        <v>523.32031199999994</v>
      </c>
      <c r="AB39" s="71">
        <v>533.49218800000006</v>
      </c>
      <c r="AC39" s="71">
        <v>545.72820999999999</v>
      </c>
      <c r="AD39" s="71">
        <v>559.89056400000004</v>
      </c>
      <c r="AE39" s="71">
        <v>575.85131799999999</v>
      </c>
      <c r="AF39" s="71">
        <v>593.38970900000004</v>
      </c>
      <c r="AG39" s="71">
        <v>612.350281</v>
      </c>
      <c r="AH39" s="71">
        <v>632.66216999999995</v>
      </c>
      <c r="AI39" s="71">
        <v>654.28161599999999</v>
      </c>
      <c r="AJ39" s="71">
        <v>677.23065199999996</v>
      </c>
      <c r="AK39" s="69">
        <v>7.1320000000000003E-3</v>
      </c>
    </row>
    <row r="40" spans="1:37" ht="15" hidden="1" customHeight="1" x14ac:dyDescent="0.45">
      <c r="A40" s="25" t="s">
        <v>639</v>
      </c>
      <c r="B40" s="67" t="s">
        <v>479</v>
      </c>
      <c r="C40" s="71">
        <v>1923.151245</v>
      </c>
      <c r="D40" s="71">
        <v>2016.3983149999999</v>
      </c>
      <c r="E40" s="71">
        <v>2112.6477049999999</v>
      </c>
      <c r="F40" s="71">
        <v>2211.4155270000001</v>
      </c>
      <c r="G40" s="71">
        <v>2320.1520999999998</v>
      </c>
      <c r="H40" s="71">
        <v>2423.9343260000001</v>
      </c>
      <c r="I40" s="71">
        <v>2528.266846</v>
      </c>
      <c r="J40" s="71">
        <v>2628.8911130000001</v>
      </c>
      <c r="K40" s="71">
        <v>2729.96875</v>
      </c>
      <c r="L40" s="71">
        <v>2847.7163089999999</v>
      </c>
      <c r="M40" s="71">
        <v>2948.616211</v>
      </c>
      <c r="N40" s="71">
        <v>3069</v>
      </c>
      <c r="O40" s="71">
        <v>3171.2209469999998</v>
      </c>
      <c r="P40" s="71">
        <v>3275.2316890000002</v>
      </c>
      <c r="Q40" s="71">
        <v>3396.3461910000001</v>
      </c>
      <c r="R40" s="71">
        <v>3519.6845699999999</v>
      </c>
      <c r="S40" s="71">
        <v>3630.6872560000002</v>
      </c>
      <c r="T40" s="71">
        <v>3755.669922</v>
      </c>
      <c r="U40" s="71">
        <v>3883.711182</v>
      </c>
      <c r="V40" s="71">
        <v>4014.6464839999999</v>
      </c>
      <c r="W40" s="71">
        <v>4147.2993159999996</v>
      </c>
      <c r="X40" s="71">
        <v>4280.6054690000001</v>
      </c>
      <c r="Y40" s="71">
        <v>4416.9833980000003</v>
      </c>
      <c r="Z40" s="71">
        <v>4583.4775390000004</v>
      </c>
      <c r="AA40" s="71">
        <v>4720.8837890000004</v>
      </c>
      <c r="AB40" s="71">
        <v>4885.7563479999999</v>
      </c>
      <c r="AC40" s="71">
        <v>5022.1704099999997</v>
      </c>
      <c r="AD40" s="71">
        <v>5200.6850590000004</v>
      </c>
      <c r="AE40" s="71">
        <v>5334.5859380000002</v>
      </c>
      <c r="AF40" s="71">
        <v>5513.3759769999997</v>
      </c>
      <c r="AG40" s="71">
        <v>5635.4379879999997</v>
      </c>
      <c r="AH40" s="71">
        <v>5770.8251950000003</v>
      </c>
      <c r="AI40" s="71">
        <v>5909.736328</v>
      </c>
      <c r="AJ40" s="71">
        <v>6045.4736329999996</v>
      </c>
      <c r="AK40" s="69">
        <v>3.4908000000000002E-2</v>
      </c>
    </row>
    <row r="41" spans="1:37" ht="15" hidden="1" customHeight="1" x14ac:dyDescent="0.45">
      <c r="A41" s="25" t="s">
        <v>640</v>
      </c>
      <c r="B41" s="67" t="s">
        <v>463</v>
      </c>
      <c r="C41" s="71">
        <v>796.29760699999997</v>
      </c>
      <c r="D41" s="71">
        <v>833.50915499999996</v>
      </c>
      <c r="E41" s="71">
        <v>873.03411900000003</v>
      </c>
      <c r="F41" s="71">
        <v>913.90039100000001</v>
      </c>
      <c r="G41" s="71">
        <v>956.12579300000004</v>
      </c>
      <c r="H41" s="71">
        <v>999.18878199999995</v>
      </c>
      <c r="I41" s="71">
        <v>1044.95813</v>
      </c>
      <c r="J41" s="71">
        <v>1092.1547849999999</v>
      </c>
      <c r="K41" s="71">
        <v>1140.7441409999999</v>
      </c>
      <c r="L41" s="71">
        <v>1190.5158690000001</v>
      </c>
      <c r="M41" s="71">
        <v>1241.3286129999999</v>
      </c>
      <c r="N41" s="71">
        <v>1291.0783690000001</v>
      </c>
      <c r="O41" s="71">
        <v>1343.3066409999999</v>
      </c>
      <c r="P41" s="71">
        <v>1395.9609379999999</v>
      </c>
      <c r="Q41" s="71">
        <v>1449.1429439999999</v>
      </c>
      <c r="R41" s="71">
        <v>1503.2014160000001</v>
      </c>
      <c r="S41" s="71">
        <v>1558.5489500000001</v>
      </c>
      <c r="T41" s="71">
        <v>1615.2867429999999</v>
      </c>
      <c r="U41" s="71">
        <v>1673.1967770000001</v>
      </c>
      <c r="V41" s="71">
        <v>1732.309082</v>
      </c>
      <c r="W41" s="71">
        <v>1792.2979740000001</v>
      </c>
      <c r="X41" s="71">
        <v>1851.9064940000001</v>
      </c>
      <c r="Y41" s="71">
        <v>1913.694702</v>
      </c>
      <c r="Z41" s="71">
        <v>1976.798462</v>
      </c>
      <c r="AA41" s="71">
        <v>2041.3127440000001</v>
      </c>
      <c r="AB41" s="71">
        <v>2106.7690429999998</v>
      </c>
      <c r="AC41" s="71">
        <v>2173.0434570000002</v>
      </c>
      <c r="AD41" s="71">
        <v>2239.9194339999999</v>
      </c>
      <c r="AE41" s="71">
        <v>2306.7333979999999</v>
      </c>
      <c r="AF41" s="71">
        <v>2373.7189939999998</v>
      </c>
      <c r="AG41" s="71">
        <v>2439.8715820000002</v>
      </c>
      <c r="AH41" s="71">
        <v>2504.531982</v>
      </c>
      <c r="AI41" s="71">
        <v>2567.9826659999999</v>
      </c>
      <c r="AJ41" s="71">
        <v>2630.9533689999998</v>
      </c>
      <c r="AK41" s="69">
        <v>3.6573000000000001E-2</v>
      </c>
    </row>
    <row r="42" spans="1:37" ht="15" hidden="1" customHeight="1" x14ac:dyDescent="0.45">
      <c r="A42" s="25" t="s">
        <v>641</v>
      </c>
      <c r="B42" s="67" t="s">
        <v>465</v>
      </c>
      <c r="C42" s="71">
        <v>905.64068599999996</v>
      </c>
      <c r="D42" s="71">
        <v>960.63830600000006</v>
      </c>
      <c r="E42" s="71">
        <v>1016.496521</v>
      </c>
      <c r="F42" s="71">
        <v>1073.724976</v>
      </c>
      <c r="G42" s="71">
        <v>1139.809082</v>
      </c>
      <c r="H42" s="71">
        <v>1200.38562</v>
      </c>
      <c r="I42" s="71">
        <v>1259.1129149999999</v>
      </c>
      <c r="J42" s="71">
        <v>1313.0382079999999</v>
      </c>
      <c r="K42" s="71">
        <v>1366.3648679999999</v>
      </c>
      <c r="L42" s="71">
        <v>1435.4729</v>
      </c>
      <c r="M42" s="71">
        <v>1487.222534</v>
      </c>
      <c r="N42" s="71">
        <v>1559.2769780000001</v>
      </c>
      <c r="O42" s="71">
        <v>1610.7358400000001</v>
      </c>
      <c r="P42" s="71">
        <v>1663.5157469999999</v>
      </c>
      <c r="Q42" s="71">
        <v>1732.7520750000001</v>
      </c>
      <c r="R42" s="71">
        <v>1803.178101</v>
      </c>
      <c r="S42" s="71">
        <v>1859.7322999999999</v>
      </c>
      <c r="T42" s="71">
        <v>1928.516357</v>
      </c>
      <c r="U42" s="71">
        <v>1998.8012699999999</v>
      </c>
      <c r="V42" s="71">
        <v>2070.3842770000001</v>
      </c>
      <c r="W42" s="71">
        <v>2142.977539</v>
      </c>
      <c r="X42" s="71">
        <v>2216.2729490000002</v>
      </c>
      <c r="Y42" s="71">
        <v>2290.4440920000002</v>
      </c>
      <c r="Z42" s="71">
        <v>2392.211182</v>
      </c>
      <c r="AA42" s="71">
        <v>2464.0722660000001</v>
      </c>
      <c r="AB42" s="71">
        <v>2561.485107</v>
      </c>
      <c r="AC42" s="71">
        <v>2630.359375</v>
      </c>
      <c r="AD42" s="71">
        <v>2739.5310060000002</v>
      </c>
      <c r="AE42" s="71">
        <v>2803.9638669999999</v>
      </c>
      <c r="AF42" s="71">
        <v>2912.8676759999998</v>
      </c>
      <c r="AG42" s="71">
        <v>2965.9028320000002</v>
      </c>
      <c r="AH42" s="71">
        <v>3033.5268550000001</v>
      </c>
      <c r="AI42" s="71">
        <v>3105.5649410000001</v>
      </c>
      <c r="AJ42" s="71">
        <v>3174.0622560000002</v>
      </c>
      <c r="AK42" s="69">
        <v>3.8054999999999999E-2</v>
      </c>
    </row>
    <row r="43" spans="1:37" ht="15" hidden="1" customHeight="1" x14ac:dyDescent="0.45">
      <c r="A43" s="25" t="s">
        <v>642</v>
      </c>
      <c r="B43" s="67" t="s">
        <v>467</v>
      </c>
      <c r="C43" s="71">
        <v>221.21302800000001</v>
      </c>
      <c r="D43" s="71">
        <v>222.2509</v>
      </c>
      <c r="E43" s="71">
        <v>223.11705000000001</v>
      </c>
      <c r="F43" s="71">
        <v>223.79014599999999</v>
      </c>
      <c r="G43" s="71">
        <v>224.21734599999999</v>
      </c>
      <c r="H43" s="71">
        <v>224.35992400000001</v>
      </c>
      <c r="I43" s="71">
        <v>224.19577000000001</v>
      </c>
      <c r="J43" s="71">
        <v>223.698318</v>
      </c>
      <c r="K43" s="71">
        <v>222.85998499999999</v>
      </c>
      <c r="L43" s="71">
        <v>221.727585</v>
      </c>
      <c r="M43" s="71">
        <v>220.06485000000001</v>
      </c>
      <c r="N43" s="71">
        <v>218.644531</v>
      </c>
      <c r="O43" s="71">
        <v>217.178482</v>
      </c>
      <c r="P43" s="71">
        <v>215.75508099999999</v>
      </c>
      <c r="Q43" s="71">
        <v>214.45124799999999</v>
      </c>
      <c r="R43" s="71">
        <v>213.305206</v>
      </c>
      <c r="S43" s="71">
        <v>212.40597500000001</v>
      </c>
      <c r="T43" s="71">
        <v>211.866806</v>
      </c>
      <c r="U43" s="71">
        <v>211.71324200000001</v>
      </c>
      <c r="V43" s="71">
        <v>211.95313999999999</v>
      </c>
      <c r="W43" s="71">
        <v>212.02387999999999</v>
      </c>
      <c r="X43" s="71">
        <v>212.42585800000001</v>
      </c>
      <c r="Y43" s="71">
        <v>212.84466599999999</v>
      </c>
      <c r="Z43" s="71">
        <v>214.46769699999999</v>
      </c>
      <c r="AA43" s="71">
        <v>215.49920700000001</v>
      </c>
      <c r="AB43" s="71">
        <v>217.50251800000001</v>
      </c>
      <c r="AC43" s="71">
        <v>218.767471</v>
      </c>
      <c r="AD43" s="71">
        <v>221.23474100000001</v>
      </c>
      <c r="AE43" s="71">
        <v>223.888824</v>
      </c>
      <c r="AF43" s="71">
        <v>226.78890999999999</v>
      </c>
      <c r="AG43" s="71">
        <v>229.66345200000001</v>
      </c>
      <c r="AH43" s="71">
        <v>232.76660200000001</v>
      </c>
      <c r="AI43" s="71">
        <v>236.188492</v>
      </c>
      <c r="AJ43" s="71">
        <v>240.45796200000001</v>
      </c>
      <c r="AK43" s="69">
        <v>2.464E-3</v>
      </c>
    </row>
    <row r="44" spans="1:37" ht="15" hidden="1" customHeight="1" x14ac:dyDescent="0.45">
      <c r="A44" s="25" t="s">
        <v>643</v>
      </c>
      <c r="B44" s="67" t="s">
        <v>481</v>
      </c>
      <c r="C44" s="71">
        <v>1627.0563959999999</v>
      </c>
      <c r="D44" s="71">
        <v>1656.049072</v>
      </c>
      <c r="E44" s="71">
        <v>1688.3538820000001</v>
      </c>
      <c r="F44" s="71">
        <v>1721.8793949999999</v>
      </c>
      <c r="G44" s="71">
        <v>1755.8984379999999</v>
      </c>
      <c r="H44" s="71">
        <v>1785.213135</v>
      </c>
      <c r="I44" s="71">
        <v>1809.697754</v>
      </c>
      <c r="J44" s="71">
        <v>1827.3476559999999</v>
      </c>
      <c r="K44" s="71">
        <v>1852.1552730000001</v>
      </c>
      <c r="L44" s="71">
        <v>1874.0119629999999</v>
      </c>
      <c r="M44" s="71">
        <v>1889.5063479999999</v>
      </c>
      <c r="N44" s="71">
        <v>1896.494385</v>
      </c>
      <c r="O44" s="71">
        <v>1908.606812</v>
      </c>
      <c r="P44" s="71">
        <v>1928.4957280000001</v>
      </c>
      <c r="Q44" s="71">
        <v>1952.008789</v>
      </c>
      <c r="R44" s="71">
        <v>1974.491577</v>
      </c>
      <c r="S44" s="71">
        <v>2000.920654</v>
      </c>
      <c r="T44" s="71">
        <v>2023.3070070000001</v>
      </c>
      <c r="U44" s="71">
        <v>2048.607422</v>
      </c>
      <c r="V44" s="71">
        <v>2066.2482909999999</v>
      </c>
      <c r="W44" s="71">
        <v>2092.51001</v>
      </c>
      <c r="X44" s="71">
        <v>2108.686768</v>
      </c>
      <c r="Y44" s="71">
        <v>2129.217529</v>
      </c>
      <c r="Z44" s="71">
        <v>2144.4267580000001</v>
      </c>
      <c r="AA44" s="71">
        <v>2168.9025879999999</v>
      </c>
      <c r="AB44" s="71">
        <v>2203.953125</v>
      </c>
      <c r="AC44" s="71">
        <v>2238.908203</v>
      </c>
      <c r="AD44" s="71">
        <v>2272.157471</v>
      </c>
      <c r="AE44" s="71">
        <v>2305.0834960000002</v>
      </c>
      <c r="AF44" s="71">
        <v>2338.9572750000002</v>
      </c>
      <c r="AG44" s="71">
        <v>2373.6291500000002</v>
      </c>
      <c r="AH44" s="71">
        <v>2401.8332519999999</v>
      </c>
      <c r="AI44" s="71">
        <v>2436.89624</v>
      </c>
      <c r="AJ44" s="71">
        <v>2475.241211</v>
      </c>
      <c r="AK44" s="69">
        <v>1.2638999999999999E-2</v>
      </c>
    </row>
    <row r="45" spans="1:37" ht="15" hidden="1" customHeight="1" x14ac:dyDescent="0.45">
      <c r="A45" s="25" t="s">
        <v>644</v>
      </c>
      <c r="B45" s="67" t="s">
        <v>463</v>
      </c>
      <c r="C45" s="71">
        <v>1008.9212649999999</v>
      </c>
      <c r="D45" s="71">
        <v>1024.0604249999999</v>
      </c>
      <c r="E45" s="71">
        <v>1042.8481449999999</v>
      </c>
      <c r="F45" s="71">
        <v>1063.1676030000001</v>
      </c>
      <c r="G45" s="71">
        <v>1084.3842770000001</v>
      </c>
      <c r="H45" s="71">
        <v>1101.358154</v>
      </c>
      <c r="I45" s="71">
        <v>1114.0051269999999</v>
      </c>
      <c r="J45" s="71">
        <v>1120.3149410000001</v>
      </c>
      <c r="K45" s="71">
        <v>1135.272827</v>
      </c>
      <c r="L45" s="71">
        <v>1146.8710940000001</v>
      </c>
      <c r="M45" s="71">
        <v>1153.0241699999999</v>
      </c>
      <c r="N45" s="71">
        <v>1151.6351320000001</v>
      </c>
      <c r="O45" s="71">
        <v>1157.533081</v>
      </c>
      <c r="P45" s="71">
        <v>1164.2230219999999</v>
      </c>
      <c r="Q45" s="71">
        <v>1171.828857</v>
      </c>
      <c r="R45" s="71">
        <v>1181.499268</v>
      </c>
      <c r="S45" s="71">
        <v>1190.7692870000001</v>
      </c>
      <c r="T45" s="71">
        <v>1196.997437</v>
      </c>
      <c r="U45" s="71">
        <v>1207.003052</v>
      </c>
      <c r="V45" s="71">
        <v>1216.725586</v>
      </c>
      <c r="W45" s="71">
        <v>1225.0670170000001</v>
      </c>
      <c r="X45" s="71">
        <v>1224.1254879999999</v>
      </c>
      <c r="Y45" s="71">
        <v>1227.2430420000001</v>
      </c>
      <c r="Z45" s="71">
        <v>1226.518677</v>
      </c>
      <c r="AA45" s="71">
        <v>1230.0977780000001</v>
      </c>
      <c r="AB45" s="71">
        <v>1244.970703</v>
      </c>
      <c r="AC45" s="71">
        <v>1260.563232</v>
      </c>
      <c r="AD45" s="71">
        <v>1275.1547849999999</v>
      </c>
      <c r="AE45" s="71">
        <v>1287.192871</v>
      </c>
      <c r="AF45" s="71">
        <v>1301.9788820000001</v>
      </c>
      <c r="AG45" s="71">
        <v>1316.4930420000001</v>
      </c>
      <c r="AH45" s="71">
        <v>1328.27478</v>
      </c>
      <c r="AI45" s="71">
        <v>1344.4632570000001</v>
      </c>
      <c r="AJ45" s="71">
        <v>1362.2771</v>
      </c>
      <c r="AK45" s="69">
        <v>8.9580000000000007E-3</v>
      </c>
    </row>
    <row r="46" spans="1:37" ht="15" hidden="1" customHeight="1" x14ac:dyDescent="0.45">
      <c r="A46" s="25" t="s">
        <v>645</v>
      </c>
      <c r="B46" s="67" t="s">
        <v>465</v>
      </c>
      <c r="C46" s="71">
        <v>209.837234</v>
      </c>
      <c r="D46" s="71">
        <v>214.50366199999999</v>
      </c>
      <c r="E46" s="71">
        <v>218.97323600000001</v>
      </c>
      <c r="F46" s="71">
        <v>223.272156</v>
      </c>
      <c r="G46" s="71">
        <v>227.391739</v>
      </c>
      <c r="H46" s="71">
        <v>231.308212</v>
      </c>
      <c r="I46" s="71">
        <v>234.97541799999999</v>
      </c>
      <c r="J46" s="71">
        <v>238.386719</v>
      </c>
      <c r="K46" s="71">
        <v>240.553741</v>
      </c>
      <c r="L46" s="71">
        <v>243.38324</v>
      </c>
      <c r="M46" s="71">
        <v>245.84494000000001</v>
      </c>
      <c r="N46" s="71">
        <v>247.89111299999999</v>
      </c>
      <c r="O46" s="71">
        <v>249.984375</v>
      </c>
      <c r="P46" s="71">
        <v>256.17126500000001</v>
      </c>
      <c r="Q46" s="71">
        <v>264.96478300000001</v>
      </c>
      <c r="R46" s="71">
        <v>270.07568400000002</v>
      </c>
      <c r="S46" s="71">
        <v>280.44961499999999</v>
      </c>
      <c r="T46" s="71">
        <v>290.647491</v>
      </c>
      <c r="U46" s="71">
        <v>300.86203</v>
      </c>
      <c r="V46" s="71">
        <v>311.10580399999998</v>
      </c>
      <c r="W46" s="71">
        <v>321.60574300000002</v>
      </c>
      <c r="X46" s="71">
        <v>332.20992999999999</v>
      </c>
      <c r="Y46" s="71">
        <v>343.07543900000002</v>
      </c>
      <c r="Z46" s="71">
        <v>351.47152699999998</v>
      </c>
      <c r="AA46" s="71">
        <v>362.87756300000001</v>
      </c>
      <c r="AB46" s="71">
        <v>374.55166600000001</v>
      </c>
      <c r="AC46" s="71">
        <v>386.48288000000002</v>
      </c>
      <c r="AD46" s="71">
        <v>398.76312300000001</v>
      </c>
      <c r="AE46" s="71">
        <v>411.34954800000003</v>
      </c>
      <c r="AF46" s="71">
        <v>424.23852499999998</v>
      </c>
      <c r="AG46" s="71">
        <v>437.33651700000001</v>
      </c>
      <c r="AH46" s="71">
        <v>450.85098299999999</v>
      </c>
      <c r="AI46" s="71">
        <v>464.94073500000002</v>
      </c>
      <c r="AJ46" s="71">
        <v>479.79397599999999</v>
      </c>
      <c r="AK46" s="69">
        <v>2.5475999999999999E-2</v>
      </c>
    </row>
    <row r="47" spans="1:37" ht="15" hidden="1" customHeight="1" x14ac:dyDescent="0.45">
      <c r="A47" s="25" t="s">
        <v>646</v>
      </c>
      <c r="B47" s="67" t="s">
        <v>467</v>
      </c>
      <c r="C47" s="71">
        <v>408.297821</v>
      </c>
      <c r="D47" s="71">
        <v>417.48492399999998</v>
      </c>
      <c r="E47" s="71">
        <v>426.53250100000002</v>
      </c>
      <c r="F47" s="71">
        <v>435.43975799999998</v>
      </c>
      <c r="G47" s="71">
        <v>444.12249800000001</v>
      </c>
      <c r="H47" s="71">
        <v>452.54672199999999</v>
      </c>
      <c r="I47" s="71">
        <v>460.71710200000001</v>
      </c>
      <c r="J47" s="71">
        <v>468.64599600000003</v>
      </c>
      <c r="K47" s="71">
        <v>476.32870500000001</v>
      </c>
      <c r="L47" s="71">
        <v>483.75762900000001</v>
      </c>
      <c r="M47" s="71">
        <v>490.63723800000002</v>
      </c>
      <c r="N47" s="71">
        <v>496.96810900000003</v>
      </c>
      <c r="O47" s="71">
        <v>501.08932499999997</v>
      </c>
      <c r="P47" s="71">
        <v>508.101471</v>
      </c>
      <c r="Q47" s="71">
        <v>515.215149</v>
      </c>
      <c r="R47" s="71">
        <v>522.91662599999995</v>
      </c>
      <c r="S47" s="71">
        <v>529.70184300000005</v>
      </c>
      <c r="T47" s="71">
        <v>535.66210899999999</v>
      </c>
      <c r="U47" s="71">
        <v>540.74237100000005</v>
      </c>
      <c r="V47" s="71">
        <v>538.41687000000002</v>
      </c>
      <c r="W47" s="71">
        <v>545.837219</v>
      </c>
      <c r="X47" s="71">
        <v>552.35125700000003</v>
      </c>
      <c r="Y47" s="71">
        <v>558.89898700000003</v>
      </c>
      <c r="Z47" s="71">
        <v>566.43646200000001</v>
      </c>
      <c r="AA47" s="71">
        <v>575.92724599999997</v>
      </c>
      <c r="AB47" s="71">
        <v>584.43090800000004</v>
      </c>
      <c r="AC47" s="71">
        <v>591.86218299999996</v>
      </c>
      <c r="AD47" s="71">
        <v>598.23944100000006</v>
      </c>
      <c r="AE47" s="71">
        <v>606.54113800000005</v>
      </c>
      <c r="AF47" s="71">
        <v>612.73980700000004</v>
      </c>
      <c r="AG47" s="71">
        <v>619.79949999999997</v>
      </c>
      <c r="AH47" s="71">
        <v>622.707581</v>
      </c>
      <c r="AI47" s="71">
        <v>627.49224900000002</v>
      </c>
      <c r="AJ47" s="71">
        <v>633.17022699999995</v>
      </c>
      <c r="AK47" s="69">
        <v>1.3100000000000001E-2</v>
      </c>
    </row>
    <row r="48" spans="1:37" ht="15" hidden="1" customHeight="1" x14ac:dyDescent="0.45">
      <c r="A48" s="25" t="s">
        <v>647</v>
      </c>
      <c r="B48" s="67" t="s">
        <v>483</v>
      </c>
      <c r="C48" s="71">
        <v>3803.5832519999999</v>
      </c>
      <c r="D48" s="71">
        <v>4216.2641599999997</v>
      </c>
      <c r="E48" s="71">
        <v>4652.0673829999996</v>
      </c>
      <c r="F48" s="71">
        <v>5110.8017579999996</v>
      </c>
      <c r="G48" s="71">
        <v>5585.4775390000004</v>
      </c>
      <c r="H48" s="71">
        <v>6084.2148440000001</v>
      </c>
      <c r="I48" s="71">
        <v>6572.0180659999996</v>
      </c>
      <c r="J48" s="71">
        <v>7081.408203</v>
      </c>
      <c r="K48" s="71">
        <v>7614.5078119999998</v>
      </c>
      <c r="L48" s="71">
        <v>8153.8632809999999</v>
      </c>
      <c r="M48" s="71">
        <v>8732.9394530000009</v>
      </c>
      <c r="N48" s="71">
        <v>9311.3466800000006</v>
      </c>
      <c r="O48" s="71">
        <v>9935.1699219999991</v>
      </c>
      <c r="P48" s="71">
        <v>10576.15625</v>
      </c>
      <c r="Q48" s="71">
        <v>11203.165039</v>
      </c>
      <c r="R48" s="71">
        <v>11851.530273</v>
      </c>
      <c r="S48" s="71">
        <v>12532.708008</v>
      </c>
      <c r="T48" s="71">
        <v>13222.043944999999</v>
      </c>
      <c r="U48" s="71">
        <v>13935.317383</v>
      </c>
      <c r="V48" s="71">
        <v>14668.458984000001</v>
      </c>
      <c r="W48" s="71">
        <v>15420.896484000001</v>
      </c>
      <c r="X48" s="71">
        <v>16193.955078000001</v>
      </c>
      <c r="Y48" s="71">
        <v>16969.734375</v>
      </c>
      <c r="Z48" s="71">
        <v>17684.958984000001</v>
      </c>
      <c r="AA48" s="71">
        <v>18484.921875</v>
      </c>
      <c r="AB48" s="71">
        <v>19271.332031000002</v>
      </c>
      <c r="AC48" s="71">
        <v>20093.810547000001</v>
      </c>
      <c r="AD48" s="71">
        <v>20880.982422000001</v>
      </c>
      <c r="AE48" s="71">
        <v>21714.992188</v>
      </c>
      <c r="AF48" s="71">
        <v>22505.863281000002</v>
      </c>
      <c r="AG48" s="71">
        <v>23332.845702999999</v>
      </c>
      <c r="AH48" s="71">
        <v>24161.570312</v>
      </c>
      <c r="AI48" s="71">
        <v>24990.556640999999</v>
      </c>
      <c r="AJ48" s="71">
        <v>25816.9375</v>
      </c>
      <c r="AK48" s="69">
        <v>5.8262000000000001E-2</v>
      </c>
    </row>
    <row r="49" spans="1:37" ht="15" hidden="1" customHeight="1" x14ac:dyDescent="0.45">
      <c r="A49" s="25" t="s">
        <v>648</v>
      </c>
      <c r="B49" s="67" t="s">
        <v>463</v>
      </c>
      <c r="C49" s="71">
        <v>2910.6538089999999</v>
      </c>
      <c r="D49" s="71">
        <v>3234.766846</v>
      </c>
      <c r="E49" s="71">
        <v>3577.360107</v>
      </c>
      <c r="F49" s="71">
        <v>3938.3286130000001</v>
      </c>
      <c r="G49" s="71">
        <v>4317.5356449999999</v>
      </c>
      <c r="H49" s="71">
        <v>4709.1152339999999</v>
      </c>
      <c r="I49" s="71">
        <v>5101.1967770000001</v>
      </c>
      <c r="J49" s="71">
        <v>5511.0297849999997</v>
      </c>
      <c r="K49" s="71">
        <v>5940.888672</v>
      </c>
      <c r="L49" s="71">
        <v>6390.408203</v>
      </c>
      <c r="M49" s="71">
        <v>6858.4506840000004</v>
      </c>
      <c r="N49" s="71">
        <v>7345.0073240000002</v>
      </c>
      <c r="O49" s="71">
        <v>7849.751953</v>
      </c>
      <c r="P49" s="71">
        <v>8371.6982420000004</v>
      </c>
      <c r="Q49" s="71">
        <v>8896.1210940000001</v>
      </c>
      <c r="R49" s="71">
        <v>9437.3867190000001</v>
      </c>
      <c r="S49" s="71">
        <v>9995.8525389999995</v>
      </c>
      <c r="T49" s="71">
        <v>10570.341796999999</v>
      </c>
      <c r="U49" s="71">
        <v>11162.499023</v>
      </c>
      <c r="V49" s="71">
        <v>11769.097656</v>
      </c>
      <c r="W49" s="71">
        <v>12389.739258</v>
      </c>
      <c r="X49" s="71">
        <v>13025.659180000001</v>
      </c>
      <c r="Y49" s="71">
        <v>13658.46875</v>
      </c>
      <c r="Z49" s="71">
        <v>14258.640625</v>
      </c>
      <c r="AA49" s="71">
        <v>14904.350586</v>
      </c>
      <c r="AB49" s="71">
        <v>15558.594727</v>
      </c>
      <c r="AC49" s="71">
        <v>16217.874023</v>
      </c>
      <c r="AD49" s="71">
        <v>16879.830077999999</v>
      </c>
      <c r="AE49" s="71">
        <v>17544.878906000002</v>
      </c>
      <c r="AF49" s="71">
        <v>18211.613281000002</v>
      </c>
      <c r="AG49" s="71">
        <v>18882.671875</v>
      </c>
      <c r="AH49" s="71">
        <v>19552.771484000001</v>
      </c>
      <c r="AI49" s="71">
        <v>20220.951172000001</v>
      </c>
      <c r="AJ49" s="71">
        <v>20888.732422000001</v>
      </c>
      <c r="AK49" s="69">
        <v>6.0021999999999999E-2</v>
      </c>
    </row>
    <row r="50" spans="1:37" ht="15" hidden="1" customHeight="1" x14ac:dyDescent="0.45">
      <c r="A50" s="25" t="s">
        <v>649</v>
      </c>
      <c r="B50" s="67" t="s">
        <v>465</v>
      </c>
      <c r="C50" s="71">
        <v>648.84509300000002</v>
      </c>
      <c r="D50" s="71">
        <v>716.34777799999995</v>
      </c>
      <c r="E50" s="71">
        <v>787.495544</v>
      </c>
      <c r="F50" s="71">
        <v>862.22198500000002</v>
      </c>
      <c r="G50" s="71">
        <v>933.672729</v>
      </c>
      <c r="H50" s="71">
        <v>1015.7366940000001</v>
      </c>
      <c r="I50" s="71">
        <v>1085.358643</v>
      </c>
      <c r="J50" s="71">
        <v>1157.758789</v>
      </c>
      <c r="K50" s="71">
        <v>1232.81897</v>
      </c>
      <c r="L50" s="71">
        <v>1293.5363769999999</v>
      </c>
      <c r="M50" s="71">
        <v>1374.513794</v>
      </c>
      <c r="N50" s="71">
        <v>1435.349976</v>
      </c>
      <c r="O50" s="71">
        <v>1522.4910890000001</v>
      </c>
      <c r="P50" s="71">
        <v>1608.745361</v>
      </c>
      <c r="Q50" s="71">
        <v>1677.735962</v>
      </c>
      <c r="R50" s="71">
        <v>1750.4704589999999</v>
      </c>
      <c r="S50" s="71">
        <v>1838.0153809999999</v>
      </c>
      <c r="T50" s="71">
        <v>1917.9073490000001</v>
      </c>
      <c r="U50" s="71">
        <v>2002.30249</v>
      </c>
      <c r="V50" s="71">
        <v>2091.3635250000002</v>
      </c>
      <c r="W50" s="71">
        <v>2184.9291990000002</v>
      </c>
      <c r="X50" s="71">
        <v>2283.0825199999999</v>
      </c>
      <c r="Y50" s="71">
        <v>2386.3359380000002</v>
      </c>
      <c r="Z50" s="71">
        <v>2461.0258789999998</v>
      </c>
      <c r="AA50" s="71">
        <v>2574.2272950000001</v>
      </c>
      <c r="AB50" s="71">
        <v>2664.6586910000001</v>
      </c>
      <c r="AC50" s="71">
        <v>2785.4204100000002</v>
      </c>
      <c r="AD50" s="71">
        <v>2867.483154</v>
      </c>
      <c r="AE50" s="71">
        <v>2992.5742190000001</v>
      </c>
      <c r="AF50" s="71">
        <v>3072.110596</v>
      </c>
      <c r="AG50" s="71">
        <v>3184.7951659999999</v>
      </c>
      <c r="AH50" s="71">
        <v>3278.1171880000002</v>
      </c>
      <c r="AI50" s="71">
        <v>3360.47876</v>
      </c>
      <c r="AJ50" s="71">
        <v>3441.3718260000001</v>
      </c>
      <c r="AK50" s="69">
        <v>5.0268E-2</v>
      </c>
    </row>
    <row r="51" spans="1:37" ht="15" hidden="1" customHeight="1" x14ac:dyDescent="0.45">
      <c r="A51" s="25" t="s">
        <v>650</v>
      </c>
      <c r="B51" s="67" t="s">
        <v>467</v>
      </c>
      <c r="C51" s="71">
        <v>244.084137</v>
      </c>
      <c r="D51" s="71">
        <v>265.149475</v>
      </c>
      <c r="E51" s="71">
        <v>287.211975</v>
      </c>
      <c r="F51" s="71">
        <v>310.25073200000003</v>
      </c>
      <c r="G51" s="71">
        <v>334.26925699999998</v>
      </c>
      <c r="H51" s="71">
        <v>359.36267099999998</v>
      </c>
      <c r="I51" s="71">
        <v>385.46246300000001</v>
      </c>
      <c r="J51" s="71">
        <v>412.619507</v>
      </c>
      <c r="K51" s="71">
        <v>440.80041499999999</v>
      </c>
      <c r="L51" s="71">
        <v>469.91888399999999</v>
      </c>
      <c r="M51" s="71">
        <v>499.97442599999999</v>
      </c>
      <c r="N51" s="71">
        <v>530.98919699999999</v>
      </c>
      <c r="O51" s="71">
        <v>562.92663600000003</v>
      </c>
      <c r="P51" s="71">
        <v>595.71289100000001</v>
      </c>
      <c r="Q51" s="71">
        <v>629.30780000000004</v>
      </c>
      <c r="R51" s="71">
        <v>663.67279099999996</v>
      </c>
      <c r="S51" s="71">
        <v>698.840149</v>
      </c>
      <c r="T51" s="71">
        <v>733.79528800000003</v>
      </c>
      <c r="U51" s="71">
        <v>770.51605199999995</v>
      </c>
      <c r="V51" s="71">
        <v>807.99804700000004</v>
      </c>
      <c r="W51" s="71">
        <v>846.22900400000003</v>
      </c>
      <c r="X51" s="71">
        <v>885.21319600000004</v>
      </c>
      <c r="Y51" s="71">
        <v>924.93029799999999</v>
      </c>
      <c r="Z51" s="71">
        <v>965.29370100000006</v>
      </c>
      <c r="AA51" s="71">
        <v>1006.342957</v>
      </c>
      <c r="AB51" s="71">
        <v>1048.078491</v>
      </c>
      <c r="AC51" s="71">
        <v>1090.5153809999999</v>
      </c>
      <c r="AD51" s="71">
        <v>1133.669922</v>
      </c>
      <c r="AE51" s="71">
        <v>1177.5397949999999</v>
      </c>
      <c r="AF51" s="71">
        <v>1222.1383060000001</v>
      </c>
      <c r="AG51" s="71">
        <v>1265.3795170000001</v>
      </c>
      <c r="AH51" s="71">
        <v>1330.6820070000001</v>
      </c>
      <c r="AI51" s="71">
        <v>1409.126831</v>
      </c>
      <c r="AJ51" s="71">
        <v>1486.8332519999999</v>
      </c>
      <c r="AK51" s="69">
        <v>5.5356000000000002E-2</v>
      </c>
    </row>
    <row r="52" spans="1:37" ht="15" hidden="1" customHeight="1" x14ac:dyDescent="0.45">
      <c r="A52" s="25" t="s">
        <v>651</v>
      </c>
      <c r="B52" s="67" t="s">
        <v>485</v>
      </c>
      <c r="C52" s="71">
        <v>1073.529297</v>
      </c>
      <c r="D52" s="71">
        <v>1139.967529</v>
      </c>
      <c r="E52" s="71">
        <v>1206.746582</v>
      </c>
      <c r="F52" s="71">
        <v>1273.2727050000001</v>
      </c>
      <c r="G52" s="71">
        <v>1339.828857</v>
      </c>
      <c r="H52" s="71">
        <v>1405.7633060000001</v>
      </c>
      <c r="I52" s="71">
        <v>1471.2232670000001</v>
      </c>
      <c r="J52" s="71">
        <v>1537.129639</v>
      </c>
      <c r="K52" s="71">
        <v>1602.3081050000001</v>
      </c>
      <c r="L52" s="71">
        <v>1666.5920410000001</v>
      </c>
      <c r="M52" s="71">
        <v>1729.8450929999999</v>
      </c>
      <c r="N52" s="71">
        <v>1792.087524</v>
      </c>
      <c r="O52" s="71">
        <v>1853.1607670000001</v>
      </c>
      <c r="P52" s="71">
        <v>1912.8673100000001</v>
      </c>
      <c r="Q52" s="71">
        <v>1970.9219969999999</v>
      </c>
      <c r="R52" s="71">
        <v>2027.3603519999999</v>
      </c>
      <c r="S52" s="71">
        <v>2081.8984380000002</v>
      </c>
      <c r="T52" s="71">
        <v>2134.6098630000001</v>
      </c>
      <c r="U52" s="71">
        <v>2185.525635</v>
      </c>
      <c r="V52" s="71">
        <v>2234.701904</v>
      </c>
      <c r="W52" s="71">
        <v>2282.294922</v>
      </c>
      <c r="X52" s="71">
        <v>2328.1831050000001</v>
      </c>
      <c r="Y52" s="71">
        <v>2372.1232909999999</v>
      </c>
      <c r="Z52" s="71">
        <v>2413.9873050000001</v>
      </c>
      <c r="AA52" s="71">
        <v>2454.2172850000002</v>
      </c>
      <c r="AB52" s="71">
        <v>2492.7463379999999</v>
      </c>
      <c r="AC52" s="71">
        <v>2528.6291500000002</v>
      </c>
      <c r="AD52" s="71">
        <v>2563.6809079999998</v>
      </c>
      <c r="AE52" s="71">
        <v>2597.017578</v>
      </c>
      <c r="AF52" s="71">
        <v>2628.3947750000002</v>
      </c>
      <c r="AG52" s="71">
        <v>2657.6899410000001</v>
      </c>
      <c r="AH52" s="71">
        <v>2685.1108399999998</v>
      </c>
      <c r="AI52" s="71">
        <v>2710.9626459999999</v>
      </c>
      <c r="AJ52" s="71">
        <v>2734.8364259999998</v>
      </c>
      <c r="AK52" s="69">
        <v>2.7723000000000001E-2</v>
      </c>
    </row>
    <row r="53" spans="1:37" ht="15" hidden="1" customHeight="1" x14ac:dyDescent="0.45">
      <c r="A53" s="25" t="s">
        <v>652</v>
      </c>
      <c r="B53" s="67" t="s">
        <v>463</v>
      </c>
      <c r="C53" s="71">
        <v>469.40670799999998</v>
      </c>
      <c r="D53" s="71">
        <v>502.40566999999999</v>
      </c>
      <c r="E53" s="71">
        <v>535.76355000000001</v>
      </c>
      <c r="F53" s="71">
        <v>569.21246299999996</v>
      </c>
      <c r="G53" s="71">
        <v>602.90325900000005</v>
      </c>
      <c r="H53" s="71">
        <v>636.29235800000004</v>
      </c>
      <c r="I53" s="71">
        <v>669.60272199999997</v>
      </c>
      <c r="J53" s="71">
        <v>703.92553699999996</v>
      </c>
      <c r="K53" s="71">
        <v>738.25152600000001</v>
      </c>
      <c r="L53" s="71">
        <v>772.50585899999999</v>
      </c>
      <c r="M53" s="71">
        <v>806.58007799999996</v>
      </c>
      <c r="N53" s="71">
        <v>840.44317599999999</v>
      </c>
      <c r="O53" s="71">
        <v>874.03424099999995</v>
      </c>
      <c r="P53" s="71">
        <v>907.24713099999997</v>
      </c>
      <c r="Q53" s="71">
        <v>939.86187700000005</v>
      </c>
      <c r="R53" s="71">
        <v>971.94665499999996</v>
      </c>
      <c r="S53" s="71">
        <v>1003.194641</v>
      </c>
      <c r="T53" s="71">
        <v>1033.6396480000001</v>
      </c>
      <c r="U53" s="71">
        <v>1063.181763</v>
      </c>
      <c r="V53" s="71">
        <v>1091.725952</v>
      </c>
      <c r="W53" s="71">
        <v>1119.365845</v>
      </c>
      <c r="X53" s="71">
        <v>1145.9754640000001</v>
      </c>
      <c r="Y53" s="71">
        <v>1171.3955080000001</v>
      </c>
      <c r="Z53" s="71">
        <v>1195.48938</v>
      </c>
      <c r="AA53" s="71">
        <v>1218.630371</v>
      </c>
      <c r="AB53" s="71">
        <v>1240.746948</v>
      </c>
      <c r="AC53" s="71">
        <v>1261.88501</v>
      </c>
      <c r="AD53" s="71">
        <v>1281.8442379999999</v>
      </c>
      <c r="AE53" s="71">
        <v>1300.767578</v>
      </c>
      <c r="AF53" s="71">
        <v>1318.436768</v>
      </c>
      <c r="AG53" s="71">
        <v>1334.7418210000001</v>
      </c>
      <c r="AH53" s="71">
        <v>1349.8826899999999</v>
      </c>
      <c r="AI53" s="71">
        <v>1364.0974120000001</v>
      </c>
      <c r="AJ53" s="71">
        <v>1376.913452</v>
      </c>
      <c r="AK53" s="69">
        <v>3.2008000000000002E-2</v>
      </c>
    </row>
    <row r="54" spans="1:37" ht="15" hidden="1" customHeight="1" x14ac:dyDescent="0.45">
      <c r="A54" s="25" t="s">
        <v>653</v>
      </c>
      <c r="B54" s="67" t="s">
        <v>465</v>
      </c>
      <c r="C54" s="71">
        <v>493.83142099999998</v>
      </c>
      <c r="D54" s="71">
        <v>521.944885</v>
      </c>
      <c r="E54" s="71">
        <v>550.05743399999994</v>
      </c>
      <c r="F54" s="71">
        <v>577.89855999999997</v>
      </c>
      <c r="G54" s="71">
        <v>605.57928500000003</v>
      </c>
      <c r="H54" s="71">
        <v>633.01238999999998</v>
      </c>
      <c r="I54" s="71">
        <v>660.14031999999997</v>
      </c>
      <c r="J54" s="71">
        <v>686.80395499999997</v>
      </c>
      <c r="K54" s="71">
        <v>712.85314900000003</v>
      </c>
      <c r="L54" s="71">
        <v>738.20996100000002</v>
      </c>
      <c r="M54" s="71">
        <v>762.85906999999997</v>
      </c>
      <c r="N54" s="71">
        <v>786.86163299999998</v>
      </c>
      <c r="O54" s="71">
        <v>810.131531</v>
      </c>
      <c r="P54" s="71">
        <v>832.59283400000004</v>
      </c>
      <c r="Q54" s="71">
        <v>854.19750999999997</v>
      </c>
      <c r="R54" s="71">
        <v>874.91931199999999</v>
      </c>
      <c r="S54" s="71">
        <v>894.78045699999996</v>
      </c>
      <c r="T54" s="71">
        <v>913.82043499999997</v>
      </c>
      <c r="U54" s="71">
        <v>932.168091</v>
      </c>
      <c r="V54" s="71">
        <v>949.98010299999999</v>
      </c>
      <c r="W54" s="71">
        <v>967.31426999999996</v>
      </c>
      <c r="X54" s="71">
        <v>984.16107199999999</v>
      </c>
      <c r="Y54" s="71">
        <v>1000.41394</v>
      </c>
      <c r="Z54" s="71">
        <v>1016.061462</v>
      </c>
      <c r="AA54" s="71">
        <v>1031.1560059999999</v>
      </c>
      <c r="AB54" s="71">
        <v>1045.694702</v>
      </c>
      <c r="AC54" s="71">
        <v>1059.6751710000001</v>
      </c>
      <c r="AD54" s="71">
        <v>1073.094482</v>
      </c>
      <c r="AE54" s="71">
        <v>1085.9097899999999</v>
      </c>
      <c r="AF54" s="71">
        <v>1098.0706789999999</v>
      </c>
      <c r="AG54" s="71">
        <v>1109.5379640000001</v>
      </c>
      <c r="AH54" s="71">
        <v>1120.3092039999999</v>
      </c>
      <c r="AI54" s="71">
        <v>1130.4525149999999</v>
      </c>
      <c r="AJ54" s="71">
        <v>1140.029419</v>
      </c>
      <c r="AK54" s="69">
        <v>2.4714E-2</v>
      </c>
    </row>
    <row r="55" spans="1:37" ht="15" hidden="1" customHeight="1" x14ac:dyDescent="0.45">
      <c r="A55" s="25" t="s">
        <v>654</v>
      </c>
      <c r="B55" s="67" t="s">
        <v>467</v>
      </c>
      <c r="C55" s="71">
        <v>110.291077</v>
      </c>
      <c r="D55" s="71">
        <v>115.61694300000001</v>
      </c>
      <c r="E55" s="71">
        <v>120.925545</v>
      </c>
      <c r="F55" s="71">
        <v>126.161568</v>
      </c>
      <c r="G55" s="71">
        <v>131.34625199999999</v>
      </c>
      <c r="H55" s="71">
        <v>136.458664</v>
      </c>
      <c r="I55" s="71">
        <v>141.48019400000001</v>
      </c>
      <c r="J55" s="71">
        <v>146.400116</v>
      </c>
      <c r="K55" s="71">
        <v>151.203384</v>
      </c>
      <c r="L55" s="71">
        <v>155.87616</v>
      </c>
      <c r="M55" s="71">
        <v>160.405914</v>
      </c>
      <c r="N55" s="71">
        <v>164.78270000000001</v>
      </c>
      <c r="O55" s="71">
        <v>168.99496500000001</v>
      </c>
      <c r="P55" s="71">
        <v>173.02737400000001</v>
      </c>
      <c r="Q55" s="71">
        <v>176.86264</v>
      </c>
      <c r="R55" s="71">
        <v>180.49444600000001</v>
      </c>
      <c r="S55" s="71">
        <v>183.923416</v>
      </c>
      <c r="T55" s="71">
        <v>187.14982599999999</v>
      </c>
      <c r="U55" s="71">
        <v>190.17567399999999</v>
      </c>
      <c r="V55" s="71">
        <v>192.995926</v>
      </c>
      <c r="W55" s="71">
        <v>195.614868</v>
      </c>
      <c r="X55" s="71">
        <v>198.046539</v>
      </c>
      <c r="Y55" s="71">
        <v>200.31366</v>
      </c>
      <c r="Z55" s="71">
        <v>202.436508</v>
      </c>
      <c r="AA55" s="71">
        <v>204.43083200000001</v>
      </c>
      <c r="AB55" s="71">
        <v>206.304779</v>
      </c>
      <c r="AC55" s="71">
        <v>207.06918300000001</v>
      </c>
      <c r="AD55" s="71">
        <v>208.742233</v>
      </c>
      <c r="AE55" s="71">
        <v>210.340363</v>
      </c>
      <c r="AF55" s="71">
        <v>211.88751199999999</v>
      </c>
      <c r="AG55" s="71">
        <v>213.41017199999999</v>
      </c>
      <c r="AH55" s="71">
        <v>214.91892999999999</v>
      </c>
      <c r="AI55" s="71">
        <v>216.412903</v>
      </c>
      <c r="AJ55" s="71">
        <v>217.89359999999999</v>
      </c>
      <c r="AK55" s="69">
        <v>2.0001000000000001E-2</v>
      </c>
    </row>
    <row r="56" spans="1:37" ht="15" hidden="1" customHeight="1" x14ac:dyDescent="0.45">
      <c r="A56" s="25" t="s">
        <v>655</v>
      </c>
      <c r="B56" s="67" t="s">
        <v>487</v>
      </c>
      <c r="C56" s="71">
        <v>2455.9228520000001</v>
      </c>
      <c r="D56" s="71">
        <v>2676.7683109999998</v>
      </c>
      <c r="E56" s="71">
        <v>2907.726807</v>
      </c>
      <c r="F56" s="71">
        <v>3147.8520509999998</v>
      </c>
      <c r="G56" s="71">
        <v>3397.4064939999998</v>
      </c>
      <c r="H56" s="71">
        <v>3657.1701659999999</v>
      </c>
      <c r="I56" s="71">
        <v>3927.7646479999999</v>
      </c>
      <c r="J56" s="71">
        <v>4209.6123049999997</v>
      </c>
      <c r="K56" s="71">
        <v>4502.0869140000004</v>
      </c>
      <c r="L56" s="71">
        <v>4804.8491210000002</v>
      </c>
      <c r="M56" s="71">
        <v>5118.8378910000001</v>
      </c>
      <c r="N56" s="71">
        <v>5445.6098629999997</v>
      </c>
      <c r="O56" s="71">
        <v>5784.7734380000002</v>
      </c>
      <c r="P56" s="71">
        <v>6137.029297</v>
      </c>
      <c r="Q56" s="71">
        <v>6500.0400390000004</v>
      </c>
      <c r="R56" s="71">
        <v>6873.9721680000002</v>
      </c>
      <c r="S56" s="71">
        <v>7261.7158200000003</v>
      </c>
      <c r="T56" s="71">
        <v>7662.2182620000003</v>
      </c>
      <c r="U56" s="71">
        <v>8077.1000979999999</v>
      </c>
      <c r="V56" s="71">
        <v>8506.0205079999996</v>
      </c>
      <c r="W56" s="71">
        <v>8948.1611329999996</v>
      </c>
      <c r="X56" s="71">
        <v>9402.7832030000009</v>
      </c>
      <c r="Y56" s="71">
        <v>9874.1738280000009</v>
      </c>
      <c r="Z56" s="71">
        <v>10358.449219</v>
      </c>
      <c r="AA56" s="71">
        <v>10857.279296999999</v>
      </c>
      <c r="AB56" s="71">
        <v>11369.658203000001</v>
      </c>
      <c r="AC56" s="71">
        <v>11893.966796999999</v>
      </c>
      <c r="AD56" s="71">
        <v>12428.986328000001</v>
      </c>
      <c r="AE56" s="71">
        <v>12975.392578000001</v>
      </c>
      <c r="AF56" s="71">
        <v>13531.023438</v>
      </c>
      <c r="AG56" s="71">
        <v>14097.841796999999</v>
      </c>
      <c r="AH56" s="71">
        <v>14672.125</v>
      </c>
      <c r="AI56" s="71">
        <v>15257.526367</v>
      </c>
      <c r="AJ56" s="71">
        <v>15854.038086</v>
      </c>
      <c r="AK56" s="69">
        <v>5.7161999999999998E-2</v>
      </c>
    </row>
    <row r="57" spans="1:37" ht="15" hidden="1" customHeight="1" x14ac:dyDescent="0.45">
      <c r="A57" s="25" t="s">
        <v>656</v>
      </c>
      <c r="B57" s="67" t="s">
        <v>463</v>
      </c>
      <c r="C57" s="71">
        <v>1374.3798830000001</v>
      </c>
      <c r="D57" s="71">
        <v>1508.306519</v>
      </c>
      <c r="E57" s="71">
        <v>1648.9857179999999</v>
      </c>
      <c r="F57" s="71">
        <v>1795.5273440000001</v>
      </c>
      <c r="G57" s="71">
        <v>1948.143311</v>
      </c>
      <c r="H57" s="71">
        <v>2107.3854980000001</v>
      </c>
      <c r="I57" s="71">
        <v>2273.7451169999999</v>
      </c>
      <c r="J57" s="71">
        <v>2447.5520019999999</v>
      </c>
      <c r="K57" s="71">
        <v>2628.6545409999999</v>
      </c>
      <c r="L57" s="71">
        <v>2816.288086</v>
      </c>
      <c r="M57" s="71">
        <v>3010.892578</v>
      </c>
      <c r="N57" s="71">
        <v>3214.5317380000001</v>
      </c>
      <c r="O57" s="71">
        <v>3426.3620609999998</v>
      </c>
      <c r="P57" s="71">
        <v>3647.7080080000001</v>
      </c>
      <c r="Q57" s="71">
        <v>3876.7856449999999</v>
      </c>
      <c r="R57" s="71">
        <v>4113.7329099999997</v>
      </c>
      <c r="S57" s="71">
        <v>4359.2773440000001</v>
      </c>
      <c r="T57" s="71">
        <v>4611.9746089999999</v>
      </c>
      <c r="U57" s="71">
        <v>4875.7880859999996</v>
      </c>
      <c r="V57" s="71">
        <v>5148.3583980000003</v>
      </c>
      <c r="W57" s="71">
        <v>5430.0834960000002</v>
      </c>
      <c r="X57" s="71">
        <v>5721.0595700000003</v>
      </c>
      <c r="Y57" s="71">
        <v>6020.9594729999999</v>
      </c>
      <c r="Z57" s="71">
        <v>6329.7939450000003</v>
      </c>
      <c r="AA57" s="71">
        <v>6647.3676759999998</v>
      </c>
      <c r="AB57" s="71">
        <v>6972.8486329999996</v>
      </c>
      <c r="AC57" s="71">
        <v>7305.3813479999999</v>
      </c>
      <c r="AD57" s="71">
        <v>7644.3662109999996</v>
      </c>
      <c r="AE57" s="71">
        <v>7989.6860349999997</v>
      </c>
      <c r="AF57" s="71">
        <v>8340.8476559999999</v>
      </c>
      <c r="AG57" s="71">
        <v>8697.5888670000004</v>
      </c>
      <c r="AH57" s="71">
        <v>9059.6328119999998</v>
      </c>
      <c r="AI57" s="71">
        <v>9427.5029300000006</v>
      </c>
      <c r="AJ57" s="71">
        <v>9801.1337889999995</v>
      </c>
      <c r="AK57" s="69">
        <v>6.0228999999999998E-2</v>
      </c>
    </row>
    <row r="58" spans="1:37" ht="15" hidden="1" customHeight="1" x14ac:dyDescent="0.45">
      <c r="A58" s="25" t="s">
        <v>657</v>
      </c>
      <c r="B58" s="67" t="s">
        <v>465</v>
      </c>
      <c r="C58" s="71">
        <v>615.89868200000001</v>
      </c>
      <c r="D58" s="71">
        <v>667.83630400000004</v>
      </c>
      <c r="E58" s="71">
        <v>721.82281499999999</v>
      </c>
      <c r="F58" s="71">
        <v>777.84899900000005</v>
      </c>
      <c r="G58" s="71">
        <v>835.94671600000004</v>
      </c>
      <c r="H58" s="71">
        <v>896.24804700000004</v>
      </c>
      <c r="I58" s="71">
        <v>958.81378199999995</v>
      </c>
      <c r="J58" s="71">
        <v>1023.674927</v>
      </c>
      <c r="K58" s="71">
        <v>1090.7364500000001</v>
      </c>
      <c r="L58" s="71">
        <v>1159.9880370000001</v>
      </c>
      <c r="M58" s="71">
        <v>1231.5039059999999</v>
      </c>
      <c r="N58" s="71">
        <v>1305.322388</v>
      </c>
      <c r="O58" s="71">
        <v>1381.4105219999999</v>
      </c>
      <c r="P58" s="71">
        <v>1459.6557620000001</v>
      </c>
      <c r="Q58" s="71">
        <v>1539.9567870000001</v>
      </c>
      <c r="R58" s="71">
        <v>1622.1655270000001</v>
      </c>
      <c r="S58" s="71">
        <v>1705.3682859999999</v>
      </c>
      <c r="T58" s="71">
        <v>1791.7039789999999</v>
      </c>
      <c r="U58" s="71">
        <v>1880.285889</v>
      </c>
      <c r="V58" s="71">
        <v>1971.286987</v>
      </c>
      <c r="W58" s="71">
        <v>2064.9128420000002</v>
      </c>
      <c r="X58" s="71">
        <v>2159.3459469999998</v>
      </c>
      <c r="Y58" s="71">
        <v>2258.8688959999999</v>
      </c>
      <c r="Z58" s="71">
        <v>2360.5209960000002</v>
      </c>
      <c r="AA58" s="71">
        <v>2466.3532709999999</v>
      </c>
      <c r="AB58" s="71">
        <v>2575.1279300000001</v>
      </c>
      <c r="AC58" s="71">
        <v>2686.8686520000001</v>
      </c>
      <c r="AD58" s="71">
        <v>2801.5522460000002</v>
      </c>
      <c r="AE58" s="71">
        <v>2919.1813959999999</v>
      </c>
      <c r="AF58" s="71">
        <v>3038.6953119999998</v>
      </c>
      <c r="AG58" s="71">
        <v>3161.976318</v>
      </c>
      <c r="AH58" s="71">
        <v>3286.0119629999999</v>
      </c>
      <c r="AI58" s="71">
        <v>3413.8413089999999</v>
      </c>
      <c r="AJ58" s="71">
        <v>3545.3857419999999</v>
      </c>
      <c r="AK58" s="69">
        <v>5.3552000000000002E-2</v>
      </c>
    </row>
    <row r="59" spans="1:37" ht="15" hidden="1" customHeight="1" x14ac:dyDescent="0.45">
      <c r="A59" s="25" t="s">
        <v>658</v>
      </c>
      <c r="B59" s="67" t="s">
        <v>467</v>
      </c>
      <c r="C59" s="71">
        <v>465.644409</v>
      </c>
      <c r="D59" s="71">
        <v>500.62539700000002</v>
      </c>
      <c r="E59" s="71">
        <v>536.91815199999996</v>
      </c>
      <c r="F59" s="71">
        <v>574.47558600000002</v>
      </c>
      <c r="G59" s="71">
        <v>613.31634499999996</v>
      </c>
      <c r="H59" s="71">
        <v>653.53668200000004</v>
      </c>
      <c r="I59" s="71">
        <v>695.20593299999996</v>
      </c>
      <c r="J59" s="71">
        <v>738.38531499999999</v>
      </c>
      <c r="K59" s="71">
        <v>782.69604500000003</v>
      </c>
      <c r="L59" s="71">
        <v>828.57293700000002</v>
      </c>
      <c r="M59" s="71">
        <v>876.44134499999996</v>
      </c>
      <c r="N59" s="71">
        <v>925.75585899999999</v>
      </c>
      <c r="O59" s="71">
        <v>977.00116000000003</v>
      </c>
      <c r="P59" s="71">
        <v>1029.665283</v>
      </c>
      <c r="Q59" s="71">
        <v>1083.2979740000001</v>
      </c>
      <c r="R59" s="71">
        <v>1138.0738530000001</v>
      </c>
      <c r="S59" s="71">
        <v>1197.070068</v>
      </c>
      <c r="T59" s="71">
        <v>1258.5395510000001</v>
      </c>
      <c r="U59" s="71">
        <v>1321.025879</v>
      </c>
      <c r="V59" s="71">
        <v>1386.374634</v>
      </c>
      <c r="W59" s="71">
        <v>1453.164673</v>
      </c>
      <c r="X59" s="71">
        <v>1522.3779300000001</v>
      </c>
      <c r="Y59" s="71">
        <v>1594.3460689999999</v>
      </c>
      <c r="Z59" s="71">
        <v>1668.135254</v>
      </c>
      <c r="AA59" s="71">
        <v>1743.5589600000001</v>
      </c>
      <c r="AB59" s="71">
        <v>1821.682129</v>
      </c>
      <c r="AC59" s="71">
        <v>1901.716797</v>
      </c>
      <c r="AD59" s="71">
        <v>1983.0688479999999</v>
      </c>
      <c r="AE59" s="71">
        <v>2066.525635</v>
      </c>
      <c r="AF59" s="71">
        <v>2151.4799800000001</v>
      </c>
      <c r="AG59" s="71">
        <v>2238.2768550000001</v>
      </c>
      <c r="AH59" s="71">
        <v>2326.4804690000001</v>
      </c>
      <c r="AI59" s="71">
        <v>2416.1826169999999</v>
      </c>
      <c r="AJ59" s="71">
        <v>2507.5185550000001</v>
      </c>
      <c r="AK59" s="69">
        <v>5.1638999999999997E-2</v>
      </c>
    </row>
    <row r="60" spans="1:37" ht="15" hidden="1" customHeight="1" x14ac:dyDescent="0.45">
      <c r="A60" s="25" t="s">
        <v>659</v>
      </c>
      <c r="B60" s="67" t="s">
        <v>489</v>
      </c>
      <c r="C60" s="71">
        <v>796.59088099999997</v>
      </c>
      <c r="D60" s="71">
        <v>855.34045400000002</v>
      </c>
      <c r="E60" s="71">
        <v>917.00402799999995</v>
      </c>
      <c r="F60" s="71">
        <v>981.89013699999998</v>
      </c>
      <c r="G60" s="71">
        <v>1050.0329589999999</v>
      </c>
      <c r="H60" s="71">
        <v>1122.115356</v>
      </c>
      <c r="I60" s="71">
        <v>1198.7114260000001</v>
      </c>
      <c r="J60" s="71">
        <v>1280.029297</v>
      </c>
      <c r="K60" s="71">
        <v>1365.959717</v>
      </c>
      <c r="L60" s="71">
        <v>1456.7989500000001</v>
      </c>
      <c r="M60" s="71">
        <v>1552.814453</v>
      </c>
      <c r="N60" s="71">
        <v>1653.7142329999999</v>
      </c>
      <c r="O60" s="71">
        <v>1760.547607</v>
      </c>
      <c r="P60" s="71">
        <v>1872.5151370000001</v>
      </c>
      <c r="Q60" s="71">
        <v>1990.5124510000001</v>
      </c>
      <c r="R60" s="71">
        <v>2114.54126</v>
      </c>
      <c r="S60" s="71">
        <v>2247.609375</v>
      </c>
      <c r="T60" s="71">
        <v>2388.5078119999998</v>
      </c>
      <c r="U60" s="71">
        <v>2536.5178219999998</v>
      </c>
      <c r="V60" s="71">
        <v>2690.9926759999998</v>
      </c>
      <c r="W60" s="71">
        <v>2853.9213869999999</v>
      </c>
      <c r="X60" s="71">
        <v>3022.8603520000001</v>
      </c>
      <c r="Y60" s="71">
        <v>3217.1108399999998</v>
      </c>
      <c r="Z60" s="71">
        <v>3452.7954100000002</v>
      </c>
      <c r="AA60" s="71">
        <v>3673.2133789999998</v>
      </c>
      <c r="AB60" s="71">
        <v>3904.1665039999998</v>
      </c>
      <c r="AC60" s="71">
        <v>4146.3125</v>
      </c>
      <c r="AD60" s="71">
        <v>4400.4233400000003</v>
      </c>
      <c r="AE60" s="71">
        <v>4679.1391599999997</v>
      </c>
      <c r="AF60" s="71">
        <v>4975.2890619999998</v>
      </c>
      <c r="AG60" s="71">
        <v>5283.4731449999999</v>
      </c>
      <c r="AH60" s="71">
        <v>5608.0756840000004</v>
      </c>
      <c r="AI60" s="71">
        <v>5951.4326170000004</v>
      </c>
      <c r="AJ60" s="71">
        <v>6310.6108400000003</v>
      </c>
      <c r="AK60" s="69">
        <v>6.4444000000000001E-2</v>
      </c>
    </row>
    <row r="61" spans="1:37" ht="15" hidden="1" customHeight="1" x14ac:dyDescent="0.45">
      <c r="A61" s="25" t="s">
        <v>660</v>
      </c>
      <c r="B61" s="67" t="s">
        <v>463</v>
      </c>
      <c r="C61" s="71">
        <v>535.11596699999996</v>
      </c>
      <c r="D61" s="71">
        <v>574.69287099999997</v>
      </c>
      <c r="E61" s="71">
        <v>616.62622099999999</v>
      </c>
      <c r="F61" s="71">
        <v>661.01641800000004</v>
      </c>
      <c r="G61" s="71">
        <v>707.98113999999998</v>
      </c>
      <c r="H61" s="71">
        <v>757.71844499999997</v>
      </c>
      <c r="I61" s="71">
        <v>810.42889400000001</v>
      </c>
      <c r="J61" s="71">
        <v>866.26641800000004</v>
      </c>
      <c r="K61" s="71">
        <v>925.46704099999999</v>
      </c>
      <c r="L61" s="71">
        <v>988.28979500000003</v>
      </c>
      <c r="M61" s="71">
        <v>1054.768433</v>
      </c>
      <c r="N61" s="71">
        <v>1125.109009</v>
      </c>
      <c r="O61" s="71">
        <v>1199.6850589999999</v>
      </c>
      <c r="P61" s="71">
        <v>1278.300659</v>
      </c>
      <c r="Q61" s="71">
        <v>1360.9654539999999</v>
      </c>
      <c r="R61" s="71">
        <v>1447.672241</v>
      </c>
      <c r="S61" s="71">
        <v>1539.087158</v>
      </c>
      <c r="T61" s="71">
        <v>1635.510986</v>
      </c>
      <c r="U61" s="71">
        <v>1737.0214840000001</v>
      </c>
      <c r="V61" s="71">
        <v>1842.717163</v>
      </c>
      <c r="W61" s="71">
        <v>1954.559082</v>
      </c>
      <c r="X61" s="71">
        <v>2071.3420409999999</v>
      </c>
      <c r="Y61" s="71">
        <v>2210.0639649999998</v>
      </c>
      <c r="Z61" s="71">
        <v>2385.2473140000002</v>
      </c>
      <c r="AA61" s="71">
        <v>2545.344482</v>
      </c>
      <c r="AB61" s="71">
        <v>2713.4411620000001</v>
      </c>
      <c r="AC61" s="71">
        <v>2890.8405760000001</v>
      </c>
      <c r="AD61" s="71">
        <v>3078.0585940000001</v>
      </c>
      <c r="AE61" s="71">
        <v>3275.2475589999999</v>
      </c>
      <c r="AF61" s="71">
        <v>3483.3413089999999</v>
      </c>
      <c r="AG61" s="71">
        <v>3700.0844729999999</v>
      </c>
      <c r="AH61" s="71">
        <v>3929.429443</v>
      </c>
      <c r="AI61" s="71">
        <v>4172.4956050000001</v>
      </c>
      <c r="AJ61" s="71">
        <v>4427.0610349999997</v>
      </c>
      <c r="AK61" s="69">
        <v>6.5880999999999995E-2</v>
      </c>
    </row>
    <row r="62" spans="1:37" ht="15" hidden="1" customHeight="1" x14ac:dyDescent="0.45">
      <c r="A62" s="25" t="s">
        <v>661</v>
      </c>
      <c r="B62" s="67" t="s">
        <v>465</v>
      </c>
      <c r="C62" s="71">
        <v>134.86114499999999</v>
      </c>
      <c r="D62" s="71">
        <v>146.996826</v>
      </c>
      <c r="E62" s="71">
        <v>159.28207399999999</v>
      </c>
      <c r="F62" s="71">
        <v>171.92901599999999</v>
      </c>
      <c r="G62" s="71">
        <v>184.86087000000001</v>
      </c>
      <c r="H62" s="71">
        <v>198.55723599999999</v>
      </c>
      <c r="I62" s="71">
        <v>213.36303699999999</v>
      </c>
      <c r="J62" s="71">
        <v>229.293396</v>
      </c>
      <c r="K62" s="71">
        <v>245.986649</v>
      </c>
      <c r="L62" s="71">
        <v>263.47909499999997</v>
      </c>
      <c r="M62" s="71">
        <v>281.966339</v>
      </c>
      <c r="N62" s="71">
        <v>301.32321200000001</v>
      </c>
      <c r="O62" s="71">
        <v>321.37240600000001</v>
      </c>
      <c r="P62" s="71">
        <v>341.95935100000003</v>
      </c>
      <c r="Q62" s="71">
        <v>363.939911</v>
      </c>
      <c r="R62" s="71">
        <v>387.29461700000002</v>
      </c>
      <c r="S62" s="71">
        <v>414.32952899999998</v>
      </c>
      <c r="T62" s="71">
        <v>443.50192299999998</v>
      </c>
      <c r="U62" s="71">
        <v>473.98666400000002</v>
      </c>
      <c r="V62" s="71">
        <v>505.99737499999998</v>
      </c>
      <c r="W62" s="71">
        <v>539.52777100000003</v>
      </c>
      <c r="X62" s="71">
        <v>573.58007799999996</v>
      </c>
      <c r="Y62" s="71">
        <v>609.91760299999999</v>
      </c>
      <c r="Z62" s="71">
        <v>650.40368699999999</v>
      </c>
      <c r="AA62" s="71">
        <v>690.37353499999995</v>
      </c>
      <c r="AB62" s="71">
        <v>731.78894000000003</v>
      </c>
      <c r="AC62" s="71">
        <v>774.77392599999996</v>
      </c>
      <c r="AD62" s="71">
        <v>819.19219999999996</v>
      </c>
      <c r="AE62" s="71">
        <v>865.311646</v>
      </c>
      <c r="AF62" s="71">
        <v>912.90429700000004</v>
      </c>
      <c r="AG62" s="71">
        <v>961.76074200000005</v>
      </c>
      <c r="AH62" s="71">
        <v>1012.311096</v>
      </c>
      <c r="AI62" s="71">
        <v>1065.0081789999999</v>
      </c>
      <c r="AJ62" s="71">
        <v>1119.3969729999999</v>
      </c>
      <c r="AK62" s="69">
        <v>6.5497E-2</v>
      </c>
    </row>
    <row r="63" spans="1:37" ht="15" hidden="1" customHeight="1" x14ac:dyDescent="0.45">
      <c r="A63" s="25" t="s">
        <v>662</v>
      </c>
      <c r="B63" s="67" t="s">
        <v>467</v>
      </c>
      <c r="C63" s="71">
        <v>126.61378499999999</v>
      </c>
      <c r="D63" s="71">
        <v>133.65074200000001</v>
      </c>
      <c r="E63" s="71">
        <v>141.09570299999999</v>
      </c>
      <c r="F63" s="71">
        <v>148.94470200000001</v>
      </c>
      <c r="G63" s="71">
        <v>157.19085699999999</v>
      </c>
      <c r="H63" s="71">
        <v>165.83969099999999</v>
      </c>
      <c r="I63" s="71">
        <v>174.919556</v>
      </c>
      <c r="J63" s="71">
        <v>184.469482</v>
      </c>
      <c r="K63" s="71">
        <v>194.506012</v>
      </c>
      <c r="L63" s="71">
        <v>205.03001399999999</v>
      </c>
      <c r="M63" s="71">
        <v>216.07965100000001</v>
      </c>
      <c r="N63" s="71">
        <v>227.28201300000001</v>
      </c>
      <c r="O63" s="71">
        <v>239.49005099999999</v>
      </c>
      <c r="P63" s="71">
        <v>252.25514200000001</v>
      </c>
      <c r="Q63" s="71">
        <v>265.60699499999998</v>
      </c>
      <c r="R63" s="71">
        <v>279.574524</v>
      </c>
      <c r="S63" s="71">
        <v>294.19274899999999</v>
      </c>
      <c r="T63" s="71">
        <v>309.49478099999999</v>
      </c>
      <c r="U63" s="71">
        <v>325.50973499999998</v>
      </c>
      <c r="V63" s="71">
        <v>342.27813700000002</v>
      </c>
      <c r="W63" s="71">
        <v>359.834564</v>
      </c>
      <c r="X63" s="71">
        <v>377.93810999999999</v>
      </c>
      <c r="Y63" s="71">
        <v>397.12939499999999</v>
      </c>
      <c r="Z63" s="71">
        <v>417.14453099999997</v>
      </c>
      <c r="AA63" s="71">
        <v>437.49529999999999</v>
      </c>
      <c r="AB63" s="71">
        <v>458.93652300000002</v>
      </c>
      <c r="AC63" s="71">
        <v>480.69824199999999</v>
      </c>
      <c r="AD63" s="71">
        <v>503.17275999999998</v>
      </c>
      <c r="AE63" s="71">
        <v>538.57995600000004</v>
      </c>
      <c r="AF63" s="71">
        <v>579.04370100000006</v>
      </c>
      <c r="AG63" s="71">
        <v>621.62792999999999</v>
      </c>
      <c r="AH63" s="71">
        <v>666.33477800000003</v>
      </c>
      <c r="AI63" s="71">
        <v>713.92852800000003</v>
      </c>
      <c r="AJ63" s="71">
        <v>764.15289299999995</v>
      </c>
      <c r="AK63" s="69">
        <v>5.5996999999999998E-2</v>
      </c>
    </row>
    <row r="64" spans="1:37" ht="15" hidden="1" customHeight="1" x14ac:dyDescent="0.45">
      <c r="A64" s="25" t="s">
        <v>663</v>
      </c>
      <c r="B64" s="67" t="s">
        <v>491</v>
      </c>
      <c r="C64" s="71">
        <v>840.35919200000001</v>
      </c>
      <c r="D64" s="71">
        <v>863.479736</v>
      </c>
      <c r="E64" s="71">
        <v>885.99249299999997</v>
      </c>
      <c r="F64" s="71">
        <v>908.58471699999996</v>
      </c>
      <c r="G64" s="71">
        <v>931.06152299999997</v>
      </c>
      <c r="H64" s="71">
        <v>953.98181199999999</v>
      </c>
      <c r="I64" s="71">
        <v>977.199341</v>
      </c>
      <c r="J64" s="71">
        <v>999.327271</v>
      </c>
      <c r="K64" s="71">
        <v>1020.775879</v>
      </c>
      <c r="L64" s="71">
        <v>1041.6585689999999</v>
      </c>
      <c r="M64" s="71">
        <v>1062.58374</v>
      </c>
      <c r="N64" s="71">
        <v>1084.1188959999999</v>
      </c>
      <c r="O64" s="71">
        <v>1106.1376949999999</v>
      </c>
      <c r="P64" s="71">
        <v>1128.596558</v>
      </c>
      <c r="Q64" s="71">
        <v>1160.7426760000001</v>
      </c>
      <c r="R64" s="71">
        <v>1193.775879</v>
      </c>
      <c r="S64" s="71">
        <v>1229.033203</v>
      </c>
      <c r="T64" s="71">
        <v>1265.496948</v>
      </c>
      <c r="U64" s="71">
        <v>1302.0279539999999</v>
      </c>
      <c r="V64" s="71">
        <v>1338.5607910000001</v>
      </c>
      <c r="W64" s="71">
        <v>1377.845337</v>
      </c>
      <c r="X64" s="71">
        <v>1418.4638669999999</v>
      </c>
      <c r="Y64" s="71">
        <v>1461.9956050000001</v>
      </c>
      <c r="Z64" s="71">
        <v>1517.8374020000001</v>
      </c>
      <c r="AA64" s="71">
        <v>1564.979126</v>
      </c>
      <c r="AB64" s="71">
        <v>1614.2777100000001</v>
      </c>
      <c r="AC64" s="71">
        <v>1665.654663</v>
      </c>
      <c r="AD64" s="71">
        <v>1718.5539550000001</v>
      </c>
      <c r="AE64" s="71">
        <v>1774.953857</v>
      </c>
      <c r="AF64" s="71">
        <v>1834.336914</v>
      </c>
      <c r="AG64" s="71">
        <v>1894.9360349999999</v>
      </c>
      <c r="AH64" s="71">
        <v>1957.264404</v>
      </c>
      <c r="AI64" s="71">
        <v>2020.9608149999999</v>
      </c>
      <c r="AJ64" s="71">
        <v>2085.5002439999998</v>
      </c>
      <c r="AK64" s="69">
        <v>2.7938999999999999E-2</v>
      </c>
    </row>
    <row r="65" spans="1:37" ht="15" hidden="1" customHeight="1" x14ac:dyDescent="0.45">
      <c r="A65" s="25" t="s">
        <v>664</v>
      </c>
      <c r="B65" s="67" t="s">
        <v>463</v>
      </c>
      <c r="C65" s="71">
        <v>313.19250499999998</v>
      </c>
      <c r="D65" s="71">
        <v>328.65356400000002</v>
      </c>
      <c r="E65" s="71">
        <v>344.029877</v>
      </c>
      <c r="F65" s="71">
        <v>360.04617300000001</v>
      </c>
      <c r="G65" s="71">
        <v>376.53121900000002</v>
      </c>
      <c r="H65" s="71">
        <v>394.05935699999998</v>
      </c>
      <c r="I65" s="71">
        <v>412.52212500000002</v>
      </c>
      <c r="J65" s="71">
        <v>430.50305200000003</v>
      </c>
      <c r="K65" s="71">
        <v>448.325378</v>
      </c>
      <c r="L65" s="71">
        <v>466.033997</v>
      </c>
      <c r="M65" s="71">
        <v>484.10534699999999</v>
      </c>
      <c r="N65" s="71">
        <v>502.929688</v>
      </c>
      <c r="O65" s="71">
        <v>522.22869900000001</v>
      </c>
      <c r="P65" s="71">
        <v>541.90008499999999</v>
      </c>
      <c r="Q65" s="71">
        <v>567.52838099999997</v>
      </c>
      <c r="R65" s="71">
        <v>593.66796899999997</v>
      </c>
      <c r="S65" s="71">
        <v>621.47137499999997</v>
      </c>
      <c r="T65" s="71">
        <v>650.46173099999999</v>
      </c>
      <c r="U65" s="71">
        <v>680.16094999999996</v>
      </c>
      <c r="V65" s="71">
        <v>710.29162599999995</v>
      </c>
      <c r="W65" s="71">
        <v>741.78436299999998</v>
      </c>
      <c r="X65" s="71">
        <v>773.82849099999999</v>
      </c>
      <c r="Y65" s="71">
        <v>806.635986</v>
      </c>
      <c r="Z65" s="71">
        <v>850.75024399999995</v>
      </c>
      <c r="AA65" s="71">
        <v>885.35369900000001</v>
      </c>
      <c r="AB65" s="71">
        <v>921.43768299999999</v>
      </c>
      <c r="AC65" s="71">
        <v>959.098206</v>
      </c>
      <c r="AD65" s="71">
        <v>997.82257100000004</v>
      </c>
      <c r="AE65" s="71">
        <v>1037.677124</v>
      </c>
      <c r="AF65" s="71">
        <v>1078.828491</v>
      </c>
      <c r="AG65" s="71">
        <v>1120.594971</v>
      </c>
      <c r="AH65" s="71">
        <v>1163.3240969999999</v>
      </c>
      <c r="AI65" s="71">
        <v>1206.794189</v>
      </c>
      <c r="AJ65" s="71">
        <v>1250.7202150000001</v>
      </c>
      <c r="AK65" s="69">
        <v>4.2648999999999999E-2</v>
      </c>
    </row>
    <row r="66" spans="1:37" ht="15" hidden="1" customHeight="1" x14ac:dyDescent="0.45">
      <c r="A66" s="25" t="s">
        <v>665</v>
      </c>
      <c r="B66" s="67" t="s">
        <v>465</v>
      </c>
      <c r="C66" s="71">
        <v>123.709839</v>
      </c>
      <c r="D66" s="71">
        <v>130.49160800000001</v>
      </c>
      <c r="E66" s="71">
        <v>137.36389199999999</v>
      </c>
      <c r="F66" s="71">
        <v>144.325897</v>
      </c>
      <c r="G66" s="71">
        <v>151.392426</v>
      </c>
      <c r="H66" s="71">
        <v>158.57566800000001</v>
      </c>
      <c r="I66" s="71">
        <v>165.85990899999999</v>
      </c>
      <c r="J66" s="71">
        <v>173.242615</v>
      </c>
      <c r="K66" s="71">
        <v>180.715408</v>
      </c>
      <c r="L66" s="71">
        <v>188.24485799999999</v>
      </c>
      <c r="M66" s="71">
        <v>195.82515000000001</v>
      </c>
      <c r="N66" s="71">
        <v>203.453812</v>
      </c>
      <c r="O66" s="71">
        <v>211.07591199999999</v>
      </c>
      <c r="P66" s="71">
        <v>218.657364</v>
      </c>
      <c r="Q66" s="71">
        <v>226.18211400000001</v>
      </c>
      <c r="R66" s="71">
        <v>233.63755800000001</v>
      </c>
      <c r="S66" s="71">
        <v>241.02954099999999</v>
      </c>
      <c r="T66" s="71">
        <v>248.36729399999999</v>
      </c>
      <c r="U66" s="71">
        <v>255.591431</v>
      </c>
      <c r="V66" s="71">
        <v>262.69879200000003</v>
      </c>
      <c r="W66" s="71">
        <v>269.690155</v>
      </c>
      <c r="X66" s="71">
        <v>276.53539999999998</v>
      </c>
      <c r="Y66" s="71">
        <v>283.25784299999998</v>
      </c>
      <c r="Z66" s="71">
        <v>289.88720699999999</v>
      </c>
      <c r="AA66" s="71">
        <v>296.44689899999997</v>
      </c>
      <c r="AB66" s="71">
        <v>302.97976699999998</v>
      </c>
      <c r="AC66" s="71">
        <v>309.50820900000002</v>
      </c>
      <c r="AD66" s="71">
        <v>316.15054300000003</v>
      </c>
      <c r="AE66" s="71">
        <v>324.88961799999998</v>
      </c>
      <c r="AF66" s="71">
        <v>335.07232699999997</v>
      </c>
      <c r="AG66" s="71">
        <v>345.620789</v>
      </c>
      <c r="AH66" s="71">
        <v>356.69064300000002</v>
      </c>
      <c r="AI66" s="71">
        <v>368.11413599999997</v>
      </c>
      <c r="AJ66" s="71">
        <v>379.64382899999998</v>
      </c>
      <c r="AK66" s="69">
        <v>3.3936000000000001E-2</v>
      </c>
    </row>
    <row r="67" spans="1:37" ht="15" hidden="1" customHeight="1" x14ac:dyDescent="0.45">
      <c r="A67" s="25" t="s">
        <v>666</v>
      </c>
      <c r="B67" s="67" t="s">
        <v>467</v>
      </c>
      <c r="C67" s="71">
        <v>403.45684799999998</v>
      </c>
      <c r="D67" s="71">
        <v>404.33459499999998</v>
      </c>
      <c r="E67" s="71">
        <v>404.598724</v>
      </c>
      <c r="F67" s="71">
        <v>404.21261600000003</v>
      </c>
      <c r="G67" s="71">
        <v>403.137878</v>
      </c>
      <c r="H67" s="71">
        <v>401.34677099999999</v>
      </c>
      <c r="I67" s="71">
        <v>398.81735200000003</v>
      </c>
      <c r="J67" s="71">
        <v>395.58157299999999</v>
      </c>
      <c r="K67" s="71">
        <v>391.73510700000003</v>
      </c>
      <c r="L67" s="71">
        <v>387.37966899999998</v>
      </c>
      <c r="M67" s="71">
        <v>382.65322900000001</v>
      </c>
      <c r="N67" s="71">
        <v>377.73535199999998</v>
      </c>
      <c r="O67" s="71">
        <v>372.833099</v>
      </c>
      <c r="P67" s="71">
        <v>368.03909299999998</v>
      </c>
      <c r="Q67" s="71">
        <v>367.03213499999998</v>
      </c>
      <c r="R67" s="71">
        <v>366.47030599999999</v>
      </c>
      <c r="S67" s="71">
        <v>366.53228799999999</v>
      </c>
      <c r="T67" s="71">
        <v>366.66787699999998</v>
      </c>
      <c r="U67" s="71">
        <v>366.27560399999999</v>
      </c>
      <c r="V67" s="71">
        <v>365.570312</v>
      </c>
      <c r="W67" s="71">
        <v>366.37088</v>
      </c>
      <c r="X67" s="71">
        <v>368.10003699999999</v>
      </c>
      <c r="Y67" s="71">
        <v>372.10183699999999</v>
      </c>
      <c r="Z67" s="71">
        <v>377.199951</v>
      </c>
      <c r="AA67" s="71">
        <v>383.17861900000003</v>
      </c>
      <c r="AB67" s="71">
        <v>389.860229</v>
      </c>
      <c r="AC67" s="71">
        <v>397.048248</v>
      </c>
      <c r="AD67" s="71">
        <v>404.580872</v>
      </c>
      <c r="AE67" s="71">
        <v>412.38714599999997</v>
      </c>
      <c r="AF67" s="71">
        <v>420.43597399999999</v>
      </c>
      <c r="AG67" s="71">
        <v>428.72024499999998</v>
      </c>
      <c r="AH67" s="71">
        <v>437.249573</v>
      </c>
      <c r="AI67" s="71">
        <v>446.05248999999998</v>
      </c>
      <c r="AJ67" s="71">
        <v>455.136169</v>
      </c>
      <c r="AK67" s="69">
        <v>3.705E-3</v>
      </c>
    </row>
    <row r="68" spans="1:37" ht="15" hidden="1" customHeight="1" x14ac:dyDescent="0.35">
      <c r="A68" s="25" t="s">
        <v>667</v>
      </c>
      <c r="B68" s="64" t="s">
        <v>548</v>
      </c>
      <c r="C68" s="73">
        <v>32124.421875</v>
      </c>
      <c r="D68" s="73">
        <v>33618.664062000003</v>
      </c>
      <c r="E68" s="73">
        <v>35167.789062000003</v>
      </c>
      <c r="F68" s="73">
        <v>36763.273437999997</v>
      </c>
      <c r="G68" s="73">
        <v>38394.296875</v>
      </c>
      <c r="H68" s="73">
        <v>40043.476562000003</v>
      </c>
      <c r="I68" s="73">
        <v>41718.085937999997</v>
      </c>
      <c r="J68" s="73">
        <v>43413.480469000002</v>
      </c>
      <c r="K68" s="73">
        <v>45146.003905999998</v>
      </c>
      <c r="L68" s="73">
        <v>46903.328125</v>
      </c>
      <c r="M68" s="73">
        <v>48678.066405999998</v>
      </c>
      <c r="N68" s="73">
        <v>50460.925780999998</v>
      </c>
      <c r="O68" s="73">
        <v>52281.980469000002</v>
      </c>
      <c r="P68" s="73">
        <v>54129.761719000002</v>
      </c>
      <c r="Q68" s="73">
        <v>56000.222655999998</v>
      </c>
      <c r="R68" s="73">
        <v>57900.886719000002</v>
      </c>
      <c r="S68" s="73">
        <v>59849.574219000002</v>
      </c>
      <c r="T68" s="73">
        <v>61837.207030999998</v>
      </c>
      <c r="U68" s="73">
        <v>63874.226562000003</v>
      </c>
      <c r="V68" s="73">
        <v>65943.09375</v>
      </c>
      <c r="W68" s="73">
        <v>68060.6875</v>
      </c>
      <c r="X68" s="73">
        <v>70194.734375</v>
      </c>
      <c r="Y68" s="73">
        <v>72370.671875</v>
      </c>
      <c r="Z68" s="73">
        <v>74584.6875</v>
      </c>
      <c r="AA68" s="73">
        <v>76856.195311999996</v>
      </c>
      <c r="AB68" s="73">
        <v>79190.625</v>
      </c>
      <c r="AC68" s="73">
        <v>81574.429688000004</v>
      </c>
      <c r="AD68" s="73">
        <v>83992.679688000004</v>
      </c>
      <c r="AE68" s="73">
        <v>86456.539061999996</v>
      </c>
      <c r="AF68" s="73">
        <v>88962.789061999996</v>
      </c>
      <c r="AG68" s="73">
        <v>91495.164061999996</v>
      </c>
      <c r="AH68" s="73">
        <v>94039.414061999996</v>
      </c>
      <c r="AI68" s="73">
        <v>96632.515625</v>
      </c>
      <c r="AJ68" s="73">
        <v>99265.992188000004</v>
      </c>
      <c r="AK68" s="66">
        <v>3.4414E-2</v>
      </c>
    </row>
    <row r="69" spans="1:37" ht="15.75" hidden="1" customHeight="1" x14ac:dyDescent="0.35"/>
    <row r="70" spans="1:37" ht="15.75" hidden="1" customHeight="1" x14ac:dyDescent="0.35"/>
    <row r="71" spans="1:37" ht="15" customHeight="1" x14ac:dyDescent="0.35">
      <c r="B71" s="64" t="s">
        <v>668</v>
      </c>
    </row>
    <row r="72" spans="1:37" ht="15" customHeight="1" x14ac:dyDescent="0.45">
      <c r="A72" s="72" t="s">
        <v>669</v>
      </c>
      <c r="B72" s="75" t="s">
        <v>670</v>
      </c>
      <c r="C72" s="30">
        <v>533.38499999999999</v>
      </c>
      <c r="D72" s="30">
        <v>561.54281410237604</v>
      </c>
      <c r="E72" s="30">
        <v>584.61749413434995</v>
      </c>
      <c r="F72" s="30">
        <v>607.45651613998928</v>
      </c>
      <c r="G72" s="30">
        <v>630.29477687839847</v>
      </c>
      <c r="H72" s="30">
        <v>652.57686188880132</v>
      </c>
      <c r="I72" s="30">
        <v>674.4542912258371</v>
      </c>
      <c r="J72" s="30">
        <v>695.84981252682508</v>
      </c>
      <c r="K72" s="30">
        <v>716.60357708095614</v>
      </c>
      <c r="L72" s="30">
        <v>736.58904339508092</v>
      </c>
      <c r="M72" s="30">
        <v>756.10930295795652</v>
      </c>
      <c r="N72" s="30">
        <v>775.62397863894807</v>
      </c>
      <c r="O72" s="30">
        <v>794.16968954143886</v>
      </c>
      <c r="P72" s="30">
        <v>812.05121692759235</v>
      </c>
      <c r="Q72" s="30">
        <v>826.91290846968286</v>
      </c>
      <c r="R72" s="30">
        <v>839.88426806539951</v>
      </c>
      <c r="S72" s="30">
        <v>852.52658920853241</v>
      </c>
      <c r="T72" s="30">
        <v>864.52965221740146</v>
      </c>
      <c r="U72" s="30">
        <v>875.784912090901</v>
      </c>
      <c r="V72" s="30">
        <v>887.22181696281973</v>
      </c>
      <c r="W72" s="30">
        <v>898.3435712562291</v>
      </c>
      <c r="X72" s="30">
        <v>908.95918363007411</v>
      </c>
      <c r="Y72" s="30">
        <v>919.10888588780892</v>
      </c>
      <c r="Z72" s="30">
        <v>929.3311640992049</v>
      </c>
      <c r="AA72" s="30">
        <v>939.80234920600378</v>
      </c>
      <c r="AB72" s="30">
        <v>950.94453519397268</v>
      </c>
      <c r="AC72" s="30">
        <v>962.98803599900407</v>
      </c>
      <c r="AD72" s="30">
        <v>976.01326575983182</v>
      </c>
      <c r="AE72" s="30">
        <v>989.12961828715663</v>
      </c>
      <c r="AF72" s="30">
        <v>1002.7237542677763</v>
      </c>
      <c r="AG72" s="30">
        <v>1016.42310020837</v>
      </c>
      <c r="AH72" s="30">
        <v>1028.1445395971782</v>
      </c>
      <c r="AI72" s="30">
        <v>1039.1334773316569</v>
      </c>
      <c r="AJ72" s="30">
        <v>1049.77793948517</v>
      </c>
      <c r="AK72" s="76">
        <f t="shared" ref="AK72:AK182" si="0">(AJ72-D72)/D72</f>
        <v>0.86945307307197206</v>
      </c>
    </row>
    <row r="73" spans="1:37" ht="15" hidden="1" customHeight="1" x14ac:dyDescent="0.45">
      <c r="A73" s="25" t="s">
        <v>671</v>
      </c>
      <c r="B73" s="67" t="s">
        <v>463</v>
      </c>
      <c r="C73" s="71">
        <v>3740.6677249999998</v>
      </c>
      <c r="D73" s="71">
        <v>3931.6379390000002</v>
      </c>
      <c r="E73" s="71">
        <v>4130.4780270000001</v>
      </c>
      <c r="F73" s="71">
        <v>4332.0688479999999</v>
      </c>
      <c r="G73" s="71">
        <v>4532.6469729999999</v>
      </c>
      <c r="H73" s="71">
        <v>4729.6508789999998</v>
      </c>
      <c r="I73" s="71">
        <v>4916.6098629999997</v>
      </c>
      <c r="J73" s="71">
        <v>5097.1835940000001</v>
      </c>
      <c r="K73" s="71">
        <v>5272.5512699999999</v>
      </c>
      <c r="L73" s="71">
        <v>5441.4946289999998</v>
      </c>
      <c r="M73" s="71">
        <v>5608.984375</v>
      </c>
      <c r="N73" s="71">
        <v>5777.1743159999996</v>
      </c>
      <c r="O73" s="71">
        <v>5939.2246089999999</v>
      </c>
      <c r="P73" s="71">
        <v>6096.6875</v>
      </c>
      <c r="Q73" s="71">
        <v>6229.1752930000002</v>
      </c>
      <c r="R73" s="71">
        <v>6341.9174800000001</v>
      </c>
      <c r="S73" s="71">
        <v>6452.4365230000003</v>
      </c>
      <c r="T73" s="71">
        <v>6555.3544920000004</v>
      </c>
      <c r="U73" s="71">
        <v>6649.8881840000004</v>
      </c>
      <c r="V73" s="71">
        <v>6747.5278319999998</v>
      </c>
      <c r="W73" s="71">
        <v>6842.8364259999998</v>
      </c>
      <c r="X73" s="71">
        <v>6932.7734380000002</v>
      </c>
      <c r="Y73" s="71">
        <v>7018.5048829999996</v>
      </c>
      <c r="Z73" s="71">
        <v>7104.9487300000001</v>
      </c>
      <c r="AA73" s="71">
        <v>7196.4677730000003</v>
      </c>
      <c r="AB73" s="71">
        <v>7294.2016599999997</v>
      </c>
      <c r="AC73" s="71">
        <v>7400.2709960000002</v>
      </c>
      <c r="AD73" s="71">
        <v>7515.109375</v>
      </c>
      <c r="AE73" s="71">
        <v>7636.3066410000001</v>
      </c>
      <c r="AF73" s="71">
        <v>7763.6328119999998</v>
      </c>
      <c r="AG73" s="71">
        <v>7889.205078</v>
      </c>
      <c r="AH73" s="71">
        <v>8016.3642579999996</v>
      </c>
      <c r="AI73" s="71">
        <v>8142.2197269999997</v>
      </c>
      <c r="AJ73" s="71">
        <v>8263.4765619999998</v>
      </c>
      <c r="AK73" s="76">
        <f t="shared" si="0"/>
        <v>1.1017898113227051</v>
      </c>
    </row>
    <row r="74" spans="1:37" ht="15" hidden="1" customHeight="1" x14ac:dyDescent="0.45">
      <c r="A74" s="25" t="s">
        <v>672</v>
      </c>
      <c r="B74" s="67" t="s">
        <v>465</v>
      </c>
      <c r="C74" s="71">
        <v>558.34661900000003</v>
      </c>
      <c r="D74" s="71">
        <v>574.38983199999996</v>
      </c>
      <c r="E74" s="71">
        <v>589.75048800000002</v>
      </c>
      <c r="F74" s="71">
        <v>601.60192900000004</v>
      </c>
      <c r="G74" s="71">
        <v>615.952271</v>
      </c>
      <c r="H74" s="71">
        <v>630.985229</v>
      </c>
      <c r="I74" s="71">
        <v>646.51715100000001</v>
      </c>
      <c r="J74" s="71">
        <v>662.841858</v>
      </c>
      <c r="K74" s="71">
        <v>680.35443099999998</v>
      </c>
      <c r="L74" s="71">
        <v>698.66955600000006</v>
      </c>
      <c r="M74" s="71">
        <v>716.68511999999998</v>
      </c>
      <c r="N74" s="71">
        <v>737.96453899999995</v>
      </c>
      <c r="O74" s="71">
        <v>757.40313700000002</v>
      </c>
      <c r="P74" s="71">
        <v>776.85681199999999</v>
      </c>
      <c r="Q74" s="71">
        <v>798.31957999999997</v>
      </c>
      <c r="R74" s="71">
        <v>820.02032499999996</v>
      </c>
      <c r="S74" s="71">
        <v>842.11035200000003</v>
      </c>
      <c r="T74" s="71">
        <v>864.85461399999997</v>
      </c>
      <c r="U74" s="71">
        <v>887.78747599999997</v>
      </c>
      <c r="V74" s="71">
        <v>910.79913299999998</v>
      </c>
      <c r="W74" s="71">
        <v>934.275757</v>
      </c>
      <c r="X74" s="71">
        <v>958.39428699999996</v>
      </c>
      <c r="Y74" s="71">
        <v>982.79888900000003</v>
      </c>
      <c r="Z74" s="71">
        <v>1007.716492</v>
      </c>
      <c r="AA74" s="71">
        <v>1031.8865969999999</v>
      </c>
      <c r="AB74" s="71">
        <v>1056.7669679999999</v>
      </c>
      <c r="AC74" s="71">
        <v>1082.328857</v>
      </c>
      <c r="AD74" s="71">
        <v>1108.517578</v>
      </c>
      <c r="AE74" s="71">
        <v>1135.603394</v>
      </c>
      <c r="AF74" s="71">
        <v>1163.432495</v>
      </c>
      <c r="AG74" s="71">
        <v>1192.1010739999999</v>
      </c>
      <c r="AH74" s="71">
        <v>1221.215698</v>
      </c>
      <c r="AI74" s="71">
        <v>1250.420654</v>
      </c>
      <c r="AJ74" s="71">
        <v>1279.397827</v>
      </c>
      <c r="AK74" s="76">
        <f t="shared" si="0"/>
        <v>1.2274033343264337</v>
      </c>
    </row>
    <row r="75" spans="1:37" ht="15" hidden="1" customHeight="1" x14ac:dyDescent="0.45">
      <c r="A75" s="25" t="s">
        <v>673</v>
      </c>
      <c r="B75" s="67" t="s">
        <v>467</v>
      </c>
      <c r="C75" s="71">
        <v>2286.1633299999999</v>
      </c>
      <c r="D75" s="71">
        <v>2363.1232909999999</v>
      </c>
      <c r="E75" s="71">
        <v>2430.7858890000002</v>
      </c>
      <c r="F75" s="71">
        <v>2496.4260250000002</v>
      </c>
      <c r="G75" s="71">
        <v>2560.1577149999998</v>
      </c>
      <c r="H75" s="71">
        <v>2620.1320799999999</v>
      </c>
      <c r="I75" s="71">
        <v>2684.5180660000001</v>
      </c>
      <c r="J75" s="71">
        <v>2748.8378910000001</v>
      </c>
      <c r="K75" s="71">
        <v>2809.4213869999999</v>
      </c>
      <c r="L75" s="71">
        <v>2865.8933109999998</v>
      </c>
      <c r="M75" s="71">
        <v>2918.3842770000001</v>
      </c>
      <c r="N75" s="71">
        <v>2966.9934079999998</v>
      </c>
      <c r="O75" s="71">
        <v>3011.5727539999998</v>
      </c>
      <c r="P75" s="71">
        <v>3052.5729980000001</v>
      </c>
      <c r="Q75" s="71">
        <v>3079.804932</v>
      </c>
      <c r="R75" s="71">
        <v>3102.9636230000001</v>
      </c>
      <c r="S75" s="71">
        <v>3124.6577149999998</v>
      </c>
      <c r="T75" s="71">
        <v>3145.0483399999998</v>
      </c>
      <c r="U75" s="71">
        <v>3164.1213379999999</v>
      </c>
      <c r="V75" s="71">
        <v>3182.210693</v>
      </c>
      <c r="W75" s="71">
        <v>3198.6362300000001</v>
      </c>
      <c r="X75" s="71">
        <v>3213.6477049999999</v>
      </c>
      <c r="Y75" s="71">
        <v>3226.8759770000001</v>
      </c>
      <c r="Z75" s="71">
        <v>3238.8703609999998</v>
      </c>
      <c r="AA75" s="71">
        <v>3250.6765140000002</v>
      </c>
      <c r="AB75" s="71">
        <v>3263.2653810000002</v>
      </c>
      <c r="AC75" s="71">
        <v>3277.6164549999999</v>
      </c>
      <c r="AD75" s="71">
        <v>3294.638672</v>
      </c>
      <c r="AE75" s="71">
        <v>3304.673828</v>
      </c>
      <c r="AF75" s="71">
        <v>3314.4733890000002</v>
      </c>
      <c r="AG75" s="71">
        <v>3326.7585450000001</v>
      </c>
      <c r="AH75" s="71">
        <v>3312.3640140000002</v>
      </c>
      <c r="AI75" s="71">
        <v>3290.20874</v>
      </c>
      <c r="AJ75" s="71">
        <v>3269.5842290000001</v>
      </c>
      <c r="AK75" s="76">
        <f t="shared" si="0"/>
        <v>0.383585969234984</v>
      </c>
    </row>
    <row r="76" spans="1:37" ht="15" hidden="1" customHeight="1" x14ac:dyDescent="0.45">
      <c r="A76" s="25" t="s">
        <v>674</v>
      </c>
      <c r="B76" s="67" t="s">
        <v>469</v>
      </c>
      <c r="C76" s="71">
        <v>831.026611</v>
      </c>
      <c r="D76" s="71">
        <v>844.64672900000005</v>
      </c>
      <c r="E76" s="71">
        <v>856.37652600000001</v>
      </c>
      <c r="F76" s="71">
        <v>867.89764400000001</v>
      </c>
      <c r="G76" s="71">
        <v>878.31689500000005</v>
      </c>
      <c r="H76" s="71">
        <v>888.19970699999999</v>
      </c>
      <c r="I76" s="71">
        <v>897.91412400000002</v>
      </c>
      <c r="J76" s="71">
        <v>908.04010000000005</v>
      </c>
      <c r="K76" s="71">
        <v>917.65155000000004</v>
      </c>
      <c r="L76" s="71">
        <v>926.95288100000005</v>
      </c>
      <c r="M76" s="71">
        <v>937.07482900000002</v>
      </c>
      <c r="N76" s="71">
        <v>947.53344700000002</v>
      </c>
      <c r="O76" s="71">
        <v>958.44433600000002</v>
      </c>
      <c r="P76" s="71">
        <v>970.098206</v>
      </c>
      <c r="Q76" s="71">
        <v>985.87939500000005</v>
      </c>
      <c r="R76" s="71">
        <v>1003.090332</v>
      </c>
      <c r="S76" s="71">
        <v>1022.111816</v>
      </c>
      <c r="T76" s="71">
        <v>1042.4332280000001</v>
      </c>
      <c r="U76" s="71">
        <v>1063.669067</v>
      </c>
      <c r="V76" s="71">
        <v>1085.194092</v>
      </c>
      <c r="W76" s="71">
        <v>1107.2771</v>
      </c>
      <c r="X76" s="71">
        <v>1129.9720460000001</v>
      </c>
      <c r="Y76" s="71">
        <v>1152.22876</v>
      </c>
      <c r="Z76" s="71">
        <v>1174.4995120000001</v>
      </c>
      <c r="AA76" s="71">
        <v>1197.0626219999999</v>
      </c>
      <c r="AB76" s="71">
        <v>1220.31665</v>
      </c>
      <c r="AC76" s="71">
        <v>1244.272461</v>
      </c>
      <c r="AD76" s="71">
        <v>1269.1728519999999</v>
      </c>
      <c r="AE76" s="71">
        <v>1295.0936280000001</v>
      </c>
      <c r="AF76" s="71">
        <v>1321.619385</v>
      </c>
      <c r="AG76" s="71">
        <v>1348.3125</v>
      </c>
      <c r="AH76" s="71">
        <v>1375.677612</v>
      </c>
      <c r="AI76" s="71">
        <v>1403.971802</v>
      </c>
      <c r="AJ76" s="71">
        <v>1432.8023679999999</v>
      </c>
      <c r="AK76" s="76">
        <f t="shared" si="0"/>
        <v>0.69633329391606491</v>
      </c>
    </row>
    <row r="77" spans="1:37" ht="15" hidden="1" customHeight="1" x14ac:dyDescent="0.45">
      <c r="A77" s="25" t="s">
        <v>675</v>
      </c>
      <c r="B77" s="67" t="s">
        <v>463</v>
      </c>
      <c r="C77" s="71">
        <v>317.74200400000001</v>
      </c>
      <c r="D77" s="71">
        <v>323.27188100000001</v>
      </c>
      <c r="E77" s="71">
        <v>328.062164</v>
      </c>
      <c r="F77" s="71">
        <v>332.85101300000002</v>
      </c>
      <c r="G77" s="71">
        <v>337.16980000000001</v>
      </c>
      <c r="H77" s="71">
        <v>341.45642099999998</v>
      </c>
      <c r="I77" s="71">
        <v>345.91107199999999</v>
      </c>
      <c r="J77" s="71">
        <v>350.89123499999999</v>
      </c>
      <c r="K77" s="71">
        <v>355.61740099999997</v>
      </c>
      <c r="L77" s="71">
        <v>360.14102200000002</v>
      </c>
      <c r="M77" s="71">
        <v>365.11380000000003</v>
      </c>
      <c r="N77" s="71">
        <v>370.25466899999998</v>
      </c>
      <c r="O77" s="71">
        <v>375.45196499999997</v>
      </c>
      <c r="P77" s="71">
        <v>380.79632600000002</v>
      </c>
      <c r="Q77" s="71">
        <v>389.32781999999997</v>
      </c>
      <c r="R77" s="71">
        <v>398.22564699999998</v>
      </c>
      <c r="S77" s="71">
        <v>407.69940200000002</v>
      </c>
      <c r="T77" s="71">
        <v>417.57931500000001</v>
      </c>
      <c r="U77" s="71">
        <v>427.62094100000002</v>
      </c>
      <c r="V77" s="71">
        <v>437.70669600000002</v>
      </c>
      <c r="W77" s="71">
        <v>448.11807299999998</v>
      </c>
      <c r="X77" s="71">
        <v>458.939301</v>
      </c>
      <c r="Y77" s="71">
        <v>469.68804899999998</v>
      </c>
      <c r="Z77" s="71">
        <v>480.32775900000001</v>
      </c>
      <c r="AA77" s="71">
        <v>491.16882299999997</v>
      </c>
      <c r="AB77" s="71">
        <v>502.21933000000001</v>
      </c>
      <c r="AC77" s="71">
        <v>513.44293200000004</v>
      </c>
      <c r="AD77" s="71">
        <v>524.74414100000001</v>
      </c>
      <c r="AE77" s="71">
        <v>536.32482900000002</v>
      </c>
      <c r="AF77" s="71">
        <v>548.13476600000001</v>
      </c>
      <c r="AG77" s="71">
        <v>560.02844200000004</v>
      </c>
      <c r="AH77" s="71">
        <v>572.13201900000001</v>
      </c>
      <c r="AI77" s="71">
        <v>584.57080099999996</v>
      </c>
      <c r="AJ77" s="71">
        <v>597.13214100000005</v>
      </c>
      <c r="AK77" s="76">
        <f t="shared" si="0"/>
        <v>0.8471515034120769</v>
      </c>
    </row>
    <row r="78" spans="1:37" ht="15" hidden="1" customHeight="1" x14ac:dyDescent="0.45">
      <c r="A78" s="25" t="s">
        <v>676</v>
      </c>
      <c r="B78" s="67" t="s">
        <v>465</v>
      </c>
      <c r="C78" s="71">
        <v>121.258972</v>
      </c>
      <c r="D78" s="71">
        <v>125.04615800000001</v>
      </c>
      <c r="E78" s="71">
        <v>128.29904199999999</v>
      </c>
      <c r="F78" s="71">
        <v>131.94300799999999</v>
      </c>
      <c r="G78" s="71">
        <v>135.56373600000001</v>
      </c>
      <c r="H78" s="71">
        <v>139.248413</v>
      </c>
      <c r="I78" s="71">
        <v>143.090225</v>
      </c>
      <c r="J78" s="71">
        <v>147.172684</v>
      </c>
      <c r="K78" s="71">
        <v>151.22442599999999</v>
      </c>
      <c r="L78" s="71">
        <v>155.26713599999999</v>
      </c>
      <c r="M78" s="71">
        <v>159.637665</v>
      </c>
      <c r="N78" s="71">
        <v>164.199997</v>
      </c>
      <c r="O78" s="71">
        <v>168.90034499999999</v>
      </c>
      <c r="P78" s="71">
        <v>173.79200700000001</v>
      </c>
      <c r="Q78" s="71">
        <v>179.225662</v>
      </c>
      <c r="R78" s="71">
        <v>184.94042999999999</v>
      </c>
      <c r="S78" s="71">
        <v>191.06141700000001</v>
      </c>
      <c r="T78" s="71">
        <v>197.50245699999999</v>
      </c>
      <c r="U78" s="71">
        <v>204.130875</v>
      </c>
      <c r="V78" s="71">
        <v>210.88200399999999</v>
      </c>
      <c r="W78" s="71">
        <v>217.92250100000001</v>
      </c>
      <c r="X78" s="71">
        <v>225.308426</v>
      </c>
      <c r="Y78" s="71">
        <v>232.75947600000001</v>
      </c>
      <c r="Z78" s="71">
        <v>240.474716</v>
      </c>
      <c r="AA78" s="71">
        <v>248.20082099999999</v>
      </c>
      <c r="AB78" s="71">
        <v>256.17166099999997</v>
      </c>
      <c r="AC78" s="71">
        <v>264.36798099999999</v>
      </c>
      <c r="AD78" s="71">
        <v>272.73266599999999</v>
      </c>
      <c r="AE78" s="71">
        <v>281.393799</v>
      </c>
      <c r="AF78" s="71">
        <v>290.323578</v>
      </c>
      <c r="AG78" s="71">
        <v>299.431915</v>
      </c>
      <c r="AH78" s="71">
        <v>308.800995</v>
      </c>
      <c r="AI78" s="71">
        <v>318.51483200000001</v>
      </c>
      <c r="AJ78" s="71">
        <v>328.43481400000002</v>
      </c>
      <c r="AK78" s="76">
        <f t="shared" si="0"/>
        <v>1.6265086369146984</v>
      </c>
    </row>
    <row r="79" spans="1:37" ht="15" hidden="1" customHeight="1" x14ac:dyDescent="0.45">
      <c r="A79" s="25" t="s">
        <v>677</v>
      </c>
      <c r="B79" s="67" t="s">
        <v>467</v>
      </c>
      <c r="C79" s="71">
        <v>392.025665</v>
      </c>
      <c r="D79" s="71">
        <v>396.328644</v>
      </c>
      <c r="E79" s="71">
        <v>400.01531999999997</v>
      </c>
      <c r="F79" s="71">
        <v>403.10363799999999</v>
      </c>
      <c r="G79" s="71">
        <v>405.58334400000001</v>
      </c>
      <c r="H79" s="71">
        <v>407.494843</v>
      </c>
      <c r="I79" s="71">
        <v>408.91284200000001</v>
      </c>
      <c r="J79" s="71">
        <v>409.97619600000002</v>
      </c>
      <c r="K79" s="71">
        <v>410.80972300000002</v>
      </c>
      <c r="L79" s="71">
        <v>411.54473899999999</v>
      </c>
      <c r="M79" s="71">
        <v>412.323395</v>
      </c>
      <c r="N79" s="71">
        <v>413.07879600000001</v>
      </c>
      <c r="O79" s="71">
        <v>414.09207199999997</v>
      </c>
      <c r="P79" s="71">
        <v>415.50988799999999</v>
      </c>
      <c r="Q79" s="71">
        <v>417.32592799999998</v>
      </c>
      <c r="R79" s="71">
        <v>419.924286</v>
      </c>
      <c r="S79" s="71">
        <v>423.35098299999999</v>
      </c>
      <c r="T79" s="71">
        <v>427.35144000000003</v>
      </c>
      <c r="U79" s="71">
        <v>431.91720600000002</v>
      </c>
      <c r="V79" s="71">
        <v>436.60537699999998</v>
      </c>
      <c r="W79" s="71">
        <v>441.23654199999999</v>
      </c>
      <c r="X79" s="71">
        <v>445.724335</v>
      </c>
      <c r="Y79" s="71">
        <v>449.78125</v>
      </c>
      <c r="Z79" s="71">
        <v>453.69702100000001</v>
      </c>
      <c r="AA79" s="71">
        <v>457.69296300000002</v>
      </c>
      <c r="AB79" s="71">
        <v>461.92572000000001</v>
      </c>
      <c r="AC79" s="71">
        <v>466.46151700000001</v>
      </c>
      <c r="AD79" s="71">
        <v>471.69598400000001</v>
      </c>
      <c r="AE79" s="71">
        <v>477.375</v>
      </c>
      <c r="AF79" s="71">
        <v>483.16101099999997</v>
      </c>
      <c r="AG79" s="71">
        <v>488.85211199999998</v>
      </c>
      <c r="AH79" s="71">
        <v>494.744598</v>
      </c>
      <c r="AI79" s="71">
        <v>500.88613900000001</v>
      </c>
      <c r="AJ79" s="71">
        <v>507.23538200000002</v>
      </c>
      <c r="AK79" s="76">
        <f t="shared" si="0"/>
        <v>0.27983528235723487</v>
      </c>
    </row>
    <row r="80" spans="1:37" ht="15" hidden="1" customHeight="1" x14ac:dyDescent="0.45">
      <c r="A80" s="25" t="s">
        <v>678</v>
      </c>
      <c r="B80" s="67" t="s">
        <v>471</v>
      </c>
      <c r="C80" s="71">
        <v>702.85095200000001</v>
      </c>
      <c r="D80" s="71">
        <v>748.06811500000003</v>
      </c>
      <c r="E80" s="71">
        <v>794.45788600000003</v>
      </c>
      <c r="F80" s="71">
        <v>842.16772500000002</v>
      </c>
      <c r="G80" s="71">
        <v>890.77868699999999</v>
      </c>
      <c r="H80" s="71">
        <v>940.500854</v>
      </c>
      <c r="I80" s="71">
        <v>991.15661599999999</v>
      </c>
      <c r="J80" s="71">
        <v>1042.9216309999999</v>
      </c>
      <c r="K80" s="71">
        <v>1095.237061</v>
      </c>
      <c r="L80" s="71">
        <v>1148.195068</v>
      </c>
      <c r="M80" s="71">
        <v>1202.155518</v>
      </c>
      <c r="N80" s="71">
        <v>1257.2155760000001</v>
      </c>
      <c r="O80" s="71">
        <v>1312.9758300000001</v>
      </c>
      <c r="P80" s="71">
        <v>1370.0897219999999</v>
      </c>
      <c r="Q80" s="71">
        <v>1428.0952150000001</v>
      </c>
      <c r="R80" s="71">
        <v>1487.206177</v>
      </c>
      <c r="S80" s="71">
        <v>1546.9842530000001</v>
      </c>
      <c r="T80" s="71">
        <v>1607.5775149999999</v>
      </c>
      <c r="U80" s="71">
        <v>1669.341553</v>
      </c>
      <c r="V80" s="71">
        <v>1731.924683</v>
      </c>
      <c r="W80" s="71">
        <v>1795.2633060000001</v>
      </c>
      <c r="X80" s="71">
        <v>1858.927124</v>
      </c>
      <c r="Y80" s="71">
        <v>1922.598389</v>
      </c>
      <c r="Z80" s="71">
        <v>1992.17688</v>
      </c>
      <c r="AA80" s="71">
        <v>2058.6616210000002</v>
      </c>
      <c r="AB80" s="71">
        <v>2124.4025879999999</v>
      </c>
      <c r="AC80" s="71">
        <v>2190.1062010000001</v>
      </c>
      <c r="AD80" s="71">
        <v>2255.4506839999999</v>
      </c>
      <c r="AE80" s="71">
        <v>2320.0786130000001</v>
      </c>
      <c r="AF80" s="71">
        <v>2384.3642580000001</v>
      </c>
      <c r="AG80" s="71">
        <v>2448.5471189999998</v>
      </c>
      <c r="AH80" s="71">
        <v>2513.0866700000001</v>
      </c>
      <c r="AI80" s="71">
        <v>2578.1125489999999</v>
      </c>
      <c r="AJ80" s="71">
        <v>2643.1203609999998</v>
      </c>
      <c r="AK80" s="76">
        <f t="shared" si="0"/>
        <v>2.5332616215035442</v>
      </c>
    </row>
    <row r="81" spans="1:37" ht="15" hidden="1" customHeight="1" x14ac:dyDescent="0.45">
      <c r="A81" s="25" t="s">
        <v>679</v>
      </c>
      <c r="B81" s="67" t="s">
        <v>463</v>
      </c>
      <c r="C81" s="71">
        <v>412.42425500000002</v>
      </c>
      <c r="D81" s="71">
        <v>441.55624399999999</v>
      </c>
      <c r="E81" s="71">
        <v>471.28247099999999</v>
      </c>
      <c r="F81" s="71">
        <v>501.94793700000002</v>
      </c>
      <c r="G81" s="71">
        <v>533.37548800000002</v>
      </c>
      <c r="H81" s="71">
        <v>565.57226600000001</v>
      </c>
      <c r="I81" s="71">
        <v>598.51281700000004</v>
      </c>
      <c r="J81" s="71">
        <v>632.26635699999997</v>
      </c>
      <c r="K81" s="71">
        <v>666.689392</v>
      </c>
      <c r="L81" s="71">
        <v>701.737976</v>
      </c>
      <c r="M81" s="71">
        <v>737.45513900000003</v>
      </c>
      <c r="N81" s="71">
        <v>773.84130900000002</v>
      </c>
      <c r="O81" s="71">
        <v>810.65454099999999</v>
      </c>
      <c r="P81" s="71">
        <v>848.40124500000002</v>
      </c>
      <c r="Q81" s="71">
        <v>886.18499799999995</v>
      </c>
      <c r="R81" s="71">
        <v>924.849243</v>
      </c>
      <c r="S81" s="71">
        <v>963.47723399999995</v>
      </c>
      <c r="T81" s="71">
        <v>1002.484009</v>
      </c>
      <c r="U81" s="71">
        <v>1042.3359379999999</v>
      </c>
      <c r="V81" s="71">
        <v>1082.764038</v>
      </c>
      <c r="W81" s="71">
        <v>1123.422241</v>
      </c>
      <c r="X81" s="71">
        <v>1163.9812010000001</v>
      </c>
      <c r="Y81" s="71">
        <v>1204.618164</v>
      </c>
      <c r="Z81" s="71">
        <v>1245.534058</v>
      </c>
      <c r="AA81" s="71">
        <v>1286.9023440000001</v>
      </c>
      <c r="AB81" s="71">
        <v>1327.2152100000001</v>
      </c>
      <c r="AC81" s="71">
        <v>1367.377686</v>
      </c>
      <c r="AD81" s="71">
        <v>1407.2303469999999</v>
      </c>
      <c r="AE81" s="71">
        <v>1446.332764</v>
      </c>
      <c r="AF81" s="71">
        <v>1484.8211670000001</v>
      </c>
      <c r="AG81" s="71">
        <v>1523.2646480000001</v>
      </c>
      <c r="AH81" s="71">
        <v>1561.770264</v>
      </c>
      <c r="AI81" s="71">
        <v>1600.2126459999999</v>
      </c>
      <c r="AJ81" s="71">
        <v>1638.309814</v>
      </c>
      <c r="AK81" s="76">
        <f t="shared" si="0"/>
        <v>2.7103083384321929</v>
      </c>
    </row>
    <row r="82" spans="1:37" ht="15" hidden="1" customHeight="1" x14ac:dyDescent="0.45">
      <c r="A82" s="25" t="s">
        <v>680</v>
      </c>
      <c r="B82" s="67" t="s">
        <v>465</v>
      </c>
      <c r="C82" s="71">
        <v>33.974437999999999</v>
      </c>
      <c r="D82" s="71">
        <v>38.619945999999999</v>
      </c>
      <c r="E82" s="71">
        <v>43.849991000000003</v>
      </c>
      <c r="F82" s="71">
        <v>49.503132000000001</v>
      </c>
      <c r="G82" s="71">
        <v>55.333781999999999</v>
      </c>
      <c r="H82" s="71">
        <v>61.443390000000001</v>
      </c>
      <c r="I82" s="71">
        <v>67.609375</v>
      </c>
      <c r="J82" s="71">
        <v>73.935149999999993</v>
      </c>
      <c r="K82" s="71">
        <v>80.018837000000005</v>
      </c>
      <c r="L82" s="71">
        <v>86.014281999999994</v>
      </c>
      <c r="M82" s="71">
        <v>92.215935000000002</v>
      </c>
      <c r="N82" s="71">
        <v>98.689903000000001</v>
      </c>
      <c r="O82" s="71">
        <v>105.431854</v>
      </c>
      <c r="P82" s="71">
        <v>112.338463</v>
      </c>
      <c r="Q82" s="71">
        <v>119.954742</v>
      </c>
      <c r="R82" s="71">
        <v>127.70890799999999</v>
      </c>
      <c r="S82" s="71">
        <v>135.93804900000001</v>
      </c>
      <c r="T82" s="71">
        <v>144.54948400000001</v>
      </c>
      <c r="U82" s="71">
        <v>153.246689</v>
      </c>
      <c r="V82" s="71">
        <v>162.04763800000001</v>
      </c>
      <c r="W82" s="71">
        <v>171.01968400000001</v>
      </c>
      <c r="X82" s="71">
        <v>180.30891399999999</v>
      </c>
      <c r="Y82" s="71">
        <v>189.47290000000001</v>
      </c>
      <c r="Z82" s="71">
        <v>204.12455700000001</v>
      </c>
      <c r="AA82" s="71">
        <v>214.88287399999999</v>
      </c>
      <c r="AB82" s="71">
        <v>225.79811100000001</v>
      </c>
      <c r="AC82" s="71">
        <v>236.93310500000001</v>
      </c>
      <c r="AD82" s="71">
        <v>248.12051400000001</v>
      </c>
      <c r="AE82" s="71">
        <v>259.552277</v>
      </c>
      <c r="AF82" s="71">
        <v>271.17117300000001</v>
      </c>
      <c r="AG82" s="71">
        <v>282.72259500000001</v>
      </c>
      <c r="AH82" s="71">
        <v>294.548767</v>
      </c>
      <c r="AI82" s="71">
        <v>306.85403400000001</v>
      </c>
      <c r="AJ82" s="71">
        <v>319.39776599999999</v>
      </c>
      <c r="AK82" s="76">
        <f t="shared" si="0"/>
        <v>7.2702799739802852</v>
      </c>
    </row>
    <row r="83" spans="1:37" ht="15" hidden="1" customHeight="1" x14ac:dyDescent="0.45">
      <c r="A83" s="25" t="s">
        <v>681</v>
      </c>
      <c r="B83" s="67" t="s">
        <v>467</v>
      </c>
      <c r="C83" s="71">
        <v>256.452271</v>
      </c>
      <c r="D83" s="71">
        <v>267.89196800000002</v>
      </c>
      <c r="E83" s="71">
        <v>279.32540899999998</v>
      </c>
      <c r="F83" s="71">
        <v>290.71670499999999</v>
      </c>
      <c r="G83" s="71">
        <v>302.06942700000002</v>
      </c>
      <c r="H83" s="71">
        <v>313.48519900000002</v>
      </c>
      <c r="I83" s="71">
        <v>325.03439300000002</v>
      </c>
      <c r="J83" s="71">
        <v>336.72009300000002</v>
      </c>
      <c r="K83" s="71">
        <v>348.52880900000002</v>
      </c>
      <c r="L83" s="71">
        <v>360.44278000000003</v>
      </c>
      <c r="M83" s="71">
        <v>372.484467</v>
      </c>
      <c r="N83" s="71">
        <v>384.68441799999999</v>
      </c>
      <c r="O83" s="71">
        <v>396.889343</v>
      </c>
      <c r="P83" s="71">
        <v>409.35006700000002</v>
      </c>
      <c r="Q83" s="71">
        <v>421.95538299999998</v>
      </c>
      <c r="R83" s="71">
        <v>434.64804099999998</v>
      </c>
      <c r="S83" s="71">
        <v>447.56896999999998</v>
      </c>
      <c r="T83" s="71">
        <v>460.54406699999998</v>
      </c>
      <c r="U83" s="71">
        <v>473.75897200000003</v>
      </c>
      <c r="V83" s="71">
        <v>487.113068</v>
      </c>
      <c r="W83" s="71">
        <v>500.82141100000001</v>
      </c>
      <c r="X83" s="71">
        <v>514.63696300000004</v>
      </c>
      <c r="Y83" s="71">
        <v>528.507385</v>
      </c>
      <c r="Z83" s="71">
        <v>542.51831100000004</v>
      </c>
      <c r="AA83" s="71">
        <v>556.87634300000002</v>
      </c>
      <c r="AB83" s="71">
        <v>571.38928199999998</v>
      </c>
      <c r="AC83" s="71">
        <v>585.79547100000002</v>
      </c>
      <c r="AD83" s="71">
        <v>600.09973100000002</v>
      </c>
      <c r="AE83" s="71">
        <v>614.19348100000002</v>
      </c>
      <c r="AF83" s="71">
        <v>628.37207000000001</v>
      </c>
      <c r="AG83" s="71">
        <v>642.55987500000003</v>
      </c>
      <c r="AH83" s="71">
        <v>656.76763900000003</v>
      </c>
      <c r="AI83" s="71">
        <v>671.04595900000004</v>
      </c>
      <c r="AJ83" s="71">
        <v>685.41284199999996</v>
      </c>
      <c r="AK83" s="76">
        <f t="shared" si="0"/>
        <v>1.5585419641995384</v>
      </c>
    </row>
    <row r="84" spans="1:37" ht="15" hidden="1" customHeight="1" x14ac:dyDescent="0.45">
      <c r="A84" s="25" t="s">
        <v>682</v>
      </c>
      <c r="B84" s="67" t="s">
        <v>473</v>
      </c>
      <c r="C84" s="71">
        <v>1263.8626710000001</v>
      </c>
      <c r="D84" s="71">
        <v>1329.928467</v>
      </c>
      <c r="E84" s="71">
        <v>1397.778564</v>
      </c>
      <c r="F84" s="71">
        <v>1467.3206789999999</v>
      </c>
      <c r="G84" s="71">
        <v>1538.759033</v>
      </c>
      <c r="H84" s="71">
        <v>1612.034668</v>
      </c>
      <c r="I84" s="71">
        <v>1689.234009</v>
      </c>
      <c r="J84" s="71">
        <v>1767.1823730000001</v>
      </c>
      <c r="K84" s="71">
        <v>1847.184082</v>
      </c>
      <c r="L84" s="71">
        <v>1927.7182620000001</v>
      </c>
      <c r="M84" s="71">
        <v>2010.533203</v>
      </c>
      <c r="N84" s="71">
        <v>2095.1437989999999</v>
      </c>
      <c r="O84" s="71">
        <v>2180.6313479999999</v>
      </c>
      <c r="P84" s="71">
        <v>2267.9448240000002</v>
      </c>
      <c r="Q84" s="71">
        <v>2356.6479490000002</v>
      </c>
      <c r="R84" s="71">
        <v>2446.156982</v>
      </c>
      <c r="S84" s="71">
        <v>2536.6845699999999</v>
      </c>
      <c r="T84" s="71">
        <v>2629.4968260000001</v>
      </c>
      <c r="U84" s="71">
        <v>2722.0395509999998</v>
      </c>
      <c r="V84" s="71">
        <v>2815.110107</v>
      </c>
      <c r="W84" s="71">
        <v>2908.342529</v>
      </c>
      <c r="X84" s="71">
        <v>3001.4167480000001</v>
      </c>
      <c r="Y84" s="71">
        <v>3093.6088869999999</v>
      </c>
      <c r="Z84" s="71">
        <v>3185.7861330000001</v>
      </c>
      <c r="AA84" s="71">
        <v>3276.783203</v>
      </c>
      <c r="AB84" s="71">
        <v>3368.9089359999998</v>
      </c>
      <c r="AC84" s="71">
        <v>3457.4533689999998</v>
      </c>
      <c r="AD84" s="71">
        <v>3545.4907229999999</v>
      </c>
      <c r="AE84" s="71">
        <v>3628.576904</v>
      </c>
      <c r="AF84" s="71">
        <v>3710.0310060000002</v>
      </c>
      <c r="AG84" s="71">
        <v>3789.8967290000001</v>
      </c>
      <c r="AH84" s="71">
        <v>3868.4384770000001</v>
      </c>
      <c r="AI84" s="71">
        <v>3947.0190429999998</v>
      </c>
      <c r="AJ84" s="71">
        <v>4025.7651369999999</v>
      </c>
      <c r="AK84" s="76">
        <f t="shared" si="0"/>
        <v>2.0270538881547226</v>
      </c>
    </row>
    <row r="85" spans="1:37" ht="15" hidden="1" customHeight="1" x14ac:dyDescent="0.45">
      <c r="A85" s="25" t="s">
        <v>683</v>
      </c>
      <c r="B85" s="67" t="s">
        <v>463</v>
      </c>
      <c r="C85" s="71">
        <v>764.75213599999995</v>
      </c>
      <c r="D85" s="71">
        <v>798.344604</v>
      </c>
      <c r="E85" s="71">
        <v>832.27911400000005</v>
      </c>
      <c r="F85" s="71">
        <v>867.51068099999998</v>
      </c>
      <c r="G85" s="71">
        <v>903.95800799999995</v>
      </c>
      <c r="H85" s="71">
        <v>941.48480199999995</v>
      </c>
      <c r="I85" s="71">
        <v>982.36883499999999</v>
      </c>
      <c r="J85" s="71">
        <v>1023.501953</v>
      </c>
      <c r="K85" s="71">
        <v>1065.9235839999999</v>
      </c>
      <c r="L85" s="71">
        <v>1108.430298</v>
      </c>
      <c r="M85" s="71">
        <v>1152.7148440000001</v>
      </c>
      <c r="N85" s="71">
        <v>1198.5772710000001</v>
      </c>
      <c r="O85" s="71">
        <v>1244.9300539999999</v>
      </c>
      <c r="P85" s="71">
        <v>1292.545654</v>
      </c>
      <c r="Q85" s="71">
        <v>1340.696533</v>
      </c>
      <c r="R85" s="71">
        <v>1388.813721</v>
      </c>
      <c r="S85" s="71">
        <v>1437.9860839999999</v>
      </c>
      <c r="T85" s="71">
        <v>1489.2312010000001</v>
      </c>
      <c r="U85" s="71">
        <v>1540.1057129999999</v>
      </c>
      <c r="V85" s="71">
        <v>1591.2768550000001</v>
      </c>
      <c r="W85" s="71">
        <v>1642.474976</v>
      </c>
      <c r="X85" s="71">
        <v>1693.4726559999999</v>
      </c>
      <c r="Y85" s="71">
        <v>1743.622803</v>
      </c>
      <c r="Z85" s="71">
        <v>1793.429932</v>
      </c>
      <c r="AA85" s="71">
        <v>1841.8488769999999</v>
      </c>
      <c r="AB85" s="71">
        <v>1891.7348629999999</v>
      </c>
      <c r="AC85" s="71">
        <v>1939.6024170000001</v>
      </c>
      <c r="AD85" s="71">
        <v>1988.8551030000001</v>
      </c>
      <c r="AE85" s="71">
        <v>2034.0500489999999</v>
      </c>
      <c r="AF85" s="71">
        <v>2078.4514159999999</v>
      </c>
      <c r="AG85" s="71">
        <v>2122.0920409999999</v>
      </c>
      <c r="AH85" s="71">
        <v>2165.1645509999998</v>
      </c>
      <c r="AI85" s="71">
        <v>2208.9296880000002</v>
      </c>
      <c r="AJ85" s="71">
        <v>2253.4169919999999</v>
      </c>
      <c r="AK85" s="76">
        <f t="shared" si="0"/>
        <v>1.8226119155932818</v>
      </c>
    </row>
    <row r="86" spans="1:37" ht="15" hidden="1" customHeight="1" x14ac:dyDescent="0.45">
      <c r="A86" s="25" t="s">
        <v>684</v>
      </c>
      <c r="B86" s="67" t="s">
        <v>465</v>
      </c>
      <c r="C86" s="71">
        <v>142.32788099999999</v>
      </c>
      <c r="D86" s="71">
        <v>154.80630500000001</v>
      </c>
      <c r="E86" s="71">
        <v>168.342209</v>
      </c>
      <c r="F86" s="71">
        <v>181.86196899999999</v>
      </c>
      <c r="G86" s="71">
        <v>195.737549</v>
      </c>
      <c r="H86" s="71">
        <v>210.06068400000001</v>
      </c>
      <c r="I86" s="71">
        <v>224.712906</v>
      </c>
      <c r="J86" s="71">
        <v>239.633713</v>
      </c>
      <c r="K86" s="71">
        <v>254.988373</v>
      </c>
      <c r="L86" s="71">
        <v>270.45413200000002</v>
      </c>
      <c r="M86" s="71">
        <v>286.10501099999999</v>
      </c>
      <c r="N86" s="71">
        <v>301.63900799999999</v>
      </c>
      <c r="O86" s="71">
        <v>317.19519000000003</v>
      </c>
      <c r="P86" s="71">
        <v>332.93984999999998</v>
      </c>
      <c r="Q86" s="71">
        <v>349.18682899999999</v>
      </c>
      <c r="R86" s="71">
        <v>365.93933099999998</v>
      </c>
      <c r="S86" s="71">
        <v>382.29846199999997</v>
      </c>
      <c r="T86" s="71">
        <v>398.44940200000002</v>
      </c>
      <c r="U86" s="71">
        <v>414.35647599999999</v>
      </c>
      <c r="V86" s="71">
        <v>430.24121100000002</v>
      </c>
      <c r="W86" s="71">
        <v>446.14245599999998</v>
      </c>
      <c r="X86" s="71">
        <v>462.09558099999998</v>
      </c>
      <c r="Y86" s="71">
        <v>478.14501999999999</v>
      </c>
      <c r="Z86" s="71">
        <v>494.76498400000003</v>
      </c>
      <c r="AA86" s="71">
        <v>511.92507899999998</v>
      </c>
      <c r="AB86" s="71">
        <v>529.19000200000005</v>
      </c>
      <c r="AC86" s="71">
        <v>545.42614700000001</v>
      </c>
      <c r="AD86" s="71">
        <v>560.36377000000005</v>
      </c>
      <c r="AE86" s="71">
        <v>575.00860599999999</v>
      </c>
      <c r="AF86" s="71">
        <v>589.36859100000004</v>
      </c>
      <c r="AG86" s="71">
        <v>603.40716599999996</v>
      </c>
      <c r="AH86" s="71">
        <v>617.09985400000005</v>
      </c>
      <c r="AI86" s="71">
        <v>630.43719499999997</v>
      </c>
      <c r="AJ86" s="71">
        <v>643.44171100000005</v>
      </c>
      <c r="AK86" s="76">
        <f t="shared" si="0"/>
        <v>3.1564309089348783</v>
      </c>
    </row>
    <row r="87" spans="1:37" ht="15" hidden="1" customHeight="1" x14ac:dyDescent="0.45">
      <c r="A87" s="25" t="s">
        <v>685</v>
      </c>
      <c r="B87" s="67" t="s">
        <v>467</v>
      </c>
      <c r="C87" s="71">
        <v>356.78268400000002</v>
      </c>
      <c r="D87" s="71">
        <v>376.77758799999998</v>
      </c>
      <c r="E87" s="71">
        <v>397.15728799999999</v>
      </c>
      <c r="F87" s="71">
        <v>417.94802900000002</v>
      </c>
      <c r="G87" s="71">
        <v>439.06350700000002</v>
      </c>
      <c r="H87" s="71">
        <v>460.489105</v>
      </c>
      <c r="I87" s="71">
        <v>482.15219100000002</v>
      </c>
      <c r="J87" s="71">
        <v>504.04675300000002</v>
      </c>
      <c r="K87" s="71">
        <v>526.272156</v>
      </c>
      <c r="L87" s="71">
        <v>548.83392300000003</v>
      </c>
      <c r="M87" s="71">
        <v>571.71343999999999</v>
      </c>
      <c r="N87" s="71">
        <v>594.92755099999999</v>
      </c>
      <c r="O87" s="71">
        <v>618.50610400000005</v>
      </c>
      <c r="P87" s="71">
        <v>642.45922900000005</v>
      </c>
      <c r="Q87" s="71">
        <v>666.76470900000004</v>
      </c>
      <c r="R87" s="71">
        <v>691.40386999999998</v>
      </c>
      <c r="S87" s="71">
        <v>716.40008499999999</v>
      </c>
      <c r="T87" s="71">
        <v>741.81622300000004</v>
      </c>
      <c r="U87" s="71">
        <v>767.57745399999999</v>
      </c>
      <c r="V87" s="71">
        <v>793.59198000000004</v>
      </c>
      <c r="W87" s="71">
        <v>819.725098</v>
      </c>
      <c r="X87" s="71">
        <v>845.84832800000004</v>
      </c>
      <c r="Y87" s="71">
        <v>871.84118699999999</v>
      </c>
      <c r="Z87" s="71">
        <v>897.59136999999998</v>
      </c>
      <c r="AA87" s="71">
        <v>923.00939900000003</v>
      </c>
      <c r="AB87" s="71">
        <v>947.98419200000001</v>
      </c>
      <c r="AC87" s="71">
        <v>972.42474400000003</v>
      </c>
      <c r="AD87" s="71">
        <v>996.27203399999996</v>
      </c>
      <c r="AE87" s="71">
        <v>1019.51825</v>
      </c>
      <c r="AF87" s="71">
        <v>1042.2109379999999</v>
      </c>
      <c r="AG87" s="71">
        <v>1064.397461</v>
      </c>
      <c r="AH87" s="71">
        <v>1086.1741939999999</v>
      </c>
      <c r="AI87" s="71">
        <v>1107.6521</v>
      </c>
      <c r="AJ87" s="71">
        <v>1128.9063719999999</v>
      </c>
      <c r="AK87" s="76">
        <f t="shared" si="0"/>
        <v>1.9962142334219732</v>
      </c>
    </row>
    <row r="88" spans="1:37" ht="15" hidden="1" customHeight="1" x14ac:dyDescent="0.45">
      <c r="A88" s="25" t="s">
        <v>686</v>
      </c>
      <c r="B88" s="67" t="s">
        <v>475</v>
      </c>
      <c r="C88" s="71">
        <v>5669.8149409999996</v>
      </c>
      <c r="D88" s="71">
        <v>5916.5063479999999</v>
      </c>
      <c r="E88" s="71">
        <v>6162.7353519999997</v>
      </c>
      <c r="F88" s="71">
        <v>6408.0532229999999</v>
      </c>
      <c r="G88" s="71">
        <v>6652.3369140000004</v>
      </c>
      <c r="H88" s="71">
        <v>6895.9702150000003</v>
      </c>
      <c r="I88" s="71">
        <v>7136.8823240000002</v>
      </c>
      <c r="J88" s="71">
        <v>7371.9350590000004</v>
      </c>
      <c r="K88" s="71">
        <v>7601.294922</v>
      </c>
      <c r="L88" s="71">
        <v>7828.2304690000001</v>
      </c>
      <c r="M88" s="71">
        <v>8051.4829099999997</v>
      </c>
      <c r="N88" s="71">
        <v>8268.7011719999991</v>
      </c>
      <c r="O88" s="71">
        <v>8482.6748050000006</v>
      </c>
      <c r="P88" s="71">
        <v>8687.8964840000008</v>
      </c>
      <c r="Q88" s="71">
        <v>8883.8886719999991</v>
      </c>
      <c r="R88" s="71">
        <v>9084.9355469999991</v>
      </c>
      <c r="S88" s="71">
        <v>9279.7255860000005</v>
      </c>
      <c r="T88" s="71">
        <v>9466.9423829999996</v>
      </c>
      <c r="U88" s="71">
        <v>9645.9912110000005</v>
      </c>
      <c r="V88" s="71">
        <v>9821.6308590000008</v>
      </c>
      <c r="W88" s="71">
        <v>9986.7841800000006</v>
      </c>
      <c r="X88" s="71">
        <v>10141.414062</v>
      </c>
      <c r="Y88" s="71">
        <v>10287.935546999999</v>
      </c>
      <c r="Z88" s="71">
        <v>10426.463867</v>
      </c>
      <c r="AA88" s="71">
        <v>10566.03125</v>
      </c>
      <c r="AB88" s="71">
        <v>10706.112305000001</v>
      </c>
      <c r="AC88" s="71">
        <v>10844.841796999999</v>
      </c>
      <c r="AD88" s="71">
        <v>10978.222656</v>
      </c>
      <c r="AE88" s="71">
        <v>11108.488281</v>
      </c>
      <c r="AF88" s="71">
        <v>11241.760742</v>
      </c>
      <c r="AG88" s="71">
        <v>11398.318359000001</v>
      </c>
      <c r="AH88" s="71">
        <v>11554.322265999999</v>
      </c>
      <c r="AI88" s="71">
        <v>11716.214844</v>
      </c>
      <c r="AJ88" s="71">
        <v>11886.504883</v>
      </c>
      <c r="AK88" s="76">
        <f t="shared" si="0"/>
        <v>1.0090411779948623</v>
      </c>
    </row>
    <row r="89" spans="1:37" ht="15" hidden="1" customHeight="1" x14ac:dyDescent="0.45">
      <c r="A89" s="25" t="s">
        <v>687</v>
      </c>
      <c r="B89" s="67" t="s">
        <v>463</v>
      </c>
      <c r="C89" s="71">
        <v>3450.0043949999999</v>
      </c>
      <c r="D89" s="71">
        <v>3623.9633789999998</v>
      </c>
      <c r="E89" s="71">
        <v>3799.8933109999998</v>
      </c>
      <c r="F89" s="71">
        <v>3976.5515140000002</v>
      </c>
      <c r="G89" s="71">
        <v>4153.5610349999997</v>
      </c>
      <c r="H89" s="71">
        <v>4330.9458009999998</v>
      </c>
      <c r="I89" s="71">
        <v>4506.3955079999996</v>
      </c>
      <c r="J89" s="71">
        <v>4678.3520509999998</v>
      </c>
      <c r="K89" s="71">
        <v>4850.3969729999999</v>
      </c>
      <c r="L89" s="71">
        <v>5024.8984380000002</v>
      </c>
      <c r="M89" s="71">
        <v>5196.591797</v>
      </c>
      <c r="N89" s="71">
        <v>5365.8471680000002</v>
      </c>
      <c r="O89" s="71">
        <v>5534.2451170000004</v>
      </c>
      <c r="P89" s="71">
        <v>5694.5898440000001</v>
      </c>
      <c r="Q89" s="71">
        <v>5847.9653319999998</v>
      </c>
      <c r="R89" s="71">
        <v>6001.9301759999998</v>
      </c>
      <c r="S89" s="71">
        <v>6148.7275390000004</v>
      </c>
      <c r="T89" s="71">
        <v>6290.8608400000003</v>
      </c>
      <c r="U89" s="71">
        <v>6428.9023440000001</v>
      </c>
      <c r="V89" s="71">
        <v>6562.1132809999999</v>
      </c>
      <c r="W89" s="71">
        <v>6694.1601559999999</v>
      </c>
      <c r="X89" s="71">
        <v>6812.9746089999999</v>
      </c>
      <c r="Y89" s="71">
        <v>6927.1254879999997</v>
      </c>
      <c r="Z89" s="71">
        <v>7036.1884769999997</v>
      </c>
      <c r="AA89" s="71">
        <v>7144.3818359999996</v>
      </c>
      <c r="AB89" s="71">
        <v>7252.3271480000003</v>
      </c>
      <c r="AC89" s="71">
        <v>7357.7880859999996</v>
      </c>
      <c r="AD89" s="71">
        <v>7458.1044920000004</v>
      </c>
      <c r="AE89" s="71">
        <v>7554.9140619999998</v>
      </c>
      <c r="AF89" s="71">
        <v>7653.3798829999996</v>
      </c>
      <c r="AG89" s="71">
        <v>7751.0297849999997</v>
      </c>
      <c r="AH89" s="71">
        <v>7843.578125</v>
      </c>
      <c r="AI89" s="71">
        <v>7936.5444340000004</v>
      </c>
      <c r="AJ89" s="71">
        <v>8033.2172849999997</v>
      </c>
      <c r="AK89" s="76">
        <f t="shared" si="0"/>
        <v>1.2166938362430952</v>
      </c>
    </row>
    <row r="90" spans="1:37" ht="15" hidden="1" customHeight="1" x14ac:dyDescent="0.45">
      <c r="A90" s="25" t="s">
        <v>688</v>
      </c>
      <c r="B90" s="67" t="s">
        <v>465</v>
      </c>
      <c r="C90" s="71">
        <v>931.85382100000004</v>
      </c>
      <c r="D90" s="71">
        <v>980.46203600000001</v>
      </c>
      <c r="E90" s="71">
        <v>1028.027466</v>
      </c>
      <c r="F90" s="71">
        <v>1075.401001</v>
      </c>
      <c r="G90" s="71">
        <v>1122.7749020000001</v>
      </c>
      <c r="H90" s="71">
        <v>1170.8873289999999</v>
      </c>
      <c r="I90" s="71">
        <v>1219.5792240000001</v>
      </c>
      <c r="J90" s="71">
        <v>1268.1807859999999</v>
      </c>
      <c r="K90" s="71">
        <v>1313.461182</v>
      </c>
      <c r="L90" s="71">
        <v>1355.0289310000001</v>
      </c>
      <c r="M90" s="71">
        <v>1396.700928</v>
      </c>
      <c r="N90" s="71">
        <v>1435.6623540000001</v>
      </c>
      <c r="O90" s="71">
        <v>1473.7375489999999</v>
      </c>
      <c r="P90" s="71">
        <v>1510.874268</v>
      </c>
      <c r="Q90" s="71">
        <v>1544.9423830000001</v>
      </c>
      <c r="R90" s="71">
        <v>1583.038818</v>
      </c>
      <c r="S90" s="71">
        <v>1623.3950199999999</v>
      </c>
      <c r="T90" s="71">
        <v>1661.457275</v>
      </c>
      <c r="U90" s="71">
        <v>1696.4654539999999</v>
      </c>
      <c r="V90" s="71">
        <v>1732.428101</v>
      </c>
      <c r="W90" s="71">
        <v>1758.9167480000001</v>
      </c>
      <c r="X90" s="71">
        <v>1789.4476320000001</v>
      </c>
      <c r="Y90" s="71">
        <v>1818.4746090000001</v>
      </c>
      <c r="Z90" s="71">
        <v>1844.9761960000001</v>
      </c>
      <c r="AA90" s="71">
        <v>1871.9291989999999</v>
      </c>
      <c r="AB90" s="71">
        <v>1899.3863530000001</v>
      </c>
      <c r="AC90" s="71">
        <v>1927.1816409999999</v>
      </c>
      <c r="AD90" s="71">
        <v>1955.2745359999999</v>
      </c>
      <c r="AE90" s="71">
        <v>1983.518677</v>
      </c>
      <c r="AF90" s="71">
        <v>2011.7879640000001</v>
      </c>
      <c r="AG90" s="71">
        <v>2062.2583009999998</v>
      </c>
      <c r="AH90" s="71">
        <v>2115.342529</v>
      </c>
      <c r="AI90" s="71">
        <v>2171.953125</v>
      </c>
      <c r="AJ90" s="71">
        <v>2231.3713379999999</v>
      </c>
      <c r="AK90" s="76">
        <f t="shared" si="0"/>
        <v>1.2758365505954175</v>
      </c>
    </row>
    <row r="91" spans="1:37" ht="15" hidden="1" customHeight="1" x14ac:dyDescent="0.45">
      <c r="A91" s="25" t="s">
        <v>689</v>
      </c>
      <c r="B91" s="67" t="s">
        <v>467</v>
      </c>
      <c r="C91" s="71">
        <v>1287.9566649999999</v>
      </c>
      <c r="D91" s="71">
        <v>1312.081177</v>
      </c>
      <c r="E91" s="71">
        <v>1334.814453</v>
      </c>
      <c r="F91" s="71">
        <v>1356.1004640000001</v>
      </c>
      <c r="G91" s="71">
        <v>1376.000732</v>
      </c>
      <c r="H91" s="71">
        <v>1394.1373289999999</v>
      </c>
      <c r="I91" s="71">
        <v>1410.9075929999999</v>
      </c>
      <c r="J91" s="71">
        <v>1425.4023440000001</v>
      </c>
      <c r="K91" s="71">
        <v>1437.4366460000001</v>
      </c>
      <c r="L91" s="71">
        <v>1448.3032229999999</v>
      </c>
      <c r="M91" s="71">
        <v>1458.1898189999999</v>
      </c>
      <c r="N91" s="71">
        <v>1467.1918949999999</v>
      </c>
      <c r="O91" s="71">
        <v>1474.692749</v>
      </c>
      <c r="P91" s="71">
        <v>1482.4326169999999</v>
      </c>
      <c r="Q91" s="71">
        <v>1490.9814449999999</v>
      </c>
      <c r="R91" s="71">
        <v>1499.966919</v>
      </c>
      <c r="S91" s="71">
        <v>1507.6026609999999</v>
      </c>
      <c r="T91" s="71">
        <v>1514.6241460000001</v>
      </c>
      <c r="U91" s="71">
        <v>1520.6239009999999</v>
      </c>
      <c r="V91" s="71">
        <v>1527.0898440000001</v>
      </c>
      <c r="W91" s="71">
        <v>1533.7071530000001</v>
      </c>
      <c r="X91" s="71">
        <v>1538.991943</v>
      </c>
      <c r="Y91" s="71">
        <v>1542.3358149999999</v>
      </c>
      <c r="Z91" s="71">
        <v>1545.2985839999999</v>
      </c>
      <c r="AA91" s="71">
        <v>1549.7202150000001</v>
      </c>
      <c r="AB91" s="71">
        <v>1554.3983149999999</v>
      </c>
      <c r="AC91" s="71">
        <v>1559.871582</v>
      </c>
      <c r="AD91" s="71">
        <v>1564.8438719999999</v>
      </c>
      <c r="AE91" s="71">
        <v>1570.055298</v>
      </c>
      <c r="AF91" s="71">
        <v>1576.5924070000001</v>
      </c>
      <c r="AG91" s="71">
        <v>1585.030029</v>
      </c>
      <c r="AH91" s="71">
        <v>1595.4013669999999</v>
      </c>
      <c r="AI91" s="71">
        <v>1607.716919</v>
      </c>
      <c r="AJ91" s="71">
        <v>1621.9157709999999</v>
      </c>
      <c r="AK91" s="76">
        <f t="shared" si="0"/>
        <v>0.23613980554802205</v>
      </c>
    </row>
    <row r="92" spans="1:37" ht="15" hidden="1" customHeight="1" x14ac:dyDescent="0.45">
      <c r="A92" s="25" t="s">
        <v>690</v>
      </c>
      <c r="B92" s="67" t="s">
        <v>477</v>
      </c>
      <c r="C92" s="71">
        <v>1118.70874</v>
      </c>
      <c r="D92" s="71">
        <v>1145.1319579999999</v>
      </c>
      <c r="E92" s="71">
        <v>1174.7423100000001</v>
      </c>
      <c r="F92" s="71">
        <v>1207.686768</v>
      </c>
      <c r="G92" s="71">
        <v>1242.205688</v>
      </c>
      <c r="H92" s="71">
        <v>1278.2299800000001</v>
      </c>
      <c r="I92" s="71">
        <v>1316.0905760000001</v>
      </c>
      <c r="J92" s="71">
        <v>1355.295288</v>
      </c>
      <c r="K92" s="71">
        <v>1395.733154</v>
      </c>
      <c r="L92" s="71">
        <v>1437.0047609999999</v>
      </c>
      <c r="M92" s="71">
        <v>1478.6892089999999</v>
      </c>
      <c r="N92" s="71">
        <v>1522.385254</v>
      </c>
      <c r="O92" s="71">
        <v>1568.0135499999999</v>
      </c>
      <c r="P92" s="71">
        <v>1614.72522</v>
      </c>
      <c r="Q92" s="71">
        <v>1669.972168</v>
      </c>
      <c r="R92" s="71">
        <v>1726.668091</v>
      </c>
      <c r="S92" s="71">
        <v>1785.729736</v>
      </c>
      <c r="T92" s="71">
        <v>1847.3587649999999</v>
      </c>
      <c r="U92" s="71">
        <v>1911.7426760000001</v>
      </c>
      <c r="V92" s="71">
        <v>1979.413818</v>
      </c>
      <c r="W92" s="71">
        <v>2049.8413089999999</v>
      </c>
      <c r="X92" s="71">
        <v>2122.5446780000002</v>
      </c>
      <c r="Y92" s="71">
        <v>2200.0437010000001</v>
      </c>
      <c r="Z92" s="71">
        <v>2286.1420899999998</v>
      </c>
      <c r="AA92" s="71">
        <v>2374.9365229999999</v>
      </c>
      <c r="AB92" s="71">
        <v>2468.6303710000002</v>
      </c>
      <c r="AC92" s="71">
        <v>2568.148682</v>
      </c>
      <c r="AD92" s="71">
        <v>2673.8312989999999</v>
      </c>
      <c r="AE92" s="71">
        <v>2784.969482</v>
      </c>
      <c r="AF92" s="71">
        <v>2900.1547850000002</v>
      </c>
      <c r="AG92" s="71">
        <v>3019.9145509999998</v>
      </c>
      <c r="AH92" s="71">
        <v>3145.334961</v>
      </c>
      <c r="AI92" s="71">
        <v>3276.735596</v>
      </c>
      <c r="AJ92" s="71">
        <v>3414.1586910000001</v>
      </c>
      <c r="AK92" s="76">
        <f t="shared" si="0"/>
        <v>1.9814543792515484</v>
      </c>
    </row>
    <row r="93" spans="1:37" ht="15" hidden="1" customHeight="1" x14ac:dyDescent="0.45">
      <c r="A93" s="25" t="s">
        <v>691</v>
      </c>
      <c r="B93" s="67" t="s">
        <v>463</v>
      </c>
      <c r="C93" s="71">
        <v>487.360321</v>
      </c>
      <c r="D93" s="71">
        <v>500.91980000000001</v>
      </c>
      <c r="E93" s="71">
        <v>516.48785399999997</v>
      </c>
      <c r="F93" s="71">
        <v>534.23168899999996</v>
      </c>
      <c r="G93" s="71">
        <v>552.87341300000003</v>
      </c>
      <c r="H93" s="71">
        <v>572.52624500000002</v>
      </c>
      <c r="I93" s="71">
        <v>593.22576900000001</v>
      </c>
      <c r="J93" s="71">
        <v>614.72534199999996</v>
      </c>
      <c r="K93" s="71">
        <v>636.77417000000003</v>
      </c>
      <c r="L93" s="71">
        <v>659.28881799999999</v>
      </c>
      <c r="M93" s="71">
        <v>682.38378899999998</v>
      </c>
      <c r="N93" s="71">
        <v>706.19921899999997</v>
      </c>
      <c r="O93" s="71">
        <v>730.95165999999995</v>
      </c>
      <c r="P93" s="71">
        <v>756.40801999999996</v>
      </c>
      <c r="Q93" s="71">
        <v>788.51525900000001</v>
      </c>
      <c r="R93" s="71">
        <v>821.66216999999995</v>
      </c>
      <c r="S93" s="71">
        <v>856.59454300000004</v>
      </c>
      <c r="T93" s="71">
        <v>893.50970500000005</v>
      </c>
      <c r="U93" s="71">
        <v>932.27294900000004</v>
      </c>
      <c r="V93" s="71">
        <v>972.92138699999998</v>
      </c>
      <c r="W93" s="71">
        <v>1015.387207</v>
      </c>
      <c r="X93" s="71">
        <v>1059.741943</v>
      </c>
      <c r="Y93" s="71">
        <v>1106.2196039999999</v>
      </c>
      <c r="Z93" s="71">
        <v>1158.114014</v>
      </c>
      <c r="AA93" s="71">
        <v>1209.739746</v>
      </c>
      <c r="AB93" s="71">
        <v>1263.4270019999999</v>
      </c>
      <c r="AC93" s="71">
        <v>1319.581543</v>
      </c>
      <c r="AD93" s="71">
        <v>1378.3916019999999</v>
      </c>
      <c r="AE93" s="71">
        <v>1440.023193</v>
      </c>
      <c r="AF93" s="71">
        <v>1504.4844969999999</v>
      </c>
      <c r="AG93" s="71">
        <v>1571.1389160000001</v>
      </c>
      <c r="AH93" s="71">
        <v>1641.1098629999999</v>
      </c>
      <c r="AI93" s="71">
        <v>1714.712769</v>
      </c>
      <c r="AJ93" s="71">
        <v>1791.9243160000001</v>
      </c>
      <c r="AK93" s="76">
        <f t="shared" si="0"/>
        <v>2.5772678899895749</v>
      </c>
    </row>
    <row r="94" spans="1:37" ht="15" hidden="1" customHeight="1" x14ac:dyDescent="0.45">
      <c r="A94" s="25" t="s">
        <v>692</v>
      </c>
      <c r="B94" s="67" t="s">
        <v>465</v>
      </c>
      <c r="C94" s="71">
        <v>173.43632500000001</v>
      </c>
      <c r="D94" s="71">
        <v>185.853104</v>
      </c>
      <c r="E94" s="71">
        <v>198.976776</v>
      </c>
      <c r="F94" s="71">
        <v>212.781586</v>
      </c>
      <c r="G94" s="71">
        <v>227.20426900000001</v>
      </c>
      <c r="H94" s="71">
        <v>242.04608200000001</v>
      </c>
      <c r="I94" s="71">
        <v>257.60806300000002</v>
      </c>
      <c r="J94" s="71">
        <v>273.72692899999998</v>
      </c>
      <c r="K94" s="71">
        <v>290.61676</v>
      </c>
      <c r="L94" s="71">
        <v>307.98501599999997</v>
      </c>
      <c r="M94" s="71">
        <v>325.27066000000002</v>
      </c>
      <c r="N94" s="71">
        <v>343.90231299999999</v>
      </c>
      <c r="O94" s="71">
        <v>363.54013099999997</v>
      </c>
      <c r="P94" s="71">
        <v>383.63079800000003</v>
      </c>
      <c r="Q94" s="71">
        <v>404.35668900000002</v>
      </c>
      <c r="R94" s="71">
        <v>425.580536</v>
      </c>
      <c r="S94" s="71">
        <v>447.32775900000001</v>
      </c>
      <c r="T94" s="71">
        <v>469.5849</v>
      </c>
      <c r="U94" s="71">
        <v>492.723724</v>
      </c>
      <c r="V94" s="71">
        <v>517.25219700000002</v>
      </c>
      <c r="W94" s="71">
        <v>542.73968500000001</v>
      </c>
      <c r="X94" s="71">
        <v>568.63946499999997</v>
      </c>
      <c r="Y94" s="71">
        <v>595.78094499999997</v>
      </c>
      <c r="Z94" s="71">
        <v>624.02783199999999</v>
      </c>
      <c r="AA94" s="71">
        <v>653.11889599999995</v>
      </c>
      <c r="AB94" s="71">
        <v>682.95355199999995</v>
      </c>
      <c r="AC94" s="71">
        <v>714.08129899999994</v>
      </c>
      <c r="AD94" s="71">
        <v>746.79150400000003</v>
      </c>
      <c r="AE94" s="71">
        <v>780.337402</v>
      </c>
      <c r="AF94" s="71">
        <v>813.52288799999997</v>
      </c>
      <c r="AG94" s="71">
        <v>847.66766399999995</v>
      </c>
      <c r="AH94" s="71">
        <v>882.80542000000003</v>
      </c>
      <c r="AI94" s="71">
        <v>918.98364300000003</v>
      </c>
      <c r="AJ94" s="71">
        <v>956.24603300000001</v>
      </c>
      <c r="AK94" s="76">
        <f t="shared" si="0"/>
        <v>4.1451711723899969</v>
      </c>
    </row>
    <row r="95" spans="1:37" ht="15" hidden="1" customHeight="1" x14ac:dyDescent="0.45">
      <c r="A95" s="25" t="s">
        <v>693</v>
      </c>
      <c r="B95" s="67" t="s">
        <v>467</v>
      </c>
      <c r="C95" s="71">
        <v>457.91217</v>
      </c>
      <c r="D95" s="71">
        <v>458.359039</v>
      </c>
      <c r="E95" s="71">
        <v>459.27773999999999</v>
      </c>
      <c r="F95" s="71">
        <v>460.67340100000001</v>
      </c>
      <c r="G95" s="71">
        <v>462.12795999999997</v>
      </c>
      <c r="H95" s="71">
        <v>463.657715</v>
      </c>
      <c r="I95" s="71">
        <v>465.25668300000001</v>
      </c>
      <c r="J95" s="71">
        <v>466.84304800000001</v>
      </c>
      <c r="K95" s="71">
        <v>468.34216300000003</v>
      </c>
      <c r="L95" s="71">
        <v>469.73092700000001</v>
      </c>
      <c r="M95" s="71">
        <v>471.03472900000003</v>
      </c>
      <c r="N95" s="71">
        <v>472.283661</v>
      </c>
      <c r="O95" s="71">
        <v>473.52175899999997</v>
      </c>
      <c r="P95" s="71">
        <v>474.68643200000002</v>
      </c>
      <c r="Q95" s="71">
        <v>477.100281</v>
      </c>
      <c r="R95" s="71">
        <v>479.42544600000002</v>
      </c>
      <c r="S95" s="71">
        <v>481.807343</v>
      </c>
      <c r="T95" s="71">
        <v>484.26413000000002</v>
      </c>
      <c r="U95" s="71">
        <v>486.74600199999998</v>
      </c>
      <c r="V95" s="71">
        <v>489.240295</v>
      </c>
      <c r="W95" s="71">
        <v>491.71432499999997</v>
      </c>
      <c r="X95" s="71">
        <v>494.16332999999997</v>
      </c>
      <c r="Y95" s="71">
        <v>498.04312099999999</v>
      </c>
      <c r="Z95" s="71">
        <v>504.00030500000003</v>
      </c>
      <c r="AA95" s="71">
        <v>512.07794200000001</v>
      </c>
      <c r="AB95" s="71">
        <v>522.24981700000001</v>
      </c>
      <c r="AC95" s="71">
        <v>534.48584000000005</v>
      </c>
      <c r="AD95" s="71">
        <v>548.64819299999999</v>
      </c>
      <c r="AE95" s="71">
        <v>564.60894800000005</v>
      </c>
      <c r="AF95" s="71">
        <v>582.14733899999999</v>
      </c>
      <c r="AG95" s="71">
        <v>601.10790999999995</v>
      </c>
      <c r="AH95" s="71">
        <v>621.41980000000001</v>
      </c>
      <c r="AI95" s="71">
        <v>643.03924600000005</v>
      </c>
      <c r="AJ95" s="71">
        <v>665.98828100000003</v>
      </c>
      <c r="AK95" s="76">
        <f t="shared" si="0"/>
        <v>0.4529838496323404</v>
      </c>
    </row>
    <row r="96" spans="1:37" ht="15" hidden="1" customHeight="1" x14ac:dyDescent="0.45">
      <c r="A96" s="25" t="s">
        <v>694</v>
      </c>
      <c r="B96" s="67" t="s">
        <v>479</v>
      </c>
      <c r="C96" s="71">
        <v>1708.991211</v>
      </c>
      <c r="D96" s="71">
        <v>1805.689331</v>
      </c>
      <c r="E96" s="71">
        <v>1905.7021480000001</v>
      </c>
      <c r="F96" s="71">
        <v>2008.248047</v>
      </c>
      <c r="G96" s="71">
        <v>2118.6145019999999</v>
      </c>
      <c r="H96" s="71">
        <v>2226.3388669999999</v>
      </c>
      <c r="I96" s="71">
        <v>2335.5422359999998</v>
      </c>
      <c r="J96" s="71">
        <v>2443.2304690000001</v>
      </c>
      <c r="K96" s="71">
        <v>2551.7009280000002</v>
      </c>
      <c r="L96" s="71">
        <v>2672.2924800000001</v>
      </c>
      <c r="M96" s="71">
        <v>2774.7583009999998</v>
      </c>
      <c r="N96" s="71">
        <v>2898.9672850000002</v>
      </c>
      <c r="O96" s="71">
        <v>3004.0571289999998</v>
      </c>
      <c r="P96" s="71">
        <v>3109.2463379999999</v>
      </c>
      <c r="Q96" s="71">
        <v>3231.5588379999999</v>
      </c>
      <c r="R96" s="71">
        <v>3355.7590329999998</v>
      </c>
      <c r="S96" s="71">
        <v>3468.1877439999998</v>
      </c>
      <c r="T96" s="71">
        <v>3595.078857</v>
      </c>
      <c r="U96" s="71">
        <v>3724.8376459999999</v>
      </c>
      <c r="V96" s="71">
        <v>3858.1301269999999</v>
      </c>
      <c r="W96" s="71">
        <v>3993.2592770000001</v>
      </c>
      <c r="X96" s="71">
        <v>4129.9736329999996</v>
      </c>
      <c r="Y96" s="71">
        <v>4266.8979490000002</v>
      </c>
      <c r="Z96" s="71">
        <v>4431.9096680000002</v>
      </c>
      <c r="AA96" s="71">
        <v>4567.7929690000001</v>
      </c>
      <c r="AB96" s="71">
        <v>4730.3735349999997</v>
      </c>
      <c r="AC96" s="71">
        <v>4865.4204099999997</v>
      </c>
      <c r="AD96" s="71">
        <v>5042.2705079999996</v>
      </c>
      <c r="AE96" s="71">
        <v>5173.466797</v>
      </c>
      <c r="AF96" s="71">
        <v>5349.5371089999999</v>
      </c>
      <c r="AG96" s="71">
        <v>5469.1391599999997</v>
      </c>
      <c r="AH96" s="71">
        <v>5602.0898440000001</v>
      </c>
      <c r="AI96" s="71">
        <v>5738.4560549999997</v>
      </c>
      <c r="AJ96" s="71">
        <v>5871.1162109999996</v>
      </c>
      <c r="AK96" s="76">
        <f t="shared" si="0"/>
        <v>2.2514542287008723</v>
      </c>
    </row>
    <row r="97" spans="1:37" ht="15" hidden="1" customHeight="1" x14ac:dyDescent="0.45">
      <c r="A97" s="25" t="s">
        <v>695</v>
      </c>
      <c r="B97" s="67" t="s">
        <v>463</v>
      </c>
      <c r="C97" s="71">
        <v>723.07763699999998</v>
      </c>
      <c r="D97" s="71">
        <v>762.27722200000005</v>
      </c>
      <c r="E97" s="71">
        <v>803.206909</v>
      </c>
      <c r="F97" s="71">
        <v>846.17730700000004</v>
      </c>
      <c r="G97" s="71">
        <v>890.54467799999998</v>
      </c>
      <c r="H97" s="71">
        <v>936.72729500000003</v>
      </c>
      <c r="I97" s="71">
        <v>984.87744099999998</v>
      </c>
      <c r="J97" s="71">
        <v>1034.576294</v>
      </c>
      <c r="K97" s="71">
        <v>1085.53772</v>
      </c>
      <c r="L97" s="71">
        <v>1137.731567</v>
      </c>
      <c r="M97" s="71">
        <v>1190.590698</v>
      </c>
      <c r="N97" s="71">
        <v>1244.6053469999999</v>
      </c>
      <c r="O97" s="71">
        <v>1299.276245</v>
      </c>
      <c r="P97" s="71">
        <v>1354.1982419999999</v>
      </c>
      <c r="Q97" s="71">
        <v>1409.739014</v>
      </c>
      <c r="R97" s="71">
        <v>1465.9288329999999</v>
      </c>
      <c r="S97" s="71">
        <v>1524.1206050000001</v>
      </c>
      <c r="T97" s="71">
        <v>1584.145264</v>
      </c>
      <c r="U97" s="71">
        <v>1645.1707759999999</v>
      </c>
      <c r="V97" s="71">
        <v>1708.1236570000001</v>
      </c>
      <c r="W97" s="71">
        <v>1771.4959719999999</v>
      </c>
      <c r="X97" s="71">
        <v>1835.5126949999999</v>
      </c>
      <c r="Y97" s="71">
        <v>1898.6911620000001</v>
      </c>
      <c r="Z97" s="71">
        <v>1962.195068</v>
      </c>
      <c r="AA97" s="71">
        <v>2026.384033</v>
      </c>
      <c r="AB97" s="71">
        <v>2091.6411130000001</v>
      </c>
      <c r="AC97" s="71">
        <v>2157.8161620000001</v>
      </c>
      <c r="AD97" s="71">
        <v>2225.419922</v>
      </c>
      <c r="AE97" s="71">
        <v>2291.9978030000002</v>
      </c>
      <c r="AF97" s="71">
        <v>2358.7409670000002</v>
      </c>
      <c r="AG97" s="71">
        <v>2424.6508789999998</v>
      </c>
      <c r="AH97" s="71">
        <v>2489.0864259999998</v>
      </c>
      <c r="AI97" s="71">
        <v>2552.3059079999998</v>
      </c>
      <c r="AJ97" s="71">
        <v>2615.039307</v>
      </c>
      <c r="AK97" s="76">
        <f t="shared" si="0"/>
        <v>2.4305620468874509</v>
      </c>
    </row>
    <row r="98" spans="1:37" ht="15" hidden="1" customHeight="1" x14ac:dyDescent="0.45">
      <c r="A98" s="25" t="s">
        <v>696</v>
      </c>
      <c r="B98" s="67" t="s">
        <v>465</v>
      </c>
      <c r="C98" s="71">
        <v>784.62048300000004</v>
      </c>
      <c r="D98" s="71">
        <v>841.00299099999995</v>
      </c>
      <c r="E98" s="71">
        <v>899.12304700000004</v>
      </c>
      <c r="F98" s="71">
        <v>957.90020800000002</v>
      </c>
      <c r="G98" s="71">
        <v>1023.319092</v>
      </c>
      <c r="H98" s="71">
        <v>1084.5397949999999</v>
      </c>
      <c r="I98" s="71">
        <v>1145.5582280000001</v>
      </c>
      <c r="J98" s="71">
        <v>1203.826904</v>
      </c>
      <c r="K98" s="71">
        <v>1261.9301760000001</v>
      </c>
      <c r="L98" s="71">
        <v>1331.204346</v>
      </c>
      <c r="M98" s="71">
        <v>1381.881592</v>
      </c>
      <c r="N98" s="71">
        <v>1453.2645259999999</v>
      </c>
      <c r="O98" s="71">
        <v>1504.8862300000001</v>
      </c>
      <c r="P98" s="71">
        <v>1556.276245</v>
      </c>
      <c r="Q98" s="71">
        <v>1624.006226</v>
      </c>
      <c r="R98" s="71">
        <v>1692.8522949999999</v>
      </c>
      <c r="S98" s="71">
        <v>1747.6982419999999</v>
      </c>
      <c r="T98" s="71">
        <v>1814.6987300000001</v>
      </c>
      <c r="U98" s="71">
        <v>1883.0783690000001</v>
      </c>
      <c r="V98" s="71">
        <v>1952.669312</v>
      </c>
      <c r="W98" s="71">
        <v>2023.1748050000001</v>
      </c>
      <c r="X98" s="71">
        <v>2094.2939449999999</v>
      </c>
      <c r="Y98" s="71">
        <v>2166.2055660000001</v>
      </c>
      <c r="Z98" s="71">
        <v>2265.633057</v>
      </c>
      <c r="AA98" s="71">
        <v>2335.0778810000002</v>
      </c>
      <c r="AB98" s="71">
        <v>2430.0014649999998</v>
      </c>
      <c r="AC98" s="71">
        <v>2496.3159179999998</v>
      </c>
      <c r="AD98" s="71">
        <v>2602.8598630000001</v>
      </c>
      <c r="AE98" s="71">
        <v>2664.599365</v>
      </c>
      <c r="AF98" s="71">
        <v>2770.7453609999998</v>
      </c>
      <c r="AG98" s="71">
        <v>2820.9594729999999</v>
      </c>
      <c r="AH98" s="71">
        <v>2885.6999510000001</v>
      </c>
      <c r="AI98" s="71">
        <v>2954.7924800000001</v>
      </c>
      <c r="AJ98" s="71">
        <v>3020.2929690000001</v>
      </c>
      <c r="AK98" s="76">
        <f t="shared" si="0"/>
        <v>2.5912987246438943</v>
      </c>
    </row>
    <row r="99" spans="1:37" ht="15" hidden="1" customHeight="1" x14ac:dyDescent="0.45">
      <c r="A99" s="25" t="s">
        <v>697</v>
      </c>
      <c r="B99" s="67" t="s">
        <v>467</v>
      </c>
      <c r="C99" s="71">
        <v>201.29302999999999</v>
      </c>
      <c r="D99" s="71">
        <v>202.40910299999999</v>
      </c>
      <c r="E99" s="71">
        <v>203.372162</v>
      </c>
      <c r="F99" s="71">
        <v>204.170502</v>
      </c>
      <c r="G99" s="71">
        <v>204.75079299999999</v>
      </c>
      <c r="H99" s="71">
        <v>205.071686</v>
      </c>
      <c r="I99" s="71">
        <v>205.10661300000001</v>
      </c>
      <c r="J99" s="71">
        <v>204.82725500000001</v>
      </c>
      <c r="K99" s="71">
        <v>204.23323099999999</v>
      </c>
      <c r="L99" s="71">
        <v>203.356461</v>
      </c>
      <c r="M99" s="71">
        <v>202.28623999999999</v>
      </c>
      <c r="N99" s="71">
        <v>201.09741199999999</v>
      </c>
      <c r="O99" s="71">
        <v>199.894409</v>
      </c>
      <c r="P99" s="71">
        <v>198.77166700000001</v>
      </c>
      <c r="Q99" s="71">
        <v>197.81376599999999</v>
      </c>
      <c r="R99" s="71">
        <v>196.97787500000001</v>
      </c>
      <c r="S99" s="71">
        <v>196.36892700000001</v>
      </c>
      <c r="T99" s="71">
        <v>196.23478700000001</v>
      </c>
      <c r="U99" s="71">
        <v>196.58871500000001</v>
      </c>
      <c r="V99" s="71">
        <v>197.337219</v>
      </c>
      <c r="W99" s="71">
        <v>198.58847</v>
      </c>
      <c r="X99" s="71">
        <v>200.167068</v>
      </c>
      <c r="Y99" s="71">
        <v>202.00108299999999</v>
      </c>
      <c r="Z99" s="71">
        <v>204.08163500000001</v>
      </c>
      <c r="AA99" s="71">
        <v>206.33120700000001</v>
      </c>
      <c r="AB99" s="71">
        <v>208.731155</v>
      </c>
      <c r="AC99" s="71">
        <v>211.28865099999999</v>
      </c>
      <c r="AD99" s="71">
        <v>213.99078399999999</v>
      </c>
      <c r="AE99" s="71">
        <v>216.869553</v>
      </c>
      <c r="AF99" s="71">
        <v>220.050659</v>
      </c>
      <c r="AG99" s="71">
        <v>223.52899199999999</v>
      </c>
      <c r="AH99" s="71">
        <v>227.30358899999999</v>
      </c>
      <c r="AI99" s="71">
        <v>231.35742200000001</v>
      </c>
      <c r="AJ99" s="71">
        <v>235.78431699999999</v>
      </c>
      <c r="AK99" s="76">
        <f t="shared" si="0"/>
        <v>0.16488988640002028</v>
      </c>
    </row>
    <row r="100" spans="1:37" ht="15" hidden="1" customHeight="1" x14ac:dyDescent="0.45">
      <c r="A100" s="25" t="s">
        <v>698</v>
      </c>
      <c r="B100" s="67" t="s">
        <v>481</v>
      </c>
      <c r="C100" s="71">
        <v>1193.66626</v>
      </c>
      <c r="D100" s="71">
        <v>1227.2124020000001</v>
      </c>
      <c r="E100" s="71">
        <v>1263.356689</v>
      </c>
      <c r="F100" s="71">
        <v>1299.899658</v>
      </c>
      <c r="G100" s="71">
        <v>1336.9399410000001</v>
      </c>
      <c r="H100" s="71">
        <v>1374.1805420000001</v>
      </c>
      <c r="I100" s="71">
        <v>1411.0592039999999</v>
      </c>
      <c r="J100" s="71">
        <v>1446.802612</v>
      </c>
      <c r="K100" s="71">
        <v>1482.7739260000001</v>
      </c>
      <c r="L100" s="71">
        <v>1518.5344239999999</v>
      </c>
      <c r="M100" s="71">
        <v>1554.2373050000001</v>
      </c>
      <c r="N100" s="71">
        <v>1589.786621</v>
      </c>
      <c r="O100" s="71">
        <v>1624.9470209999999</v>
      </c>
      <c r="P100" s="71">
        <v>1659.442871</v>
      </c>
      <c r="Q100" s="71">
        <v>1694.0112300000001</v>
      </c>
      <c r="R100" s="71">
        <v>1728.426514</v>
      </c>
      <c r="S100" s="71">
        <v>1763.0047609999999</v>
      </c>
      <c r="T100" s="71">
        <v>1797.9501949999999</v>
      </c>
      <c r="U100" s="71">
        <v>1832.869629</v>
      </c>
      <c r="V100" s="71">
        <v>1867.669678</v>
      </c>
      <c r="W100" s="71">
        <v>1902.453125</v>
      </c>
      <c r="X100" s="71">
        <v>1937.114746</v>
      </c>
      <c r="Y100" s="71">
        <v>1972.089111</v>
      </c>
      <c r="Z100" s="71">
        <v>2004.744263</v>
      </c>
      <c r="AA100" s="71">
        <v>2040.699707</v>
      </c>
      <c r="AB100" s="71">
        <v>2077.361328</v>
      </c>
      <c r="AC100" s="71">
        <v>2114.5322270000001</v>
      </c>
      <c r="AD100" s="71">
        <v>2152.4160160000001</v>
      </c>
      <c r="AE100" s="71">
        <v>2191.0124510000001</v>
      </c>
      <c r="AF100" s="71">
        <v>2230.0969239999999</v>
      </c>
      <c r="AG100" s="71">
        <v>2269.2382809999999</v>
      </c>
      <c r="AH100" s="71">
        <v>2308.955078</v>
      </c>
      <c r="AI100" s="71">
        <v>2349.3740229999999</v>
      </c>
      <c r="AJ100" s="71">
        <v>2390.4760740000002</v>
      </c>
      <c r="AK100" s="76">
        <f t="shared" si="0"/>
        <v>0.94789106604872786</v>
      </c>
    </row>
    <row r="101" spans="1:37" ht="15" hidden="1" customHeight="1" x14ac:dyDescent="0.45">
      <c r="A101" s="25" t="s">
        <v>699</v>
      </c>
      <c r="B101" s="67" t="s">
        <v>463</v>
      </c>
      <c r="C101" s="71">
        <v>734.85778800000003</v>
      </c>
      <c r="D101" s="71">
        <v>753.09979199999998</v>
      </c>
      <c r="E101" s="71">
        <v>774.025757</v>
      </c>
      <c r="F101" s="71">
        <v>795.88177499999995</v>
      </c>
      <c r="G101" s="71">
        <v>818.63525400000003</v>
      </c>
      <c r="H101" s="71">
        <v>841.62030000000004</v>
      </c>
      <c r="I101" s="71">
        <v>864.479736</v>
      </c>
      <c r="J101" s="71">
        <v>887.02960199999995</v>
      </c>
      <c r="K101" s="71">
        <v>909.25018299999999</v>
      </c>
      <c r="L101" s="71">
        <v>931.15362500000003</v>
      </c>
      <c r="M101" s="71">
        <v>952.67095900000004</v>
      </c>
      <c r="N101" s="71">
        <v>973.68823199999997</v>
      </c>
      <c r="O101" s="71">
        <v>994.011169</v>
      </c>
      <c r="P101" s="71">
        <v>1013.146362</v>
      </c>
      <c r="Q101" s="71">
        <v>1031.1970209999999</v>
      </c>
      <c r="R101" s="71">
        <v>1048.324341</v>
      </c>
      <c r="S101" s="71">
        <v>1065.055908</v>
      </c>
      <c r="T101" s="71">
        <v>1081.7426760000001</v>
      </c>
      <c r="U101" s="71">
        <v>1098.2138669999999</v>
      </c>
      <c r="V101" s="71">
        <v>1114.4121090000001</v>
      </c>
      <c r="W101" s="71">
        <v>1130.2285159999999</v>
      </c>
      <c r="X101" s="71">
        <v>1145.755005</v>
      </c>
      <c r="Y101" s="71">
        <v>1161.330688</v>
      </c>
      <c r="Z101" s="71">
        <v>1177.0898440000001</v>
      </c>
      <c r="AA101" s="71">
        <v>1193.1831050000001</v>
      </c>
      <c r="AB101" s="71">
        <v>1209.7677000000001</v>
      </c>
      <c r="AC101" s="71">
        <v>1226.6801760000001</v>
      </c>
      <c r="AD101" s="71">
        <v>1244.0329589999999</v>
      </c>
      <c r="AE101" s="71">
        <v>1261.890259</v>
      </c>
      <c r="AF101" s="71">
        <v>1280.059082</v>
      </c>
      <c r="AG101" s="71">
        <v>1298.2380370000001</v>
      </c>
      <c r="AH101" s="71">
        <v>1316.7514650000001</v>
      </c>
      <c r="AI101" s="71">
        <v>1335.5397949999999</v>
      </c>
      <c r="AJ101" s="71">
        <v>1354.37915</v>
      </c>
      <c r="AK101" s="76">
        <f t="shared" si="0"/>
        <v>0.79840595414744187</v>
      </c>
    </row>
    <row r="102" spans="1:37" ht="15" hidden="1" customHeight="1" x14ac:dyDescent="0.45">
      <c r="A102" s="25" t="s">
        <v>700</v>
      </c>
      <c r="B102" s="67" t="s">
        <v>465</v>
      </c>
      <c r="C102" s="71">
        <v>133.634964</v>
      </c>
      <c r="D102" s="71">
        <v>139.640457</v>
      </c>
      <c r="E102" s="71">
        <v>145.63334699999999</v>
      </c>
      <c r="F102" s="71">
        <v>151.16677899999999</v>
      </c>
      <c r="G102" s="71">
        <v>156.45130900000001</v>
      </c>
      <c r="H102" s="71">
        <v>161.88081399999999</v>
      </c>
      <c r="I102" s="71">
        <v>167.23361199999999</v>
      </c>
      <c r="J102" s="71">
        <v>171.89117400000001</v>
      </c>
      <c r="K102" s="71">
        <v>177.20509300000001</v>
      </c>
      <c r="L102" s="71">
        <v>182.69113200000001</v>
      </c>
      <c r="M102" s="71">
        <v>188.55007900000001</v>
      </c>
      <c r="N102" s="71">
        <v>194.75839199999999</v>
      </c>
      <c r="O102" s="71">
        <v>201.26684599999999</v>
      </c>
      <c r="P102" s="71">
        <v>208.26857000000001</v>
      </c>
      <c r="Q102" s="71">
        <v>216.348129</v>
      </c>
      <c r="R102" s="71">
        <v>225.05259699999999</v>
      </c>
      <c r="S102" s="71">
        <v>234.13664199999999</v>
      </c>
      <c r="T102" s="71">
        <v>243.439087</v>
      </c>
      <c r="U102" s="71">
        <v>252.73255900000001</v>
      </c>
      <c r="V102" s="71">
        <v>262.030823</v>
      </c>
      <c r="W102" s="71">
        <v>271.56683299999997</v>
      </c>
      <c r="X102" s="71">
        <v>281.18258700000001</v>
      </c>
      <c r="Y102" s="71">
        <v>291.03222699999998</v>
      </c>
      <c r="Z102" s="71">
        <v>298.39074699999998</v>
      </c>
      <c r="AA102" s="71">
        <v>308.73751800000002</v>
      </c>
      <c r="AB102" s="71">
        <v>319.33554099999998</v>
      </c>
      <c r="AC102" s="71">
        <v>330.16244499999999</v>
      </c>
      <c r="AD102" s="71">
        <v>341.31625400000001</v>
      </c>
      <c r="AE102" s="71">
        <v>352.75375400000001</v>
      </c>
      <c r="AF102" s="71">
        <v>364.47079500000001</v>
      </c>
      <c r="AG102" s="71">
        <v>376.37344400000001</v>
      </c>
      <c r="AH102" s="71">
        <v>388.66867100000002</v>
      </c>
      <c r="AI102" s="71">
        <v>401.514771</v>
      </c>
      <c r="AJ102" s="71">
        <v>415.09948700000001</v>
      </c>
      <c r="AK102" s="76">
        <f t="shared" si="0"/>
        <v>1.9726305392999393</v>
      </c>
    </row>
    <row r="103" spans="1:37" ht="15" hidden="1" customHeight="1" x14ac:dyDescent="0.45">
      <c r="A103" s="25" t="s">
        <v>701</v>
      </c>
      <c r="B103" s="67" t="s">
        <v>467</v>
      </c>
      <c r="C103" s="71">
        <v>325.17346199999997</v>
      </c>
      <c r="D103" s="71">
        <v>334.47219799999999</v>
      </c>
      <c r="E103" s="71">
        <v>343.69754</v>
      </c>
      <c r="F103" s="71">
        <v>352.85110500000002</v>
      </c>
      <c r="G103" s="71">
        <v>361.853455</v>
      </c>
      <c r="H103" s="71">
        <v>370.67944299999999</v>
      </c>
      <c r="I103" s="71">
        <v>379.34579500000001</v>
      </c>
      <c r="J103" s="71">
        <v>387.88180499999999</v>
      </c>
      <c r="K103" s="71">
        <v>396.31863399999997</v>
      </c>
      <c r="L103" s="71">
        <v>404.68963600000001</v>
      </c>
      <c r="M103" s="71">
        <v>413.01626599999997</v>
      </c>
      <c r="N103" s="71">
        <v>421.33990499999999</v>
      </c>
      <c r="O103" s="71">
        <v>429.66897599999999</v>
      </c>
      <c r="P103" s="71">
        <v>438.027985</v>
      </c>
      <c r="Q103" s="71">
        <v>446.46606400000002</v>
      </c>
      <c r="R103" s="71">
        <v>455.04959100000002</v>
      </c>
      <c r="S103" s="71">
        <v>463.81222500000001</v>
      </c>
      <c r="T103" s="71">
        <v>472.768372</v>
      </c>
      <c r="U103" s="71">
        <v>481.92321800000002</v>
      </c>
      <c r="V103" s="71">
        <v>491.22686800000002</v>
      </c>
      <c r="W103" s="71">
        <v>500.65768400000002</v>
      </c>
      <c r="X103" s="71">
        <v>510.17715500000003</v>
      </c>
      <c r="Y103" s="71">
        <v>519.72625700000003</v>
      </c>
      <c r="Z103" s="71">
        <v>529.26367200000004</v>
      </c>
      <c r="AA103" s="71">
        <v>538.77911400000005</v>
      </c>
      <c r="AB103" s="71">
        <v>548.25811799999997</v>
      </c>
      <c r="AC103" s="71">
        <v>557.68945299999996</v>
      </c>
      <c r="AD103" s="71">
        <v>567.06664999999998</v>
      </c>
      <c r="AE103" s="71">
        <v>576.36840800000004</v>
      </c>
      <c r="AF103" s="71">
        <v>585.56707800000004</v>
      </c>
      <c r="AG103" s="71">
        <v>594.62676999999996</v>
      </c>
      <c r="AH103" s="71">
        <v>603.534851</v>
      </c>
      <c r="AI103" s="71">
        <v>612.31945800000005</v>
      </c>
      <c r="AJ103" s="71">
        <v>620.99749799999995</v>
      </c>
      <c r="AK103" s="76">
        <f t="shared" si="0"/>
        <v>0.85664907790034006</v>
      </c>
    </row>
    <row r="104" spans="1:37" ht="15" hidden="1" customHeight="1" x14ac:dyDescent="0.45">
      <c r="A104" s="25" t="s">
        <v>702</v>
      </c>
      <c r="B104" s="67" t="s">
        <v>483</v>
      </c>
      <c r="C104" s="71">
        <v>3559.2219239999999</v>
      </c>
      <c r="D104" s="71">
        <v>3980.6374510000001</v>
      </c>
      <c r="E104" s="71">
        <v>4422.9941410000001</v>
      </c>
      <c r="F104" s="71">
        <v>4884.7607420000004</v>
      </c>
      <c r="G104" s="71">
        <v>5359.7285160000001</v>
      </c>
      <c r="H104" s="71">
        <v>5860.3315430000002</v>
      </c>
      <c r="I104" s="71">
        <v>6350.8598629999997</v>
      </c>
      <c r="J104" s="71">
        <v>6860.2700199999999</v>
      </c>
      <c r="K104" s="71">
        <v>7392.9326170000004</v>
      </c>
      <c r="L104" s="71">
        <v>7933.6123049999997</v>
      </c>
      <c r="M104" s="71">
        <v>8511.7763670000004</v>
      </c>
      <c r="N104" s="71">
        <v>9089.0458980000003</v>
      </c>
      <c r="O104" s="71">
        <v>9711.5166019999997</v>
      </c>
      <c r="P104" s="71">
        <v>10350.948242</v>
      </c>
      <c r="Q104" s="71">
        <v>10978.317383</v>
      </c>
      <c r="R104" s="71">
        <v>11622.747069999999</v>
      </c>
      <c r="S104" s="71">
        <v>12299.665039</v>
      </c>
      <c r="T104" s="71">
        <v>12987.589844</v>
      </c>
      <c r="U104" s="71">
        <v>13696.375977</v>
      </c>
      <c r="V104" s="71">
        <v>14425.920898</v>
      </c>
      <c r="W104" s="71">
        <v>15174.686523</v>
      </c>
      <c r="X104" s="71">
        <v>15942.955078000001</v>
      </c>
      <c r="Y104" s="71">
        <v>16713.841797000001</v>
      </c>
      <c r="Z104" s="71">
        <v>17424.193359000001</v>
      </c>
      <c r="AA104" s="71">
        <v>18220.005859000001</v>
      </c>
      <c r="AB104" s="71">
        <v>19001.130859000001</v>
      </c>
      <c r="AC104" s="71">
        <v>19818.248047000001</v>
      </c>
      <c r="AD104" s="71">
        <v>20601.089843999998</v>
      </c>
      <c r="AE104" s="71">
        <v>21429.849609000001</v>
      </c>
      <c r="AF104" s="71">
        <v>22216.457031000002</v>
      </c>
      <c r="AG104" s="71">
        <v>23040.304688</v>
      </c>
      <c r="AH104" s="71">
        <v>23871.408202999999</v>
      </c>
      <c r="AI104" s="71">
        <v>24695.248047000001</v>
      </c>
      <c r="AJ104" s="71">
        <v>25516.689452999999</v>
      </c>
      <c r="AK104" s="76">
        <f t="shared" si="0"/>
        <v>5.4102018249840356</v>
      </c>
    </row>
    <row r="105" spans="1:37" ht="15" hidden="1" customHeight="1" x14ac:dyDescent="0.45">
      <c r="A105" s="25" t="s">
        <v>703</v>
      </c>
      <c r="B105" s="67" t="s">
        <v>463</v>
      </c>
      <c r="C105" s="71">
        <v>2802.0048830000001</v>
      </c>
      <c r="D105" s="71">
        <v>3126.601807</v>
      </c>
      <c r="E105" s="71">
        <v>3469.8801269999999</v>
      </c>
      <c r="F105" s="71">
        <v>3831.3286130000001</v>
      </c>
      <c r="G105" s="71">
        <v>4210.6313479999999</v>
      </c>
      <c r="H105" s="71">
        <v>4602.9248049999997</v>
      </c>
      <c r="I105" s="71">
        <v>4997.3642579999996</v>
      </c>
      <c r="J105" s="71">
        <v>5408.6352539999998</v>
      </c>
      <c r="K105" s="71">
        <v>5839.7709960000002</v>
      </c>
      <c r="L105" s="71">
        <v>6292.4072269999997</v>
      </c>
      <c r="M105" s="71">
        <v>6761.4121089999999</v>
      </c>
      <c r="N105" s="71">
        <v>7248.7856449999999</v>
      </c>
      <c r="O105" s="71">
        <v>7754.2138670000004</v>
      </c>
      <c r="P105" s="71">
        <v>8276.7236329999996</v>
      </c>
      <c r="Q105" s="71">
        <v>8801.6044920000004</v>
      </c>
      <c r="R105" s="71">
        <v>9343.2363280000009</v>
      </c>
      <c r="S105" s="71">
        <v>9901.9921880000002</v>
      </c>
      <c r="T105" s="71">
        <v>10478.706055000001</v>
      </c>
      <c r="U105" s="71">
        <v>11071.036133</v>
      </c>
      <c r="V105" s="71">
        <v>11678.764648</v>
      </c>
      <c r="W105" s="71">
        <v>12300.502930000001</v>
      </c>
      <c r="X105" s="71">
        <v>12936.494140999999</v>
      </c>
      <c r="Y105" s="71">
        <v>13569.354492</v>
      </c>
      <c r="Z105" s="71">
        <v>14169.570312</v>
      </c>
      <c r="AA105" s="71">
        <v>14816.330078000001</v>
      </c>
      <c r="AB105" s="71">
        <v>15470.614258</v>
      </c>
      <c r="AC105" s="71">
        <v>16129.895508</v>
      </c>
      <c r="AD105" s="71">
        <v>16792.859375</v>
      </c>
      <c r="AE105" s="71">
        <v>17457.908202999999</v>
      </c>
      <c r="AF105" s="71">
        <v>18125.642577999999</v>
      </c>
      <c r="AG105" s="71">
        <v>18796.701172000001</v>
      </c>
      <c r="AH105" s="71">
        <v>19466.800781000002</v>
      </c>
      <c r="AI105" s="71">
        <v>20134.980468999998</v>
      </c>
      <c r="AJ105" s="71">
        <v>20802.761718999998</v>
      </c>
      <c r="AK105" s="76">
        <f t="shared" si="0"/>
        <v>5.6534733244334747</v>
      </c>
    </row>
    <row r="106" spans="1:37" ht="15" hidden="1" customHeight="1" x14ac:dyDescent="0.45">
      <c r="A106" s="25" t="s">
        <v>704</v>
      </c>
      <c r="B106" s="67" t="s">
        <v>465</v>
      </c>
      <c r="C106" s="71">
        <v>541.64874299999997</v>
      </c>
      <c r="D106" s="71">
        <v>609.16418499999997</v>
      </c>
      <c r="E106" s="71">
        <v>680.442139</v>
      </c>
      <c r="F106" s="71">
        <v>754.73040800000001</v>
      </c>
      <c r="G106" s="71">
        <v>826.01428199999998</v>
      </c>
      <c r="H106" s="71">
        <v>908.64752199999998</v>
      </c>
      <c r="I106" s="71">
        <v>978.63665800000001</v>
      </c>
      <c r="J106" s="71">
        <v>1049.61853</v>
      </c>
      <c r="K106" s="71">
        <v>1122.9646</v>
      </c>
      <c r="L106" s="71">
        <v>1181.8895259999999</v>
      </c>
      <c r="M106" s="71">
        <v>1260.99353</v>
      </c>
      <c r="N106" s="71">
        <v>1319.874634</v>
      </c>
      <c r="O106" s="71">
        <v>1404.979004</v>
      </c>
      <c r="P106" s="71">
        <v>1489.115601</v>
      </c>
      <c r="Q106" s="71">
        <v>1558.009033</v>
      </c>
      <c r="R106" s="71">
        <v>1626.4415280000001</v>
      </c>
      <c r="S106" s="71">
        <v>1709.436768</v>
      </c>
      <c r="T106" s="71">
        <v>1784.692139</v>
      </c>
      <c r="U106" s="71">
        <v>1864.42688</v>
      </c>
      <c r="V106" s="71">
        <v>1948.7617190000001</v>
      </c>
      <c r="W106" s="71">
        <v>2037.557495</v>
      </c>
      <c r="X106" s="71">
        <v>2130.8520509999998</v>
      </c>
      <c r="Y106" s="71">
        <v>2229.1616210000002</v>
      </c>
      <c r="Z106" s="71">
        <v>2298.9333499999998</v>
      </c>
      <c r="AA106" s="71">
        <v>2406.935547</v>
      </c>
      <c r="AB106" s="71">
        <v>2492.0427249999998</v>
      </c>
      <c r="AC106" s="71">
        <v>2607.4401859999998</v>
      </c>
      <c r="AD106" s="71">
        <v>2684.165039</v>
      </c>
      <c r="AE106" s="71">
        <v>2804.0065920000002</v>
      </c>
      <c r="AF106" s="71">
        <v>2878.2788089999999</v>
      </c>
      <c r="AG106" s="71">
        <v>2985.8286130000001</v>
      </c>
      <c r="AH106" s="71">
        <v>3073.9252929999998</v>
      </c>
      <c r="AI106" s="71">
        <v>3151.140625</v>
      </c>
      <c r="AJ106" s="71">
        <v>3227.0932619999999</v>
      </c>
      <c r="AK106" s="76">
        <f t="shared" si="0"/>
        <v>4.2975755001092191</v>
      </c>
    </row>
    <row r="107" spans="1:37" ht="15" hidden="1" customHeight="1" x14ac:dyDescent="0.45">
      <c r="A107" s="25" t="s">
        <v>705</v>
      </c>
      <c r="B107" s="67" t="s">
        <v>467</v>
      </c>
      <c r="C107" s="71">
        <v>215.56838999999999</v>
      </c>
      <c r="D107" s="71">
        <v>244.871353</v>
      </c>
      <c r="E107" s="71">
        <v>272.671875</v>
      </c>
      <c r="F107" s="71">
        <v>298.70190400000001</v>
      </c>
      <c r="G107" s="71">
        <v>323.082855</v>
      </c>
      <c r="H107" s="71">
        <v>348.759277</v>
      </c>
      <c r="I107" s="71">
        <v>374.85906999999997</v>
      </c>
      <c r="J107" s="71">
        <v>402.01611300000002</v>
      </c>
      <c r="K107" s="71">
        <v>430.19702100000001</v>
      </c>
      <c r="L107" s="71">
        <v>459.31549100000001</v>
      </c>
      <c r="M107" s="71">
        <v>489.37103300000001</v>
      </c>
      <c r="N107" s="71">
        <v>520.38580300000001</v>
      </c>
      <c r="O107" s="71">
        <v>552.32324200000005</v>
      </c>
      <c r="P107" s="71">
        <v>585.10949700000003</v>
      </c>
      <c r="Q107" s="71">
        <v>618.70440699999995</v>
      </c>
      <c r="R107" s="71">
        <v>653.06939699999998</v>
      </c>
      <c r="S107" s="71">
        <v>688.23675500000002</v>
      </c>
      <c r="T107" s="71">
        <v>724.19189500000005</v>
      </c>
      <c r="U107" s="71">
        <v>760.91265899999996</v>
      </c>
      <c r="V107" s="71">
        <v>798.39465299999995</v>
      </c>
      <c r="W107" s="71">
        <v>836.62561000000005</v>
      </c>
      <c r="X107" s="71">
        <v>875.60980199999995</v>
      </c>
      <c r="Y107" s="71">
        <v>915.32690400000001</v>
      </c>
      <c r="Z107" s="71">
        <v>955.69030799999996</v>
      </c>
      <c r="AA107" s="71">
        <v>996.73956299999998</v>
      </c>
      <c r="AB107" s="71">
        <v>1038.4750979999999</v>
      </c>
      <c r="AC107" s="71">
        <v>1080.911987</v>
      </c>
      <c r="AD107" s="71">
        <v>1124.0665280000001</v>
      </c>
      <c r="AE107" s="71">
        <v>1167.9364009999999</v>
      </c>
      <c r="AF107" s="71">
        <v>1212.5349120000001</v>
      </c>
      <c r="AG107" s="71">
        <v>1257.7761230000001</v>
      </c>
      <c r="AH107" s="71">
        <v>1330.6820070000001</v>
      </c>
      <c r="AI107" s="71">
        <v>1409.126831</v>
      </c>
      <c r="AJ107" s="71">
        <v>1486.8332519999999</v>
      </c>
      <c r="AK107" s="76">
        <f t="shared" si="0"/>
        <v>5.0718954413585484</v>
      </c>
    </row>
    <row r="108" spans="1:37" ht="15" hidden="1" customHeight="1" x14ac:dyDescent="0.45">
      <c r="A108" s="25" t="s">
        <v>706</v>
      </c>
      <c r="B108" s="67" t="s">
        <v>485</v>
      </c>
      <c r="C108" s="71">
        <v>992.386169</v>
      </c>
      <c r="D108" s="71">
        <v>1057.4647219999999</v>
      </c>
      <c r="E108" s="71">
        <v>1123.5104980000001</v>
      </c>
      <c r="F108" s="71">
        <v>1189.5642089999999</v>
      </c>
      <c r="G108" s="71">
        <v>1255.248047</v>
      </c>
      <c r="H108" s="71">
        <v>1320.5692140000001</v>
      </c>
      <c r="I108" s="71">
        <v>1385.600952</v>
      </c>
      <c r="J108" s="71">
        <v>1450.095581</v>
      </c>
      <c r="K108" s="71">
        <v>1513.9951169999999</v>
      </c>
      <c r="L108" s="71">
        <v>1577.082764</v>
      </c>
      <c r="M108" s="71">
        <v>1639.0758060000001</v>
      </c>
      <c r="N108" s="71">
        <v>1699.919312</v>
      </c>
      <c r="O108" s="71">
        <v>1760.0079350000001</v>
      </c>
      <c r="P108" s="71">
        <v>1818.6049800000001</v>
      </c>
      <c r="Q108" s="71">
        <v>1875.0732419999999</v>
      </c>
      <c r="R108" s="71">
        <v>1929.7543949999999</v>
      </c>
      <c r="S108" s="71">
        <v>1982.5848390000001</v>
      </c>
      <c r="T108" s="71">
        <v>2033.434937</v>
      </c>
      <c r="U108" s="71">
        <v>2082.4875489999999</v>
      </c>
      <c r="V108" s="71">
        <v>2129.7563479999999</v>
      </c>
      <c r="W108" s="71">
        <v>2175.4067380000001</v>
      </c>
      <c r="X108" s="71">
        <v>2219.6247560000002</v>
      </c>
      <c r="Y108" s="71">
        <v>2262.2094729999999</v>
      </c>
      <c r="Z108" s="71">
        <v>2302.0415039999998</v>
      </c>
      <c r="AA108" s="71">
        <v>2340.1691890000002</v>
      </c>
      <c r="AB108" s="71">
        <v>2376.5520019999999</v>
      </c>
      <c r="AC108" s="71">
        <v>2411.2451169999999</v>
      </c>
      <c r="AD108" s="71">
        <v>2444.0639649999998</v>
      </c>
      <c r="AE108" s="71">
        <v>2475.123779</v>
      </c>
      <c r="AF108" s="71">
        <v>2504.1789549999999</v>
      </c>
      <c r="AG108" s="71">
        <v>2531.1057129999999</v>
      </c>
      <c r="AH108" s="71">
        <v>2556.1108399999998</v>
      </c>
      <c r="AI108" s="71">
        <v>2579.85376</v>
      </c>
      <c r="AJ108" s="71">
        <v>2601.8544919999999</v>
      </c>
      <c r="AK108" s="76">
        <f t="shared" si="0"/>
        <v>1.4604645789781723</v>
      </c>
    </row>
    <row r="109" spans="1:37" ht="15" hidden="1" customHeight="1" x14ac:dyDescent="0.45">
      <c r="A109" s="25" t="s">
        <v>707</v>
      </c>
      <c r="B109" s="67" t="s">
        <v>463</v>
      </c>
      <c r="C109" s="71">
        <v>459.430725</v>
      </c>
      <c r="D109" s="71">
        <v>492.47579999999999</v>
      </c>
      <c r="E109" s="71">
        <v>525.91564900000003</v>
      </c>
      <c r="F109" s="71">
        <v>559.51788299999998</v>
      </c>
      <c r="G109" s="71">
        <v>593.45837400000005</v>
      </c>
      <c r="H109" s="71">
        <v>627.59149200000002</v>
      </c>
      <c r="I109" s="71">
        <v>661.87323000000004</v>
      </c>
      <c r="J109" s="71">
        <v>696.22515899999996</v>
      </c>
      <c r="K109" s="71">
        <v>730.75329599999998</v>
      </c>
      <c r="L109" s="71">
        <v>765.33154300000001</v>
      </c>
      <c r="M109" s="71">
        <v>799.70428500000003</v>
      </c>
      <c r="N109" s="71">
        <v>833.76483199999996</v>
      </c>
      <c r="O109" s="71">
        <v>867.48358199999996</v>
      </c>
      <c r="P109" s="71">
        <v>900.778503</v>
      </c>
      <c r="Q109" s="71">
        <v>933.51385500000004</v>
      </c>
      <c r="R109" s="71">
        <v>965.58496100000002</v>
      </c>
      <c r="S109" s="71">
        <v>996.90563999999995</v>
      </c>
      <c r="T109" s="71">
        <v>1027.306885</v>
      </c>
      <c r="U109" s="71">
        <v>1056.833374</v>
      </c>
      <c r="V109" s="71">
        <v>1085.3638920000001</v>
      </c>
      <c r="W109" s="71">
        <v>1112.992798</v>
      </c>
      <c r="X109" s="71">
        <v>1139.9027100000001</v>
      </c>
      <c r="Y109" s="71">
        <v>1165.9770510000001</v>
      </c>
      <c r="Z109" s="71">
        <v>1190.0886230000001</v>
      </c>
      <c r="AA109" s="71">
        <v>1213.2181399999999</v>
      </c>
      <c r="AB109" s="71">
        <v>1235.3214109999999</v>
      </c>
      <c r="AC109" s="71">
        <v>1256.445068</v>
      </c>
      <c r="AD109" s="71">
        <v>1276.3901370000001</v>
      </c>
      <c r="AE109" s="71">
        <v>1295.299927</v>
      </c>
      <c r="AF109" s="71">
        <v>1312.9554439999999</v>
      </c>
      <c r="AG109" s="71">
        <v>1329.2470699999999</v>
      </c>
      <c r="AH109" s="71">
        <v>1344.3739009999999</v>
      </c>
      <c r="AI109" s="71">
        <v>1358.9293210000001</v>
      </c>
      <c r="AJ109" s="71">
        <v>1372.3714600000001</v>
      </c>
      <c r="AK109" s="76">
        <f t="shared" si="0"/>
        <v>1.7866779646837472</v>
      </c>
    </row>
    <row r="110" spans="1:37" ht="15" hidden="1" customHeight="1" x14ac:dyDescent="0.45">
      <c r="A110" s="25" t="s">
        <v>708</v>
      </c>
      <c r="B110" s="67" t="s">
        <v>465</v>
      </c>
      <c r="C110" s="71">
        <v>424.66433699999999</v>
      </c>
      <c r="D110" s="71">
        <v>451.37197900000001</v>
      </c>
      <c r="E110" s="71">
        <v>478.66931199999999</v>
      </c>
      <c r="F110" s="71">
        <v>505.88464399999998</v>
      </c>
      <c r="G110" s="71">
        <v>532.44354199999998</v>
      </c>
      <c r="H110" s="71">
        <v>558.51916500000004</v>
      </c>
      <c r="I110" s="71">
        <v>584.24749799999995</v>
      </c>
      <c r="J110" s="71">
        <v>609.47027600000001</v>
      </c>
      <c r="K110" s="71">
        <v>634.03851299999997</v>
      </c>
      <c r="L110" s="71">
        <v>657.87512200000003</v>
      </c>
      <c r="M110" s="71">
        <v>680.96557600000006</v>
      </c>
      <c r="N110" s="71">
        <v>703.37176499999998</v>
      </c>
      <c r="O110" s="71">
        <v>725.52929700000004</v>
      </c>
      <c r="P110" s="71">
        <v>746.79907200000002</v>
      </c>
      <c r="Q110" s="71">
        <v>766.69671600000004</v>
      </c>
      <c r="R110" s="71">
        <v>785.67492700000003</v>
      </c>
      <c r="S110" s="71">
        <v>803.75567599999999</v>
      </c>
      <c r="T110" s="71">
        <v>820.97833300000002</v>
      </c>
      <c r="U110" s="71">
        <v>837.47839399999998</v>
      </c>
      <c r="V110" s="71">
        <v>853.39660600000002</v>
      </c>
      <c r="W110" s="71">
        <v>868.79907200000002</v>
      </c>
      <c r="X110" s="71">
        <v>883.67553699999996</v>
      </c>
      <c r="Y110" s="71">
        <v>897.91876200000002</v>
      </c>
      <c r="Z110" s="71">
        <v>911.51635699999997</v>
      </c>
      <c r="AA110" s="71">
        <v>924.52002000000005</v>
      </c>
      <c r="AB110" s="71">
        <v>936.92596400000002</v>
      </c>
      <c r="AC110" s="71">
        <v>948.73101799999995</v>
      </c>
      <c r="AD110" s="71">
        <v>959.93151899999998</v>
      </c>
      <c r="AE110" s="71">
        <v>970.483521</v>
      </c>
      <c r="AF110" s="71">
        <v>980.33593800000006</v>
      </c>
      <c r="AG110" s="71">
        <v>989.448486</v>
      </c>
      <c r="AH110" s="71">
        <v>997.817993</v>
      </c>
      <c r="AI110" s="71">
        <v>1005.511475</v>
      </c>
      <c r="AJ110" s="71">
        <v>1012.589478</v>
      </c>
      <c r="AK110" s="76">
        <f t="shared" si="0"/>
        <v>1.2433591917765014</v>
      </c>
    </row>
    <row r="111" spans="1:37" ht="15" hidden="1" customHeight="1" x14ac:dyDescent="0.45">
      <c r="A111" s="25" t="s">
        <v>709</v>
      </c>
      <c r="B111" s="67" t="s">
        <v>467</v>
      </c>
      <c r="C111" s="71">
        <v>108.291077</v>
      </c>
      <c r="D111" s="71">
        <v>113.61694300000001</v>
      </c>
      <c r="E111" s="71">
        <v>118.925545</v>
      </c>
      <c r="F111" s="71">
        <v>124.161568</v>
      </c>
      <c r="G111" s="71">
        <v>129.34625199999999</v>
      </c>
      <c r="H111" s="71">
        <v>134.458664</v>
      </c>
      <c r="I111" s="71">
        <v>139.48019400000001</v>
      </c>
      <c r="J111" s="71">
        <v>144.400116</v>
      </c>
      <c r="K111" s="71">
        <v>149.203384</v>
      </c>
      <c r="L111" s="71">
        <v>153.87616</v>
      </c>
      <c r="M111" s="71">
        <v>158.405914</v>
      </c>
      <c r="N111" s="71">
        <v>162.78270000000001</v>
      </c>
      <c r="O111" s="71">
        <v>166.99496500000001</v>
      </c>
      <c r="P111" s="71">
        <v>171.02737400000001</v>
      </c>
      <c r="Q111" s="71">
        <v>174.86264</v>
      </c>
      <c r="R111" s="71">
        <v>178.49444600000001</v>
      </c>
      <c r="S111" s="71">
        <v>181.923416</v>
      </c>
      <c r="T111" s="71">
        <v>185.14982599999999</v>
      </c>
      <c r="U111" s="71">
        <v>188.17567399999999</v>
      </c>
      <c r="V111" s="71">
        <v>190.995926</v>
      </c>
      <c r="W111" s="71">
        <v>193.614868</v>
      </c>
      <c r="X111" s="71">
        <v>196.046539</v>
      </c>
      <c r="Y111" s="71">
        <v>198.31366</v>
      </c>
      <c r="Z111" s="71">
        <v>200.436508</v>
      </c>
      <c r="AA111" s="71">
        <v>202.43083200000001</v>
      </c>
      <c r="AB111" s="71">
        <v>204.304779</v>
      </c>
      <c r="AC111" s="71">
        <v>206.06918300000001</v>
      </c>
      <c r="AD111" s="71">
        <v>207.742233</v>
      </c>
      <c r="AE111" s="71">
        <v>209.340363</v>
      </c>
      <c r="AF111" s="71">
        <v>210.88751199999999</v>
      </c>
      <c r="AG111" s="71">
        <v>212.41017199999999</v>
      </c>
      <c r="AH111" s="71">
        <v>213.91892999999999</v>
      </c>
      <c r="AI111" s="71">
        <v>215.412903</v>
      </c>
      <c r="AJ111" s="71">
        <v>216.89359999999999</v>
      </c>
      <c r="AK111" s="76">
        <f t="shared" si="0"/>
        <v>0.90898992943332391</v>
      </c>
    </row>
    <row r="112" spans="1:37" ht="15" hidden="1" customHeight="1" x14ac:dyDescent="0.45">
      <c r="A112" s="25" t="s">
        <v>710</v>
      </c>
      <c r="B112" s="67" t="s">
        <v>487</v>
      </c>
      <c r="C112" s="71">
        <v>2152.6391600000002</v>
      </c>
      <c r="D112" s="71">
        <v>2378.0671390000002</v>
      </c>
      <c r="E112" s="71">
        <v>2613.5104980000001</v>
      </c>
      <c r="F112" s="71">
        <v>2858.9804690000001</v>
      </c>
      <c r="G112" s="71">
        <v>3114.2534179999998</v>
      </c>
      <c r="H112" s="71">
        <v>3380.665039</v>
      </c>
      <c r="I112" s="71">
        <v>3658.6032709999999</v>
      </c>
      <c r="J112" s="71">
        <v>3948.5805660000001</v>
      </c>
      <c r="K112" s="71">
        <v>4250.4653319999998</v>
      </c>
      <c r="L112" s="71">
        <v>4564.1313479999999</v>
      </c>
      <c r="M112" s="71">
        <v>4888.6962890000004</v>
      </c>
      <c r="N112" s="71">
        <v>5224.6416019999997</v>
      </c>
      <c r="O112" s="71">
        <v>5573.5634769999997</v>
      </c>
      <c r="P112" s="71">
        <v>5936.2602539999998</v>
      </c>
      <c r="Q112" s="71">
        <v>6311.8481449999999</v>
      </c>
      <c r="R112" s="71">
        <v>6695.9287109999996</v>
      </c>
      <c r="S112" s="71">
        <v>7094.4877930000002</v>
      </c>
      <c r="T112" s="71">
        <v>7507.2880859999996</v>
      </c>
      <c r="U112" s="71">
        <v>7931.6704099999997</v>
      </c>
      <c r="V112" s="71">
        <v>8366.1337889999995</v>
      </c>
      <c r="W112" s="71">
        <v>8813.6152340000008</v>
      </c>
      <c r="X112" s="71">
        <v>9272.3564449999994</v>
      </c>
      <c r="Y112" s="71">
        <v>9743.5712889999995</v>
      </c>
      <c r="Z112" s="71">
        <v>10228.949219</v>
      </c>
      <c r="AA112" s="71">
        <v>10729.089844</v>
      </c>
      <c r="AB112" s="71">
        <v>11241.818359000001</v>
      </c>
      <c r="AC112" s="71">
        <v>11765.632812</v>
      </c>
      <c r="AD112" s="71">
        <v>12300.565430000001</v>
      </c>
      <c r="AE112" s="71">
        <v>12848.630859000001</v>
      </c>
      <c r="AF112" s="71">
        <v>13405.821289</v>
      </c>
      <c r="AG112" s="71">
        <v>13971.935546999999</v>
      </c>
      <c r="AH112" s="71">
        <v>14549.634765999999</v>
      </c>
      <c r="AI112" s="71">
        <v>15134.383789</v>
      </c>
      <c r="AJ112" s="71">
        <v>15730.121094</v>
      </c>
      <c r="AK112" s="76">
        <f t="shared" si="0"/>
        <v>5.6146665230884372</v>
      </c>
    </row>
    <row r="113" spans="1:37" ht="15" hidden="1" customHeight="1" x14ac:dyDescent="0.45">
      <c r="A113" s="25" t="s">
        <v>711</v>
      </c>
      <c r="B113" s="67" t="s">
        <v>463</v>
      </c>
      <c r="C113" s="71">
        <v>1238.5588379999999</v>
      </c>
      <c r="D113" s="71">
        <v>1376.30249</v>
      </c>
      <c r="E113" s="71">
        <v>1520.4195560000001</v>
      </c>
      <c r="F113" s="71">
        <v>1670.9555660000001</v>
      </c>
      <c r="G113" s="71">
        <v>1827.833496</v>
      </c>
      <c r="H113" s="71">
        <v>1991.9536129999999</v>
      </c>
      <c r="I113" s="71">
        <v>2163.638672</v>
      </c>
      <c r="J113" s="71">
        <v>2343.0395509999998</v>
      </c>
      <c r="K113" s="71">
        <v>2530.1240229999999</v>
      </c>
      <c r="L113" s="71">
        <v>2724.9572750000002</v>
      </c>
      <c r="M113" s="71">
        <v>2927.1098630000001</v>
      </c>
      <c r="N113" s="71">
        <v>3136.454346</v>
      </c>
      <c r="O113" s="71">
        <v>3354.0024410000001</v>
      </c>
      <c r="P113" s="71">
        <v>3580.6040039999998</v>
      </c>
      <c r="Q113" s="71">
        <v>3815.4001459999999</v>
      </c>
      <c r="R113" s="71">
        <v>4055.642578</v>
      </c>
      <c r="S113" s="71">
        <v>4306.0351559999999</v>
      </c>
      <c r="T113" s="71">
        <v>4566.6660160000001</v>
      </c>
      <c r="U113" s="71">
        <v>4835.2939450000003</v>
      </c>
      <c r="V113" s="71">
        <v>5109.1401370000003</v>
      </c>
      <c r="W113" s="71">
        <v>5392.2465819999998</v>
      </c>
      <c r="X113" s="71">
        <v>5683.7045900000003</v>
      </c>
      <c r="Y113" s="71">
        <v>5983.6298829999996</v>
      </c>
      <c r="Z113" s="71">
        <v>6292.46875</v>
      </c>
      <c r="AA113" s="71">
        <v>6610.0561520000001</v>
      </c>
      <c r="AB113" s="71">
        <v>6935.5371089999999</v>
      </c>
      <c r="AC113" s="71">
        <v>7268.0698240000002</v>
      </c>
      <c r="AD113" s="71">
        <v>7607.0546880000002</v>
      </c>
      <c r="AE113" s="71">
        <v>7954.4868159999996</v>
      </c>
      <c r="AF113" s="71">
        <v>8306.5361329999996</v>
      </c>
      <c r="AG113" s="71">
        <v>8663.2773440000001</v>
      </c>
      <c r="AH113" s="71">
        <v>9026.3212889999995</v>
      </c>
      <c r="AI113" s="71">
        <v>9394.1914059999999</v>
      </c>
      <c r="AJ113" s="71">
        <v>9768.8222659999992</v>
      </c>
      <c r="AK113" s="76">
        <f t="shared" si="0"/>
        <v>6.0978744403782912</v>
      </c>
    </row>
    <row r="114" spans="1:37" ht="15" hidden="1" customHeight="1" x14ac:dyDescent="0.45">
      <c r="A114" s="25" t="s">
        <v>712</v>
      </c>
      <c r="B114" s="67" t="s">
        <v>465</v>
      </c>
      <c r="C114" s="71">
        <v>508.26998900000001</v>
      </c>
      <c r="D114" s="71">
        <v>560.74188200000003</v>
      </c>
      <c r="E114" s="71">
        <v>615.46002199999998</v>
      </c>
      <c r="F114" s="71">
        <v>672.41674799999998</v>
      </c>
      <c r="G114" s="71">
        <v>731.434753</v>
      </c>
      <c r="H114" s="71">
        <v>792.84844999999996</v>
      </c>
      <c r="I114" s="71">
        <v>856.63445999999999</v>
      </c>
      <c r="J114" s="71">
        <v>923.08758499999999</v>
      </c>
      <c r="K114" s="71">
        <v>992.09204099999999</v>
      </c>
      <c r="L114" s="71">
        <v>1063.540894</v>
      </c>
      <c r="M114" s="71">
        <v>1136.7852780000001</v>
      </c>
      <c r="N114" s="71">
        <v>1212.3638920000001</v>
      </c>
      <c r="O114" s="71">
        <v>1290.8469239999999</v>
      </c>
      <c r="P114" s="71">
        <v>1372.1407469999999</v>
      </c>
      <c r="Q114" s="71">
        <v>1456.184937</v>
      </c>
      <c r="R114" s="71">
        <v>1541.3110349999999</v>
      </c>
      <c r="S114" s="71">
        <v>1628.7246090000001</v>
      </c>
      <c r="T114" s="71">
        <v>1718.040283</v>
      </c>
      <c r="U114" s="71">
        <v>1808.8292240000001</v>
      </c>
      <c r="V114" s="71">
        <v>1902.373413</v>
      </c>
      <c r="W114" s="71">
        <v>1997.7691649999999</v>
      </c>
      <c r="X114" s="71">
        <v>2094.1208499999998</v>
      </c>
      <c r="Y114" s="71">
        <v>2192.5217290000001</v>
      </c>
      <c r="Z114" s="71">
        <v>2294.0405270000001</v>
      </c>
      <c r="AA114" s="71">
        <v>2399.6831050000001</v>
      </c>
      <c r="AB114" s="71">
        <v>2508.1704100000002</v>
      </c>
      <c r="AC114" s="71">
        <v>2618.7473140000002</v>
      </c>
      <c r="AD114" s="71">
        <v>2732.1684570000002</v>
      </c>
      <c r="AE114" s="71">
        <v>2848.51001</v>
      </c>
      <c r="AF114" s="71">
        <v>2967.7104490000002</v>
      </c>
      <c r="AG114" s="71">
        <v>3089.6518550000001</v>
      </c>
      <c r="AH114" s="71">
        <v>3215.391846</v>
      </c>
      <c r="AI114" s="71">
        <v>3341.9848630000001</v>
      </c>
      <c r="AJ114" s="71">
        <v>3471.2446289999998</v>
      </c>
      <c r="AK114" s="76">
        <f t="shared" si="0"/>
        <v>5.1904500812728651</v>
      </c>
    </row>
    <row r="115" spans="1:37" ht="15" hidden="1" customHeight="1" x14ac:dyDescent="0.45">
      <c r="A115" s="25" t="s">
        <v>713</v>
      </c>
      <c r="B115" s="67" t="s">
        <v>467</v>
      </c>
      <c r="C115" s="71">
        <v>405.81042500000001</v>
      </c>
      <c r="D115" s="71">
        <v>441.02276599999999</v>
      </c>
      <c r="E115" s="71">
        <v>477.63085899999999</v>
      </c>
      <c r="F115" s="71">
        <v>515.60821499999997</v>
      </c>
      <c r="G115" s="71">
        <v>554.98510699999997</v>
      </c>
      <c r="H115" s="71">
        <v>595.862976</v>
      </c>
      <c r="I115" s="71">
        <v>638.33007799999996</v>
      </c>
      <c r="J115" s="71">
        <v>682.45343000000003</v>
      </c>
      <c r="K115" s="71">
        <v>728.24920699999996</v>
      </c>
      <c r="L115" s="71">
        <v>775.63317900000004</v>
      </c>
      <c r="M115" s="71">
        <v>824.80145300000004</v>
      </c>
      <c r="N115" s="71">
        <v>875.82324200000005</v>
      </c>
      <c r="O115" s="71">
        <v>928.71392800000001</v>
      </c>
      <c r="P115" s="71">
        <v>983.51550299999997</v>
      </c>
      <c r="Q115" s="71">
        <v>1040.263062</v>
      </c>
      <c r="R115" s="71">
        <v>1098.974976</v>
      </c>
      <c r="S115" s="71">
        <v>1159.728149</v>
      </c>
      <c r="T115" s="71">
        <v>1222.581909</v>
      </c>
      <c r="U115" s="71">
        <v>1287.5473629999999</v>
      </c>
      <c r="V115" s="71">
        <v>1354.620361</v>
      </c>
      <c r="W115" s="71">
        <v>1423.599121</v>
      </c>
      <c r="X115" s="71">
        <v>1494.531616</v>
      </c>
      <c r="Y115" s="71">
        <v>1567.4197999999999</v>
      </c>
      <c r="Z115" s="71">
        <v>1642.4399410000001</v>
      </c>
      <c r="AA115" s="71">
        <v>1719.3500979999999</v>
      </c>
      <c r="AB115" s="71">
        <v>1798.1118160000001</v>
      </c>
      <c r="AC115" s="71">
        <v>1878.8157960000001</v>
      </c>
      <c r="AD115" s="71">
        <v>1961.3431399999999</v>
      </c>
      <c r="AE115" s="71">
        <v>2045.633423</v>
      </c>
      <c r="AF115" s="71">
        <v>2131.5749510000001</v>
      </c>
      <c r="AG115" s="71">
        <v>2219.005615</v>
      </c>
      <c r="AH115" s="71">
        <v>2307.9213869999999</v>
      </c>
      <c r="AI115" s="71">
        <v>2398.2080080000001</v>
      </c>
      <c r="AJ115" s="71">
        <v>2490.0546880000002</v>
      </c>
      <c r="AK115" s="76">
        <f t="shared" si="0"/>
        <v>4.6460910410234924</v>
      </c>
    </row>
    <row r="116" spans="1:37" ht="15" hidden="1" customHeight="1" x14ac:dyDescent="0.45">
      <c r="A116" s="25" t="s">
        <v>714</v>
      </c>
      <c r="B116" s="67" t="s">
        <v>489</v>
      </c>
      <c r="C116" s="71">
        <v>731.691956</v>
      </c>
      <c r="D116" s="71">
        <v>791.89868200000001</v>
      </c>
      <c r="E116" s="71">
        <v>854.683899</v>
      </c>
      <c r="F116" s="71">
        <v>920.845642</v>
      </c>
      <c r="G116" s="71">
        <v>990.37237500000003</v>
      </c>
      <c r="H116" s="71">
        <v>1063.853638</v>
      </c>
      <c r="I116" s="71">
        <v>1142.144043</v>
      </c>
      <c r="J116" s="71">
        <v>1225.1748050000001</v>
      </c>
      <c r="K116" s="71">
        <v>1312.6530760000001</v>
      </c>
      <c r="L116" s="71">
        <v>1405.5371090000001</v>
      </c>
      <c r="M116" s="71">
        <v>1503.1251219999999</v>
      </c>
      <c r="N116" s="71">
        <v>1606.1877440000001</v>
      </c>
      <c r="O116" s="71">
        <v>1715.1445309999999</v>
      </c>
      <c r="P116" s="71">
        <v>1829.916626</v>
      </c>
      <c r="Q116" s="71">
        <v>1950.6514890000001</v>
      </c>
      <c r="R116" s="71">
        <v>2075.0283199999999</v>
      </c>
      <c r="S116" s="71">
        <v>2206.180664</v>
      </c>
      <c r="T116" s="71">
        <v>2345.0966800000001</v>
      </c>
      <c r="U116" s="71">
        <v>2490.4350589999999</v>
      </c>
      <c r="V116" s="71">
        <v>2642.2788089999999</v>
      </c>
      <c r="W116" s="71">
        <v>2801.3232419999999</v>
      </c>
      <c r="X116" s="71">
        <v>2967.444336</v>
      </c>
      <c r="Y116" s="71">
        <v>3157.2456050000001</v>
      </c>
      <c r="Z116" s="71">
        <v>3388.2526859999998</v>
      </c>
      <c r="AA116" s="71">
        <v>3604.2514649999998</v>
      </c>
      <c r="AB116" s="71">
        <v>3830.8178710000002</v>
      </c>
      <c r="AC116" s="71">
        <v>4068.8803710000002</v>
      </c>
      <c r="AD116" s="71">
        <v>4318.2612300000001</v>
      </c>
      <c r="AE116" s="71">
        <v>4591.8793949999999</v>
      </c>
      <c r="AF116" s="71">
        <v>4880.9399409999996</v>
      </c>
      <c r="AG116" s="71">
        <v>5182.7431640000004</v>
      </c>
      <c r="AH116" s="71">
        <v>5500.0166019999997</v>
      </c>
      <c r="AI116" s="71">
        <v>5835.7060549999997</v>
      </c>
      <c r="AJ116" s="71">
        <v>6187.9848629999997</v>
      </c>
      <c r="AK116" s="76">
        <f t="shared" si="0"/>
        <v>6.8141118348268694</v>
      </c>
    </row>
    <row r="117" spans="1:37" ht="15" hidden="1" customHeight="1" x14ac:dyDescent="0.45">
      <c r="A117" s="25" t="s">
        <v>715</v>
      </c>
      <c r="B117" s="67" t="s">
        <v>463</v>
      </c>
      <c r="C117" s="71">
        <v>493.49798600000003</v>
      </c>
      <c r="D117" s="71">
        <v>533.70367399999998</v>
      </c>
      <c r="E117" s="71">
        <v>576.50146500000005</v>
      </c>
      <c r="F117" s="71">
        <v>621.96618699999999</v>
      </c>
      <c r="G117" s="71">
        <v>670.154358</v>
      </c>
      <c r="H117" s="71">
        <v>721.21319600000004</v>
      </c>
      <c r="I117" s="71">
        <v>775.53961200000003</v>
      </c>
      <c r="J117" s="71">
        <v>832.99316399999998</v>
      </c>
      <c r="K117" s="71">
        <v>893.61932400000001</v>
      </c>
      <c r="L117" s="71">
        <v>958.332764</v>
      </c>
      <c r="M117" s="71">
        <v>1026.2164310000001</v>
      </c>
      <c r="N117" s="71">
        <v>1098.150513</v>
      </c>
      <c r="O117" s="71">
        <v>1174.7181399999999</v>
      </c>
      <c r="P117" s="71">
        <v>1255.7823490000001</v>
      </c>
      <c r="Q117" s="71">
        <v>1340.685303</v>
      </c>
      <c r="R117" s="71">
        <v>1427.5249020000001</v>
      </c>
      <c r="S117" s="71">
        <v>1519.212158</v>
      </c>
      <c r="T117" s="71">
        <v>1616.8161620000001</v>
      </c>
      <c r="U117" s="71">
        <v>1719.0985109999999</v>
      </c>
      <c r="V117" s="71">
        <v>1825.8316649999999</v>
      </c>
      <c r="W117" s="71">
        <v>1937.6998289999999</v>
      </c>
      <c r="X117" s="71">
        <v>2054.5622560000002</v>
      </c>
      <c r="Y117" s="71">
        <v>2193.2841800000001</v>
      </c>
      <c r="Z117" s="71">
        <v>2368.467529</v>
      </c>
      <c r="AA117" s="71">
        <v>2528.5646969999998</v>
      </c>
      <c r="AB117" s="71">
        <v>2697.1770019999999</v>
      </c>
      <c r="AC117" s="71">
        <v>2875.0607909999999</v>
      </c>
      <c r="AD117" s="71">
        <v>3062.0878910000001</v>
      </c>
      <c r="AE117" s="71">
        <v>3259.561279</v>
      </c>
      <c r="AF117" s="71">
        <v>3467.0554200000001</v>
      </c>
      <c r="AG117" s="71">
        <v>3684.1877439999998</v>
      </c>
      <c r="AH117" s="71">
        <v>3912.9047850000002</v>
      </c>
      <c r="AI117" s="71">
        <v>4155.3198240000002</v>
      </c>
      <c r="AJ117" s="71">
        <v>4410.216797</v>
      </c>
      <c r="AK117" s="76">
        <f t="shared" si="0"/>
        <v>7.2634184695532005</v>
      </c>
    </row>
    <row r="118" spans="1:37" ht="15" hidden="1" customHeight="1" x14ac:dyDescent="0.45">
      <c r="A118" s="25" t="s">
        <v>716</v>
      </c>
      <c r="B118" s="67" t="s">
        <v>465</v>
      </c>
      <c r="C118" s="71">
        <v>129.559189</v>
      </c>
      <c r="D118" s="71">
        <v>141.995193</v>
      </c>
      <c r="E118" s="71">
        <v>154.50418099999999</v>
      </c>
      <c r="F118" s="71">
        <v>167.30943300000001</v>
      </c>
      <c r="G118" s="71">
        <v>180.345947</v>
      </c>
      <c r="H118" s="71">
        <v>194.04527300000001</v>
      </c>
      <c r="I118" s="71">
        <v>208.85107400000001</v>
      </c>
      <c r="J118" s="71">
        <v>224.78143299999999</v>
      </c>
      <c r="K118" s="71">
        <v>241.47468599999999</v>
      </c>
      <c r="L118" s="71">
        <v>258.96713299999999</v>
      </c>
      <c r="M118" s="71">
        <v>277.45437600000002</v>
      </c>
      <c r="N118" s="71">
        <v>296.81124899999998</v>
      </c>
      <c r="O118" s="71">
        <v>316.86044299999998</v>
      </c>
      <c r="P118" s="71">
        <v>337.645081</v>
      </c>
      <c r="Q118" s="71">
        <v>359.939911</v>
      </c>
      <c r="R118" s="71">
        <v>383.29461700000002</v>
      </c>
      <c r="S118" s="71">
        <v>407.89099099999999</v>
      </c>
      <c r="T118" s="71">
        <v>433.61376999999999</v>
      </c>
      <c r="U118" s="71">
        <v>460.36831699999999</v>
      </c>
      <c r="V118" s="71">
        <v>488.35116599999998</v>
      </c>
      <c r="W118" s="71">
        <v>517.55487100000005</v>
      </c>
      <c r="X118" s="71">
        <v>547.98223900000005</v>
      </c>
      <c r="Y118" s="71">
        <v>579.41863999999998</v>
      </c>
      <c r="Z118" s="71">
        <v>614.70556599999998</v>
      </c>
      <c r="AA118" s="71">
        <v>649.17834500000004</v>
      </c>
      <c r="AB118" s="71">
        <v>684.83679199999995</v>
      </c>
      <c r="AC118" s="71">
        <v>721.80627400000003</v>
      </c>
      <c r="AD118" s="71">
        <v>759.97589100000005</v>
      </c>
      <c r="AE118" s="71">
        <v>799.60241699999995</v>
      </c>
      <c r="AF118" s="71">
        <v>840.49340800000004</v>
      </c>
      <c r="AG118" s="71">
        <v>882.47522000000004</v>
      </c>
      <c r="AH118" s="71">
        <v>925.95019500000001</v>
      </c>
      <c r="AI118" s="71">
        <v>971.33727999999996</v>
      </c>
      <c r="AJ118" s="71">
        <v>1018.240112</v>
      </c>
      <c r="AK118" s="76">
        <f t="shared" si="0"/>
        <v>6.170947765816269</v>
      </c>
    </row>
    <row r="119" spans="1:37" ht="15" hidden="1" customHeight="1" x14ac:dyDescent="0.45">
      <c r="A119" s="25" t="s">
        <v>717</v>
      </c>
      <c r="B119" s="67" t="s">
        <v>467</v>
      </c>
      <c r="C119" s="71">
        <v>108.634789</v>
      </c>
      <c r="D119" s="71">
        <v>116.19982899999999</v>
      </c>
      <c r="E119" s="71">
        <v>123.678284</v>
      </c>
      <c r="F119" s="71">
        <v>131.56999200000001</v>
      </c>
      <c r="G119" s="71">
        <v>139.87207000000001</v>
      </c>
      <c r="H119" s="71">
        <v>148.595169</v>
      </c>
      <c r="I119" s="71">
        <v>157.753387</v>
      </c>
      <c r="J119" s="71">
        <v>167.40016199999999</v>
      </c>
      <c r="K119" s="71">
        <v>177.55903599999999</v>
      </c>
      <c r="L119" s="71">
        <v>188.23722799999999</v>
      </c>
      <c r="M119" s="71">
        <v>199.45439099999999</v>
      </c>
      <c r="N119" s="71">
        <v>211.22598300000001</v>
      </c>
      <c r="O119" s="71">
        <v>223.565887</v>
      </c>
      <c r="P119" s="71">
        <v>236.489182</v>
      </c>
      <c r="Q119" s="71">
        <v>250.02619899999999</v>
      </c>
      <c r="R119" s="71">
        <v>264.20880099999999</v>
      </c>
      <c r="S119" s="71">
        <v>279.07739299999997</v>
      </c>
      <c r="T119" s="71">
        <v>294.66687000000002</v>
      </c>
      <c r="U119" s="71">
        <v>310.96816999999999</v>
      </c>
      <c r="V119" s="71">
        <v>328.096069</v>
      </c>
      <c r="W119" s="71">
        <v>346.06866500000001</v>
      </c>
      <c r="X119" s="71">
        <v>364.89978000000002</v>
      </c>
      <c r="Y119" s="71">
        <v>384.54260299999999</v>
      </c>
      <c r="Z119" s="71">
        <v>405.07952899999998</v>
      </c>
      <c r="AA119" s="71">
        <v>426.50830100000002</v>
      </c>
      <c r="AB119" s="71">
        <v>448.80407700000001</v>
      </c>
      <c r="AC119" s="71">
        <v>472.01315299999999</v>
      </c>
      <c r="AD119" s="71">
        <v>496.19754</v>
      </c>
      <c r="AE119" s="71">
        <v>532.71569799999997</v>
      </c>
      <c r="AF119" s="71">
        <v>573.39129600000001</v>
      </c>
      <c r="AG119" s="71">
        <v>616.08026099999995</v>
      </c>
      <c r="AH119" s="71">
        <v>661.16143799999998</v>
      </c>
      <c r="AI119" s="71">
        <v>709.04882799999996</v>
      </c>
      <c r="AJ119" s="71">
        <v>759.52795400000002</v>
      </c>
      <c r="AK119" s="76">
        <f t="shared" si="0"/>
        <v>5.5363947652625205</v>
      </c>
    </row>
    <row r="120" spans="1:37" ht="15" hidden="1" customHeight="1" x14ac:dyDescent="0.45">
      <c r="A120" s="25" t="s">
        <v>718</v>
      </c>
      <c r="B120" s="67" t="s">
        <v>491</v>
      </c>
      <c r="C120" s="71">
        <v>776.94616699999995</v>
      </c>
      <c r="D120" s="71">
        <v>800.76391599999999</v>
      </c>
      <c r="E120" s="71">
        <v>824.51208499999996</v>
      </c>
      <c r="F120" s="71">
        <v>848.24487299999998</v>
      </c>
      <c r="G120" s="71">
        <v>871.97851600000001</v>
      </c>
      <c r="H120" s="71">
        <v>896.24121100000002</v>
      </c>
      <c r="I120" s="71">
        <v>920.93249500000002</v>
      </c>
      <c r="J120" s="71">
        <v>944.68542500000001</v>
      </c>
      <c r="K120" s="71">
        <v>967.66613800000005</v>
      </c>
      <c r="L120" s="71">
        <v>992.03845200000001</v>
      </c>
      <c r="M120" s="71">
        <v>1016.760193</v>
      </c>
      <c r="N120" s="71">
        <v>1042.3271480000001</v>
      </c>
      <c r="O120" s="71">
        <v>1068.325439</v>
      </c>
      <c r="P120" s="71">
        <v>1094.591797</v>
      </c>
      <c r="Q120" s="71">
        <v>1128.0974120000001</v>
      </c>
      <c r="R120" s="71">
        <v>1161.932251</v>
      </c>
      <c r="S120" s="71">
        <v>1197.4663089999999</v>
      </c>
      <c r="T120" s="71">
        <v>1234.238159</v>
      </c>
      <c r="U120" s="71">
        <v>1271.486328</v>
      </c>
      <c r="V120" s="71">
        <v>1309.1811520000001</v>
      </c>
      <c r="W120" s="71">
        <v>1348.8955080000001</v>
      </c>
      <c r="X120" s="71">
        <v>1390.8256839999999</v>
      </c>
      <c r="Y120" s="71">
        <v>1434.772217</v>
      </c>
      <c r="Z120" s="71">
        <v>1490.448975</v>
      </c>
      <c r="AA120" s="71">
        <v>1537.98999</v>
      </c>
      <c r="AB120" s="71">
        <v>1587.5211179999999</v>
      </c>
      <c r="AC120" s="71">
        <v>1638.756226</v>
      </c>
      <c r="AD120" s="71">
        <v>1691.5485839999999</v>
      </c>
      <c r="AE120" s="71">
        <v>1748.3320309999999</v>
      </c>
      <c r="AF120" s="71">
        <v>1808.171143</v>
      </c>
      <c r="AG120" s="71">
        <v>1869.014404</v>
      </c>
      <c r="AH120" s="71">
        <v>1931.311768</v>
      </c>
      <c r="AI120" s="71">
        <v>1994.810669</v>
      </c>
      <c r="AJ120" s="71">
        <v>2059.157471</v>
      </c>
      <c r="AK120" s="76">
        <f t="shared" si="0"/>
        <v>1.5714913345321122</v>
      </c>
    </row>
    <row r="121" spans="1:37" ht="15" hidden="1" customHeight="1" x14ac:dyDescent="0.45">
      <c r="A121" s="25" t="s">
        <v>719</v>
      </c>
      <c r="B121" s="67" t="s">
        <v>463</v>
      </c>
      <c r="C121" s="71">
        <v>293.471497</v>
      </c>
      <c r="D121" s="71">
        <v>309.216339</v>
      </c>
      <c r="E121" s="71">
        <v>325.288971</v>
      </c>
      <c r="F121" s="71">
        <v>341.76504499999999</v>
      </c>
      <c r="G121" s="71">
        <v>358.67407200000002</v>
      </c>
      <c r="H121" s="71">
        <v>376.55542000000003</v>
      </c>
      <c r="I121" s="71">
        <v>395.33776899999998</v>
      </c>
      <c r="J121" s="71">
        <v>413.80139200000002</v>
      </c>
      <c r="K121" s="71">
        <v>431.76129200000003</v>
      </c>
      <c r="L121" s="71">
        <v>449.54046599999998</v>
      </c>
      <c r="M121" s="71">
        <v>467.66729700000002</v>
      </c>
      <c r="N121" s="71">
        <v>486.53460699999999</v>
      </c>
      <c r="O121" s="71">
        <v>505.86639400000001</v>
      </c>
      <c r="P121" s="71">
        <v>525.56243900000004</v>
      </c>
      <c r="Q121" s="71">
        <v>551.20898399999999</v>
      </c>
      <c r="R121" s="71">
        <v>577.36187700000005</v>
      </c>
      <c r="S121" s="71">
        <v>605.17486599999995</v>
      </c>
      <c r="T121" s="71">
        <v>634.17199700000003</v>
      </c>
      <c r="U121" s="71">
        <v>663.88293499999997</v>
      </c>
      <c r="V121" s="71">
        <v>694.29724099999999</v>
      </c>
      <c r="W121" s="71">
        <v>725.78997800000002</v>
      </c>
      <c r="X121" s="71">
        <v>758.27136199999995</v>
      </c>
      <c r="Y121" s="71">
        <v>791.64160200000003</v>
      </c>
      <c r="Z121" s="71">
        <v>835.75585899999999</v>
      </c>
      <c r="AA121" s="71">
        <v>870.93756099999996</v>
      </c>
      <c r="AB121" s="71">
        <v>907.44329800000003</v>
      </c>
      <c r="AC121" s="71">
        <v>945.10382100000004</v>
      </c>
      <c r="AD121" s="71">
        <v>983.82818599999996</v>
      </c>
      <c r="AE121" s="71">
        <v>1023.6828</v>
      </c>
      <c r="AF121" s="71">
        <v>1064.834106</v>
      </c>
      <c r="AG121" s="71">
        <v>1106.600586</v>
      </c>
      <c r="AH121" s="71">
        <v>1149.329712</v>
      </c>
      <c r="AI121" s="71">
        <v>1192.7998050000001</v>
      </c>
      <c r="AJ121" s="71">
        <v>1236.7258300000001</v>
      </c>
      <c r="AK121" s="76">
        <f t="shared" si="0"/>
        <v>2.9995487754610535</v>
      </c>
    </row>
    <row r="122" spans="1:37" ht="15" hidden="1" customHeight="1" x14ac:dyDescent="0.45">
      <c r="A122" s="25" t="s">
        <v>720</v>
      </c>
      <c r="B122" s="67" t="s">
        <v>465</v>
      </c>
      <c r="C122" s="71">
        <v>119.709839</v>
      </c>
      <c r="D122" s="71">
        <v>126.491608</v>
      </c>
      <c r="E122" s="71">
        <v>133.36389199999999</v>
      </c>
      <c r="F122" s="71">
        <v>140.325897</v>
      </c>
      <c r="G122" s="71">
        <v>147.392426</v>
      </c>
      <c r="H122" s="71">
        <v>154.57566800000001</v>
      </c>
      <c r="I122" s="71">
        <v>161.85990899999999</v>
      </c>
      <c r="J122" s="71">
        <v>169.242615</v>
      </c>
      <c r="K122" s="71">
        <v>176.715408</v>
      </c>
      <c r="L122" s="71">
        <v>184.24485799999999</v>
      </c>
      <c r="M122" s="71">
        <v>191.82515000000001</v>
      </c>
      <c r="N122" s="71">
        <v>199.453812</v>
      </c>
      <c r="O122" s="71">
        <v>207.07591199999999</v>
      </c>
      <c r="P122" s="71">
        <v>214.657364</v>
      </c>
      <c r="Q122" s="71">
        <v>222.18211400000001</v>
      </c>
      <c r="R122" s="71">
        <v>229.63755800000001</v>
      </c>
      <c r="S122" s="71">
        <v>236.972916</v>
      </c>
      <c r="T122" s="71">
        <v>244.33438100000001</v>
      </c>
      <c r="U122" s="71">
        <v>251.54676799999999</v>
      </c>
      <c r="V122" s="71">
        <v>258.59628300000003</v>
      </c>
      <c r="W122" s="71">
        <v>265.49148600000001</v>
      </c>
      <c r="X122" s="71">
        <v>272.21099900000002</v>
      </c>
      <c r="Y122" s="71">
        <v>278.78561400000001</v>
      </c>
      <c r="Z122" s="71">
        <v>285.24993899999998</v>
      </c>
      <c r="AA122" s="71">
        <v>291.63067599999999</v>
      </c>
      <c r="AB122" s="71">
        <v>297.97442599999999</v>
      </c>
      <c r="AC122" s="71">
        <v>304.36108400000001</v>
      </c>
      <c r="AD122" s="71">
        <v>310.89648399999999</v>
      </c>
      <c r="AE122" s="71">
        <v>320.01882899999998</v>
      </c>
      <c r="AF122" s="71">
        <v>330.65783699999997</v>
      </c>
      <c r="AG122" s="71">
        <v>341.45040899999998</v>
      </c>
      <c r="AH122" s="71">
        <v>352.48928799999999</v>
      </c>
      <c r="AI122" s="71">
        <v>363.71517899999998</v>
      </c>
      <c r="AJ122" s="71">
        <v>375.05230699999998</v>
      </c>
      <c r="AK122" s="76">
        <f t="shared" si="0"/>
        <v>1.9650370718664594</v>
      </c>
    </row>
    <row r="123" spans="1:37" ht="15" hidden="1" customHeight="1" x14ac:dyDescent="0.45">
      <c r="A123" s="25" t="s">
        <v>721</v>
      </c>
      <c r="B123" s="67" t="s">
        <v>467</v>
      </c>
      <c r="C123" s="71">
        <v>363.76486199999999</v>
      </c>
      <c r="D123" s="71">
        <v>365.055969</v>
      </c>
      <c r="E123" s="71">
        <v>365.85922199999999</v>
      </c>
      <c r="F123" s="71">
        <v>366.15390000000002</v>
      </c>
      <c r="G123" s="71">
        <v>365.91198700000001</v>
      </c>
      <c r="H123" s="71">
        <v>365.11007699999999</v>
      </c>
      <c r="I123" s="71">
        <v>363.73483299999998</v>
      </c>
      <c r="J123" s="71">
        <v>361.64138800000001</v>
      </c>
      <c r="K123" s="71">
        <v>359.18948399999999</v>
      </c>
      <c r="L123" s="71">
        <v>358.25311299999998</v>
      </c>
      <c r="M123" s="71">
        <v>357.26776100000001</v>
      </c>
      <c r="N123" s="71">
        <v>356.33874500000002</v>
      </c>
      <c r="O123" s="71">
        <v>355.38308699999999</v>
      </c>
      <c r="P123" s="71">
        <v>354.37197900000001</v>
      </c>
      <c r="Q123" s="71">
        <v>354.70626800000002</v>
      </c>
      <c r="R123" s="71">
        <v>354.93277</v>
      </c>
      <c r="S123" s="71">
        <v>355.31857300000001</v>
      </c>
      <c r="T123" s="71">
        <v>355.73184199999997</v>
      </c>
      <c r="U123" s="71">
        <v>356.05660999999998</v>
      </c>
      <c r="V123" s="71">
        <v>356.287598</v>
      </c>
      <c r="W123" s="71">
        <v>357.61404399999998</v>
      </c>
      <c r="X123" s="71">
        <v>360.34320100000002</v>
      </c>
      <c r="Y123" s="71">
        <v>364.34500100000002</v>
      </c>
      <c r="Z123" s="71">
        <v>369.44311499999998</v>
      </c>
      <c r="AA123" s="71">
        <v>375.421783</v>
      </c>
      <c r="AB123" s="71">
        <v>382.10339399999998</v>
      </c>
      <c r="AC123" s="71">
        <v>389.29141199999998</v>
      </c>
      <c r="AD123" s="71">
        <v>396.82403599999998</v>
      </c>
      <c r="AE123" s="71">
        <v>404.63031000000001</v>
      </c>
      <c r="AF123" s="71">
        <v>412.67913800000002</v>
      </c>
      <c r="AG123" s="71">
        <v>420.96340900000001</v>
      </c>
      <c r="AH123" s="71">
        <v>429.49273699999998</v>
      </c>
      <c r="AI123" s="71">
        <v>438.29565400000001</v>
      </c>
      <c r="AJ123" s="71">
        <v>447.37933299999997</v>
      </c>
      <c r="AK123" s="76">
        <f t="shared" si="0"/>
        <v>0.22550888354327928</v>
      </c>
    </row>
    <row r="124" spans="1:37" ht="15" hidden="1" customHeight="1" x14ac:dyDescent="0.45">
      <c r="A124" s="25" t="s">
        <v>722</v>
      </c>
      <c r="B124" s="64" t="s">
        <v>548</v>
      </c>
      <c r="C124" s="73">
        <v>27286.984375</v>
      </c>
      <c r="D124" s="73">
        <v>28895.169922000001</v>
      </c>
      <c r="E124" s="73">
        <v>30545.375</v>
      </c>
      <c r="F124" s="73">
        <v>32233.765625</v>
      </c>
      <c r="G124" s="73">
        <v>33958.285155999998</v>
      </c>
      <c r="H124" s="73">
        <v>35717.886719000002</v>
      </c>
      <c r="I124" s="73">
        <v>37483.660155999998</v>
      </c>
      <c r="J124" s="73">
        <v>39273.066405999998</v>
      </c>
      <c r="K124" s="73">
        <v>41091.621094000002</v>
      </c>
      <c r="L124" s="73">
        <v>42937.394530999998</v>
      </c>
      <c r="M124" s="73">
        <v>44812.414062000003</v>
      </c>
      <c r="N124" s="73">
        <v>46723.988280999998</v>
      </c>
      <c r="O124" s="73">
        <v>48668.507812000003</v>
      </c>
      <c r="P124" s="73">
        <v>50635.882812000003</v>
      </c>
      <c r="Q124" s="73">
        <v>52601.335937999997</v>
      </c>
      <c r="R124" s="73">
        <v>54582.542969000002</v>
      </c>
      <c r="S124" s="73">
        <v>56602.023437999997</v>
      </c>
      <c r="T124" s="73">
        <v>58659.738280999998</v>
      </c>
      <c r="U124" s="73">
        <v>60744.734375</v>
      </c>
      <c r="V124" s="73">
        <v>62872.894530999998</v>
      </c>
      <c r="W124" s="73">
        <v>65032.890625</v>
      </c>
      <c r="X124" s="73">
        <v>67219.382811999996</v>
      </c>
      <c r="Y124" s="73">
        <v>69435.21875</v>
      </c>
      <c r="Z124" s="73">
        <v>71687.148438000004</v>
      </c>
      <c r="AA124" s="73">
        <v>73992.507811999996</v>
      </c>
      <c r="AB124" s="73">
        <v>76348.1875</v>
      </c>
      <c r="AC124" s="73">
        <v>78747.75</v>
      </c>
      <c r="AD124" s="73">
        <v>81190.648438000004</v>
      </c>
      <c r="AE124" s="73">
        <v>83672.078125</v>
      </c>
      <c r="AF124" s="73">
        <v>86194.6875</v>
      </c>
      <c r="AG124" s="73">
        <v>88746.539061999996</v>
      </c>
      <c r="AH124" s="73">
        <v>91326.335938000004</v>
      </c>
      <c r="AI124" s="73">
        <v>93932.742188000004</v>
      </c>
      <c r="AJ124" s="73">
        <v>96572.210938000004</v>
      </c>
      <c r="AK124" s="76">
        <f t="shared" si="0"/>
        <v>2.3421575716179657</v>
      </c>
    </row>
    <row r="125" spans="1:37" ht="15.75" hidden="1" customHeight="1" x14ac:dyDescent="0.45">
      <c r="AK125" s="76" t="e">
        <f t="shared" si="0"/>
        <v>#DIV/0!</v>
      </c>
    </row>
    <row r="126" spans="1:37" ht="15.75" hidden="1" customHeight="1" x14ac:dyDescent="0.45">
      <c r="AK126" s="76" t="e">
        <f t="shared" si="0"/>
        <v>#DIV/0!</v>
      </c>
    </row>
    <row r="127" spans="1:37" ht="15" hidden="1" customHeight="1" x14ac:dyDescent="0.45">
      <c r="B127" s="64" t="s">
        <v>723</v>
      </c>
      <c r="AK127" s="76" t="e">
        <f t="shared" si="0"/>
        <v>#DIV/0!</v>
      </c>
    </row>
    <row r="128" spans="1:37" ht="15" hidden="1" customHeight="1" x14ac:dyDescent="0.45">
      <c r="A128" s="25" t="s">
        <v>724</v>
      </c>
      <c r="B128" s="67" t="s">
        <v>461</v>
      </c>
      <c r="C128" s="71">
        <v>1035.221558</v>
      </c>
      <c r="D128" s="71">
        <v>1002.74585</v>
      </c>
      <c r="E128" s="71">
        <v>973.12213099999997</v>
      </c>
      <c r="F128" s="71">
        <v>945.41015600000003</v>
      </c>
      <c r="G128" s="71">
        <v>913.681152</v>
      </c>
      <c r="H128" s="71">
        <v>870.97369400000002</v>
      </c>
      <c r="I128" s="71">
        <v>841.91064500000005</v>
      </c>
      <c r="J128" s="71">
        <v>813.14373799999998</v>
      </c>
      <c r="K128" s="71">
        <v>783.31671100000005</v>
      </c>
      <c r="L128" s="71">
        <v>756.040344</v>
      </c>
      <c r="M128" s="71">
        <v>723.95721400000002</v>
      </c>
      <c r="N128" s="71">
        <v>683.40380900000002</v>
      </c>
      <c r="O128" s="71">
        <v>638.41986099999997</v>
      </c>
      <c r="P128" s="71">
        <v>584.97216800000001</v>
      </c>
      <c r="Q128" s="71">
        <v>543.10894800000005</v>
      </c>
      <c r="R128" s="71">
        <v>512.85180700000001</v>
      </c>
      <c r="S128" s="71">
        <v>481.51669299999998</v>
      </c>
      <c r="T128" s="71">
        <v>457.67697099999998</v>
      </c>
      <c r="U128" s="71">
        <v>442.37338299999999</v>
      </c>
      <c r="V128" s="71">
        <v>425.20105000000001</v>
      </c>
      <c r="W128" s="71">
        <v>406.23703</v>
      </c>
      <c r="X128" s="71">
        <v>385.857483</v>
      </c>
      <c r="Y128" s="71">
        <v>363.65612800000002</v>
      </c>
      <c r="Z128" s="71">
        <v>339.603455</v>
      </c>
      <c r="AA128" s="71">
        <v>317.10351600000001</v>
      </c>
      <c r="AB128" s="71">
        <v>295.47885100000002</v>
      </c>
      <c r="AC128" s="71">
        <v>273.40704299999999</v>
      </c>
      <c r="AD128" s="71">
        <v>245.305038</v>
      </c>
      <c r="AE128" s="71">
        <v>216.23228499999999</v>
      </c>
      <c r="AF128" s="71">
        <v>187.24876399999999</v>
      </c>
      <c r="AG128" s="71">
        <v>157.669479</v>
      </c>
      <c r="AH128" s="71">
        <v>123.06326300000001</v>
      </c>
      <c r="AI128" s="71">
        <v>93.428741000000002</v>
      </c>
      <c r="AJ128" s="71">
        <v>69.248313999999993</v>
      </c>
      <c r="AK128" s="76">
        <f t="shared" si="0"/>
        <v>-0.93094131080173514</v>
      </c>
    </row>
    <row r="129" spans="1:37" ht="15" hidden="1" customHeight="1" x14ac:dyDescent="0.45">
      <c r="A129" s="25" t="s">
        <v>725</v>
      </c>
      <c r="B129" s="67" t="s">
        <v>463</v>
      </c>
      <c r="C129" s="71">
        <v>387.07928500000003</v>
      </c>
      <c r="D129" s="71">
        <v>374.97305299999999</v>
      </c>
      <c r="E129" s="71">
        <v>362.63137799999998</v>
      </c>
      <c r="F129" s="71">
        <v>348.45211799999998</v>
      </c>
      <c r="G129" s="71">
        <v>332.59316999999999</v>
      </c>
      <c r="H129" s="71">
        <v>315.19085699999999</v>
      </c>
      <c r="I129" s="71">
        <v>295.93652300000002</v>
      </c>
      <c r="J129" s="71">
        <v>274.90228300000001</v>
      </c>
      <c r="K129" s="71">
        <v>253.03149400000001</v>
      </c>
      <c r="L129" s="71">
        <v>234.24078399999999</v>
      </c>
      <c r="M129" s="71">
        <v>210.52784700000001</v>
      </c>
      <c r="N129" s="71">
        <v>179.148651</v>
      </c>
      <c r="O129" s="71">
        <v>144.198578</v>
      </c>
      <c r="P129" s="71">
        <v>101.705338</v>
      </c>
      <c r="Q129" s="71">
        <v>71.566695999999993</v>
      </c>
      <c r="R129" s="71">
        <v>53.853915999999998</v>
      </c>
      <c r="S129" s="71">
        <v>36</v>
      </c>
      <c r="T129" s="71">
        <v>26</v>
      </c>
      <c r="U129" s="71">
        <v>26</v>
      </c>
      <c r="V129" s="71">
        <v>23</v>
      </c>
      <c r="W129" s="71">
        <v>19.077349000000002</v>
      </c>
      <c r="X129" s="71">
        <v>17</v>
      </c>
      <c r="Y129" s="71">
        <v>15</v>
      </c>
      <c r="Z129" s="71">
        <v>12</v>
      </c>
      <c r="AA129" s="71">
        <v>9</v>
      </c>
      <c r="AB129" s="71">
        <v>8</v>
      </c>
      <c r="AC129" s="71">
        <v>8</v>
      </c>
      <c r="AD129" s="71">
        <v>7</v>
      </c>
      <c r="AE129" s="71">
        <v>6</v>
      </c>
      <c r="AF129" s="71">
        <v>3</v>
      </c>
      <c r="AG129" s="71">
        <v>3</v>
      </c>
      <c r="AH129" s="71">
        <v>2</v>
      </c>
      <c r="AI129" s="71">
        <v>0.86185800000000001</v>
      </c>
      <c r="AJ129" s="71">
        <v>0</v>
      </c>
      <c r="AK129" s="76">
        <f t="shared" si="0"/>
        <v>-1</v>
      </c>
    </row>
    <row r="130" spans="1:37" ht="15" hidden="1" customHeight="1" x14ac:dyDescent="0.45">
      <c r="A130" s="25" t="s">
        <v>726</v>
      </c>
      <c r="B130" s="67" t="s">
        <v>465</v>
      </c>
      <c r="C130" s="71">
        <v>85.108283999999998</v>
      </c>
      <c r="D130" s="71">
        <v>67.073547000000005</v>
      </c>
      <c r="E130" s="71">
        <v>52.558323000000001</v>
      </c>
      <c r="F130" s="71">
        <v>42.283904999999997</v>
      </c>
      <c r="G130" s="71">
        <v>30.220236</v>
      </c>
      <c r="H130" s="71">
        <v>9.3240200000000009</v>
      </c>
      <c r="I130" s="71">
        <v>4.5783969999999998</v>
      </c>
      <c r="J130" s="71">
        <v>2.6260370000000002</v>
      </c>
      <c r="K130" s="71">
        <v>1.2206939999999999</v>
      </c>
      <c r="L130" s="71">
        <v>0.42881399999999997</v>
      </c>
      <c r="M130" s="71">
        <v>0.26483299999999999</v>
      </c>
      <c r="N130" s="71">
        <v>0.18105399999999999</v>
      </c>
      <c r="O130" s="71">
        <v>0.121984</v>
      </c>
      <c r="P130" s="71">
        <v>1.5894999999999999E-2</v>
      </c>
      <c r="Q130" s="71">
        <v>1.065E-2</v>
      </c>
      <c r="R130" s="71">
        <v>0</v>
      </c>
      <c r="S130" s="71">
        <v>0</v>
      </c>
      <c r="T130" s="71">
        <v>0</v>
      </c>
      <c r="U130" s="71">
        <v>0</v>
      </c>
      <c r="V130" s="71">
        <v>0</v>
      </c>
      <c r="W130" s="71">
        <v>0</v>
      </c>
      <c r="X130" s="71">
        <v>0</v>
      </c>
      <c r="Y130" s="71">
        <v>0</v>
      </c>
      <c r="Z130" s="71">
        <v>0</v>
      </c>
      <c r="AA130" s="71">
        <v>0</v>
      </c>
      <c r="AB130" s="71">
        <v>0</v>
      </c>
      <c r="AC130" s="71">
        <v>0</v>
      </c>
      <c r="AD130" s="71">
        <v>0</v>
      </c>
      <c r="AE130" s="71">
        <v>0</v>
      </c>
      <c r="AF130" s="71">
        <v>0</v>
      </c>
      <c r="AG130" s="71">
        <v>0</v>
      </c>
      <c r="AH130" s="71">
        <v>0</v>
      </c>
      <c r="AI130" s="71">
        <v>0</v>
      </c>
      <c r="AJ130" s="71">
        <v>0</v>
      </c>
      <c r="AK130" s="76">
        <f t="shared" si="0"/>
        <v>-1</v>
      </c>
    </row>
    <row r="131" spans="1:37" ht="15" hidden="1" customHeight="1" x14ac:dyDescent="0.45">
      <c r="A131" s="25" t="s">
        <v>727</v>
      </c>
      <c r="B131" s="67" t="s">
        <v>467</v>
      </c>
      <c r="C131" s="71">
        <v>563.033997</v>
      </c>
      <c r="D131" s="71">
        <v>560.69921899999997</v>
      </c>
      <c r="E131" s="71">
        <v>557.93243399999994</v>
      </c>
      <c r="F131" s="71">
        <v>554.67413299999998</v>
      </c>
      <c r="G131" s="71">
        <v>550.86773700000003</v>
      </c>
      <c r="H131" s="71">
        <v>546.45880099999999</v>
      </c>
      <c r="I131" s="71">
        <v>541.39575200000002</v>
      </c>
      <c r="J131" s="71">
        <v>535.61541699999998</v>
      </c>
      <c r="K131" s="71">
        <v>529.06451400000003</v>
      </c>
      <c r="L131" s="71">
        <v>521.37072799999999</v>
      </c>
      <c r="M131" s="71">
        <v>513.16455099999996</v>
      </c>
      <c r="N131" s="71">
        <v>504.07409699999999</v>
      </c>
      <c r="O131" s="71">
        <v>494.09930400000002</v>
      </c>
      <c r="P131" s="71">
        <v>483.25091600000002</v>
      </c>
      <c r="Q131" s="71">
        <v>471.531586</v>
      </c>
      <c r="R131" s="71">
        <v>458.99789399999997</v>
      </c>
      <c r="S131" s="71">
        <v>445.51669299999998</v>
      </c>
      <c r="T131" s="71">
        <v>431.67697099999998</v>
      </c>
      <c r="U131" s="71">
        <v>416.37338299999999</v>
      </c>
      <c r="V131" s="71">
        <v>402.20105000000001</v>
      </c>
      <c r="W131" s="71">
        <v>387.15966800000001</v>
      </c>
      <c r="X131" s="71">
        <v>368.857483</v>
      </c>
      <c r="Y131" s="71">
        <v>348.65612800000002</v>
      </c>
      <c r="Z131" s="71">
        <v>327.603455</v>
      </c>
      <c r="AA131" s="71">
        <v>308.10351600000001</v>
      </c>
      <c r="AB131" s="71">
        <v>287.47885100000002</v>
      </c>
      <c r="AC131" s="71">
        <v>265.40704299999999</v>
      </c>
      <c r="AD131" s="71">
        <v>238.305038</v>
      </c>
      <c r="AE131" s="71">
        <v>210.23228499999999</v>
      </c>
      <c r="AF131" s="71">
        <v>184.24876399999999</v>
      </c>
      <c r="AG131" s="71">
        <v>154.669479</v>
      </c>
      <c r="AH131" s="71">
        <v>121.06326300000001</v>
      </c>
      <c r="AI131" s="71">
        <v>92.566879</v>
      </c>
      <c r="AJ131" s="71">
        <v>69.248313999999993</v>
      </c>
      <c r="AK131" s="76">
        <f t="shared" si="0"/>
        <v>-0.87649650355585751</v>
      </c>
    </row>
    <row r="132" spans="1:37" ht="15" hidden="1" customHeight="1" x14ac:dyDescent="0.45">
      <c r="A132" s="25" t="s">
        <v>728</v>
      </c>
      <c r="B132" s="67" t="s">
        <v>469</v>
      </c>
      <c r="C132" s="71">
        <v>65.284637000000004</v>
      </c>
      <c r="D132" s="71">
        <v>63.427543999999997</v>
      </c>
      <c r="E132" s="71">
        <v>61.695587000000003</v>
      </c>
      <c r="F132" s="71">
        <v>59.671332999999997</v>
      </c>
      <c r="G132" s="71">
        <v>57.452938000000003</v>
      </c>
      <c r="H132" s="71">
        <v>55.273555999999999</v>
      </c>
      <c r="I132" s="71">
        <v>53.191319</v>
      </c>
      <c r="J132" s="71">
        <v>50.163567</v>
      </c>
      <c r="K132" s="71">
        <v>47.759017999999998</v>
      </c>
      <c r="L132" s="71">
        <v>45.514240000000001</v>
      </c>
      <c r="M132" s="71">
        <v>42.996505999999997</v>
      </c>
      <c r="N132" s="71">
        <v>40.356921999999997</v>
      </c>
      <c r="O132" s="71">
        <v>37.492012000000003</v>
      </c>
      <c r="P132" s="71">
        <v>34.461933000000002</v>
      </c>
      <c r="Q132" s="71">
        <v>31.371628000000001</v>
      </c>
      <c r="R132" s="71">
        <v>28.320882999999998</v>
      </c>
      <c r="S132" s="71">
        <v>24.469107000000001</v>
      </c>
      <c r="T132" s="71">
        <v>21.060804000000001</v>
      </c>
      <c r="U132" s="71">
        <v>18.179544</v>
      </c>
      <c r="V132" s="71">
        <v>15.775371</v>
      </c>
      <c r="W132" s="71">
        <v>13.654145</v>
      </c>
      <c r="X132" s="71">
        <v>11.159050000000001</v>
      </c>
      <c r="Y132" s="71">
        <v>9.8747620000000005</v>
      </c>
      <c r="Z132" s="71">
        <v>8.8106039999999997</v>
      </c>
      <c r="AA132" s="71">
        <v>7.5985129999999996</v>
      </c>
      <c r="AB132" s="71">
        <v>5.946968</v>
      </c>
      <c r="AC132" s="71">
        <v>5.529007</v>
      </c>
      <c r="AD132" s="71">
        <v>4.4331639999999997</v>
      </c>
      <c r="AE132" s="71">
        <v>3.5822509999999999</v>
      </c>
      <c r="AF132" s="71">
        <v>2.6791779999999998</v>
      </c>
      <c r="AG132" s="71">
        <v>2.1006589999999998</v>
      </c>
      <c r="AH132" s="71">
        <v>1.6871449999999999</v>
      </c>
      <c r="AI132" s="71">
        <v>0.94831200000000004</v>
      </c>
      <c r="AJ132" s="71">
        <v>0.52304799999999996</v>
      </c>
      <c r="AK132" s="76">
        <f t="shared" si="0"/>
        <v>-0.9917536141711556</v>
      </c>
    </row>
    <row r="133" spans="1:37" ht="15" hidden="1" customHeight="1" x14ac:dyDescent="0.45">
      <c r="A133" s="25" t="s">
        <v>729</v>
      </c>
      <c r="B133" s="67" t="s">
        <v>463</v>
      </c>
      <c r="C133" s="71">
        <v>6.7496369999999999</v>
      </c>
      <c r="D133" s="71">
        <v>5.4148969999999998</v>
      </c>
      <c r="E133" s="71">
        <v>4.4590550000000002</v>
      </c>
      <c r="F133" s="71">
        <v>3.44611</v>
      </c>
      <c r="G133" s="71">
        <v>2.933837</v>
      </c>
      <c r="H133" s="71">
        <v>2.5199509999999998</v>
      </c>
      <c r="I133" s="71">
        <v>2.1808320000000001</v>
      </c>
      <c r="J133" s="71">
        <v>1.9070050000000001</v>
      </c>
      <c r="K133" s="71">
        <v>1.6891080000000001</v>
      </c>
      <c r="L133" s="71">
        <v>1.518238</v>
      </c>
      <c r="M133" s="71">
        <v>1.386199</v>
      </c>
      <c r="N133" s="71">
        <v>1.2856639999999999</v>
      </c>
      <c r="O133" s="71">
        <v>1.210243</v>
      </c>
      <c r="P133" s="71">
        <v>1.154501</v>
      </c>
      <c r="Q133" s="71">
        <v>1.1139209999999999</v>
      </c>
      <c r="R133" s="71">
        <v>1.084822</v>
      </c>
      <c r="S133" s="71">
        <v>0.29505900000000002</v>
      </c>
      <c r="T133" s="71">
        <v>2.1298999999999998E-2</v>
      </c>
      <c r="U133" s="71">
        <v>0</v>
      </c>
      <c r="V133" s="71">
        <v>0</v>
      </c>
      <c r="W133" s="71">
        <v>0</v>
      </c>
      <c r="X133" s="71">
        <v>0</v>
      </c>
      <c r="Y133" s="71">
        <v>0</v>
      </c>
      <c r="Z133" s="71">
        <v>0</v>
      </c>
      <c r="AA133" s="71">
        <v>0</v>
      </c>
      <c r="AB133" s="71">
        <v>0</v>
      </c>
      <c r="AC133" s="71">
        <v>0</v>
      </c>
      <c r="AD133" s="71">
        <v>0</v>
      </c>
      <c r="AE133" s="71">
        <v>0</v>
      </c>
      <c r="AF133" s="71">
        <v>0</v>
      </c>
      <c r="AG133" s="71">
        <v>0</v>
      </c>
      <c r="AH133" s="71">
        <v>0</v>
      </c>
      <c r="AI133" s="71">
        <v>0</v>
      </c>
      <c r="AJ133" s="71">
        <v>0</v>
      </c>
      <c r="AK133" s="76">
        <f t="shared" si="0"/>
        <v>-1</v>
      </c>
    </row>
    <row r="134" spans="1:37" ht="15" hidden="1" customHeight="1" x14ac:dyDescent="0.45">
      <c r="A134" s="25" t="s">
        <v>730</v>
      </c>
      <c r="B134" s="67" t="s">
        <v>465</v>
      </c>
      <c r="C134" s="71">
        <v>1</v>
      </c>
      <c r="D134" s="71">
        <v>1</v>
      </c>
      <c r="E134" s="71">
        <v>1</v>
      </c>
      <c r="F134" s="71">
        <v>1</v>
      </c>
      <c r="G134" s="71">
        <v>1</v>
      </c>
      <c r="H134" s="71">
        <v>1</v>
      </c>
      <c r="I134" s="71">
        <v>0.71148800000000001</v>
      </c>
      <c r="J134" s="71">
        <v>0</v>
      </c>
      <c r="K134" s="71">
        <v>0</v>
      </c>
      <c r="L134" s="71">
        <v>0</v>
      </c>
      <c r="M134" s="71">
        <v>0</v>
      </c>
      <c r="N134" s="71">
        <v>0</v>
      </c>
      <c r="O134" s="71">
        <v>0</v>
      </c>
      <c r="P134" s="71">
        <v>0</v>
      </c>
      <c r="Q134" s="71">
        <v>0</v>
      </c>
      <c r="R134" s="71">
        <v>0</v>
      </c>
      <c r="S134" s="71">
        <v>0</v>
      </c>
      <c r="T134" s="71">
        <v>0</v>
      </c>
      <c r="U134" s="71">
        <v>0</v>
      </c>
      <c r="V134" s="71">
        <v>0</v>
      </c>
      <c r="W134" s="71">
        <v>0</v>
      </c>
      <c r="X134" s="71">
        <v>0</v>
      </c>
      <c r="Y134" s="71">
        <v>0</v>
      </c>
      <c r="Z134" s="71">
        <v>0</v>
      </c>
      <c r="AA134" s="71">
        <v>0</v>
      </c>
      <c r="AB134" s="71">
        <v>0</v>
      </c>
      <c r="AC134" s="71">
        <v>0</v>
      </c>
      <c r="AD134" s="71">
        <v>0</v>
      </c>
      <c r="AE134" s="71">
        <v>0</v>
      </c>
      <c r="AF134" s="71">
        <v>0</v>
      </c>
      <c r="AG134" s="71">
        <v>0</v>
      </c>
      <c r="AH134" s="71">
        <v>0</v>
      </c>
      <c r="AI134" s="71">
        <v>0</v>
      </c>
      <c r="AJ134" s="71">
        <v>0</v>
      </c>
      <c r="AK134" s="76">
        <f t="shared" si="0"/>
        <v>-1</v>
      </c>
    </row>
    <row r="135" spans="1:37" ht="15" hidden="1" customHeight="1" x14ac:dyDescent="0.45">
      <c r="A135" s="25" t="s">
        <v>731</v>
      </c>
      <c r="B135" s="67" t="s">
        <v>467</v>
      </c>
      <c r="C135" s="71">
        <v>57.534999999999997</v>
      </c>
      <c r="D135" s="71">
        <v>57.012645999999997</v>
      </c>
      <c r="E135" s="71">
        <v>56.236530000000002</v>
      </c>
      <c r="F135" s="71">
        <v>55.225223999999997</v>
      </c>
      <c r="G135" s="71">
        <v>53.519100000000002</v>
      </c>
      <c r="H135" s="71">
        <v>51.753605</v>
      </c>
      <c r="I135" s="71">
        <v>50.298999999999999</v>
      </c>
      <c r="J135" s="71">
        <v>48.256560999999998</v>
      </c>
      <c r="K135" s="71">
        <v>46.069912000000002</v>
      </c>
      <c r="L135" s="71">
        <v>43.996001999999997</v>
      </c>
      <c r="M135" s="71">
        <v>41.610306000000001</v>
      </c>
      <c r="N135" s="71">
        <v>39.071258999999998</v>
      </c>
      <c r="O135" s="71">
        <v>36.281768999999997</v>
      </c>
      <c r="P135" s="71">
        <v>33.307429999999997</v>
      </c>
      <c r="Q135" s="71">
        <v>30.257708000000001</v>
      </c>
      <c r="R135" s="71">
        <v>27.236060999999999</v>
      </c>
      <c r="S135" s="71">
        <v>24.174047000000002</v>
      </c>
      <c r="T135" s="71">
        <v>21.039504999999998</v>
      </c>
      <c r="U135" s="71">
        <v>18.179544</v>
      </c>
      <c r="V135" s="71">
        <v>15.775371</v>
      </c>
      <c r="W135" s="71">
        <v>13.654145</v>
      </c>
      <c r="X135" s="71">
        <v>11.159050000000001</v>
      </c>
      <c r="Y135" s="71">
        <v>9.8747620000000005</v>
      </c>
      <c r="Z135" s="71">
        <v>8.8106039999999997</v>
      </c>
      <c r="AA135" s="71">
        <v>7.5985129999999996</v>
      </c>
      <c r="AB135" s="71">
        <v>5.946968</v>
      </c>
      <c r="AC135" s="71">
        <v>5.529007</v>
      </c>
      <c r="AD135" s="71">
        <v>4.4331639999999997</v>
      </c>
      <c r="AE135" s="71">
        <v>3.5822509999999999</v>
      </c>
      <c r="AF135" s="71">
        <v>2.6791779999999998</v>
      </c>
      <c r="AG135" s="71">
        <v>2.1006589999999998</v>
      </c>
      <c r="AH135" s="71">
        <v>1.6871449999999999</v>
      </c>
      <c r="AI135" s="71">
        <v>0.94831200000000004</v>
      </c>
      <c r="AJ135" s="71">
        <v>0.52304799999999996</v>
      </c>
      <c r="AK135" s="76">
        <f t="shared" si="0"/>
        <v>-0.99082575469309031</v>
      </c>
    </row>
    <row r="136" spans="1:37" ht="15" hidden="1" customHeight="1" x14ac:dyDescent="0.45">
      <c r="A136" s="25" t="s">
        <v>732</v>
      </c>
      <c r="B136" s="67" t="s">
        <v>471</v>
      </c>
      <c r="C136" s="71">
        <v>64.974884000000003</v>
      </c>
      <c r="D136" s="71">
        <v>62.516326999999997</v>
      </c>
      <c r="E136" s="71">
        <v>60.982719000000003</v>
      </c>
      <c r="F136" s="71">
        <v>59.427120000000002</v>
      </c>
      <c r="G136" s="71">
        <v>58.298141000000001</v>
      </c>
      <c r="H136" s="71">
        <v>56.895690999999999</v>
      </c>
      <c r="I136" s="71">
        <v>55.146602999999999</v>
      </c>
      <c r="J136" s="71">
        <v>52.943474000000002</v>
      </c>
      <c r="K136" s="71">
        <v>50.188400000000001</v>
      </c>
      <c r="L136" s="71">
        <v>46.835853999999998</v>
      </c>
      <c r="M136" s="71">
        <v>42.833069000000002</v>
      </c>
      <c r="N136" s="71">
        <v>38.079624000000003</v>
      </c>
      <c r="O136" s="71">
        <v>33.185364</v>
      </c>
      <c r="P136" s="71">
        <v>27.601475000000001</v>
      </c>
      <c r="Q136" s="71">
        <v>22.920438999999998</v>
      </c>
      <c r="R136" s="71">
        <v>18.589324999999999</v>
      </c>
      <c r="S136" s="71">
        <v>15.749454999999999</v>
      </c>
      <c r="T136" s="71">
        <v>13.628861000000001</v>
      </c>
      <c r="U136" s="71">
        <v>11.872077000000001</v>
      </c>
      <c r="V136" s="71">
        <v>10.281026000000001</v>
      </c>
      <c r="W136" s="71">
        <v>8.8282550000000004</v>
      </c>
      <c r="X136" s="71">
        <v>7.2899700000000003</v>
      </c>
      <c r="Y136" s="71">
        <v>5.7042820000000001</v>
      </c>
      <c r="Z136" s="71">
        <v>3.7108379999999999</v>
      </c>
      <c r="AA136" s="71">
        <v>2.1350449999999999</v>
      </c>
      <c r="AB136" s="71">
        <v>1.2833859999999999</v>
      </c>
      <c r="AC136" s="71">
        <v>0.70469400000000004</v>
      </c>
      <c r="AD136" s="71">
        <v>0.27679500000000001</v>
      </c>
      <c r="AE136" s="71">
        <v>0</v>
      </c>
      <c r="AF136" s="71">
        <v>0</v>
      </c>
      <c r="AG136" s="71">
        <v>0</v>
      </c>
      <c r="AH136" s="71">
        <v>0</v>
      </c>
      <c r="AI136" s="71">
        <v>0</v>
      </c>
      <c r="AJ136" s="71">
        <v>0</v>
      </c>
      <c r="AK136" s="76">
        <f t="shared" si="0"/>
        <v>-1</v>
      </c>
    </row>
    <row r="137" spans="1:37" ht="15" hidden="1" customHeight="1" x14ac:dyDescent="0.45">
      <c r="A137" s="25" t="s">
        <v>733</v>
      </c>
      <c r="B137" s="67" t="s">
        <v>463</v>
      </c>
      <c r="C137" s="71">
        <v>37.666511999999997</v>
      </c>
      <c r="D137" s="71">
        <v>36.584105999999998</v>
      </c>
      <c r="E137" s="71">
        <v>35.446449000000001</v>
      </c>
      <c r="F137" s="71">
        <v>34.229667999999997</v>
      </c>
      <c r="G137" s="71">
        <v>33.38588</v>
      </c>
      <c r="H137" s="71">
        <v>32.298065000000001</v>
      </c>
      <c r="I137" s="71">
        <v>30.963507</v>
      </c>
      <c r="J137" s="71">
        <v>29.296461000000001</v>
      </c>
      <c r="K137" s="71">
        <v>27.222218000000002</v>
      </c>
      <c r="L137" s="71">
        <v>24.717661</v>
      </c>
      <c r="M137" s="71">
        <v>21.74334</v>
      </c>
      <c r="N137" s="71">
        <v>18.202337</v>
      </c>
      <c r="O137" s="71">
        <v>14.510662999999999</v>
      </c>
      <c r="P137" s="71">
        <v>10.319381</v>
      </c>
      <c r="Q137" s="71">
        <v>7.0877629999999998</v>
      </c>
      <c r="R137" s="71">
        <v>4.1812040000000001</v>
      </c>
      <c r="S137" s="71">
        <v>2.8133300000000001</v>
      </c>
      <c r="T137" s="71">
        <v>2.0312269999999999</v>
      </c>
      <c r="U137" s="71">
        <v>1.588004</v>
      </c>
      <c r="V137" s="71">
        <v>1.370385</v>
      </c>
      <c r="W137" s="71">
        <v>1.2495810000000001</v>
      </c>
      <c r="X137" s="71">
        <v>1.171257</v>
      </c>
      <c r="Y137" s="71">
        <v>1.118136</v>
      </c>
      <c r="Z137" s="71">
        <v>0.84543500000000005</v>
      </c>
      <c r="AA137" s="71">
        <v>5.3342000000000001E-2</v>
      </c>
      <c r="AB137" s="71">
        <v>0</v>
      </c>
      <c r="AC137" s="71">
        <v>0</v>
      </c>
      <c r="AD137" s="71">
        <v>0</v>
      </c>
      <c r="AE137" s="71">
        <v>0</v>
      </c>
      <c r="AF137" s="71">
        <v>0</v>
      </c>
      <c r="AG137" s="71">
        <v>0</v>
      </c>
      <c r="AH137" s="71">
        <v>0</v>
      </c>
      <c r="AI137" s="71">
        <v>0</v>
      </c>
      <c r="AJ137" s="71">
        <v>0</v>
      </c>
      <c r="AK137" s="76">
        <f t="shared" si="0"/>
        <v>-1</v>
      </c>
    </row>
    <row r="138" spans="1:37" ht="15" hidden="1" customHeight="1" x14ac:dyDescent="0.45">
      <c r="A138" s="25" t="s">
        <v>734</v>
      </c>
      <c r="B138" s="67" t="s">
        <v>465</v>
      </c>
      <c r="C138" s="71">
        <v>1.5093700000000001</v>
      </c>
      <c r="D138" s="71">
        <v>0.36944199999999999</v>
      </c>
      <c r="E138" s="71">
        <v>0.23446900000000001</v>
      </c>
      <c r="F138" s="71">
        <v>0.13982700000000001</v>
      </c>
      <c r="G138" s="71">
        <v>7.6891000000000001E-2</v>
      </c>
      <c r="H138" s="71">
        <v>3.7864000000000002E-2</v>
      </c>
      <c r="I138" s="71">
        <v>1.601E-2</v>
      </c>
      <c r="J138" s="71">
        <v>5.47E-3</v>
      </c>
      <c r="K138" s="71">
        <v>1.403E-3</v>
      </c>
      <c r="L138" s="71">
        <v>4.0400000000000001E-4</v>
      </c>
      <c r="M138" s="71">
        <v>2.7E-4</v>
      </c>
      <c r="N138" s="71">
        <v>0</v>
      </c>
      <c r="O138" s="71">
        <v>0</v>
      </c>
      <c r="P138" s="71">
        <v>0</v>
      </c>
      <c r="Q138" s="71">
        <v>0</v>
      </c>
      <c r="R138" s="71">
        <v>0</v>
      </c>
      <c r="S138" s="71">
        <v>0</v>
      </c>
      <c r="T138" s="71">
        <v>0</v>
      </c>
      <c r="U138" s="71">
        <v>0</v>
      </c>
      <c r="V138" s="71">
        <v>0</v>
      </c>
      <c r="W138" s="71">
        <v>0</v>
      </c>
      <c r="X138" s="71">
        <v>0</v>
      </c>
      <c r="Y138" s="71">
        <v>0</v>
      </c>
      <c r="Z138" s="71">
        <v>0</v>
      </c>
      <c r="AA138" s="71">
        <v>0</v>
      </c>
      <c r="AB138" s="71">
        <v>0</v>
      </c>
      <c r="AC138" s="71">
        <v>0</v>
      </c>
      <c r="AD138" s="71">
        <v>0</v>
      </c>
      <c r="AE138" s="71">
        <v>0</v>
      </c>
      <c r="AF138" s="71">
        <v>0</v>
      </c>
      <c r="AG138" s="71">
        <v>0</v>
      </c>
      <c r="AH138" s="71">
        <v>0</v>
      </c>
      <c r="AI138" s="71">
        <v>0</v>
      </c>
      <c r="AJ138" s="71">
        <v>0</v>
      </c>
      <c r="AK138" s="76">
        <f t="shared" si="0"/>
        <v>-1</v>
      </c>
    </row>
    <row r="139" spans="1:37" ht="15" hidden="1" customHeight="1" x14ac:dyDescent="0.45">
      <c r="A139" s="25" t="s">
        <v>735</v>
      </c>
      <c r="B139" s="67" t="s">
        <v>467</v>
      </c>
      <c r="C139" s="71">
        <v>25.798999999999999</v>
      </c>
      <c r="D139" s="71">
        <v>25.562777000000001</v>
      </c>
      <c r="E139" s="71">
        <v>25.301801999999999</v>
      </c>
      <c r="F139" s="71">
        <v>25.057625000000002</v>
      </c>
      <c r="G139" s="71">
        <v>24.835370999999999</v>
      </c>
      <c r="H139" s="71">
        <v>24.559763</v>
      </c>
      <c r="I139" s="71">
        <v>24.167086000000001</v>
      </c>
      <c r="J139" s="71">
        <v>23.641544</v>
      </c>
      <c r="K139" s="71">
        <v>22.964780999999999</v>
      </c>
      <c r="L139" s="71">
        <v>22.117785999999999</v>
      </c>
      <c r="M139" s="71">
        <v>21.089458</v>
      </c>
      <c r="N139" s="71">
        <v>19.877286999999999</v>
      </c>
      <c r="O139" s="71">
        <v>18.674700000000001</v>
      </c>
      <c r="P139" s="71">
        <v>17.282093</v>
      </c>
      <c r="Q139" s="71">
        <v>15.832675</v>
      </c>
      <c r="R139" s="71">
        <v>14.408121</v>
      </c>
      <c r="S139" s="71">
        <v>12.936125000000001</v>
      </c>
      <c r="T139" s="71">
        <v>11.597633999999999</v>
      </c>
      <c r="U139" s="71">
        <v>10.284072999999999</v>
      </c>
      <c r="V139" s="71">
        <v>8.910641</v>
      </c>
      <c r="W139" s="71">
        <v>7.5786730000000002</v>
      </c>
      <c r="X139" s="71">
        <v>6.1187129999999996</v>
      </c>
      <c r="Y139" s="71">
        <v>4.5861460000000003</v>
      </c>
      <c r="Z139" s="71">
        <v>2.8654030000000001</v>
      </c>
      <c r="AA139" s="71">
        <v>2.0817019999999999</v>
      </c>
      <c r="AB139" s="71">
        <v>1.2833859999999999</v>
      </c>
      <c r="AC139" s="71">
        <v>0.70469400000000004</v>
      </c>
      <c r="AD139" s="71">
        <v>0.27679500000000001</v>
      </c>
      <c r="AE139" s="71">
        <v>0</v>
      </c>
      <c r="AF139" s="71">
        <v>0</v>
      </c>
      <c r="AG139" s="71">
        <v>0</v>
      </c>
      <c r="AH139" s="71">
        <v>0</v>
      </c>
      <c r="AI139" s="71">
        <v>0</v>
      </c>
      <c r="AJ139" s="71">
        <v>0</v>
      </c>
      <c r="AK139" s="76">
        <f t="shared" si="0"/>
        <v>-1</v>
      </c>
    </row>
    <row r="140" spans="1:37" ht="15" hidden="1" customHeight="1" x14ac:dyDescent="0.45">
      <c r="A140" s="25" t="s">
        <v>736</v>
      </c>
      <c r="B140" s="67" t="s">
        <v>473</v>
      </c>
      <c r="C140" s="71">
        <v>140.024002</v>
      </c>
      <c r="D140" s="71">
        <v>133.45694</v>
      </c>
      <c r="E140" s="71">
        <v>128.10488900000001</v>
      </c>
      <c r="F140" s="71">
        <v>122.99266799999999</v>
      </c>
      <c r="G140" s="71">
        <v>117.676682</v>
      </c>
      <c r="H140" s="71">
        <v>112.690331</v>
      </c>
      <c r="I140" s="71">
        <v>106.35902400000001</v>
      </c>
      <c r="J140" s="71">
        <v>102.419937</v>
      </c>
      <c r="K140" s="71">
        <v>98.970253</v>
      </c>
      <c r="L140" s="71">
        <v>97.174576000000002</v>
      </c>
      <c r="M140" s="71">
        <v>94.833740000000006</v>
      </c>
      <c r="N140" s="71">
        <v>91.983138999999994</v>
      </c>
      <c r="O140" s="71">
        <v>89.416533999999999</v>
      </c>
      <c r="P140" s="71">
        <v>86.238906999999998</v>
      </c>
      <c r="Q140" s="71">
        <v>83.070366000000007</v>
      </c>
      <c r="R140" s="71">
        <v>80.212211999999994</v>
      </c>
      <c r="S140" s="71">
        <v>77.463211000000001</v>
      </c>
      <c r="T140" s="71">
        <v>74.199332999999996</v>
      </c>
      <c r="U140" s="71">
        <v>70.396500000000003</v>
      </c>
      <c r="V140" s="71">
        <v>66.839478</v>
      </c>
      <c r="W140" s="71">
        <v>64.775374999999997</v>
      </c>
      <c r="X140" s="71">
        <v>60.229652000000002</v>
      </c>
      <c r="Y140" s="71">
        <v>58.396712999999998</v>
      </c>
      <c r="Z140" s="71">
        <v>51.557251000000001</v>
      </c>
      <c r="AA140" s="71">
        <v>44.717781000000002</v>
      </c>
      <c r="AB140" s="71">
        <v>37.453896</v>
      </c>
      <c r="AC140" s="71">
        <v>33.937466000000001</v>
      </c>
      <c r="AD140" s="71">
        <v>25.065390000000001</v>
      </c>
      <c r="AE140" s="71">
        <v>23.047768000000001</v>
      </c>
      <c r="AF140" s="71">
        <v>23.034437</v>
      </c>
      <c r="AG140" s="71">
        <v>19.024495999999999</v>
      </c>
      <c r="AH140" s="71">
        <v>17.017188999999998</v>
      </c>
      <c r="AI140" s="71">
        <v>15.009646999999999</v>
      </c>
      <c r="AJ140" s="71">
        <v>13.006657000000001</v>
      </c>
      <c r="AK140" s="76">
        <f t="shared" si="0"/>
        <v>-0.90254042240141275</v>
      </c>
    </row>
    <row r="141" spans="1:37" ht="15" hidden="1" customHeight="1" x14ac:dyDescent="0.45">
      <c r="A141" s="25" t="s">
        <v>737</v>
      </c>
      <c r="B141" s="67" t="s">
        <v>463</v>
      </c>
      <c r="C141" s="71">
        <v>54.922001000000002</v>
      </c>
      <c r="D141" s="71">
        <v>49.656872</v>
      </c>
      <c r="E141" s="71">
        <v>45.535065000000003</v>
      </c>
      <c r="F141" s="71">
        <v>41.174618000000002</v>
      </c>
      <c r="G141" s="71">
        <v>36.551254</v>
      </c>
      <c r="H141" s="71">
        <v>32.339775000000003</v>
      </c>
      <c r="I141" s="71">
        <v>27.003896999999998</v>
      </c>
      <c r="J141" s="71">
        <v>23.585305999999999</v>
      </c>
      <c r="K141" s="71">
        <v>21.044219999999999</v>
      </c>
      <c r="L141" s="71">
        <v>20.263905999999999</v>
      </c>
      <c r="M141" s="71">
        <v>19.168129</v>
      </c>
      <c r="N141" s="71">
        <v>17.485887999999999</v>
      </c>
      <c r="O141" s="71">
        <v>16.168324999999999</v>
      </c>
      <c r="P141" s="71">
        <v>14.497519</v>
      </c>
      <c r="Q141" s="71">
        <v>13.419774</v>
      </c>
      <c r="R141" s="71">
        <v>13.327424000000001</v>
      </c>
      <c r="S141" s="71">
        <v>13.246987000000001</v>
      </c>
      <c r="T141" s="71">
        <v>12.191608</v>
      </c>
      <c r="U141" s="71">
        <v>12.143706</v>
      </c>
      <c r="V141" s="71">
        <v>12.106342</v>
      </c>
      <c r="W141" s="71">
        <v>12.077629999999999</v>
      </c>
      <c r="X141" s="71">
        <v>12.055894</v>
      </c>
      <c r="Y141" s="71">
        <v>12.039683999999999</v>
      </c>
      <c r="Z141" s="71">
        <v>11.02778</v>
      </c>
      <c r="AA141" s="71">
        <v>10.50773</v>
      </c>
      <c r="AB141" s="71">
        <v>8.0130339999999993</v>
      </c>
      <c r="AC141" s="71">
        <v>6.9911510000000003</v>
      </c>
      <c r="AD141" s="71">
        <v>4</v>
      </c>
      <c r="AE141" s="71">
        <v>4</v>
      </c>
      <c r="AF141" s="71">
        <v>4</v>
      </c>
      <c r="AG141" s="71">
        <v>4</v>
      </c>
      <c r="AH141" s="71">
        <v>4</v>
      </c>
      <c r="AI141" s="71">
        <v>3</v>
      </c>
      <c r="AJ141" s="71">
        <v>1</v>
      </c>
      <c r="AK141" s="76">
        <f t="shared" si="0"/>
        <v>-0.97986180039693194</v>
      </c>
    </row>
    <row r="142" spans="1:37" ht="15" hidden="1" customHeight="1" x14ac:dyDescent="0.45">
      <c r="A142" s="25" t="s">
        <v>738</v>
      </c>
      <c r="B142" s="67" t="s">
        <v>465</v>
      </c>
      <c r="C142" s="71">
        <v>13.26</v>
      </c>
      <c r="D142" s="71">
        <v>12.202678000000001</v>
      </c>
      <c r="E142" s="71">
        <v>11.292742000000001</v>
      </c>
      <c r="F142" s="71">
        <v>10.92113</v>
      </c>
      <c r="G142" s="71">
        <v>10.672549</v>
      </c>
      <c r="H142" s="71">
        <v>10.384254</v>
      </c>
      <c r="I142" s="71">
        <v>10.209256999999999</v>
      </c>
      <c r="J142" s="71">
        <v>10.107836000000001</v>
      </c>
      <c r="K142" s="71">
        <v>9.7466559999999998</v>
      </c>
      <c r="L142" s="71">
        <v>9.4159690000000005</v>
      </c>
      <c r="M142" s="71">
        <v>9.0007610000000007</v>
      </c>
      <c r="N142" s="71">
        <v>8.811992</v>
      </c>
      <c r="O142" s="71">
        <v>8.6913540000000005</v>
      </c>
      <c r="P142" s="71">
        <v>8.4727110000000003</v>
      </c>
      <c r="Q142" s="71">
        <v>7.8319669999999997</v>
      </c>
      <c r="R142" s="71">
        <v>6.7534720000000004</v>
      </c>
      <c r="S142" s="71">
        <v>6.1294209999999998</v>
      </c>
      <c r="T142" s="71">
        <v>5.7572559999999999</v>
      </c>
      <c r="U142" s="71">
        <v>5.6257289999999998</v>
      </c>
      <c r="V142" s="71">
        <v>5.5110619999999999</v>
      </c>
      <c r="W142" s="71">
        <v>5.4125189999999996</v>
      </c>
      <c r="X142" s="71">
        <v>5.3290300000000004</v>
      </c>
      <c r="Y142" s="71">
        <v>5.125089</v>
      </c>
      <c r="Z142" s="71">
        <v>4.2983529999999996</v>
      </c>
      <c r="AA142" s="71">
        <v>2.8407480000000001</v>
      </c>
      <c r="AB142" s="71">
        <v>1.0941339999999999</v>
      </c>
      <c r="AC142" s="71">
        <v>8.8348999999999997E-2</v>
      </c>
      <c r="AD142" s="71">
        <v>6.5389000000000003E-2</v>
      </c>
      <c r="AE142" s="71">
        <v>4.7768999999999999E-2</v>
      </c>
      <c r="AF142" s="71">
        <v>3.4438000000000003E-2</v>
      </c>
      <c r="AG142" s="71">
        <v>2.4496E-2</v>
      </c>
      <c r="AH142" s="71">
        <v>1.7188999999999999E-2</v>
      </c>
      <c r="AI142" s="71">
        <v>9.6469999999999993E-3</v>
      </c>
      <c r="AJ142" s="71">
        <v>6.6559999999999996E-3</v>
      </c>
      <c r="AK142" s="76">
        <f t="shared" si="0"/>
        <v>-0.99945454596114069</v>
      </c>
    </row>
    <row r="143" spans="1:37" ht="15" hidden="1" customHeight="1" x14ac:dyDescent="0.45">
      <c r="A143" s="25" t="s">
        <v>739</v>
      </c>
      <c r="B143" s="67" t="s">
        <v>467</v>
      </c>
      <c r="C143" s="71">
        <v>71.842003000000005</v>
      </c>
      <c r="D143" s="71">
        <v>71.597381999999996</v>
      </c>
      <c r="E143" s="71">
        <v>71.277091999999996</v>
      </c>
      <c r="F143" s="71">
        <v>70.896918999999997</v>
      </c>
      <c r="G143" s="71">
        <v>70.452872999999997</v>
      </c>
      <c r="H143" s="71">
        <v>69.966301000000001</v>
      </c>
      <c r="I143" s="71">
        <v>69.145874000000006</v>
      </c>
      <c r="J143" s="71">
        <v>68.726791000000006</v>
      </c>
      <c r="K143" s="71">
        <v>68.179374999999993</v>
      </c>
      <c r="L143" s="71">
        <v>67.494704999999996</v>
      </c>
      <c r="M143" s="71">
        <v>66.664848000000006</v>
      </c>
      <c r="N143" s="71">
        <v>65.685257000000007</v>
      </c>
      <c r="O143" s="71">
        <v>64.556854000000001</v>
      </c>
      <c r="P143" s="71">
        <v>63.268681000000001</v>
      </c>
      <c r="Q143" s="71">
        <v>61.818623000000002</v>
      </c>
      <c r="R143" s="71">
        <v>60.131312999999999</v>
      </c>
      <c r="S143" s="71">
        <v>58.086807</v>
      </c>
      <c r="T143" s="71">
        <v>56.250469000000002</v>
      </c>
      <c r="U143" s="71">
        <v>52.627068000000001</v>
      </c>
      <c r="V143" s="71">
        <v>49.222068999999998</v>
      </c>
      <c r="W143" s="71">
        <v>47.285229000000001</v>
      </c>
      <c r="X143" s="71">
        <v>42.844726999999999</v>
      </c>
      <c r="Y143" s="71">
        <v>41.231940999999999</v>
      </c>
      <c r="Z143" s="71">
        <v>36.231116999999998</v>
      </c>
      <c r="AA143" s="71">
        <v>31.369302999999999</v>
      </c>
      <c r="AB143" s="71">
        <v>28.346727000000001</v>
      </c>
      <c r="AC143" s="71">
        <v>26.857965</v>
      </c>
      <c r="AD143" s="71">
        <v>21</v>
      </c>
      <c r="AE143" s="71">
        <v>19</v>
      </c>
      <c r="AF143" s="71">
        <v>19</v>
      </c>
      <c r="AG143" s="71">
        <v>15</v>
      </c>
      <c r="AH143" s="71">
        <v>13</v>
      </c>
      <c r="AI143" s="71">
        <v>12</v>
      </c>
      <c r="AJ143" s="71">
        <v>12</v>
      </c>
      <c r="AK143" s="76">
        <f t="shared" si="0"/>
        <v>-0.83239610632690453</v>
      </c>
    </row>
    <row r="144" spans="1:37" ht="15" hidden="1" customHeight="1" x14ac:dyDescent="0.45">
      <c r="A144" s="25" t="s">
        <v>740</v>
      </c>
      <c r="B144" s="67" t="s">
        <v>475</v>
      </c>
      <c r="C144" s="71">
        <v>392.03213499999998</v>
      </c>
      <c r="D144" s="71">
        <v>381.48117100000002</v>
      </c>
      <c r="E144" s="71">
        <v>370.10192899999998</v>
      </c>
      <c r="F144" s="71">
        <v>357.390198</v>
      </c>
      <c r="G144" s="71">
        <v>342.459564</v>
      </c>
      <c r="H144" s="71">
        <v>324.49420199999997</v>
      </c>
      <c r="I144" s="71">
        <v>305.58502199999998</v>
      </c>
      <c r="J144" s="71">
        <v>288.35534699999999</v>
      </c>
      <c r="K144" s="71">
        <v>272.53851300000002</v>
      </c>
      <c r="L144" s="71">
        <v>254.106415</v>
      </c>
      <c r="M144" s="71">
        <v>234.11314400000001</v>
      </c>
      <c r="N144" s="71">
        <v>215.33239699999999</v>
      </c>
      <c r="O144" s="71">
        <v>193.98095699999999</v>
      </c>
      <c r="P144" s="71">
        <v>175.17982499999999</v>
      </c>
      <c r="Q144" s="71">
        <v>160.655396</v>
      </c>
      <c r="R144" s="71">
        <v>136.96423300000001</v>
      </c>
      <c r="S144" s="71">
        <v>115.206436</v>
      </c>
      <c r="T144" s="71">
        <v>96.950408999999993</v>
      </c>
      <c r="U144" s="71">
        <v>83.455887000000004</v>
      </c>
      <c r="V144" s="71">
        <v>68.691108999999997</v>
      </c>
      <c r="W144" s="71">
        <v>57.359904999999998</v>
      </c>
      <c r="X144" s="71">
        <v>48.688609999999997</v>
      </c>
      <c r="Y144" s="71">
        <v>42.043559999999999</v>
      </c>
      <c r="Z144" s="71">
        <v>38.628593000000002</v>
      </c>
      <c r="AA144" s="71">
        <v>31.542427</v>
      </c>
      <c r="AB144" s="71">
        <v>22.983791</v>
      </c>
      <c r="AC144" s="71">
        <v>15.457098</v>
      </c>
      <c r="AD144" s="71">
        <v>13</v>
      </c>
      <c r="AE144" s="71">
        <v>13</v>
      </c>
      <c r="AF144" s="71">
        <v>10</v>
      </c>
      <c r="AG144" s="71">
        <v>6</v>
      </c>
      <c r="AH144" s="71">
        <v>6</v>
      </c>
      <c r="AI144" s="71">
        <v>6</v>
      </c>
      <c r="AJ144" s="71">
        <v>5</v>
      </c>
      <c r="AK144" s="76">
        <f t="shared" si="0"/>
        <v>-0.98689319321608138</v>
      </c>
    </row>
    <row r="145" spans="1:37" ht="15" hidden="1" customHeight="1" x14ac:dyDescent="0.45">
      <c r="A145" s="25" t="s">
        <v>741</v>
      </c>
      <c r="B145" s="67" t="s">
        <v>463</v>
      </c>
      <c r="C145" s="71">
        <v>127.31860399999999</v>
      </c>
      <c r="D145" s="71">
        <v>124.55892900000001</v>
      </c>
      <c r="E145" s="71">
        <v>120.765366</v>
      </c>
      <c r="F145" s="71">
        <v>116.56064600000001</v>
      </c>
      <c r="G145" s="71">
        <v>111.68264000000001</v>
      </c>
      <c r="H145" s="71">
        <v>105.844398</v>
      </c>
      <c r="I145" s="71">
        <v>101.334625</v>
      </c>
      <c r="J145" s="71">
        <v>99.425399999999996</v>
      </c>
      <c r="K145" s="71">
        <v>96.427895000000007</v>
      </c>
      <c r="L145" s="71">
        <v>89.499122999999997</v>
      </c>
      <c r="M145" s="71">
        <v>83.447356999999997</v>
      </c>
      <c r="N145" s="71">
        <v>77.101783999999995</v>
      </c>
      <c r="O145" s="71">
        <v>67.479293999999996</v>
      </c>
      <c r="P145" s="71">
        <v>61.089233</v>
      </c>
      <c r="Q145" s="71">
        <v>57.895862999999999</v>
      </c>
      <c r="R145" s="71">
        <v>50.872481999999998</v>
      </c>
      <c r="S145" s="71">
        <v>48</v>
      </c>
      <c r="T145" s="71">
        <v>47</v>
      </c>
      <c r="U145" s="71">
        <v>47</v>
      </c>
      <c r="V145" s="71">
        <v>47</v>
      </c>
      <c r="W145" s="71">
        <v>41</v>
      </c>
      <c r="X145" s="71">
        <v>40</v>
      </c>
      <c r="Y145" s="71">
        <v>37.043559999999999</v>
      </c>
      <c r="Z145" s="71">
        <v>34</v>
      </c>
      <c r="AA145" s="71">
        <v>28.324407999999998</v>
      </c>
      <c r="AB145" s="71">
        <v>21</v>
      </c>
      <c r="AC145" s="71">
        <v>14.990871</v>
      </c>
      <c r="AD145" s="71">
        <v>13</v>
      </c>
      <c r="AE145" s="71">
        <v>13</v>
      </c>
      <c r="AF145" s="71">
        <v>10</v>
      </c>
      <c r="AG145" s="71">
        <v>6</v>
      </c>
      <c r="AH145" s="71">
        <v>6</v>
      </c>
      <c r="AI145" s="71">
        <v>6</v>
      </c>
      <c r="AJ145" s="71">
        <v>5</v>
      </c>
      <c r="AK145" s="76">
        <f t="shared" si="0"/>
        <v>-0.95985835748475323</v>
      </c>
    </row>
    <row r="146" spans="1:37" ht="15" hidden="1" customHeight="1" x14ac:dyDescent="0.45">
      <c r="A146" s="25" t="s">
        <v>742</v>
      </c>
      <c r="B146" s="67" t="s">
        <v>465</v>
      </c>
      <c r="C146" s="71">
        <v>94.819503999999995</v>
      </c>
      <c r="D146" s="71">
        <v>91.804069999999996</v>
      </c>
      <c r="E146" s="71">
        <v>89.542006999999998</v>
      </c>
      <c r="F146" s="71">
        <v>87.125381000000004</v>
      </c>
      <c r="G146" s="71">
        <v>84.222640999999996</v>
      </c>
      <c r="H146" s="71">
        <v>80.064475999999999</v>
      </c>
      <c r="I146" s="71">
        <v>74.838470000000001</v>
      </c>
      <c r="J146" s="71">
        <v>68.930603000000005</v>
      </c>
      <c r="K146" s="71">
        <v>65.419983000000002</v>
      </c>
      <c r="L146" s="71">
        <v>64.110328999999993</v>
      </c>
      <c r="M146" s="71">
        <v>61.170689000000003</v>
      </c>
      <c r="N146" s="71">
        <v>59.323227000000003</v>
      </c>
      <c r="O146" s="71">
        <v>56.698067000000002</v>
      </c>
      <c r="P146" s="71">
        <v>53.395705999999997</v>
      </c>
      <c r="Q146" s="71">
        <v>51.617603000000003</v>
      </c>
      <c r="R146" s="71">
        <v>44.617393</v>
      </c>
      <c r="S146" s="71">
        <v>34.066417999999999</v>
      </c>
      <c r="T146" s="71">
        <v>24.427060999999998</v>
      </c>
      <c r="U146" s="71">
        <v>16.760611999999998</v>
      </c>
      <c r="V146" s="71">
        <v>7.3979140000000001</v>
      </c>
      <c r="W146" s="71">
        <v>7</v>
      </c>
      <c r="X146" s="71">
        <v>2.5977839999999999</v>
      </c>
      <c r="Y146" s="71">
        <v>0</v>
      </c>
      <c r="Z146" s="71">
        <v>0</v>
      </c>
      <c r="AA146" s="71">
        <v>0</v>
      </c>
      <c r="AB146" s="71">
        <v>0</v>
      </c>
      <c r="AC146" s="71">
        <v>0</v>
      </c>
      <c r="AD146" s="71">
        <v>0</v>
      </c>
      <c r="AE146" s="71">
        <v>0</v>
      </c>
      <c r="AF146" s="71">
        <v>0</v>
      </c>
      <c r="AG146" s="71">
        <v>0</v>
      </c>
      <c r="AH146" s="71">
        <v>0</v>
      </c>
      <c r="AI146" s="71">
        <v>0</v>
      </c>
      <c r="AJ146" s="71">
        <v>0</v>
      </c>
      <c r="AK146" s="76">
        <f t="shared" si="0"/>
        <v>-1</v>
      </c>
    </row>
    <row r="147" spans="1:37" ht="15" hidden="1" customHeight="1" x14ac:dyDescent="0.45">
      <c r="A147" s="25" t="s">
        <v>743</v>
      </c>
      <c r="B147" s="67" t="s">
        <v>467</v>
      </c>
      <c r="C147" s="71">
        <v>169.89402799999999</v>
      </c>
      <c r="D147" s="71">
        <v>165.11816400000001</v>
      </c>
      <c r="E147" s="71">
        <v>159.79454000000001</v>
      </c>
      <c r="F147" s="71">
        <v>153.70414700000001</v>
      </c>
      <c r="G147" s="71">
        <v>146.55429100000001</v>
      </c>
      <c r="H147" s="71">
        <v>138.58532700000001</v>
      </c>
      <c r="I147" s="71">
        <v>129.41194200000001</v>
      </c>
      <c r="J147" s="71">
        <v>119.999352</v>
      </c>
      <c r="K147" s="71">
        <v>110.690659</v>
      </c>
      <c r="L147" s="71">
        <v>100.496956</v>
      </c>
      <c r="M147" s="71">
        <v>89.495102000000003</v>
      </c>
      <c r="N147" s="71">
        <v>78.907371999999995</v>
      </c>
      <c r="O147" s="71">
        <v>69.803589000000002</v>
      </c>
      <c r="P147" s="71">
        <v>60.694889000000003</v>
      </c>
      <c r="Q147" s="71">
        <v>51.141936999999999</v>
      </c>
      <c r="R147" s="71">
        <v>41.474364999999999</v>
      </c>
      <c r="S147" s="71">
        <v>33.140017999999998</v>
      </c>
      <c r="T147" s="71">
        <v>25.523350000000001</v>
      </c>
      <c r="U147" s="71">
        <v>19.695276</v>
      </c>
      <c r="V147" s="71">
        <v>14.293196</v>
      </c>
      <c r="W147" s="71">
        <v>9.3599049999999995</v>
      </c>
      <c r="X147" s="71">
        <v>6.0908230000000003</v>
      </c>
      <c r="Y147" s="71">
        <v>5</v>
      </c>
      <c r="Z147" s="71">
        <v>4.6285939999999997</v>
      </c>
      <c r="AA147" s="71">
        <v>3.218019</v>
      </c>
      <c r="AB147" s="71">
        <v>1.9837910000000001</v>
      </c>
      <c r="AC147" s="71">
        <v>0.466227</v>
      </c>
      <c r="AD147" s="71">
        <v>0</v>
      </c>
      <c r="AE147" s="71">
        <v>0</v>
      </c>
      <c r="AF147" s="71">
        <v>0</v>
      </c>
      <c r="AG147" s="71">
        <v>0</v>
      </c>
      <c r="AH147" s="71">
        <v>0</v>
      </c>
      <c r="AI147" s="71">
        <v>0</v>
      </c>
      <c r="AJ147" s="71">
        <v>0</v>
      </c>
      <c r="AK147" s="76">
        <f t="shared" si="0"/>
        <v>-1</v>
      </c>
    </row>
    <row r="148" spans="1:37" ht="15" hidden="1" customHeight="1" x14ac:dyDescent="0.45">
      <c r="A148" s="25" t="s">
        <v>744</v>
      </c>
      <c r="B148" s="67" t="s">
        <v>477</v>
      </c>
      <c r="C148" s="71">
        <v>174.27514600000001</v>
      </c>
      <c r="D148" s="71">
        <v>159.39631700000001</v>
      </c>
      <c r="E148" s="71">
        <v>141.75122099999999</v>
      </c>
      <c r="F148" s="71">
        <v>121.744179</v>
      </c>
      <c r="G148" s="71">
        <v>99.447265999999999</v>
      </c>
      <c r="H148" s="71">
        <v>78.722672000000003</v>
      </c>
      <c r="I148" s="71">
        <v>69.864784</v>
      </c>
      <c r="J148" s="71">
        <v>61.254809999999999</v>
      </c>
      <c r="K148" s="71">
        <v>53.444873999999999</v>
      </c>
      <c r="L148" s="71">
        <v>45.908893999999997</v>
      </c>
      <c r="M148" s="71">
        <v>39.264336</v>
      </c>
      <c r="N148" s="71">
        <v>31.573779999999999</v>
      </c>
      <c r="O148" s="71">
        <v>23.285350999999999</v>
      </c>
      <c r="P148" s="71">
        <v>14.525385</v>
      </c>
      <c r="Q148" s="71">
        <v>11.116631</v>
      </c>
      <c r="R148" s="71">
        <v>9.6298940000000002</v>
      </c>
      <c r="S148" s="71">
        <v>8.2324389999999994</v>
      </c>
      <c r="T148" s="71">
        <v>7.7278010000000004</v>
      </c>
      <c r="U148" s="71">
        <v>7.3113099999999998</v>
      </c>
      <c r="V148" s="71">
        <v>6.0446270000000002</v>
      </c>
      <c r="W148" s="71">
        <v>4</v>
      </c>
      <c r="X148" s="71">
        <v>4</v>
      </c>
      <c r="Y148" s="71">
        <v>3.7644730000000002</v>
      </c>
      <c r="Z148" s="71">
        <v>3.4192490000000002</v>
      </c>
      <c r="AA148" s="71">
        <v>3.1401620000000001</v>
      </c>
      <c r="AB148" s="71">
        <v>3</v>
      </c>
      <c r="AC148" s="71">
        <v>2.4507330000000001</v>
      </c>
      <c r="AD148" s="71">
        <v>1.213568</v>
      </c>
      <c r="AE148" s="71">
        <v>0</v>
      </c>
      <c r="AF148" s="71">
        <v>0</v>
      </c>
      <c r="AG148" s="71">
        <v>0</v>
      </c>
      <c r="AH148" s="71">
        <v>0</v>
      </c>
      <c r="AI148" s="71">
        <v>0</v>
      </c>
      <c r="AJ148" s="71">
        <v>0</v>
      </c>
      <c r="AK148" s="76">
        <f t="shared" si="0"/>
        <v>-1</v>
      </c>
    </row>
    <row r="149" spans="1:37" ht="15" hidden="1" customHeight="1" x14ac:dyDescent="0.45">
      <c r="A149" s="25" t="s">
        <v>745</v>
      </c>
      <c r="B149" s="67" t="s">
        <v>463</v>
      </c>
      <c r="C149" s="71">
        <v>80.593658000000005</v>
      </c>
      <c r="D149" s="71">
        <v>67.628799000000001</v>
      </c>
      <c r="E149" s="71">
        <v>53.771397</v>
      </c>
      <c r="F149" s="71">
        <v>38.422080999999999</v>
      </c>
      <c r="G149" s="71">
        <v>20.953762000000001</v>
      </c>
      <c r="H149" s="71">
        <v>5.7232070000000004</v>
      </c>
      <c r="I149" s="71">
        <v>3.0134310000000002</v>
      </c>
      <c r="J149" s="71">
        <v>1.6799040000000001</v>
      </c>
      <c r="K149" s="71">
        <v>0.98568699999999998</v>
      </c>
      <c r="L149" s="71">
        <v>0.61258199999999996</v>
      </c>
      <c r="M149" s="71">
        <v>0.40140100000000001</v>
      </c>
      <c r="N149" s="71">
        <v>0.15171799999999999</v>
      </c>
      <c r="O149" s="71">
        <v>0</v>
      </c>
      <c r="P149" s="71">
        <v>0</v>
      </c>
      <c r="Q149" s="71">
        <v>0</v>
      </c>
      <c r="R149" s="71">
        <v>0</v>
      </c>
      <c r="S149" s="71">
        <v>0</v>
      </c>
      <c r="T149" s="71">
        <v>0</v>
      </c>
      <c r="U149" s="71">
        <v>0</v>
      </c>
      <c r="V149" s="71">
        <v>0</v>
      </c>
      <c r="W149" s="71">
        <v>0</v>
      </c>
      <c r="X149" s="71">
        <v>0</v>
      </c>
      <c r="Y149" s="71">
        <v>0</v>
      </c>
      <c r="Z149" s="71">
        <v>0</v>
      </c>
      <c r="AA149" s="71">
        <v>0</v>
      </c>
      <c r="AB149" s="71">
        <v>0</v>
      </c>
      <c r="AC149" s="71">
        <v>0</v>
      </c>
      <c r="AD149" s="71">
        <v>0</v>
      </c>
      <c r="AE149" s="71">
        <v>0</v>
      </c>
      <c r="AF149" s="71">
        <v>0</v>
      </c>
      <c r="AG149" s="71">
        <v>0</v>
      </c>
      <c r="AH149" s="71">
        <v>0</v>
      </c>
      <c r="AI149" s="71">
        <v>0</v>
      </c>
      <c r="AJ149" s="71">
        <v>0</v>
      </c>
      <c r="AK149" s="76">
        <f t="shared" si="0"/>
        <v>-1</v>
      </c>
    </row>
    <row r="150" spans="1:37" ht="15" hidden="1" customHeight="1" x14ac:dyDescent="0.45">
      <c r="A150" s="25" t="s">
        <v>746</v>
      </c>
      <c r="B150" s="67" t="s">
        <v>465</v>
      </c>
      <c r="C150" s="71">
        <v>23.547937000000001</v>
      </c>
      <c r="D150" s="71">
        <v>22.645319000000001</v>
      </c>
      <c r="E150" s="71">
        <v>20.968094000000001</v>
      </c>
      <c r="F150" s="71">
        <v>20.038392999999999</v>
      </c>
      <c r="G150" s="71">
        <v>18.918077</v>
      </c>
      <c r="H150" s="71">
        <v>17.780965999999999</v>
      </c>
      <c r="I150" s="71">
        <v>16.523275000000002</v>
      </c>
      <c r="J150" s="71">
        <v>15.189061000000001</v>
      </c>
      <c r="K150" s="71">
        <v>13.597528000000001</v>
      </c>
      <c r="L150" s="71">
        <v>12.117215</v>
      </c>
      <c r="M150" s="71">
        <v>11.347340000000001</v>
      </c>
      <c r="N150" s="71">
        <v>10.009257</v>
      </c>
      <c r="O150" s="71">
        <v>8.4621849999999998</v>
      </c>
      <c r="P150" s="71">
        <v>7.2933469999999998</v>
      </c>
      <c r="Q150" s="71">
        <v>6.3641269999999999</v>
      </c>
      <c r="R150" s="71">
        <v>5.658347</v>
      </c>
      <c r="S150" s="71">
        <v>5.2345980000000001</v>
      </c>
      <c r="T150" s="71">
        <v>5.1257429999999999</v>
      </c>
      <c r="U150" s="71">
        <v>5.0334289999999999</v>
      </c>
      <c r="V150" s="71">
        <v>4.5219139999999998</v>
      </c>
      <c r="W150" s="71">
        <v>4</v>
      </c>
      <c r="X150" s="71">
        <v>4</v>
      </c>
      <c r="Y150" s="71">
        <v>3.7644730000000002</v>
      </c>
      <c r="Z150" s="71">
        <v>3.4192490000000002</v>
      </c>
      <c r="AA150" s="71">
        <v>3.1401620000000001</v>
      </c>
      <c r="AB150" s="71">
        <v>3</v>
      </c>
      <c r="AC150" s="71">
        <v>2.4507330000000001</v>
      </c>
      <c r="AD150" s="71">
        <v>1.213568</v>
      </c>
      <c r="AE150" s="71">
        <v>0</v>
      </c>
      <c r="AF150" s="71">
        <v>0</v>
      </c>
      <c r="AG150" s="71">
        <v>0</v>
      </c>
      <c r="AH150" s="71">
        <v>0</v>
      </c>
      <c r="AI150" s="71">
        <v>0</v>
      </c>
      <c r="AJ150" s="71">
        <v>0</v>
      </c>
      <c r="AK150" s="76">
        <f t="shared" si="0"/>
        <v>-1</v>
      </c>
    </row>
    <row r="151" spans="1:37" ht="15" hidden="1" customHeight="1" x14ac:dyDescent="0.45">
      <c r="A151" s="25" t="s">
        <v>747</v>
      </c>
      <c r="B151" s="67" t="s">
        <v>467</v>
      </c>
      <c r="C151" s="71">
        <v>70.133553000000006</v>
      </c>
      <c r="D151" s="71">
        <v>69.122200000000007</v>
      </c>
      <c r="E151" s="71">
        <v>67.011734000000004</v>
      </c>
      <c r="F151" s="71">
        <v>63.283707</v>
      </c>
      <c r="G151" s="71">
        <v>59.575423999999998</v>
      </c>
      <c r="H151" s="71">
        <v>55.218497999999997</v>
      </c>
      <c r="I151" s="71">
        <v>50.328074999999998</v>
      </c>
      <c r="J151" s="71">
        <v>44.385845000000003</v>
      </c>
      <c r="K151" s="71">
        <v>38.861660000000001</v>
      </c>
      <c r="L151" s="71">
        <v>33.179096000000001</v>
      </c>
      <c r="M151" s="71">
        <v>27.515592999999999</v>
      </c>
      <c r="N151" s="71">
        <v>21.412806</v>
      </c>
      <c r="O151" s="71">
        <v>14.823164999999999</v>
      </c>
      <c r="P151" s="71">
        <v>7.2320380000000002</v>
      </c>
      <c r="Q151" s="71">
        <v>4.7525040000000001</v>
      </c>
      <c r="R151" s="71">
        <v>3.9715470000000002</v>
      </c>
      <c r="S151" s="71">
        <v>2.9978410000000002</v>
      </c>
      <c r="T151" s="71">
        <v>2.6020569999999998</v>
      </c>
      <c r="U151" s="71">
        <v>2.277882</v>
      </c>
      <c r="V151" s="71">
        <v>1.522713</v>
      </c>
      <c r="W151" s="71">
        <v>0</v>
      </c>
      <c r="X151" s="71">
        <v>0</v>
      </c>
      <c r="Y151" s="71">
        <v>0</v>
      </c>
      <c r="Z151" s="71">
        <v>0</v>
      </c>
      <c r="AA151" s="71">
        <v>0</v>
      </c>
      <c r="AB151" s="71">
        <v>0</v>
      </c>
      <c r="AC151" s="71">
        <v>0</v>
      </c>
      <c r="AD151" s="71">
        <v>0</v>
      </c>
      <c r="AE151" s="71">
        <v>0</v>
      </c>
      <c r="AF151" s="71">
        <v>0</v>
      </c>
      <c r="AG151" s="71">
        <v>0</v>
      </c>
      <c r="AH151" s="71">
        <v>0</v>
      </c>
      <c r="AI151" s="71">
        <v>0</v>
      </c>
      <c r="AJ151" s="71">
        <v>0</v>
      </c>
      <c r="AK151" s="76">
        <f t="shared" si="0"/>
        <v>-1</v>
      </c>
    </row>
    <row r="152" spans="1:37" ht="15" hidden="1" customHeight="1" x14ac:dyDescent="0.45">
      <c r="A152" s="25" t="s">
        <v>748</v>
      </c>
      <c r="B152" s="67" t="s">
        <v>479</v>
      </c>
      <c r="C152" s="71">
        <v>114.58019299999999</v>
      </c>
      <c r="D152" s="71">
        <v>109.847488</v>
      </c>
      <c r="E152" s="71">
        <v>104.44010900000001</v>
      </c>
      <c r="F152" s="71">
        <v>98.985320999999999</v>
      </c>
      <c r="G152" s="71">
        <v>95.645270999999994</v>
      </c>
      <c r="H152" s="71">
        <v>90.355491999999998</v>
      </c>
      <c r="I152" s="71">
        <v>83.793205</v>
      </c>
      <c r="J152" s="71">
        <v>78.624565000000004</v>
      </c>
      <c r="K152" s="71">
        <v>69.908096</v>
      </c>
      <c r="L152" s="71">
        <v>64.741271999999995</v>
      </c>
      <c r="M152" s="71">
        <v>61.345630999999997</v>
      </c>
      <c r="N152" s="71">
        <v>57.569881000000002</v>
      </c>
      <c r="O152" s="71">
        <v>52.735565000000001</v>
      </c>
      <c r="P152" s="71">
        <v>49.534202999999998</v>
      </c>
      <c r="Q152" s="71">
        <v>46.265918999999997</v>
      </c>
      <c r="R152" s="71">
        <v>43.303489999999996</v>
      </c>
      <c r="S152" s="71">
        <v>39.751613999999996</v>
      </c>
      <c r="T152" s="71">
        <v>35.656052000000003</v>
      </c>
      <c r="U152" s="71">
        <v>31.698065</v>
      </c>
      <c r="V152" s="71">
        <v>27.058375999999999</v>
      </c>
      <c r="W152" s="71">
        <v>22.340070999999998</v>
      </c>
      <c r="X152" s="71">
        <v>17.559746000000001</v>
      </c>
      <c r="Y152" s="71">
        <v>15.327183</v>
      </c>
      <c r="Z152" s="71">
        <v>14.263629</v>
      </c>
      <c r="AA152" s="71">
        <v>12.970338999999999</v>
      </c>
      <c r="AB152" s="71">
        <v>12.447514</v>
      </c>
      <c r="AC152" s="71">
        <v>11.134188999999999</v>
      </c>
      <c r="AD152" s="71">
        <v>9.8497369999999993</v>
      </c>
      <c r="AE152" s="71">
        <v>9.5877630000000007</v>
      </c>
      <c r="AF152" s="71">
        <v>9.2791540000000001</v>
      </c>
      <c r="AG152" s="71">
        <v>8.6974520000000002</v>
      </c>
      <c r="AH152" s="71">
        <v>8.0681809999999992</v>
      </c>
      <c r="AI152" s="71">
        <v>7.4900799999999998</v>
      </c>
      <c r="AJ152" s="71">
        <v>7.3192950000000003</v>
      </c>
      <c r="AK152" s="76">
        <f t="shared" si="0"/>
        <v>-0.93336857188759748</v>
      </c>
    </row>
    <row r="153" spans="1:37" ht="15" hidden="1" customHeight="1" x14ac:dyDescent="0.45">
      <c r="A153" s="25" t="s">
        <v>749</v>
      </c>
      <c r="B153" s="67" t="s">
        <v>463</v>
      </c>
      <c r="C153" s="71">
        <v>59.219996999999999</v>
      </c>
      <c r="D153" s="71">
        <v>57.561942999999999</v>
      </c>
      <c r="E153" s="71">
        <v>56.157204</v>
      </c>
      <c r="F153" s="71">
        <v>54.053074000000002</v>
      </c>
      <c r="G153" s="71">
        <v>51.911140000000003</v>
      </c>
      <c r="H153" s="71">
        <v>49.188167999999997</v>
      </c>
      <c r="I153" s="71">
        <v>46.895564999999998</v>
      </c>
      <c r="J153" s="71">
        <v>44.526718000000002</v>
      </c>
      <c r="K153" s="71">
        <v>42.154507000000002</v>
      </c>
      <c r="L153" s="71">
        <v>39.748778999999999</v>
      </c>
      <c r="M153" s="71">
        <v>37.720847999999997</v>
      </c>
      <c r="N153" s="71">
        <v>35.455928999999998</v>
      </c>
      <c r="O153" s="71">
        <v>33.032127000000003</v>
      </c>
      <c r="P153" s="71">
        <v>30.764385000000001</v>
      </c>
      <c r="Q153" s="71">
        <v>28.405638</v>
      </c>
      <c r="R153" s="71">
        <v>26.274298000000002</v>
      </c>
      <c r="S153" s="71">
        <v>23.457965999999999</v>
      </c>
      <c r="T153" s="71">
        <v>20.171151999999999</v>
      </c>
      <c r="U153" s="71">
        <v>17.055717000000001</v>
      </c>
      <c r="V153" s="71">
        <v>13.215076</v>
      </c>
      <c r="W153" s="71">
        <v>9.8316250000000007</v>
      </c>
      <c r="X153" s="71">
        <v>6.3269390000000003</v>
      </c>
      <c r="Y153" s="71">
        <v>4.6748839999999996</v>
      </c>
      <c r="Z153" s="71">
        <v>4.20268</v>
      </c>
      <c r="AA153" s="71">
        <v>4.12812</v>
      </c>
      <c r="AB153" s="71">
        <v>4.0858400000000001</v>
      </c>
      <c r="AC153" s="71">
        <v>4</v>
      </c>
      <c r="AD153" s="71">
        <v>3</v>
      </c>
      <c r="AE153" s="71">
        <v>3</v>
      </c>
      <c r="AF153" s="71">
        <v>3</v>
      </c>
      <c r="AG153" s="71">
        <v>3</v>
      </c>
      <c r="AH153" s="71">
        <v>3</v>
      </c>
      <c r="AI153" s="71">
        <v>3</v>
      </c>
      <c r="AJ153" s="71">
        <v>3</v>
      </c>
      <c r="AK153" s="76">
        <f t="shared" si="0"/>
        <v>-0.94788223184196541</v>
      </c>
    </row>
    <row r="154" spans="1:37" ht="15" hidden="1" customHeight="1" x14ac:dyDescent="0.45">
      <c r="A154" s="25" t="s">
        <v>750</v>
      </c>
      <c r="B154" s="67" t="s">
        <v>465</v>
      </c>
      <c r="C154" s="71">
        <v>37.440196999999998</v>
      </c>
      <c r="D154" s="71">
        <v>34.443752000000003</v>
      </c>
      <c r="E154" s="71">
        <v>30.538018999999998</v>
      </c>
      <c r="F154" s="71">
        <v>27.312593</v>
      </c>
      <c r="G154" s="71">
        <v>26.267569000000002</v>
      </c>
      <c r="H154" s="71">
        <v>23.879082</v>
      </c>
      <c r="I154" s="71">
        <v>19.808478999999998</v>
      </c>
      <c r="J154" s="71">
        <v>17.226786000000001</v>
      </c>
      <c r="K154" s="71">
        <v>11.126842999999999</v>
      </c>
      <c r="L154" s="71">
        <v>8.6213669999999993</v>
      </c>
      <c r="M154" s="71">
        <v>7.7977860000000003</v>
      </c>
      <c r="N154" s="71">
        <v>6.5184550000000003</v>
      </c>
      <c r="O154" s="71">
        <v>4.3709730000000002</v>
      </c>
      <c r="P154" s="71">
        <v>3.738022</v>
      </c>
      <c r="Q154" s="71">
        <v>3.17441</v>
      </c>
      <c r="R154" s="71">
        <v>2.6534710000000001</v>
      </c>
      <c r="S154" s="71">
        <v>2.2082120000000001</v>
      </c>
      <c r="T154" s="71">
        <v>1.8044979999999999</v>
      </c>
      <c r="U154" s="71">
        <v>1.469441</v>
      </c>
      <c r="V154" s="71">
        <v>1.178987</v>
      </c>
      <c r="W154" s="71">
        <v>0.93657299999999999</v>
      </c>
      <c r="X154" s="71">
        <v>0.73537300000000005</v>
      </c>
      <c r="Y154" s="71">
        <v>0.57006599999999996</v>
      </c>
      <c r="Z154" s="71">
        <v>0.43623699999999999</v>
      </c>
      <c r="AA154" s="71">
        <v>0.32947799999999999</v>
      </c>
      <c r="AB154" s="71">
        <v>0.245562</v>
      </c>
      <c r="AC154" s="71">
        <v>0.18057200000000001</v>
      </c>
      <c r="AD154" s="71">
        <v>0.13098199999999999</v>
      </c>
      <c r="AE154" s="71">
        <v>9.3705999999999998E-2</v>
      </c>
      <c r="AF154" s="71">
        <v>6.6104999999999997E-2</v>
      </c>
      <c r="AG154" s="71">
        <v>4.5975000000000002E-2</v>
      </c>
      <c r="AH154" s="71">
        <v>3.1516000000000002E-2</v>
      </c>
      <c r="AI154" s="71">
        <v>2.1291000000000001E-2</v>
      </c>
      <c r="AJ154" s="71">
        <v>7.9299999999999995E-3</v>
      </c>
      <c r="AK154" s="76">
        <f t="shared" si="0"/>
        <v>-0.99976976956517394</v>
      </c>
    </row>
    <row r="155" spans="1:37" ht="15" hidden="1" customHeight="1" x14ac:dyDescent="0.45">
      <c r="A155" s="25" t="s">
        <v>751</v>
      </c>
      <c r="B155" s="67" t="s">
        <v>467</v>
      </c>
      <c r="C155" s="71">
        <v>17.920000000000002</v>
      </c>
      <c r="D155" s="71">
        <v>17.841801</v>
      </c>
      <c r="E155" s="71">
        <v>17.744890000000002</v>
      </c>
      <c r="F155" s="71">
        <v>17.61965</v>
      </c>
      <c r="G155" s="71">
        <v>17.466557999999999</v>
      </c>
      <c r="H155" s="71">
        <v>17.288243999999999</v>
      </c>
      <c r="I155" s="71">
        <v>17.089165000000001</v>
      </c>
      <c r="J155" s="71">
        <v>16.871061000000001</v>
      </c>
      <c r="K155" s="71">
        <v>16.626747000000002</v>
      </c>
      <c r="L155" s="71">
        <v>16.371123999999998</v>
      </c>
      <c r="M155" s="71">
        <v>15.826997</v>
      </c>
      <c r="N155" s="71">
        <v>15.595497999999999</v>
      </c>
      <c r="O155" s="71">
        <v>15.332464</v>
      </c>
      <c r="P155" s="71">
        <v>15.031796</v>
      </c>
      <c r="Q155" s="71">
        <v>14.685872</v>
      </c>
      <c r="R155" s="71">
        <v>14.375721</v>
      </c>
      <c r="S155" s="71">
        <v>14.085435</v>
      </c>
      <c r="T155" s="71">
        <v>13.680400000000001</v>
      </c>
      <c r="U155" s="71">
        <v>13.172907</v>
      </c>
      <c r="V155" s="71">
        <v>12.664312000000001</v>
      </c>
      <c r="W155" s="71">
        <v>11.571873</v>
      </c>
      <c r="X155" s="71">
        <v>10.497434</v>
      </c>
      <c r="Y155" s="71">
        <v>10.082233</v>
      </c>
      <c r="Z155" s="71">
        <v>9.6247120000000006</v>
      </c>
      <c r="AA155" s="71">
        <v>8.5127410000000001</v>
      </c>
      <c r="AB155" s="71">
        <v>8.1161119999999993</v>
      </c>
      <c r="AC155" s="71">
        <v>6.9536170000000004</v>
      </c>
      <c r="AD155" s="71">
        <v>6.7187549999999998</v>
      </c>
      <c r="AE155" s="71">
        <v>6.4940569999999997</v>
      </c>
      <c r="AF155" s="71">
        <v>6.2130489999999998</v>
      </c>
      <c r="AG155" s="71">
        <v>5.6514769999999999</v>
      </c>
      <c r="AH155" s="71">
        <v>5.036664</v>
      </c>
      <c r="AI155" s="71">
        <v>4.4687890000000001</v>
      </c>
      <c r="AJ155" s="71">
        <v>4.3113650000000003</v>
      </c>
      <c r="AK155" s="76">
        <f t="shared" si="0"/>
        <v>-0.75835595296685576</v>
      </c>
    </row>
    <row r="156" spans="1:37" ht="15" hidden="1" customHeight="1" x14ac:dyDescent="0.45">
      <c r="A156" s="25" t="s">
        <v>752</v>
      </c>
      <c r="B156" s="67" t="s">
        <v>481</v>
      </c>
      <c r="C156" s="71">
        <v>366.73007200000001</v>
      </c>
      <c r="D156" s="71">
        <v>362.16339099999999</v>
      </c>
      <c r="E156" s="71">
        <v>358.04760700000003</v>
      </c>
      <c r="F156" s="71">
        <v>354.54101600000001</v>
      </c>
      <c r="G156" s="71">
        <v>350.94769300000002</v>
      </c>
      <c r="H156" s="71">
        <v>343.39807100000002</v>
      </c>
      <c r="I156" s="71">
        <v>330.47454800000003</v>
      </c>
      <c r="J156" s="71">
        <v>311.835419</v>
      </c>
      <c r="K156" s="71">
        <v>301.13845800000001</v>
      </c>
      <c r="L156" s="71">
        <v>286.70880099999999</v>
      </c>
      <c r="M156" s="71">
        <v>266.04058800000001</v>
      </c>
      <c r="N156" s="71">
        <v>237.13159200000001</v>
      </c>
      <c r="O156" s="71">
        <v>214.095078</v>
      </c>
      <c r="P156" s="71">
        <v>199.14361600000001</v>
      </c>
      <c r="Q156" s="71">
        <v>187.739136</v>
      </c>
      <c r="R156" s="71">
        <v>179.78480500000001</v>
      </c>
      <c r="S156" s="71">
        <v>170.89932300000001</v>
      </c>
      <c r="T156" s="71">
        <v>158.15862999999999</v>
      </c>
      <c r="U156" s="71">
        <v>148.523865</v>
      </c>
      <c r="V156" s="71">
        <v>131.197723</v>
      </c>
      <c r="W156" s="71">
        <v>122.191818</v>
      </c>
      <c r="X156" s="71">
        <v>103.175201</v>
      </c>
      <c r="Y156" s="71">
        <v>88.192565999999999</v>
      </c>
      <c r="Z156" s="71">
        <v>70.151779000000005</v>
      </c>
      <c r="AA156" s="71">
        <v>59.081429</v>
      </c>
      <c r="AB156" s="71">
        <v>56.756973000000002</v>
      </c>
      <c r="AC156" s="71">
        <v>53.399414</v>
      </c>
      <c r="AD156" s="71">
        <v>48.075943000000002</v>
      </c>
      <c r="AE156" s="71">
        <v>43.529442000000003</v>
      </c>
      <c r="AF156" s="71">
        <v>38.032218999999998</v>
      </c>
      <c r="AG156" s="71">
        <v>32.949370999999999</v>
      </c>
      <c r="AH156" s="71">
        <v>21.919571000000001</v>
      </c>
      <c r="AI156" s="71">
        <v>15.942092000000001</v>
      </c>
      <c r="AJ156" s="71">
        <v>12.260004</v>
      </c>
      <c r="AK156" s="76">
        <f t="shared" si="0"/>
        <v>-0.9661478650115688</v>
      </c>
    </row>
    <row r="157" spans="1:37" ht="15" hidden="1" customHeight="1" x14ac:dyDescent="0.45">
      <c r="A157" s="25" t="s">
        <v>753</v>
      </c>
      <c r="B157" s="67" t="s">
        <v>463</v>
      </c>
      <c r="C157" s="71">
        <v>248.06346099999999</v>
      </c>
      <c r="D157" s="71">
        <v>245.62065100000001</v>
      </c>
      <c r="E157" s="71">
        <v>243.89260899999999</v>
      </c>
      <c r="F157" s="71">
        <v>242.56723</v>
      </c>
      <c r="G157" s="71">
        <v>241.17289700000001</v>
      </c>
      <c r="H157" s="71">
        <v>236.26675399999999</v>
      </c>
      <c r="I157" s="71">
        <v>226.268066</v>
      </c>
      <c r="J157" s="71">
        <v>210.240433</v>
      </c>
      <c r="K157" s="71">
        <v>203.217804</v>
      </c>
      <c r="L157" s="71">
        <v>193.175522</v>
      </c>
      <c r="M157" s="71">
        <v>178.11615</v>
      </c>
      <c r="N157" s="71">
        <v>156.074173</v>
      </c>
      <c r="O157" s="71">
        <v>142.05564899999999</v>
      </c>
      <c r="P157" s="71">
        <v>130.035248</v>
      </c>
      <c r="Q157" s="71">
        <v>120.035606</v>
      </c>
      <c r="R157" s="71">
        <v>113.02366600000001</v>
      </c>
      <c r="S157" s="71">
        <v>106.01902800000001</v>
      </c>
      <c r="T157" s="71">
        <v>96.021820000000005</v>
      </c>
      <c r="U157" s="71">
        <v>90.015006999999997</v>
      </c>
      <c r="V157" s="71">
        <v>84.004943999999995</v>
      </c>
      <c r="W157" s="71">
        <v>77.005486000000005</v>
      </c>
      <c r="X157" s="71">
        <v>61.012421000000003</v>
      </c>
      <c r="Y157" s="71">
        <v>49.02243</v>
      </c>
      <c r="Z157" s="71">
        <v>32.997028</v>
      </c>
      <c r="AA157" s="71">
        <v>21.966448</v>
      </c>
      <c r="AB157" s="71">
        <v>20.584731999999999</v>
      </c>
      <c r="AC157" s="71">
        <v>19.264738000000001</v>
      </c>
      <c r="AD157" s="71">
        <v>16.904212999999999</v>
      </c>
      <c r="AE157" s="71">
        <v>13.395275</v>
      </c>
      <c r="AF157" s="71">
        <v>10.860992</v>
      </c>
      <c r="AG157" s="71">
        <v>7.8156949999999998</v>
      </c>
      <c r="AH157" s="71">
        <v>2.748837</v>
      </c>
      <c r="AI157" s="71">
        <v>0.80892500000000001</v>
      </c>
      <c r="AJ157" s="71">
        <v>8.9814000000000005E-2</v>
      </c>
      <c r="AK157" s="76">
        <f t="shared" si="0"/>
        <v>-0.99963433856382056</v>
      </c>
    </row>
    <row r="158" spans="1:37" ht="15" hidden="1" customHeight="1" x14ac:dyDescent="0.45">
      <c r="A158" s="25" t="s">
        <v>754</v>
      </c>
      <c r="B158" s="67" t="s">
        <v>465</v>
      </c>
      <c r="C158" s="71">
        <v>37.542262999999998</v>
      </c>
      <c r="D158" s="71">
        <v>35.530003000000001</v>
      </c>
      <c r="E158" s="71">
        <v>33.320022999999999</v>
      </c>
      <c r="F158" s="71">
        <v>31.385117999999999</v>
      </c>
      <c r="G158" s="71">
        <v>29.505762000000001</v>
      </c>
      <c r="H158" s="71">
        <v>27.264032</v>
      </c>
      <c r="I158" s="71">
        <v>24.835173000000001</v>
      </c>
      <c r="J158" s="71">
        <v>22.830784000000001</v>
      </c>
      <c r="K158" s="71">
        <v>19.910578000000001</v>
      </c>
      <c r="L158" s="71">
        <v>16.465288000000001</v>
      </c>
      <c r="M158" s="71">
        <v>12.263510999999999</v>
      </c>
      <c r="N158" s="71">
        <v>7.280735</v>
      </c>
      <c r="O158" s="71">
        <v>2.028505</v>
      </c>
      <c r="P158" s="71">
        <v>0.35990299999999997</v>
      </c>
      <c r="Q158" s="71">
        <v>0.20300499999999999</v>
      </c>
      <c r="R158" s="71">
        <v>0.14266200000000001</v>
      </c>
      <c r="S158" s="71">
        <v>0.104994</v>
      </c>
      <c r="T158" s="71">
        <v>7.6284000000000005E-2</v>
      </c>
      <c r="U158" s="71">
        <v>5.4705999999999998E-2</v>
      </c>
      <c r="V158" s="71">
        <v>3.8716E-2</v>
      </c>
      <c r="W158" s="71">
        <v>2.4097E-2</v>
      </c>
      <c r="X158" s="71">
        <v>1.4158E-2</v>
      </c>
      <c r="Y158" s="71">
        <v>9.7689999999999999E-3</v>
      </c>
      <c r="Z158" s="71">
        <v>6.6429999999999996E-3</v>
      </c>
      <c r="AA158" s="71">
        <v>4.4510000000000001E-3</v>
      </c>
      <c r="AB158" s="71">
        <v>0</v>
      </c>
      <c r="AC158" s="71">
        <v>0</v>
      </c>
      <c r="AD158" s="71">
        <v>0</v>
      </c>
      <c r="AE158" s="71">
        <v>0</v>
      </c>
      <c r="AF158" s="71">
        <v>0</v>
      </c>
      <c r="AG158" s="71">
        <v>0</v>
      </c>
      <c r="AH158" s="71">
        <v>0</v>
      </c>
      <c r="AI158" s="71">
        <v>0</v>
      </c>
      <c r="AJ158" s="71">
        <v>0</v>
      </c>
      <c r="AK158" s="76">
        <f t="shared" si="0"/>
        <v>-1</v>
      </c>
    </row>
    <row r="159" spans="1:37" ht="15" hidden="1" customHeight="1" x14ac:dyDescent="0.45">
      <c r="A159" s="25" t="s">
        <v>755</v>
      </c>
      <c r="B159" s="67" t="s">
        <v>467</v>
      </c>
      <c r="C159" s="71">
        <v>81.124358999999998</v>
      </c>
      <c r="D159" s="71">
        <v>81.012726000000001</v>
      </c>
      <c r="E159" s="71">
        <v>80.834969000000001</v>
      </c>
      <c r="F159" s="71">
        <v>80.588654000000005</v>
      </c>
      <c r="G159" s="71">
        <v>80.269051000000005</v>
      </c>
      <c r="H159" s="71">
        <v>79.867278999999996</v>
      </c>
      <c r="I159" s="71">
        <v>79.371300000000005</v>
      </c>
      <c r="J159" s="71">
        <v>78.764197999999993</v>
      </c>
      <c r="K159" s="71">
        <v>78.010077999999993</v>
      </c>
      <c r="L159" s="71">
        <v>77.067977999999997</v>
      </c>
      <c r="M159" s="71">
        <v>75.660919000000007</v>
      </c>
      <c r="N159" s="71">
        <v>73.776679999999999</v>
      </c>
      <c r="O159" s="71">
        <v>70.010925</v>
      </c>
      <c r="P159" s="71">
        <v>68.748458999999997</v>
      </c>
      <c r="Q159" s="71">
        <v>67.500534000000002</v>
      </c>
      <c r="R159" s="71">
        <v>66.618476999999999</v>
      </c>
      <c r="S159" s="71">
        <v>64.775290999999996</v>
      </c>
      <c r="T159" s="71">
        <v>62.060519999999997</v>
      </c>
      <c r="U159" s="71">
        <v>58.454155</v>
      </c>
      <c r="V159" s="71">
        <v>47.154060000000001</v>
      </c>
      <c r="W159" s="71">
        <v>45.162230999999998</v>
      </c>
      <c r="X159" s="71">
        <v>42.148628000000002</v>
      </c>
      <c r="Y159" s="71">
        <v>39.160361999999999</v>
      </c>
      <c r="Z159" s="71">
        <v>37.148108999999998</v>
      </c>
      <c r="AA159" s="71">
        <v>37.110531000000002</v>
      </c>
      <c r="AB159" s="71">
        <v>36.172241</v>
      </c>
      <c r="AC159" s="71">
        <v>34.134673999999997</v>
      </c>
      <c r="AD159" s="71">
        <v>31.171728000000002</v>
      </c>
      <c r="AE159" s="71">
        <v>30.134164999999999</v>
      </c>
      <c r="AF159" s="71">
        <v>27.171226999999998</v>
      </c>
      <c r="AG159" s="71">
        <v>25.133676999999999</v>
      </c>
      <c r="AH159" s="71">
        <v>19.170732000000001</v>
      </c>
      <c r="AI159" s="71">
        <v>15.133165999999999</v>
      </c>
      <c r="AJ159" s="71">
        <v>12.17019</v>
      </c>
      <c r="AK159" s="76">
        <f t="shared" si="0"/>
        <v>-0.84977434286065123</v>
      </c>
    </row>
    <row r="160" spans="1:37" ht="15" hidden="1" customHeight="1" x14ac:dyDescent="0.45">
      <c r="A160" s="25" t="s">
        <v>756</v>
      </c>
      <c r="B160" s="67" t="s">
        <v>483</v>
      </c>
      <c r="C160" s="71">
        <v>62.964748</v>
      </c>
      <c r="D160" s="71">
        <v>51.990917000000003</v>
      </c>
      <c r="E160" s="71">
        <v>43.564812000000003</v>
      </c>
      <c r="F160" s="71">
        <v>38.621552000000001</v>
      </c>
      <c r="G160" s="71">
        <v>36.381850999999997</v>
      </c>
      <c r="H160" s="71">
        <v>32.528571999999997</v>
      </c>
      <c r="I160" s="71">
        <v>27.776388000000001</v>
      </c>
      <c r="J160" s="71">
        <v>25.689105999999999</v>
      </c>
      <c r="K160" s="71">
        <v>24.017309000000001</v>
      </c>
      <c r="L160" s="71">
        <v>20.541899000000001</v>
      </c>
      <c r="M160" s="71">
        <v>19.258728000000001</v>
      </c>
      <c r="N160" s="71">
        <v>18.158752</v>
      </c>
      <c r="O160" s="71">
        <v>17.229206000000001</v>
      </c>
      <c r="P160" s="71">
        <v>16.454754000000001</v>
      </c>
      <c r="Q160" s="71">
        <v>15.818562999999999</v>
      </c>
      <c r="R160" s="71">
        <v>15.303254000000001</v>
      </c>
      <c r="S160" s="71">
        <v>14.891681999999999</v>
      </c>
      <c r="T160" s="71">
        <v>12.567548</v>
      </c>
      <c r="U160" s="71">
        <v>12.315842</v>
      </c>
      <c r="V160" s="71">
        <v>12.123116</v>
      </c>
      <c r="W160" s="71">
        <v>11.977622999999999</v>
      </c>
      <c r="X160" s="71">
        <v>11.869335</v>
      </c>
      <c r="Y160" s="71">
        <v>11.789880999999999</v>
      </c>
      <c r="Z160" s="71">
        <v>11.728744000000001</v>
      </c>
      <c r="AA160" s="71">
        <v>10.670171</v>
      </c>
      <c r="AB160" s="71">
        <v>10.631292999999999</v>
      </c>
      <c r="AC160" s="71">
        <v>10.622498999999999</v>
      </c>
      <c r="AD160" s="71">
        <v>10.613348999999999</v>
      </c>
      <c r="AE160" s="71">
        <v>10.609655</v>
      </c>
      <c r="AF160" s="71">
        <v>9.6033939999999998</v>
      </c>
      <c r="AG160" s="71">
        <v>7.6033939999999998</v>
      </c>
      <c r="AH160" s="71">
        <v>0</v>
      </c>
      <c r="AI160" s="71">
        <v>0</v>
      </c>
      <c r="AJ160" s="71">
        <v>0</v>
      </c>
      <c r="AK160" s="76">
        <f t="shared" si="0"/>
        <v>-1</v>
      </c>
    </row>
    <row r="161" spans="1:37" ht="15" hidden="1" customHeight="1" x14ac:dyDescent="0.45">
      <c r="A161" s="25" t="s">
        <v>757</v>
      </c>
      <c r="B161" s="67" t="s">
        <v>463</v>
      </c>
      <c r="C161" s="71">
        <v>18.649000000000001</v>
      </c>
      <c r="D161" s="71">
        <v>18.165144000000002</v>
      </c>
      <c r="E161" s="71">
        <v>17.480015000000002</v>
      </c>
      <c r="F161" s="71">
        <v>17</v>
      </c>
      <c r="G161" s="71">
        <v>16.904232</v>
      </c>
      <c r="H161" s="71">
        <v>16.190646999999998</v>
      </c>
      <c r="I161" s="71">
        <v>13.832685</v>
      </c>
      <c r="J161" s="71">
        <v>12.394759000000001</v>
      </c>
      <c r="K161" s="71">
        <v>11.117877999999999</v>
      </c>
      <c r="L161" s="71">
        <v>8.0010680000000001</v>
      </c>
      <c r="M161" s="71">
        <v>7.0387589999999998</v>
      </c>
      <c r="N161" s="71">
        <v>6.2217589999999996</v>
      </c>
      <c r="O161" s="71">
        <v>5.5382420000000003</v>
      </c>
      <c r="P161" s="71">
        <v>4.9747019999999997</v>
      </c>
      <c r="Q161" s="71">
        <v>4.5168090000000003</v>
      </c>
      <c r="R161" s="71">
        <v>4.1501400000000004</v>
      </c>
      <c r="S161" s="71">
        <v>3.860776</v>
      </c>
      <c r="T161" s="71">
        <v>2.6357339999999998</v>
      </c>
      <c r="U161" s="71">
        <v>2.4632679999999998</v>
      </c>
      <c r="V161" s="71">
        <v>2.3330299999999999</v>
      </c>
      <c r="W161" s="71">
        <v>2.2361279999999999</v>
      </c>
      <c r="X161" s="71">
        <v>2.1650999999999998</v>
      </c>
      <c r="Y161" s="71">
        <v>2.1138140000000001</v>
      </c>
      <c r="Z161" s="71">
        <v>2.0736699999999999</v>
      </c>
      <c r="AA161" s="71">
        <v>1.0341229999999999</v>
      </c>
      <c r="AB161" s="71">
        <v>1.006643</v>
      </c>
      <c r="AC161" s="71">
        <v>1.004451</v>
      </c>
      <c r="AD161" s="71">
        <v>1</v>
      </c>
      <c r="AE161" s="71">
        <v>1</v>
      </c>
      <c r="AF161" s="71">
        <v>0</v>
      </c>
      <c r="AG161" s="71">
        <v>0</v>
      </c>
      <c r="AH161" s="71">
        <v>0</v>
      </c>
      <c r="AI161" s="71">
        <v>0</v>
      </c>
      <c r="AJ161" s="71">
        <v>0</v>
      </c>
      <c r="AK161" s="76">
        <f t="shared" si="0"/>
        <v>-1</v>
      </c>
    </row>
    <row r="162" spans="1:37" ht="15" hidden="1" customHeight="1" x14ac:dyDescent="0.45">
      <c r="A162" s="25" t="s">
        <v>758</v>
      </c>
      <c r="B162" s="67" t="s">
        <v>465</v>
      </c>
      <c r="C162" s="71">
        <v>15.8</v>
      </c>
      <c r="D162" s="71">
        <v>13.547635</v>
      </c>
      <c r="E162" s="71">
        <v>11.544699</v>
      </c>
      <c r="F162" s="71">
        <v>10.072722000000001</v>
      </c>
      <c r="G162" s="71">
        <v>8.2912189999999999</v>
      </c>
      <c r="H162" s="71">
        <v>5.734534</v>
      </c>
      <c r="I162" s="71">
        <v>3.340309</v>
      </c>
      <c r="J162" s="71">
        <v>2.6909540000000001</v>
      </c>
      <c r="K162" s="71">
        <v>2.2960379999999998</v>
      </c>
      <c r="L162" s="71">
        <v>1.9374370000000001</v>
      </c>
      <c r="M162" s="71">
        <v>1.6165750000000001</v>
      </c>
      <c r="N162" s="71">
        <v>1.333601</v>
      </c>
      <c r="O162" s="71">
        <v>1.087572</v>
      </c>
      <c r="P162" s="71">
        <v>0.87665899999999997</v>
      </c>
      <c r="Q162" s="71">
        <v>0.69836200000000004</v>
      </c>
      <c r="R162" s="71">
        <v>0.54972100000000002</v>
      </c>
      <c r="S162" s="71">
        <v>0.427512</v>
      </c>
      <c r="T162" s="71">
        <v>0.32841999999999999</v>
      </c>
      <c r="U162" s="71">
        <v>0.24918000000000001</v>
      </c>
      <c r="V162" s="71">
        <v>0.186693</v>
      </c>
      <c r="W162" s="71">
        <v>0.138101</v>
      </c>
      <c r="X162" s="71">
        <v>0.100841</v>
      </c>
      <c r="Y162" s="71">
        <v>7.2673000000000001E-2</v>
      </c>
      <c r="Z162" s="71">
        <v>5.1679999999999997E-2</v>
      </c>
      <c r="AA162" s="71">
        <v>3.2655000000000003E-2</v>
      </c>
      <c r="AB162" s="71">
        <v>2.1257000000000002E-2</v>
      </c>
      <c r="AC162" s="71">
        <v>1.4654E-2</v>
      </c>
      <c r="AD162" s="71">
        <v>9.9559999999999996E-3</v>
      </c>
      <c r="AE162" s="71">
        <v>6.2620000000000002E-3</v>
      </c>
      <c r="AF162" s="71">
        <v>0</v>
      </c>
      <c r="AG162" s="71">
        <v>0</v>
      </c>
      <c r="AH162" s="71">
        <v>0</v>
      </c>
      <c r="AI162" s="71">
        <v>0</v>
      </c>
      <c r="AJ162" s="71">
        <v>0</v>
      </c>
      <c r="AK162" s="76">
        <f t="shared" si="0"/>
        <v>-1</v>
      </c>
    </row>
    <row r="163" spans="1:37" ht="15" hidden="1" customHeight="1" x14ac:dyDescent="0.45">
      <c r="A163" s="25" t="s">
        <v>759</v>
      </c>
      <c r="B163" s="67" t="s">
        <v>467</v>
      </c>
      <c r="C163" s="71">
        <v>28.515747000000001</v>
      </c>
      <c r="D163" s="71">
        <v>20.278137000000001</v>
      </c>
      <c r="E163" s="71">
        <v>14.540100000000001</v>
      </c>
      <c r="F163" s="71">
        <v>11.548828</v>
      </c>
      <c r="G163" s="71">
        <v>11.186401</v>
      </c>
      <c r="H163" s="71">
        <v>10.603394</v>
      </c>
      <c r="I163" s="71">
        <v>10.603394</v>
      </c>
      <c r="J163" s="71">
        <v>10.603394</v>
      </c>
      <c r="K163" s="71">
        <v>10.603394</v>
      </c>
      <c r="L163" s="71">
        <v>10.603394</v>
      </c>
      <c r="M163" s="71">
        <v>10.603394</v>
      </c>
      <c r="N163" s="71">
        <v>10.603394</v>
      </c>
      <c r="O163" s="71">
        <v>10.603394</v>
      </c>
      <c r="P163" s="71">
        <v>10.603394</v>
      </c>
      <c r="Q163" s="71">
        <v>10.603394</v>
      </c>
      <c r="R163" s="71">
        <v>10.603394</v>
      </c>
      <c r="S163" s="71">
        <v>10.603394</v>
      </c>
      <c r="T163" s="71">
        <v>9.6033939999999998</v>
      </c>
      <c r="U163" s="71">
        <v>9.6033939999999998</v>
      </c>
      <c r="V163" s="71">
        <v>9.6033939999999998</v>
      </c>
      <c r="W163" s="71">
        <v>9.6033939999999998</v>
      </c>
      <c r="X163" s="71">
        <v>9.6033939999999998</v>
      </c>
      <c r="Y163" s="71">
        <v>9.6033939999999998</v>
      </c>
      <c r="Z163" s="71">
        <v>9.6033939999999998</v>
      </c>
      <c r="AA163" s="71">
        <v>9.6033939999999998</v>
      </c>
      <c r="AB163" s="71">
        <v>9.6033939999999998</v>
      </c>
      <c r="AC163" s="71">
        <v>9.6033939999999998</v>
      </c>
      <c r="AD163" s="71">
        <v>9.6033939999999998</v>
      </c>
      <c r="AE163" s="71">
        <v>9.6033939999999998</v>
      </c>
      <c r="AF163" s="71">
        <v>9.6033939999999998</v>
      </c>
      <c r="AG163" s="71">
        <v>7.6033939999999998</v>
      </c>
      <c r="AH163" s="71">
        <v>0</v>
      </c>
      <c r="AI163" s="71">
        <v>0</v>
      </c>
      <c r="AJ163" s="71">
        <v>0</v>
      </c>
      <c r="AK163" s="76">
        <f t="shared" si="0"/>
        <v>-1</v>
      </c>
    </row>
    <row r="164" spans="1:37" ht="15" hidden="1" customHeight="1" x14ac:dyDescent="0.45">
      <c r="A164" s="25" t="s">
        <v>760</v>
      </c>
      <c r="B164" s="67" t="s">
        <v>485</v>
      </c>
      <c r="C164" s="71">
        <v>13.798964</v>
      </c>
      <c r="D164" s="71">
        <v>12.826821000000001</v>
      </c>
      <c r="E164" s="71">
        <v>12.183221</v>
      </c>
      <c r="F164" s="71">
        <v>11.265993</v>
      </c>
      <c r="G164" s="71">
        <v>10.709548</v>
      </c>
      <c r="H164" s="71">
        <v>10.070929</v>
      </c>
      <c r="I164" s="71">
        <v>8.96828</v>
      </c>
      <c r="J164" s="71">
        <v>8.7159759999999995</v>
      </c>
      <c r="K164" s="71">
        <v>8.4547150000000002</v>
      </c>
      <c r="L164" s="71">
        <v>8.0765720000000005</v>
      </c>
      <c r="M164" s="71">
        <v>7.7309549999999998</v>
      </c>
      <c r="N164" s="71">
        <v>7.4913290000000003</v>
      </c>
      <c r="O164" s="71">
        <v>6.8068410000000004</v>
      </c>
      <c r="P164" s="71">
        <v>6.2178370000000003</v>
      </c>
      <c r="Q164" s="71">
        <v>6.1054430000000002</v>
      </c>
      <c r="R164" s="71">
        <v>6.071034</v>
      </c>
      <c r="S164" s="71">
        <v>6.0090870000000001</v>
      </c>
      <c r="T164" s="71">
        <v>6.0060880000000001</v>
      </c>
      <c r="U164" s="71">
        <v>6</v>
      </c>
      <c r="V164" s="71">
        <v>6</v>
      </c>
      <c r="W164" s="71">
        <v>6</v>
      </c>
      <c r="X164" s="71">
        <v>5.689813</v>
      </c>
      <c r="Y164" s="71">
        <v>5.0268769999999998</v>
      </c>
      <c r="Z164" s="71">
        <v>5</v>
      </c>
      <c r="AA164" s="71">
        <v>5</v>
      </c>
      <c r="AB164" s="71">
        <v>5</v>
      </c>
      <c r="AC164" s="71">
        <v>4</v>
      </c>
      <c r="AD164" s="71">
        <v>4</v>
      </c>
      <c r="AE164" s="71">
        <v>4</v>
      </c>
      <c r="AF164" s="71">
        <v>4</v>
      </c>
      <c r="AG164" s="71">
        <v>4</v>
      </c>
      <c r="AH164" s="71">
        <v>4</v>
      </c>
      <c r="AI164" s="71">
        <v>3.6435149999999998</v>
      </c>
      <c r="AJ164" s="71">
        <v>3</v>
      </c>
      <c r="AK164" s="76">
        <f t="shared" si="0"/>
        <v>-0.76611508026813502</v>
      </c>
    </row>
    <row r="165" spans="1:37" ht="15" hidden="1" customHeight="1" x14ac:dyDescent="0.45">
      <c r="A165" s="25" t="s">
        <v>761</v>
      </c>
      <c r="B165" s="67" t="s">
        <v>463</v>
      </c>
      <c r="C165" s="71">
        <v>7.9589629999999998</v>
      </c>
      <c r="D165" s="71">
        <v>7.8799039999999998</v>
      </c>
      <c r="E165" s="71">
        <v>7.7736200000000002</v>
      </c>
      <c r="F165" s="71">
        <v>7.6101729999999996</v>
      </c>
      <c r="G165" s="71">
        <v>7.3390839999999997</v>
      </c>
      <c r="H165" s="71">
        <v>6.7782619999999998</v>
      </c>
      <c r="I165" s="71">
        <v>5.74</v>
      </c>
      <c r="J165" s="71">
        <v>5.5401999999999996</v>
      </c>
      <c r="K165" s="71">
        <v>5.3211250000000003</v>
      </c>
      <c r="L165" s="71">
        <v>4.9763799999999998</v>
      </c>
      <c r="M165" s="71">
        <v>4.6568129999999996</v>
      </c>
      <c r="N165" s="71">
        <v>4.4372049999999996</v>
      </c>
      <c r="O165" s="71">
        <v>4.2890009999999998</v>
      </c>
      <c r="P165" s="71">
        <v>4.190169</v>
      </c>
      <c r="Q165" s="71">
        <v>4.0860760000000003</v>
      </c>
      <c r="R165" s="71">
        <v>4.057671</v>
      </c>
      <c r="S165" s="71">
        <v>4</v>
      </c>
      <c r="T165" s="71">
        <v>4</v>
      </c>
      <c r="U165" s="71">
        <v>4</v>
      </c>
      <c r="V165" s="71">
        <v>4</v>
      </c>
      <c r="W165" s="71">
        <v>4</v>
      </c>
      <c r="X165" s="71">
        <v>3.689813</v>
      </c>
      <c r="Y165" s="71">
        <v>3.026878</v>
      </c>
      <c r="Z165" s="71">
        <v>3</v>
      </c>
      <c r="AA165" s="71">
        <v>3</v>
      </c>
      <c r="AB165" s="71">
        <v>3</v>
      </c>
      <c r="AC165" s="71">
        <v>3</v>
      </c>
      <c r="AD165" s="71">
        <v>3</v>
      </c>
      <c r="AE165" s="71">
        <v>3</v>
      </c>
      <c r="AF165" s="71">
        <v>3</v>
      </c>
      <c r="AG165" s="71">
        <v>3</v>
      </c>
      <c r="AH165" s="71">
        <v>3</v>
      </c>
      <c r="AI165" s="71">
        <v>2.6435149999999998</v>
      </c>
      <c r="AJ165" s="71">
        <v>2</v>
      </c>
      <c r="AK165" s="76">
        <f t="shared" si="0"/>
        <v>-0.74618980129707169</v>
      </c>
    </row>
    <row r="166" spans="1:37" ht="15" hidden="1" customHeight="1" x14ac:dyDescent="0.45">
      <c r="A166" s="25" t="s">
        <v>762</v>
      </c>
      <c r="B166" s="67" t="s">
        <v>465</v>
      </c>
      <c r="C166" s="71">
        <v>3.84</v>
      </c>
      <c r="D166" s="71">
        <v>2.9469180000000001</v>
      </c>
      <c r="E166" s="71">
        <v>2.4096009999999999</v>
      </c>
      <c r="F166" s="71">
        <v>1.6558200000000001</v>
      </c>
      <c r="G166" s="71">
        <v>1.3704639999999999</v>
      </c>
      <c r="H166" s="71">
        <v>1.292667</v>
      </c>
      <c r="I166" s="71">
        <v>1.22828</v>
      </c>
      <c r="J166" s="71">
        <v>1.1757759999999999</v>
      </c>
      <c r="K166" s="71">
        <v>1.1335900000000001</v>
      </c>
      <c r="L166" s="71">
        <v>1.1001920000000001</v>
      </c>
      <c r="M166" s="71">
        <v>1.0741419999999999</v>
      </c>
      <c r="N166" s="71">
        <v>1.0541240000000001</v>
      </c>
      <c r="O166" s="71">
        <v>0.51783999999999997</v>
      </c>
      <c r="P166" s="71">
        <v>2.7668000000000002E-2</v>
      </c>
      <c r="Q166" s="71">
        <v>1.9368E-2</v>
      </c>
      <c r="R166" s="71">
        <v>1.3363999999999999E-2</v>
      </c>
      <c r="S166" s="71">
        <v>9.0869999999999996E-3</v>
      </c>
      <c r="T166" s="71">
        <v>6.0879999999999997E-3</v>
      </c>
      <c r="U166" s="71">
        <v>0</v>
      </c>
      <c r="V166" s="71">
        <v>0</v>
      </c>
      <c r="W166" s="71">
        <v>0</v>
      </c>
      <c r="X166" s="71">
        <v>0</v>
      </c>
      <c r="Y166" s="71">
        <v>0</v>
      </c>
      <c r="Z166" s="71">
        <v>0</v>
      </c>
      <c r="AA166" s="71">
        <v>0</v>
      </c>
      <c r="AB166" s="71">
        <v>0</v>
      </c>
      <c r="AC166" s="71">
        <v>0</v>
      </c>
      <c r="AD166" s="71">
        <v>0</v>
      </c>
      <c r="AE166" s="71">
        <v>0</v>
      </c>
      <c r="AF166" s="71">
        <v>0</v>
      </c>
      <c r="AG166" s="71">
        <v>0</v>
      </c>
      <c r="AH166" s="71">
        <v>0</v>
      </c>
      <c r="AI166" s="71">
        <v>0</v>
      </c>
      <c r="AJ166" s="71">
        <v>0</v>
      </c>
      <c r="AK166" s="76">
        <f t="shared" si="0"/>
        <v>-1</v>
      </c>
    </row>
    <row r="167" spans="1:37" ht="15" hidden="1" customHeight="1" x14ac:dyDescent="0.45">
      <c r="A167" s="25" t="s">
        <v>763</v>
      </c>
      <c r="B167" s="67" t="s">
        <v>467</v>
      </c>
      <c r="C167" s="71">
        <v>2</v>
      </c>
      <c r="D167" s="71">
        <v>2</v>
      </c>
      <c r="E167" s="71">
        <v>2</v>
      </c>
      <c r="F167" s="71">
        <v>2</v>
      </c>
      <c r="G167" s="71">
        <v>2</v>
      </c>
      <c r="H167" s="71">
        <v>2</v>
      </c>
      <c r="I167" s="71">
        <v>2</v>
      </c>
      <c r="J167" s="71">
        <v>2</v>
      </c>
      <c r="K167" s="71">
        <v>2</v>
      </c>
      <c r="L167" s="71">
        <v>2</v>
      </c>
      <c r="M167" s="71">
        <v>2</v>
      </c>
      <c r="N167" s="71">
        <v>2</v>
      </c>
      <c r="O167" s="71">
        <v>2</v>
      </c>
      <c r="P167" s="71">
        <v>2</v>
      </c>
      <c r="Q167" s="71">
        <v>2</v>
      </c>
      <c r="R167" s="71">
        <v>2</v>
      </c>
      <c r="S167" s="71">
        <v>2</v>
      </c>
      <c r="T167" s="71">
        <v>2</v>
      </c>
      <c r="U167" s="71">
        <v>2</v>
      </c>
      <c r="V167" s="71">
        <v>2</v>
      </c>
      <c r="W167" s="71">
        <v>2</v>
      </c>
      <c r="X167" s="71">
        <v>2</v>
      </c>
      <c r="Y167" s="71">
        <v>2</v>
      </c>
      <c r="Z167" s="71">
        <v>2</v>
      </c>
      <c r="AA167" s="71">
        <v>2</v>
      </c>
      <c r="AB167" s="71">
        <v>2</v>
      </c>
      <c r="AC167" s="71">
        <v>1</v>
      </c>
      <c r="AD167" s="71">
        <v>1</v>
      </c>
      <c r="AE167" s="71">
        <v>1</v>
      </c>
      <c r="AF167" s="71">
        <v>1</v>
      </c>
      <c r="AG167" s="71">
        <v>1</v>
      </c>
      <c r="AH167" s="71">
        <v>1</v>
      </c>
      <c r="AI167" s="71">
        <v>1</v>
      </c>
      <c r="AJ167" s="71">
        <v>1</v>
      </c>
      <c r="AK167" s="76">
        <f t="shared" si="0"/>
        <v>-0.5</v>
      </c>
    </row>
    <row r="168" spans="1:37" ht="15" hidden="1" customHeight="1" x14ac:dyDescent="0.45">
      <c r="A168" s="25" t="s">
        <v>764</v>
      </c>
      <c r="B168" s="67" t="s">
        <v>487</v>
      </c>
      <c r="C168" s="71">
        <v>215.54371599999999</v>
      </c>
      <c r="D168" s="71">
        <v>210.536224</v>
      </c>
      <c r="E168" s="71">
        <v>205.281509</v>
      </c>
      <c r="F168" s="71">
        <v>199.15138200000001</v>
      </c>
      <c r="G168" s="71">
        <v>192.631989</v>
      </c>
      <c r="H168" s="71">
        <v>185.16712999999999</v>
      </c>
      <c r="I168" s="71">
        <v>177.04582199999999</v>
      </c>
      <c r="J168" s="71">
        <v>168.065887</v>
      </c>
      <c r="K168" s="71">
        <v>157.876114</v>
      </c>
      <c r="L168" s="71">
        <v>147.194794</v>
      </c>
      <c r="M168" s="71">
        <v>137.71614099999999</v>
      </c>
      <c r="N168" s="71">
        <v>128.654709</v>
      </c>
      <c r="O168" s="71">
        <v>119.06604</v>
      </c>
      <c r="P168" s="71">
        <v>107.715385</v>
      </c>
      <c r="Q168" s="71">
        <v>94.360039</v>
      </c>
      <c r="R168" s="71">
        <v>83.552764999999994</v>
      </c>
      <c r="S168" s="71">
        <v>72.848197999999996</v>
      </c>
      <c r="T168" s="71">
        <v>61.559372000000003</v>
      </c>
      <c r="U168" s="71">
        <v>52.001694000000001</v>
      </c>
      <c r="V168" s="71">
        <v>45.416930999999998</v>
      </c>
      <c r="W168" s="71">
        <v>39.109862999999997</v>
      </c>
      <c r="X168" s="71">
        <v>35.979152999999997</v>
      </c>
      <c r="Y168" s="71">
        <v>35.038158000000003</v>
      </c>
      <c r="Z168" s="71">
        <v>33.844414</v>
      </c>
      <c r="AA168" s="71">
        <v>31.473465000000001</v>
      </c>
      <c r="AB168" s="71">
        <v>29.932005</v>
      </c>
      <c r="AC168" s="71">
        <v>29.202660000000002</v>
      </c>
      <c r="AD168" s="71">
        <v>28.104379999999999</v>
      </c>
      <c r="AE168" s="71">
        <v>25.190338000000001</v>
      </c>
      <c r="AF168" s="71">
        <v>23.367892999999999</v>
      </c>
      <c r="AG168" s="71">
        <v>22.73424</v>
      </c>
      <c r="AH168" s="71">
        <v>21.021858000000002</v>
      </c>
      <c r="AI168" s="71">
        <v>20.437591999999999</v>
      </c>
      <c r="AJ168" s="71">
        <v>18.926850999999999</v>
      </c>
      <c r="AK168" s="76">
        <f t="shared" si="0"/>
        <v>-0.91010168872412189</v>
      </c>
    </row>
    <row r="169" spans="1:37" ht="15" hidden="1" customHeight="1" x14ac:dyDescent="0.45">
      <c r="A169" s="25" t="s">
        <v>765</v>
      </c>
      <c r="B169" s="67" t="s">
        <v>463</v>
      </c>
      <c r="C169" s="71">
        <v>99.820999</v>
      </c>
      <c r="D169" s="71">
        <v>96.334007</v>
      </c>
      <c r="E169" s="71">
        <v>92.896125999999995</v>
      </c>
      <c r="F169" s="71">
        <v>88.901756000000006</v>
      </c>
      <c r="G169" s="71">
        <v>84.639792999999997</v>
      </c>
      <c r="H169" s="71">
        <v>79.761902000000006</v>
      </c>
      <c r="I169" s="71">
        <v>74.492012000000003</v>
      </c>
      <c r="J169" s="71">
        <v>68.898003000000003</v>
      </c>
      <c r="K169" s="71">
        <v>62.945808</v>
      </c>
      <c r="L169" s="71">
        <v>56.800114000000001</v>
      </c>
      <c r="M169" s="71">
        <v>51.251922999999998</v>
      </c>
      <c r="N169" s="71">
        <v>46.546593000000001</v>
      </c>
      <c r="O169" s="71">
        <v>41.936633999999998</v>
      </c>
      <c r="P169" s="71">
        <v>36.680999999999997</v>
      </c>
      <c r="Q169" s="71">
        <v>30.962494</v>
      </c>
      <c r="R169" s="71">
        <v>27.666938999999999</v>
      </c>
      <c r="S169" s="71">
        <v>22.881525</v>
      </c>
      <c r="T169" s="71">
        <v>16.992913999999999</v>
      </c>
      <c r="U169" s="71">
        <v>12.178179</v>
      </c>
      <c r="V169" s="71">
        <v>10.902421</v>
      </c>
      <c r="W169" s="71">
        <v>9.5211620000000003</v>
      </c>
      <c r="X169" s="71">
        <v>9.0392569999999992</v>
      </c>
      <c r="Y169" s="71">
        <v>9.0135880000000004</v>
      </c>
      <c r="Z169" s="71">
        <v>9.0091040000000007</v>
      </c>
      <c r="AA169" s="71">
        <v>9</v>
      </c>
      <c r="AB169" s="71">
        <v>9</v>
      </c>
      <c r="AC169" s="71">
        <v>9</v>
      </c>
      <c r="AD169" s="71">
        <v>9</v>
      </c>
      <c r="AE169" s="71">
        <v>6.8876049999999998</v>
      </c>
      <c r="AF169" s="71">
        <v>6</v>
      </c>
      <c r="AG169" s="71">
        <v>6</v>
      </c>
      <c r="AH169" s="71">
        <v>5</v>
      </c>
      <c r="AI169" s="71">
        <v>5</v>
      </c>
      <c r="AJ169" s="71">
        <v>4</v>
      </c>
      <c r="AK169" s="76">
        <f t="shared" si="0"/>
        <v>-0.95847779901857499</v>
      </c>
    </row>
    <row r="170" spans="1:37" ht="15" hidden="1" customHeight="1" x14ac:dyDescent="0.45">
      <c r="A170" s="25" t="s">
        <v>766</v>
      </c>
      <c r="B170" s="67" t="s">
        <v>465</v>
      </c>
      <c r="C170" s="71">
        <v>60.888725000000001</v>
      </c>
      <c r="D170" s="71">
        <v>59.599586000000002</v>
      </c>
      <c r="E170" s="71">
        <v>58.098114000000002</v>
      </c>
      <c r="F170" s="71">
        <v>56.382266999999999</v>
      </c>
      <c r="G170" s="71">
        <v>54.660975999999998</v>
      </c>
      <c r="H170" s="71">
        <v>52.731544</v>
      </c>
      <c r="I170" s="71">
        <v>50.677979000000001</v>
      </c>
      <c r="J170" s="71">
        <v>48.235988999999996</v>
      </c>
      <c r="K170" s="71">
        <v>45.425991000000003</v>
      </c>
      <c r="L170" s="71">
        <v>42.344334000000003</v>
      </c>
      <c r="M170" s="71">
        <v>39.713711000000004</v>
      </c>
      <c r="N170" s="71">
        <v>37.033614999999998</v>
      </c>
      <c r="O170" s="71">
        <v>33.700232999999997</v>
      </c>
      <c r="P170" s="71">
        <v>29.694353</v>
      </c>
      <c r="Q170" s="71">
        <v>24.981192</v>
      </c>
      <c r="R170" s="71">
        <v>21.068031000000001</v>
      </c>
      <c r="S170" s="71">
        <v>16.845794999999999</v>
      </c>
      <c r="T170" s="71">
        <v>12.829840000000001</v>
      </c>
      <c r="U170" s="71">
        <v>9.5661129999999996</v>
      </c>
      <c r="V170" s="71">
        <v>5.9525379999999997</v>
      </c>
      <c r="W170" s="71">
        <v>3.0834760000000001</v>
      </c>
      <c r="X170" s="71">
        <v>2.0437430000000001</v>
      </c>
      <c r="Y170" s="71">
        <v>2.022332</v>
      </c>
      <c r="Z170" s="71">
        <v>2</v>
      </c>
      <c r="AA170" s="71">
        <v>1</v>
      </c>
      <c r="AB170" s="71">
        <v>7.3896000000000003E-2</v>
      </c>
      <c r="AC170" s="71">
        <v>0</v>
      </c>
      <c r="AD170" s="71">
        <v>0</v>
      </c>
      <c r="AE170" s="71">
        <v>0</v>
      </c>
      <c r="AF170" s="71">
        <v>0</v>
      </c>
      <c r="AG170" s="71">
        <v>0</v>
      </c>
      <c r="AH170" s="71">
        <v>0</v>
      </c>
      <c r="AI170" s="71">
        <v>0</v>
      </c>
      <c r="AJ170" s="71">
        <v>0</v>
      </c>
      <c r="AK170" s="76">
        <f t="shared" si="0"/>
        <v>-1</v>
      </c>
    </row>
    <row r="171" spans="1:37" ht="15" hidden="1" customHeight="1" x14ac:dyDescent="0.45">
      <c r="A171" s="25" t="s">
        <v>767</v>
      </c>
      <c r="B171" s="67" t="s">
        <v>467</v>
      </c>
      <c r="C171" s="71">
        <v>54.834000000000003</v>
      </c>
      <c r="D171" s="71">
        <v>54.602626999999998</v>
      </c>
      <c r="E171" s="71">
        <v>54.287277000000003</v>
      </c>
      <c r="F171" s="71">
        <v>53.867359</v>
      </c>
      <c r="G171" s="71">
        <v>53.331218999999997</v>
      </c>
      <c r="H171" s="71">
        <v>52.673690999999998</v>
      </c>
      <c r="I171" s="71">
        <v>51.875832000000003</v>
      </c>
      <c r="J171" s="71">
        <v>50.931908</v>
      </c>
      <c r="K171" s="71">
        <v>49.504317999999998</v>
      </c>
      <c r="L171" s="71">
        <v>48.050353999999999</v>
      </c>
      <c r="M171" s="71">
        <v>46.750506999999999</v>
      </c>
      <c r="N171" s="71">
        <v>45.074500999999998</v>
      </c>
      <c r="O171" s="71">
        <v>43.429169000000002</v>
      </c>
      <c r="P171" s="71">
        <v>41.340034000000003</v>
      </c>
      <c r="Q171" s="71">
        <v>38.416350999999999</v>
      </c>
      <c r="R171" s="71">
        <v>34.817799000000001</v>
      </c>
      <c r="S171" s="71">
        <v>33.12088</v>
      </c>
      <c r="T171" s="71">
        <v>31.736618</v>
      </c>
      <c r="U171" s="71">
        <v>30.257398999999999</v>
      </c>
      <c r="V171" s="71">
        <v>28.561975</v>
      </c>
      <c r="W171" s="71">
        <v>26.505227999999999</v>
      </c>
      <c r="X171" s="71">
        <v>24.896152000000001</v>
      </c>
      <c r="Y171" s="71">
        <v>24.002238999999999</v>
      </c>
      <c r="Z171" s="71">
        <v>22.835311999999998</v>
      </c>
      <c r="AA171" s="71">
        <v>21.473465000000001</v>
      </c>
      <c r="AB171" s="71">
        <v>20.858108999999999</v>
      </c>
      <c r="AC171" s="71">
        <v>20.202660000000002</v>
      </c>
      <c r="AD171" s="71">
        <v>19.104379999999999</v>
      </c>
      <c r="AE171" s="71">
        <v>18.302731999999999</v>
      </c>
      <c r="AF171" s="71">
        <v>17.367892999999999</v>
      </c>
      <c r="AG171" s="71">
        <v>16.73424</v>
      </c>
      <c r="AH171" s="71">
        <v>16.021858000000002</v>
      </c>
      <c r="AI171" s="71">
        <v>15.437593</v>
      </c>
      <c r="AJ171" s="71">
        <v>14.926850999999999</v>
      </c>
      <c r="AK171" s="76">
        <f t="shared" si="0"/>
        <v>-0.72662760346677091</v>
      </c>
    </row>
    <row r="172" spans="1:37" ht="15" hidden="1" customHeight="1" x14ac:dyDescent="0.45">
      <c r="A172" s="25" t="s">
        <v>768</v>
      </c>
      <c r="B172" s="67" t="s">
        <v>489</v>
      </c>
      <c r="C172" s="71">
        <v>44.898963999999999</v>
      </c>
      <c r="D172" s="71">
        <v>43.441718999999999</v>
      </c>
      <c r="E172" s="71">
        <v>42.320098999999999</v>
      </c>
      <c r="F172" s="71">
        <v>41.044547999999999</v>
      </c>
      <c r="G172" s="71">
        <v>39.660477</v>
      </c>
      <c r="H172" s="71">
        <v>38.261726000000003</v>
      </c>
      <c r="I172" s="71">
        <v>36.567405999999998</v>
      </c>
      <c r="J172" s="71">
        <v>34.854560999999997</v>
      </c>
      <c r="K172" s="71">
        <v>33.306663999999998</v>
      </c>
      <c r="L172" s="71">
        <v>31.261783999999999</v>
      </c>
      <c r="M172" s="71">
        <v>29.689229999999998</v>
      </c>
      <c r="N172" s="71">
        <v>27.584285999999999</v>
      </c>
      <c r="O172" s="71">
        <v>25.460850000000001</v>
      </c>
      <c r="P172" s="71">
        <v>22.788582000000002</v>
      </c>
      <c r="Q172" s="71">
        <v>20.112846000000001</v>
      </c>
      <c r="R172" s="71">
        <v>19.764987999999999</v>
      </c>
      <c r="S172" s="71">
        <v>19.242260000000002</v>
      </c>
      <c r="T172" s="71">
        <v>17.774730999999999</v>
      </c>
      <c r="U172" s="71">
        <v>16.716507</v>
      </c>
      <c r="V172" s="71">
        <v>16.31953</v>
      </c>
      <c r="W172" s="71">
        <v>15.877094</v>
      </c>
      <c r="X172" s="71">
        <v>15.134594</v>
      </c>
      <c r="Y172" s="71">
        <v>14.683035</v>
      </c>
      <c r="Z172" s="71">
        <v>14.161262000000001</v>
      </c>
      <c r="AA172" s="71">
        <v>13.160295</v>
      </c>
      <c r="AB172" s="71">
        <v>11.842724</v>
      </c>
      <c r="AC172" s="71">
        <v>10.910879</v>
      </c>
      <c r="AD172" s="71">
        <v>9.2561640000000001</v>
      </c>
      <c r="AE172" s="71">
        <v>7.2752249999999998</v>
      </c>
      <c r="AF172" s="71">
        <v>7.063383</v>
      </c>
      <c r="AG172" s="71">
        <v>5.9586119999999996</v>
      </c>
      <c r="AH172" s="71">
        <v>5.6265429999999999</v>
      </c>
      <c r="AI172" s="71">
        <v>5.369567</v>
      </c>
      <c r="AJ172" s="71">
        <v>4.1148309999999997</v>
      </c>
      <c r="AK172" s="76">
        <f t="shared" si="0"/>
        <v>-0.90527927773760508</v>
      </c>
    </row>
    <row r="173" spans="1:37" ht="15" hidden="1" customHeight="1" x14ac:dyDescent="0.45">
      <c r="A173" s="25" t="s">
        <v>769</v>
      </c>
      <c r="B173" s="67" t="s">
        <v>463</v>
      </c>
      <c r="C173" s="71">
        <v>27.617999999999999</v>
      </c>
      <c r="D173" s="71">
        <v>26.989173999999998</v>
      </c>
      <c r="E173" s="71">
        <v>26.124779</v>
      </c>
      <c r="F173" s="71">
        <v>25.050255</v>
      </c>
      <c r="G173" s="71">
        <v>23.826782000000001</v>
      </c>
      <c r="H173" s="71">
        <v>22.505248999999999</v>
      </c>
      <c r="I173" s="71">
        <v>20.889268999999999</v>
      </c>
      <c r="J173" s="71">
        <v>19.273282999999999</v>
      </c>
      <c r="K173" s="71">
        <v>17.847715000000001</v>
      </c>
      <c r="L173" s="71">
        <v>15.957036</v>
      </c>
      <c r="M173" s="71">
        <v>14.552009999999999</v>
      </c>
      <c r="N173" s="71">
        <v>12.95844</v>
      </c>
      <c r="O173" s="71">
        <v>10.966858</v>
      </c>
      <c r="P173" s="71">
        <v>8.650506</v>
      </c>
      <c r="Q173" s="71">
        <v>6.4741869999999997</v>
      </c>
      <c r="R173" s="71">
        <v>6.3414149999999996</v>
      </c>
      <c r="S173" s="71">
        <v>6.0690569999999999</v>
      </c>
      <c r="T173" s="71">
        <v>4.888954</v>
      </c>
      <c r="U173" s="71">
        <v>4.1170819999999999</v>
      </c>
      <c r="V173" s="71">
        <v>4.0796159999999997</v>
      </c>
      <c r="W173" s="71">
        <v>4.0533419999999998</v>
      </c>
      <c r="X173" s="71">
        <v>4</v>
      </c>
      <c r="Y173" s="71">
        <v>4</v>
      </c>
      <c r="Z173" s="71">
        <v>4</v>
      </c>
      <c r="AA173" s="71">
        <v>4</v>
      </c>
      <c r="AB173" s="71">
        <v>3.484483</v>
      </c>
      <c r="AC173" s="71">
        <v>3</v>
      </c>
      <c r="AD173" s="71">
        <v>2.8699659999999998</v>
      </c>
      <c r="AE173" s="71">
        <v>2</v>
      </c>
      <c r="AF173" s="71">
        <v>2</v>
      </c>
      <c r="AG173" s="71">
        <v>1</v>
      </c>
      <c r="AH173" s="71">
        <v>1</v>
      </c>
      <c r="AI173" s="71">
        <v>1</v>
      </c>
      <c r="AJ173" s="71">
        <v>0</v>
      </c>
      <c r="AK173" s="76">
        <f t="shared" si="0"/>
        <v>-1</v>
      </c>
    </row>
    <row r="174" spans="1:37" ht="15" hidden="1" customHeight="1" x14ac:dyDescent="0.45">
      <c r="A174" s="25" t="s">
        <v>770</v>
      </c>
      <c r="B174" s="67" t="s">
        <v>465</v>
      </c>
      <c r="C174" s="71">
        <v>1.301963</v>
      </c>
      <c r="D174" s="71">
        <v>1.001638</v>
      </c>
      <c r="E174" s="71">
        <v>0.77790099999999995</v>
      </c>
      <c r="F174" s="71">
        <v>0.61958199999999997</v>
      </c>
      <c r="G174" s="71">
        <v>0.51491699999999996</v>
      </c>
      <c r="H174" s="71">
        <v>0.51196299999999995</v>
      </c>
      <c r="I174" s="71">
        <v>0.51196299999999995</v>
      </c>
      <c r="J174" s="71">
        <v>0.51196299999999995</v>
      </c>
      <c r="K174" s="71">
        <v>0.51196299999999995</v>
      </c>
      <c r="L174" s="71">
        <v>0.51196299999999995</v>
      </c>
      <c r="M174" s="71">
        <v>0.51196299999999995</v>
      </c>
      <c r="N174" s="71">
        <v>0.51196299999999995</v>
      </c>
      <c r="O174" s="71">
        <v>0.51196299999999995</v>
      </c>
      <c r="P174" s="71">
        <v>0.31425799999999998</v>
      </c>
      <c r="Q174" s="71">
        <v>0</v>
      </c>
      <c r="R174" s="71">
        <v>0</v>
      </c>
      <c r="S174" s="71">
        <v>0</v>
      </c>
      <c r="T174" s="71">
        <v>0</v>
      </c>
      <c r="U174" s="71">
        <v>0</v>
      </c>
      <c r="V174" s="71">
        <v>0</v>
      </c>
      <c r="W174" s="71">
        <v>0</v>
      </c>
      <c r="X174" s="71">
        <v>0</v>
      </c>
      <c r="Y174" s="71">
        <v>0</v>
      </c>
      <c r="Z174" s="71">
        <v>0</v>
      </c>
      <c r="AA174" s="71">
        <v>0</v>
      </c>
      <c r="AB174" s="71">
        <v>0</v>
      </c>
      <c r="AC174" s="71">
        <v>0</v>
      </c>
      <c r="AD174" s="71">
        <v>0</v>
      </c>
      <c r="AE174" s="71">
        <v>0</v>
      </c>
      <c r="AF174" s="71">
        <v>0</v>
      </c>
      <c r="AG174" s="71">
        <v>0</v>
      </c>
      <c r="AH174" s="71">
        <v>0</v>
      </c>
      <c r="AI174" s="71">
        <v>0</v>
      </c>
      <c r="AJ174" s="71">
        <v>0</v>
      </c>
      <c r="AK174" s="76">
        <f t="shared" si="0"/>
        <v>-1</v>
      </c>
    </row>
    <row r="175" spans="1:37" ht="15" hidden="1" customHeight="1" x14ac:dyDescent="0.45">
      <c r="A175" s="25" t="s">
        <v>771</v>
      </c>
      <c r="B175" s="67" t="s">
        <v>467</v>
      </c>
      <c r="C175" s="71">
        <v>15.978999999999999</v>
      </c>
      <c r="D175" s="71">
        <v>15.450906</v>
      </c>
      <c r="E175" s="71">
        <v>15.41742</v>
      </c>
      <c r="F175" s="71">
        <v>15.374708999999999</v>
      </c>
      <c r="G175" s="71">
        <v>15.318778999999999</v>
      </c>
      <c r="H175" s="71">
        <v>15.244516000000001</v>
      </c>
      <c r="I175" s="71">
        <v>15.166175000000001</v>
      </c>
      <c r="J175" s="71">
        <v>15.069316000000001</v>
      </c>
      <c r="K175" s="71">
        <v>14.946982999999999</v>
      </c>
      <c r="L175" s="71">
        <v>14.792787000000001</v>
      </c>
      <c r="M175" s="71">
        <v>14.625257</v>
      </c>
      <c r="N175" s="71">
        <v>14.113884000000001</v>
      </c>
      <c r="O175" s="71">
        <v>13.982028</v>
      </c>
      <c r="P175" s="71">
        <v>13.823819</v>
      </c>
      <c r="Q175" s="71">
        <v>13.638659000000001</v>
      </c>
      <c r="R175" s="71">
        <v>13.423572999999999</v>
      </c>
      <c r="S175" s="71">
        <v>13.173204</v>
      </c>
      <c r="T175" s="71">
        <v>12.885776999999999</v>
      </c>
      <c r="U175" s="71">
        <v>12.599425</v>
      </c>
      <c r="V175" s="71">
        <v>12.239915999999999</v>
      </c>
      <c r="W175" s="71">
        <v>11.823752000000001</v>
      </c>
      <c r="X175" s="71">
        <v>11.134594</v>
      </c>
      <c r="Y175" s="71">
        <v>10.683035</v>
      </c>
      <c r="Z175" s="71">
        <v>10.161262000000001</v>
      </c>
      <c r="AA175" s="71">
        <v>9.1602949999999996</v>
      </c>
      <c r="AB175" s="71">
        <v>8.3582400000000003</v>
      </c>
      <c r="AC175" s="71">
        <v>7.9108790000000004</v>
      </c>
      <c r="AD175" s="71">
        <v>6.3861980000000003</v>
      </c>
      <c r="AE175" s="71">
        <v>5.2752249999999998</v>
      </c>
      <c r="AF175" s="71">
        <v>5.063383</v>
      </c>
      <c r="AG175" s="71">
        <v>4.9586119999999996</v>
      </c>
      <c r="AH175" s="71">
        <v>4.6265429999999999</v>
      </c>
      <c r="AI175" s="71">
        <v>4.369567</v>
      </c>
      <c r="AJ175" s="71">
        <v>4.1148309999999997</v>
      </c>
      <c r="AK175" s="76">
        <f t="shared" si="0"/>
        <v>-0.73368351344574878</v>
      </c>
    </row>
    <row r="176" spans="1:37" ht="15" hidden="1" customHeight="1" x14ac:dyDescent="0.45">
      <c r="A176" s="25" t="s">
        <v>772</v>
      </c>
      <c r="B176" s="67" t="s">
        <v>491</v>
      </c>
      <c r="C176" s="71">
        <v>38.413001999999999</v>
      </c>
      <c r="D176" s="71">
        <v>37.715865999999998</v>
      </c>
      <c r="E176" s="71">
        <v>36.925452999999997</v>
      </c>
      <c r="F176" s="71">
        <v>36.025458999999998</v>
      </c>
      <c r="G176" s="71">
        <v>34.807406999999998</v>
      </c>
      <c r="H176" s="71">
        <v>33.465018999999998</v>
      </c>
      <c r="I176" s="71">
        <v>31.991249</v>
      </c>
      <c r="J176" s="71">
        <v>30.366202999999999</v>
      </c>
      <c r="K176" s="71">
        <v>28.834060999999998</v>
      </c>
      <c r="L176" s="71">
        <v>25.344439999999999</v>
      </c>
      <c r="M176" s="71">
        <v>21.547867</v>
      </c>
      <c r="N176" s="71">
        <v>17.516041000000001</v>
      </c>
      <c r="O176" s="71">
        <v>13.536671999999999</v>
      </c>
      <c r="P176" s="71">
        <v>9.7291050000000006</v>
      </c>
      <c r="Q176" s="71">
        <v>8.3696169999999999</v>
      </c>
      <c r="R176" s="71">
        <v>7.5698629999999998</v>
      </c>
      <c r="S176" s="71">
        <v>7.2364660000000001</v>
      </c>
      <c r="T176" s="71">
        <v>6.7181699999999998</v>
      </c>
      <c r="U176" s="71">
        <v>5.8599040000000002</v>
      </c>
      <c r="V176" s="71">
        <v>4.8740059999999996</v>
      </c>
      <c r="W176" s="71">
        <v>4.2979890000000003</v>
      </c>
      <c r="X176" s="71">
        <v>3.7742969999999998</v>
      </c>
      <c r="Y176" s="71">
        <v>3.148101</v>
      </c>
      <c r="Z176" s="71">
        <v>3.1021899999999998</v>
      </c>
      <c r="AA176" s="71">
        <v>2.4912550000000002</v>
      </c>
      <c r="AB176" s="71">
        <v>2.046557</v>
      </c>
      <c r="AC176" s="71">
        <v>2</v>
      </c>
      <c r="AD176" s="71">
        <v>1.874182</v>
      </c>
      <c r="AE176" s="71">
        <v>1.2823850000000001</v>
      </c>
      <c r="AF176" s="71">
        <v>0.61815600000000004</v>
      </c>
      <c r="AG176" s="71">
        <v>0.17028199999999999</v>
      </c>
      <c r="AH176" s="71">
        <v>0</v>
      </c>
      <c r="AI176" s="71">
        <v>0</v>
      </c>
      <c r="AJ176" s="71">
        <v>0</v>
      </c>
      <c r="AK176" s="76">
        <f t="shared" si="0"/>
        <v>-1</v>
      </c>
    </row>
    <row r="177" spans="1:37" ht="15" hidden="1" customHeight="1" x14ac:dyDescent="0.45">
      <c r="A177" s="25" t="s">
        <v>773</v>
      </c>
      <c r="B177" s="67" t="s">
        <v>463</v>
      </c>
      <c r="C177" s="71">
        <v>4.7210000000000001</v>
      </c>
      <c r="D177" s="71">
        <v>4.4372400000000001</v>
      </c>
      <c r="E177" s="71">
        <v>4.185937</v>
      </c>
      <c r="F177" s="71">
        <v>3.9667509999999999</v>
      </c>
      <c r="G177" s="71">
        <v>3.5815009999999998</v>
      </c>
      <c r="H177" s="71">
        <v>3.228313</v>
      </c>
      <c r="I177" s="71">
        <v>2.908725</v>
      </c>
      <c r="J177" s="71">
        <v>2.4260120000000001</v>
      </c>
      <c r="K177" s="71">
        <v>2.2884479999999998</v>
      </c>
      <c r="L177" s="71">
        <v>2.2178849999999999</v>
      </c>
      <c r="M177" s="71">
        <v>2.1624110000000001</v>
      </c>
      <c r="N177" s="71">
        <v>2.119443</v>
      </c>
      <c r="O177" s="71">
        <v>2.086652</v>
      </c>
      <c r="P177" s="71">
        <v>2.0619999999999998</v>
      </c>
      <c r="Q177" s="71">
        <v>2.0437430000000001</v>
      </c>
      <c r="R177" s="71">
        <v>2.030427</v>
      </c>
      <c r="S177" s="71">
        <v>2.020861</v>
      </c>
      <c r="T177" s="71">
        <v>2.0140940000000001</v>
      </c>
      <c r="U177" s="71">
        <v>2.0053640000000001</v>
      </c>
      <c r="V177" s="71">
        <v>2</v>
      </c>
      <c r="W177" s="71">
        <v>2</v>
      </c>
      <c r="X177" s="71">
        <v>1.562724</v>
      </c>
      <c r="Y177" s="71">
        <v>1</v>
      </c>
      <c r="Z177" s="71">
        <v>1</v>
      </c>
      <c r="AA177" s="71">
        <v>0.421767</v>
      </c>
      <c r="AB177" s="71">
        <v>0</v>
      </c>
      <c r="AC177" s="71">
        <v>0</v>
      </c>
      <c r="AD177" s="71">
        <v>0</v>
      </c>
      <c r="AE177" s="71">
        <v>0</v>
      </c>
      <c r="AF177" s="71">
        <v>0</v>
      </c>
      <c r="AG177" s="71">
        <v>0</v>
      </c>
      <c r="AH177" s="71">
        <v>0</v>
      </c>
      <c r="AI177" s="71">
        <v>0</v>
      </c>
      <c r="AJ177" s="71">
        <v>0</v>
      </c>
      <c r="AK177" s="76">
        <f t="shared" si="0"/>
        <v>-1</v>
      </c>
    </row>
    <row r="178" spans="1:37" ht="15" hidden="1" customHeight="1" x14ac:dyDescent="0.45">
      <c r="A178" s="25" t="s">
        <v>774</v>
      </c>
      <c r="B178" s="67" t="s">
        <v>465</v>
      </c>
      <c r="C178" s="71">
        <v>3</v>
      </c>
      <c r="D178" s="71">
        <v>3</v>
      </c>
      <c r="E178" s="71">
        <v>3</v>
      </c>
      <c r="F178" s="71">
        <v>3</v>
      </c>
      <c r="G178" s="71">
        <v>3</v>
      </c>
      <c r="H178" s="71">
        <v>3</v>
      </c>
      <c r="I178" s="71">
        <v>3</v>
      </c>
      <c r="J178" s="71">
        <v>3</v>
      </c>
      <c r="K178" s="71">
        <v>3</v>
      </c>
      <c r="L178" s="71">
        <v>3</v>
      </c>
      <c r="M178" s="71">
        <v>3</v>
      </c>
      <c r="N178" s="71">
        <v>3</v>
      </c>
      <c r="O178" s="71">
        <v>3</v>
      </c>
      <c r="P178" s="71">
        <v>3</v>
      </c>
      <c r="Q178" s="71">
        <v>3</v>
      </c>
      <c r="R178" s="71">
        <v>3</v>
      </c>
      <c r="S178" s="71">
        <v>3</v>
      </c>
      <c r="T178" s="71">
        <v>2.766149</v>
      </c>
      <c r="U178" s="71">
        <v>2.5669499999999998</v>
      </c>
      <c r="V178" s="71">
        <v>2.4138739999999999</v>
      </c>
      <c r="W178" s="71">
        <v>2.2979889999999998</v>
      </c>
      <c r="X178" s="71">
        <v>2.2115719999999999</v>
      </c>
      <c r="Y178" s="71">
        <v>2.148101</v>
      </c>
      <c r="Z178" s="71">
        <v>2.1021899999999998</v>
      </c>
      <c r="AA178" s="71">
        <v>2.0694889999999999</v>
      </c>
      <c r="AB178" s="71">
        <v>2.046557</v>
      </c>
      <c r="AC178" s="71">
        <v>2</v>
      </c>
      <c r="AD178" s="71">
        <v>1.874182</v>
      </c>
      <c r="AE178" s="71">
        <v>1.2823850000000001</v>
      </c>
      <c r="AF178" s="71">
        <v>0.61815600000000004</v>
      </c>
      <c r="AG178" s="71">
        <v>0.17028199999999999</v>
      </c>
      <c r="AH178" s="71">
        <v>0</v>
      </c>
      <c r="AI178" s="71">
        <v>0</v>
      </c>
      <c r="AJ178" s="71">
        <v>0</v>
      </c>
      <c r="AK178" s="76">
        <f t="shared" si="0"/>
        <v>-1</v>
      </c>
    </row>
    <row r="179" spans="1:37" ht="15" hidden="1" customHeight="1" x14ac:dyDescent="0.45">
      <c r="A179" s="25" t="s">
        <v>775</v>
      </c>
      <c r="B179" s="67" t="s">
        <v>467</v>
      </c>
      <c r="C179" s="71">
        <v>30.692001000000001</v>
      </c>
      <c r="D179" s="71">
        <v>30.278625000000002</v>
      </c>
      <c r="E179" s="71">
        <v>29.739515000000001</v>
      </c>
      <c r="F179" s="71">
        <v>29.058710000000001</v>
      </c>
      <c r="G179" s="71">
        <v>28.225905999999998</v>
      </c>
      <c r="H179" s="71">
        <v>27.236708</v>
      </c>
      <c r="I179" s="71">
        <v>26.082525</v>
      </c>
      <c r="J179" s="71">
        <v>24.940190999999999</v>
      </c>
      <c r="K179" s="71">
        <v>23.545611999999998</v>
      </c>
      <c r="L179" s="71">
        <v>20.126556000000001</v>
      </c>
      <c r="M179" s="71">
        <v>16.385453999999999</v>
      </c>
      <c r="N179" s="71">
        <v>12.396597</v>
      </c>
      <c r="O179" s="71">
        <v>8.4500200000000003</v>
      </c>
      <c r="P179" s="71">
        <v>4.6671050000000003</v>
      </c>
      <c r="Q179" s="71">
        <v>3.3258730000000001</v>
      </c>
      <c r="R179" s="71">
        <v>2.5394369999999999</v>
      </c>
      <c r="S179" s="71">
        <v>2.2156060000000002</v>
      </c>
      <c r="T179" s="71">
        <v>1.937926</v>
      </c>
      <c r="U179" s="71">
        <v>1.28759</v>
      </c>
      <c r="V179" s="71">
        <v>0.46013199999999999</v>
      </c>
      <c r="W179" s="71">
        <v>0</v>
      </c>
      <c r="X179" s="71">
        <v>0</v>
      </c>
      <c r="Y179" s="71">
        <v>0</v>
      </c>
      <c r="Z179" s="71">
        <v>0</v>
      </c>
      <c r="AA179" s="71">
        <v>0</v>
      </c>
      <c r="AB179" s="71">
        <v>0</v>
      </c>
      <c r="AC179" s="71">
        <v>0</v>
      </c>
      <c r="AD179" s="71">
        <v>0</v>
      </c>
      <c r="AE179" s="71">
        <v>0</v>
      </c>
      <c r="AF179" s="71">
        <v>0</v>
      </c>
      <c r="AG179" s="71">
        <v>0</v>
      </c>
      <c r="AH179" s="71">
        <v>0</v>
      </c>
      <c r="AI179" s="71">
        <v>0</v>
      </c>
      <c r="AJ179" s="71">
        <v>0</v>
      </c>
      <c r="AK179" s="76">
        <f t="shared" si="0"/>
        <v>-1</v>
      </c>
    </row>
    <row r="180" spans="1:37" ht="15" hidden="1" customHeight="1" x14ac:dyDescent="0.45">
      <c r="A180" s="25" t="s">
        <v>776</v>
      </c>
      <c r="B180" s="64" t="s">
        <v>548</v>
      </c>
      <c r="C180" s="73">
        <v>2728.741943</v>
      </c>
      <c r="D180" s="73">
        <v>2631.5463869999999</v>
      </c>
      <c r="E180" s="73">
        <v>2538.5214839999999</v>
      </c>
      <c r="F180" s="73">
        <v>2446.27124</v>
      </c>
      <c r="G180" s="73">
        <v>2349.8002929999998</v>
      </c>
      <c r="H180" s="73">
        <v>2232.296875</v>
      </c>
      <c r="I180" s="73">
        <v>2128.6743160000001</v>
      </c>
      <c r="J180" s="73">
        <v>2026.4326169999999</v>
      </c>
      <c r="K180" s="73">
        <v>1929.7532960000001</v>
      </c>
      <c r="L180" s="73">
        <v>1829.450073</v>
      </c>
      <c r="M180" s="73">
        <v>1721.3271480000001</v>
      </c>
      <c r="N180" s="73">
        <v>1594.8364260000001</v>
      </c>
      <c r="O180" s="73">
        <v>1464.7104489999999</v>
      </c>
      <c r="P180" s="73">
        <v>1334.5633539999999</v>
      </c>
      <c r="Q180" s="73">
        <v>1231.015259</v>
      </c>
      <c r="R180" s="73">
        <v>1141.918457</v>
      </c>
      <c r="S180" s="73">
        <v>1053.5158690000001</v>
      </c>
      <c r="T180" s="73">
        <v>969.68499799999995</v>
      </c>
      <c r="U180" s="73">
        <v>906.70452899999998</v>
      </c>
      <c r="V180" s="73">
        <v>835.82226600000001</v>
      </c>
      <c r="W180" s="73">
        <v>776.64923099999999</v>
      </c>
      <c r="X180" s="73">
        <v>710.40698199999997</v>
      </c>
      <c r="Y180" s="73">
        <v>656.64575200000002</v>
      </c>
      <c r="Z180" s="73">
        <v>597.98205600000006</v>
      </c>
      <c r="AA180" s="73">
        <v>541.08441200000004</v>
      </c>
      <c r="AB180" s="73">
        <v>494.80404700000003</v>
      </c>
      <c r="AC180" s="73">
        <v>452.75570699999997</v>
      </c>
      <c r="AD180" s="73">
        <v>401.067657</v>
      </c>
      <c r="AE180" s="73">
        <v>357.33709700000003</v>
      </c>
      <c r="AF180" s="73">
        <v>314.92657500000001</v>
      </c>
      <c r="AG180" s="73">
        <v>266.90798999999998</v>
      </c>
      <c r="AH180" s="73">
        <v>208.40373199999999</v>
      </c>
      <c r="AI180" s="73">
        <v>168.269531</v>
      </c>
      <c r="AJ180" s="73">
        <v>133.399002</v>
      </c>
      <c r="AK180" s="76">
        <f t="shared" si="0"/>
        <v>-0.94930775202785733</v>
      </c>
    </row>
    <row r="181" spans="1:37" ht="15.75" hidden="1" customHeight="1" x14ac:dyDescent="0.45">
      <c r="AK181" s="76" t="e">
        <f t="shared" si="0"/>
        <v>#DIV/0!</v>
      </c>
    </row>
    <row r="182" spans="1:37" ht="15.75" hidden="1" customHeight="1" x14ac:dyDescent="0.45">
      <c r="AK182" s="76" t="e">
        <f t="shared" si="0"/>
        <v>#DIV/0!</v>
      </c>
    </row>
    <row r="183" spans="1:37" ht="15" customHeight="1" x14ac:dyDescent="0.45">
      <c r="B183" s="64" t="s">
        <v>777</v>
      </c>
      <c r="AK183" s="76"/>
    </row>
    <row r="184" spans="1:37" ht="15" customHeight="1" x14ac:dyDescent="0.45">
      <c r="A184" s="72" t="s">
        <v>778</v>
      </c>
      <c r="B184" s="75" t="s">
        <v>670</v>
      </c>
      <c r="C184" s="30">
        <v>75.897000000000006</v>
      </c>
      <c r="D184" s="30">
        <v>74.474523751239559</v>
      </c>
      <c r="E184" s="30">
        <v>73.169159173576176</v>
      </c>
      <c r="F184" s="30">
        <v>72.518698494773972</v>
      </c>
      <c r="G184" s="30">
        <v>71.867830960709853</v>
      </c>
      <c r="H184" s="30">
        <v>71.7908137750116</v>
      </c>
      <c r="I184" s="30">
        <v>71.959235727295919</v>
      </c>
      <c r="J184" s="30">
        <v>72.210058110375655</v>
      </c>
      <c r="K184" s="30">
        <v>72.380069129952773</v>
      </c>
      <c r="L184" s="30">
        <v>72.464789301359289</v>
      </c>
      <c r="M184" s="30">
        <v>72.306428365949102</v>
      </c>
      <c r="N184" s="30">
        <v>71.738265056565865</v>
      </c>
      <c r="O184" s="30">
        <v>71.743594739167889</v>
      </c>
      <c r="P184" s="30">
        <v>71.993257192855268</v>
      </c>
      <c r="Q184" s="30">
        <v>72.161589519170903</v>
      </c>
      <c r="R184" s="30">
        <v>72.247229293886775</v>
      </c>
      <c r="S184" s="30">
        <v>72.414438185003462</v>
      </c>
      <c r="T184" s="30">
        <v>72.419189986975894</v>
      </c>
      <c r="U184" s="30">
        <v>72.422878639548429</v>
      </c>
      <c r="V184" s="30">
        <v>72.509780447288847</v>
      </c>
      <c r="W184" s="30">
        <v>72.761245886186913</v>
      </c>
      <c r="X184" s="30">
        <v>72.84769684203205</v>
      </c>
      <c r="Y184" s="30">
        <v>73.099771561971266</v>
      </c>
      <c r="Z184" s="30">
        <v>73.269150094149779</v>
      </c>
      <c r="AA184" s="30">
        <v>73.520560117343962</v>
      </c>
      <c r="AB184" s="30">
        <v>73.609362591646416</v>
      </c>
      <c r="AC184" s="30">
        <v>73.779950717270637</v>
      </c>
      <c r="AD184" s="30">
        <v>73.950325472489354</v>
      </c>
      <c r="AE184" s="30">
        <v>74.121247375165751</v>
      </c>
      <c r="AF184" s="30">
        <v>74.291001888651607</v>
      </c>
      <c r="AG184" s="30">
        <v>74.462330600371402</v>
      </c>
      <c r="AH184" s="30">
        <v>74.550719604257552</v>
      </c>
      <c r="AI184" s="30">
        <v>74.639328065058677</v>
      </c>
      <c r="AJ184" s="30">
        <v>74.726621980211931</v>
      </c>
      <c r="AK184" s="76">
        <f>(AJ184-D184)/D184</f>
        <v>3.385026399288333E-3</v>
      </c>
    </row>
    <row r="185" spans="1:37" ht="15" hidden="1" customHeight="1" x14ac:dyDescent="0.45">
      <c r="A185" s="25" t="s">
        <v>779</v>
      </c>
      <c r="B185" s="67" t="s">
        <v>469</v>
      </c>
      <c r="C185" s="71">
        <v>47.200004999999997</v>
      </c>
      <c r="D185" s="71">
        <v>47.403998999999999</v>
      </c>
      <c r="E185" s="71">
        <v>47.612076000000002</v>
      </c>
      <c r="F185" s="71">
        <v>47.824322000000002</v>
      </c>
      <c r="G185" s="71">
        <v>47.954169999999998</v>
      </c>
      <c r="H185" s="71">
        <v>48.097442999999998</v>
      </c>
      <c r="I185" s="71">
        <v>47.322678000000003</v>
      </c>
      <c r="J185" s="71">
        <v>47.489249999999998</v>
      </c>
      <c r="K185" s="71">
        <v>47.666106999999997</v>
      </c>
      <c r="L185" s="71">
        <v>47.905124999999998</v>
      </c>
      <c r="M185" s="71">
        <v>48.148926000000003</v>
      </c>
      <c r="N185" s="71">
        <v>48.397593999999998</v>
      </c>
      <c r="O185" s="71">
        <v>48.651249</v>
      </c>
      <c r="P185" s="71">
        <v>48.909968999999997</v>
      </c>
      <c r="Q185" s="71">
        <v>49.151558000000001</v>
      </c>
      <c r="R185" s="71">
        <v>49.420731000000004</v>
      </c>
      <c r="S185" s="71">
        <v>49.687190999999999</v>
      </c>
      <c r="T185" s="71">
        <v>49.919746000000004</v>
      </c>
      <c r="U185" s="71">
        <v>50.169528999999997</v>
      </c>
      <c r="V185" s="71">
        <v>50.460892000000001</v>
      </c>
      <c r="W185" s="71">
        <v>50.75808</v>
      </c>
      <c r="X185" s="71">
        <v>50.952365999999998</v>
      </c>
      <c r="Y185" s="71">
        <v>51.261566000000002</v>
      </c>
      <c r="Z185" s="71">
        <v>51.576942000000003</v>
      </c>
      <c r="AA185" s="71">
        <v>51.842711999999999</v>
      </c>
      <c r="AB185" s="71">
        <v>52.008674999999997</v>
      </c>
      <c r="AC185" s="71">
        <v>52.343349000000003</v>
      </c>
      <c r="AD185" s="71">
        <v>52.626801</v>
      </c>
      <c r="AE185" s="71">
        <v>51.974997999999999</v>
      </c>
      <c r="AF185" s="71">
        <v>52.300044999999997</v>
      </c>
      <c r="AG185" s="71">
        <v>52.633873000000001</v>
      </c>
      <c r="AH185" s="71">
        <v>52.993594999999999</v>
      </c>
      <c r="AI185" s="71">
        <v>53.301022000000003</v>
      </c>
      <c r="AJ185" s="71">
        <v>53.652625999999998</v>
      </c>
      <c r="AK185" s="69">
        <v>3.8769999999999998E-3</v>
      </c>
    </row>
    <row r="186" spans="1:37" ht="15" hidden="1" customHeight="1" x14ac:dyDescent="0.45">
      <c r="A186" s="25" t="s">
        <v>780</v>
      </c>
      <c r="B186" s="67" t="s">
        <v>471</v>
      </c>
      <c r="C186" s="71">
        <v>29.16</v>
      </c>
      <c r="D186" s="71">
        <v>28.993198</v>
      </c>
      <c r="E186" s="71">
        <v>28.830814</v>
      </c>
      <c r="F186" s="71">
        <v>28.698181000000002</v>
      </c>
      <c r="G186" s="71">
        <v>28.871372000000001</v>
      </c>
      <c r="H186" s="71">
        <v>29.048023000000001</v>
      </c>
      <c r="I186" s="71">
        <v>29.228210000000001</v>
      </c>
      <c r="J186" s="71">
        <v>29.411999000000002</v>
      </c>
      <c r="K186" s="71">
        <v>29.599463</v>
      </c>
      <c r="L186" s="71">
        <v>29.744554999999998</v>
      </c>
      <c r="M186" s="71">
        <v>29.937885000000001</v>
      </c>
      <c r="N186" s="71">
        <v>30.115998999999999</v>
      </c>
      <c r="O186" s="71">
        <v>30.210578999999999</v>
      </c>
      <c r="P186" s="71">
        <v>30.275282000000001</v>
      </c>
      <c r="Q186" s="71">
        <v>30.348227999999999</v>
      </c>
      <c r="R186" s="71">
        <v>30.205151000000001</v>
      </c>
      <c r="S186" s="71">
        <v>30.400558</v>
      </c>
      <c r="T186" s="71">
        <v>30.532520000000002</v>
      </c>
      <c r="U186" s="71">
        <v>30.70055</v>
      </c>
      <c r="V186" s="71">
        <v>30.885597000000001</v>
      </c>
      <c r="W186" s="71">
        <v>31.11758</v>
      </c>
      <c r="X186" s="71">
        <v>31.312695000000001</v>
      </c>
      <c r="Y186" s="71">
        <v>31.461216</v>
      </c>
      <c r="Z186" s="71">
        <v>30.550689999999999</v>
      </c>
      <c r="AA186" s="71">
        <v>30.808035</v>
      </c>
      <c r="AB186" s="71">
        <v>31.044256000000001</v>
      </c>
      <c r="AC186" s="71">
        <v>31.312002</v>
      </c>
      <c r="AD186" s="71">
        <v>31.573992000000001</v>
      </c>
      <c r="AE186" s="71">
        <v>31.813006999999999</v>
      </c>
      <c r="AF186" s="71">
        <v>32.097136999999996</v>
      </c>
      <c r="AG186" s="71">
        <v>32.386955</v>
      </c>
      <c r="AH186" s="71">
        <v>32.682563999999999</v>
      </c>
      <c r="AI186" s="71">
        <v>32.984085</v>
      </c>
      <c r="AJ186" s="71">
        <v>33.291640999999998</v>
      </c>
      <c r="AK186" s="69">
        <v>4.3299999999999996E-3</v>
      </c>
    </row>
    <row r="187" spans="1:37" ht="15" hidden="1" customHeight="1" x14ac:dyDescent="0.45">
      <c r="A187" s="25" t="s">
        <v>781</v>
      </c>
      <c r="B187" s="67" t="s">
        <v>473</v>
      </c>
      <c r="C187" s="71">
        <v>73.754028000000005</v>
      </c>
      <c r="D187" s="71">
        <v>74.558807000000002</v>
      </c>
      <c r="E187" s="71">
        <v>75.016578999999993</v>
      </c>
      <c r="F187" s="71">
        <v>74.483513000000002</v>
      </c>
      <c r="G187" s="71">
        <v>74.903328000000002</v>
      </c>
      <c r="H187" s="71">
        <v>74.312172000000004</v>
      </c>
      <c r="I187" s="71">
        <v>74.691505000000006</v>
      </c>
      <c r="J187" s="71">
        <v>74.194252000000006</v>
      </c>
      <c r="K187" s="71">
        <v>74.707061999999993</v>
      </c>
      <c r="L187" s="71">
        <v>75.230103</v>
      </c>
      <c r="M187" s="71">
        <v>75.763626000000002</v>
      </c>
      <c r="N187" s="71">
        <v>75.307807999999994</v>
      </c>
      <c r="O187" s="71">
        <v>74.862876999999997</v>
      </c>
      <c r="P187" s="71">
        <v>75.429046999999997</v>
      </c>
      <c r="Q187" s="71">
        <v>76.006538000000006</v>
      </c>
      <c r="R187" s="71">
        <v>76.573532</v>
      </c>
      <c r="S187" s="71">
        <v>77.115836999999999</v>
      </c>
      <c r="T187" s="71">
        <v>77.725121000000001</v>
      </c>
      <c r="U187" s="71">
        <v>77.062759</v>
      </c>
      <c r="V187" s="71">
        <v>77.429114999999996</v>
      </c>
      <c r="W187" s="71">
        <v>78.034263999999993</v>
      </c>
      <c r="X187" s="71">
        <v>77.252716000000007</v>
      </c>
      <c r="Y187" s="71">
        <v>77.929259999999999</v>
      </c>
      <c r="Z187" s="71">
        <v>78.074096999999995</v>
      </c>
      <c r="AA187" s="71">
        <v>78.173759000000004</v>
      </c>
      <c r="AB187" s="71">
        <v>78.497817999999995</v>
      </c>
      <c r="AC187" s="71">
        <v>79.026732999999993</v>
      </c>
      <c r="AD187" s="71">
        <v>79.704498000000001</v>
      </c>
      <c r="AE187" s="71">
        <v>80.466399999999993</v>
      </c>
      <c r="AF187" s="71">
        <v>81.243538000000001</v>
      </c>
      <c r="AG187" s="71">
        <v>82.036224000000004</v>
      </c>
      <c r="AH187" s="71">
        <v>82.844772000000006</v>
      </c>
      <c r="AI187" s="71">
        <v>83.667793000000003</v>
      </c>
      <c r="AJ187" s="71">
        <v>84.508987000000005</v>
      </c>
      <c r="AK187" s="69">
        <v>3.9220000000000001E-3</v>
      </c>
    </row>
    <row r="188" spans="1:37" ht="15" hidden="1" customHeight="1" x14ac:dyDescent="0.45">
      <c r="A188" s="25" t="s">
        <v>782</v>
      </c>
      <c r="B188" s="67" t="s">
        <v>475</v>
      </c>
      <c r="C188" s="71">
        <v>408.14001500000001</v>
      </c>
      <c r="D188" s="71">
        <v>411.34274299999998</v>
      </c>
      <c r="E188" s="71">
        <v>414.60964999999999</v>
      </c>
      <c r="F188" s="71">
        <v>417.94186400000001</v>
      </c>
      <c r="G188" s="71">
        <v>421.34066799999999</v>
      </c>
      <c r="H188" s="71">
        <v>424.73052999999999</v>
      </c>
      <c r="I188" s="71">
        <v>428.21127300000001</v>
      </c>
      <c r="J188" s="71">
        <v>431.69683800000001</v>
      </c>
      <c r="K188" s="71">
        <v>434.37338299999999</v>
      </c>
      <c r="L188" s="71">
        <v>438.07861300000002</v>
      </c>
      <c r="M188" s="71">
        <v>441.86914100000001</v>
      </c>
      <c r="N188" s="71">
        <v>443.74774200000002</v>
      </c>
      <c r="O188" s="71">
        <v>444.746826</v>
      </c>
      <c r="P188" s="71">
        <v>444.23547400000001</v>
      </c>
      <c r="Q188" s="71">
        <v>445.61651599999999</v>
      </c>
      <c r="R188" s="71">
        <v>447.37304699999999</v>
      </c>
      <c r="S188" s="71">
        <v>450.20770299999998</v>
      </c>
      <c r="T188" s="71">
        <v>453.192566</v>
      </c>
      <c r="U188" s="71">
        <v>455.67306500000001</v>
      </c>
      <c r="V188" s="71">
        <v>455.23440599999998</v>
      </c>
      <c r="W188" s="71">
        <v>453.89593500000001</v>
      </c>
      <c r="X188" s="71">
        <v>455.65072600000002</v>
      </c>
      <c r="Y188" s="71">
        <v>450.31094400000001</v>
      </c>
      <c r="Z188" s="71">
        <v>453.25787400000002</v>
      </c>
      <c r="AA188" s="71">
        <v>456.30365</v>
      </c>
      <c r="AB188" s="71">
        <v>460.450378</v>
      </c>
      <c r="AC188" s="71">
        <v>465.70007299999997</v>
      </c>
      <c r="AD188" s="71">
        <v>471.05465700000002</v>
      </c>
      <c r="AE188" s="71">
        <v>476.51644900000002</v>
      </c>
      <c r="AF188" s="71">
        <v>481.61431900000002</v>
      </c>
      <c r="AG188" s="71">
        <v>486.11874399999999</v>
      </c>
      <c r="AH188" s="71">
        <v>489.82290599999999</v>
      </c>
      <c r="AI188" s="71">
        <v>493.19726600000001</v>
      </c>
      <c r="AJ188" s="71">
        <v>496.60611</v>
      </c>
      <c r="AK188" s="69">
        <v>5.9040000000000004E-3</v>
      </c>
    </row>
    <row r="189" spans="1:37" ht="15" hidden="1" customHeight="1" x14ac:dyDescent="0.45">
      <c r="A189" s="25" t="s">
        <v>783</v>
      </c>
      <c r="B189" s="67" t="s">
        <v>477</v>
      </c>
      <c r="C189" s="71">
        <v>66.219994</v>
      </c>
      <c r="D189" s="71">
        <v>64.784401000000003</v>
      </c>
      <c r="E189" s="71">
        <v>62.829268999999996</v>
      </c>
      <c r="F189" s="71">
        <v>61.955165999999998</v>
      </c>
      <c r="G189" s="71">
        <v>62.182884000000001</v>
      </c>
      <c r="H189" s="71">
        <v>62.305472999999999</v>
      </c>
      <c r="I189" s="71">
        <v>62.540733000000003</v>
      </c>
      <c r="J189" s="71">
        <v>61.514296999999999</v>
      </c>
      <c r="K189" s="71">
        <v>61.618915999999999</v>
      </c>
      <c r="L189" s="71">
        <v>60.762084999999999</v>
      </c>
      <c r="M189" s="71">
        <v>61.014648000000001</v>
      </c>
      <c r="N189" s="71">
        <v>60.177216000000001</v>
      </c>
      <c r="O189" s="71">
        <v>60.335144</v>
      </c>
      <c r="P189" s="71">
        <v>60.500225</v>
      </c>
      <c r="Q189" s="71">
        <v>59.772320000000001</v>
      </c>
      <c r="R189" s="71">
        <v>59.011868</v>
      </c>
      <c r="S189" s="71">
        <v>59.229301</v>
      </c>
      <c r="T189" s="71">
        <v>58.517280999999997</v>
      </c>
      <c r="U189" s="71">
        <v>58.793953000000002</v>
      </c>
      <c r="V189" s="71">
        <v>57.016426000000003</v>
      </c>
      <c r="W189" s="71">
        <v>57.104149</v>
      </c>
      <c r="X189" s="71">
        <v>57.415508000000003</v>
      </c>
      <c r="Y189" s="71">
        <v>57.733100999999998</v>
      </c>
      <c r="Z189" s="71">
        <v>58.057045000000002</v>
      </c>
      <c r="AA189" s="71">
        <v>58.387459</v>
      </c>
      <c r="AB189" s="71">
        <v>58.724494999999997</v>
      </c>
      <c r="AC189" s="71">
        <v>59.068260000000002</v>
      </c>
      <c r="AD189" s="71">
        <v>59.418906999999997</v>
      </c>
      <c r="AE189" s="71">
        <v>59.776566000000003</v>
      </c>
      <c r="AF189" s="71">
        <v>59.141373000000002</v>
      </c>
      <c r="AG189" s="71">
        <v>59.513480999999999</v>
      </c>
      <c r="AH189" s="71">
        <v>59.893031999999998</v>
      </c>
      <c r="AI189" s="71">
        <v>60.280166999999999</v>
      </c>
      <c r="AJ189" s="71">
        <v>60.675049000000001</v>
      </c>
      <c r="AK189" s="69">
        <v>-2.0460000000000001E-3</v>
      </c>
    </row>
    <row r="190" spans="1:37" ht="15" hidden="1" customHeight="1" x14ac:dyDescent="0.45">
      <c r="A190" s="25" t="s">
        <v>784</v>
      </c>
      <c r="B190" s="67" t="s">
        <v>479</v>
      </c>
      <c r="C190" s="71">
        <v>99.579993999999999</v>
      </c>
      <c r="D190" s="71">
        <v>100.86159499999999</v>
      </c>
      <c r="E190" s="71">
        <v>102.505432</v>
      </c>
      <c r="F190" s="71">
        <v>104.18214399999999</v>
      </c>
      <c r="G190" s="71">
        <v>105.892387</v>
      </c>
      <c r="H190" s="71">
        <v>107.24015</v>
      </c>
      <c r="I190" s="71">
        <v>108.931381</v>
      </c>
      <c r="J190" s="71">
        <v>107.03632399999999</v>
      </c>
      <c r="K190" s="71">
        <v>108.359695</v>
      </c>
      <c r="L190" s="71">
        <v>110.682755</v>
      </c>
      <c r="M190" s="71">
        <v>112.511848</v>
      </c>
      <c r="N190" s="71">
        <v>112.4627</v>
      </c>
      <c r="O190" s="71">
        <v>114.428589</v>
      </c>
      <c r="P190" s="71">
        <v>116.45137</v>
      </c>
      <c r="Q190" s="71">
        <v>118.521393</v>
      </c>
      <c r="R190" s="71">
        <v>120.622337</v>
      </c>
      <c r="S190" s="71">
        <v>122.747726</v>
      </c>
      <c r="T190" s="71">
        <v>124.93506600000001</v>
      </c>
      <c r="U190" s="71">
        <v>127.17532300000001</v>
      </c>
      <c r="V190" s="71">
        <v>129.458023</v>
      </c>
      <c r="W190" s="71">
        <v>131.70015000000001</v>
      </c>
      <c r="X190" s="71">
        <v>133.07186899999999</v>
      </c>
      <c r="Y190" s="71">
        <v>134.758499</v>
      </c>
      <c r="Z190" s="71">
        <v>137.30403100000001</v>
      </c>
      <c r="AA190" s="71">
        <v>140.12048300000001</v>
      </c>
      <c r="AB190" s="71">
        <v>142.935318</v>
      </c>
      <c r="AC190" s="71">
        <v>145.61528000000001</v>
      </c>
      <c r="AD190" s="71">
        <v>148.56475800000001</v>
      </c>
      <c r="AE190" s="71">
        <v>151.53173799999999</v>
      </c>
      <c r="AF190" s="71">
        <v>154.55941799999999</v>
      </c>
      <c r="AG190" s="71">
        <v>157.60102800000001</v>
      </c>
      <c r="AH190" s="71">
        <v>160.66731300000001</v>
      </c>
      <c r="AI190" s="71">
        <v>163.79016100000001</v>
      </c>
      <c r="AJ190" s="71">
        <v>167.03793300000001</v>
      </c>
      <c r="AK190" s="69">
        <v>1.5890000000000001E-2</v>
      </c>
    </row>
    <row r="191" spans="1:37" ht="15" hidden="1" customHeight="1" x14ac:dyDescent="0.45">
      <c r="A191" s="25" t="s">
        <v>785</v>
      </c>
      <c r="B191" s="67" t="s">
        <v>481</v>
      </c>
      <c r="C191" s="71">
        <v>66.659996000000007</v>
      </c>
      <c r="D191" s="71">
        <v>66.673203000000001</v>
      </c>
      <c r="E191" s="71">
        <v>66.949698999999995</v>
      </c>
      <c r="F191" s="71">
        <v>67.438896</v>
      </c>
      <c r="G191" s="71">
        <v>68.010802999999996</v>
      </c>
      <c r="H191" s="71">
        <v>67.634460000000004</v>
      </c>
      <c r="I191" s="71">
        <v>68.163948000000005</v>
      </c>
      <c r="J191" s="71">
        <v>68.709625000000003</v>
      </c>
      <c r="K191" s="71">
        <v>68.242821000000006</v>
      </c>
      <c r="L191" s="71">
        <v>68.768867</v>
      </c>
      <c r="M191" s="71">
        <v>69.228447000000003</v>
      </c>
      <c r="N191" s="71">
        <v>69.576156999999995</v>
      </c>
      <c r="O191" s="71">
        <v>69.564757999999998</v>
      </c>
      <c r="P191" s="71">
        <v>69.909263999999993</v>
      </c>
      <c r="Q191" s="71">
        <v>70.258362000000005</v>
      </c>
      <c r="R191" s="71">
        <v>66.280197000000001</v>
      </c>
      <c r="S191" s="71">
        <v>67.016647000000006</v>
      </c>
      <c r="T191" s="71">
        <v>67.198158000000006</v>
      </c>
      <c r="U191" s="71">
        <v>67.213904999999997</v>
      </c>
      <c r="V191" s="71">
        <v>67.380836000000002</v>
      </c>
      <c r="W191" s="71">
        <v>67.865082000000001</v>
      </c>
      <c r="X191" s="71">
        <v>68.396652000000003</v>
      </c>
      <c r="Y191" s="71">
        <v>68.935721999999998</v>
      </c>
      <c r="Z191" s="71">
        <v>69.530547999999996</v>
      </c>
      <c r="AA191" s="71">
        <v>69.121452000000005</v>
      </c>
      <c r="AB191" s="71">
        <v>69.834923000000003</v>
      </c>
      <c r="AC191" s="71">
        <v>70.976799</v>
      </c>
      <c r="AD191" s="71">
        <v>71.665572999999995</v>
      </c>
      <c r="AE191" s="71">
        <v>70.541672000000005</v>
      </c>
      <c r="AF191" s="71">
        <v>70.828102000000001</v>
      </c>
      <c r="AG191" s="71">
        <v>71.441460000000006</v>
      </c>
      <c r="AH191" s="71">
        <v>70.958832000000001</v>
      </c>
      <c r="AI191" s="71">
        <v>71.580048000000005</v>
      </c>
      <c r="AJ191" s="71">
        <v>72.505195999999998</v>
      </c>
      <c r="AK191" s="69">
        <v>2.624E-3</v>
      </c>
    </row>
    <row r="192" spans="1:37" ht="15" hidden="1" customHeight="1" x14ac:dyDescent="0.45">
      <c r="A192" s="25" t="s">
        <v>786</v>
      </c>
      <c r="B192" s="67" t="s">
        <v>483</v>
      </c>
      <c r="C192" s="71">
        <v>181.39636200000001</v>
      </c>
      <c r="D192" s="71">
        <v>183.635986</v>
      </c>
      <c r="E192" s="71">
        <v>185.508713</v>
      </c>
      <c r="F192" s="71">
        <v>187.41890000000001</v>
      </c>
      <c r="G192" s="71">
        <v>189.367279</v>
      </c>
      <c r="H192" s="71">
        <v>191.35459900000001</v>
      </c>
      <c r="I192" s="71">
        <v>193.38171399999999</v>
      </c>
      <c r="J192" s="71">
        <v>195.44935599999999</v>
      </c>
      <c r="K192" s="71">
        <v>197.55831900000001</v>
      </c>
      <c r="L192" s="71">
        <v>199.70948799999999</v>
      </c>
      <c r="M192" s="71">
        <v>201.90368699999999</v>
      </c>
      <c r="N192" s="71">
        <v>204.141785</v>
      </c>
      <c r="O192" s="71">
        <v>206.42460600000001</v>
      </c>
      <c r="P192" s="71">
        <v>208.75311300000001</v>
      </c>
      <c r="Q192" s="71">
        <v>209.028595</v>
      </c>
      <c r="R192" s="71">
        <v>213.47927899999999</v>
      </c>
      <c r="S192" s="71">
        <v>218.151184</v>
      </c>
      <c r="T192" s="71">
        <v>221.88681</v>
      </c>
      <c r="U192" s="71">
        <v>226.626419</v>
      </c>
      <c r="V192" s="71">
        <v>230.41516100000001</v>
      </c>
      <c r="W192" s="71">
        <v>234.23353599999999</v>
      </c>
      <c r="X192" s="71">
        <v>239.12973</v>
      </c>
      <c r="Y192" s="71">
        <v>244.10144</v>
      </c>
      <c r="Z192" s="71">
        <v>249.03805500000001</v>
      </c>
      <c r="AA192" s="71">
        <v>254.24482699999999</v>
      </c>
      <c r="AB192" s="71">
        <v>259.56866500000001</v>
      </c>
      <c r="AC192" s="71">
        <v>264.93951399999997</v>
      </c>
      <c r="AD192" s="71">
        <v>269.27984600000002</v>
      </c>
      <c r="AE192" s="71">
        <v>274.533051</v>
      </c>
      <c r="AF192" s="71">
        <v>279.80337500000002</v>
      </c>
      <c r="AG192" s="71">
        <v>284.93814099999997</v>
      </c>
      <c r="AH192" s="71">
        <v>290.16366599999998</v>
      </c>
      <c r="AI192" s="71">
        <v>295.30987499999998</v>
      </c>
      <c r="AJ192" s="71">
        <v>300.25030500000003</v>
      </c>
      <c r="AK192" s="69">
        <v>1.5483E-2</v>
      </c>
    </row>
    <row r="193" spans="1:37" ht="15" hidden="1" customHeight="1" x14ac:dyDescent="0.45">
      <c r="A193" s="25" t="s">
        <v>787</v>
      </c>
      <c r="B193" s="67" t="s">
        <v>485</v>
      </c>
      <c r="C193" s="71">
        <v>67.344109000000003</v>
      </c>
      <c r="D193" s="71">
        <v>69.675963999999993</v>
      </c>
      <c r="E193" s="71">
        <v>71.052779999999998</v>
      </c>
      <c r="F193" s="71">
        <v>72.442527999999996</v>
      </c>
      <c r="G193" s="71">
        <v>73.871039999999994</v>
      </c>
      <c r="H193" s="71">
        <v>75.123154</v>
      </c>
      <c r="I193" s="71">
        <v>76.654099000000002</v>
      </c>
      <c r="J193" s="71">
        <v>78.318047000000007</v>
      </c>
      <c r="K193" s="71">
        <v>79.858138999999994</v>
      </c>
      <c r="L193" s="71">
        <v>81.432541000000001</v>
      </c>
      <c r="M193" s="71">
        <v>83.038314999999997</v>
      </c>
      <c r="N193" s="71">
        <v>84.676833999999999</v>
      </c>
      <c r="O193" s="71">
        <v>86.346069</v>
      </c>
      <c r="P193" s="71">
        <v>88.044533000000001</v>
      </c>
      <c r="Q193" s="71">
        <v>89.743431000000001</v>
      </c>
      <c r="R193" s="71">
        <v>91.535056999999995</v>
      </c>
      <c r="S193" s="71">
        <v>93.304694999999995</v>
      </c>
      <c r="T193" s="71">
        <v>95.168792999999994</v>
      </c>
      <c r="U193" s="71">
        <v>97.038155000000003</v>
      </c>
      <c r="V193" s="71">
        <v>98.945533999999995</v>
      </c>
      <c r="W193" s="71">
        <v>100.888214</v>
      </c>
      <c r="X193" s="71">
        <v>102.868408</v>
      </c>
      <c r="Y193" s="71">
        <v>104.886787</v>
      </c>
      <c r="Z193" s="71">
        <v>106.94593</v>
      </c>
      <c r="AA193" s="71">
        <v>109.048225</v>
      </c>
      <c r="AB193" s="71">
        <v>111.194283</v>
      </c>
      <c r="AC193" s="71">
        <v>113.384102</v>
      </c>
      <c r="AD193" s="71">
        <v>115.617149</v>
      </c>
      <c r="AE193" s="71">
        <v>117.893951</v>
      </c>
      <c r="AF193" s="71">
        <v>120.216042</v>
      </c>
      <c r="AG193" s="71">
        <v>122.58420599999999</v>
      </c>
      <c r="AH193" s="71">
        <v>125.00007600000001</v>
      </c>
      <c r="AI193" s="71">
        <v>127.46566</v>
      </c>
      <c r="AJ193" s="71">
        <v>129.981979</v>
      </c>
      <c r="AK193" s="69">
        <v>1.9677E-2</v>
      </c>
    </row>
    <row r="194" spans="1:37" ht="15" hidden="1" customHeight="1" x14ac:dyDescent="0.45">
      <c r="A194" s="25" t="s">
        <v>788</v>
      </c>
      <c r="B194" s="67" t="s">
        <v>487</v>
      </c>
      <c r="C194" s="71">
        <v>87.739998</v>
      </c>
      <c r="D194" s="71">
        <v>88.164803000000006</v>
      </c>
      <c r="E194" s="71">
        <v>88.934691999999998</v>
      </c>
      <c r="F194" s="71">
        <v>89.719986000000006</v>
      </c>
      <c r="G194" s="71">
        <v>90.520988000000003</v>
      </c>
      <c r="H194" s="71">
        <v>91.338013000000004</v>
      </c>
      <c r="I194" s="71">
        <v>92.115951999999993</v>
      </c>
      <c r="J194" s="71">
        <v>92.965996000000004</v>
      </c>
      <c r="K194" s="71">
        <v>93.745613000000006</v>
      </c>
      <c r="L194" s="71">
        <v>93.523055999999997</v>
      </c>
      <c r="M194" s="71">
        <v>92.425110000000004</v>
      </c>
      <c r="N194" s="71">
        <v>92.313911000000004</v>
      </c>
      <c r="O194" s="71">
        <v>92.144699000000003</v>
      </c>
      <c r="P194" s="71">
        <v>93.053573999999998</v>
      </c>
      <c r="Q194" s="71">
        <v>93.832290999999998</v>
      </c>
      <c r="R194" s="71">
        <v>94.490677000000005</v>
      </c>
      <c r="S194" s="71">
        <v>94.379645999999994</v>
      </c>
      <c r="T194" s="71">
        <v>93.371071000000001</v>
      </c>
      <c r="U194" s="71">
        <v>93.427750000000003</v>
      </c>
      <c r="V194" s="71">
        <v>94.469397999999998</v>
      </c>
      <c r="W194" s="71">
        <v>95.436653000000007</v>
      </c>
      <c r="X194" s="71">
        <v>94.447777000000002</v>
      </c>
      <c r="Y194" s="71">
        <v>95.565262000000004</v>
      </c>
      <c r="Z194" s="71">
        <v>95.656715000000005</v>
      </c>
      <c r="AA194" s="71">
        <v>96.717101999999997</v>
      </c>
      <c r="AB194" s="71">
        <v>97.907416999999995</v>
      </c>
      <c r="AC194" s="71">
        <v>99.131247999999999</v>
      </c>
      <c r="AD194" s="71">
        <v>100.316681</v>
      </c>
      <c r="AE194" s="71">
        <v>101.572639</v>
      </c>
      <c r="AF194" s="71">
        <v>101.83339700000001</v>
      </c>
      <c r="AG194" s="71">
        <v>103.173096</v>
      </c>
      <c r="AH194" s="71">
        <v>101.468628</v>
      </c>
      <c r="AI194" s="71">
        <v>102.705147</v>
      </c>
      <c r="AJ194" s="71">
        <v>104.98970799999999</v>
      </c>
      <c r="AK194" s="69">
        <v>5.4730000000000004E-3</v>
      </c>
    </row>
    <row r="195" spans="1:37" ht="15" hidden="1" customHeight="1" x14ac:dyDescent="0.45">
      <c r="A195" s="25" t="s">
        <v>789</v>
      </c>
      <c r="B195" s="67" t="s">
        <v>489</v>
      </c>
      <c r="C195" s="71">
        <v>20</v>
      </c>
      <c r="D195" s="71">
        <v>20</v>
      </c>
      <c r="E195" s="71">
        <v>20</v>
      </c>
      <c r="F195" s="71">
        <v>20</v>
      </c>
      <c r="G195" s="71">
        <v>20</v>
      </c>
      <c r="H195" s="71">
        <v>19.999998000000001</v>
      </c>
      <c r="I195" s="71">
        <v>20</v>
      </c>
      <c r="J195" s="71">
        <v>20</v>
      </c>
      <c r="K195" s="71">
        <v>20</v>
      </c>
      <c r="L195" s="71">
        <v>20.000001999999999</v>
      </c>
      <c r="M195" s="71">
        <v>20</v>
      </c>
      <c r="N195" s="71">
        <v>19.942143999999999</v>
      </c>
      <c r="O195" s="71">
        <v>19.942146000000001</v>
      </c>
      <c r="P195" s="71">
        <v>19.809946</v>
      </c>
      <c r="Q195" s="71">
        <v>19.748094999999999</v>
      </c>
      <c r="R195" s="71">
        <v>19.748094999999999</v>
      </c>
      <c r="S195" s="71">
        <v>22.186631999999999</v>
      </c>
      <c r="T195" s="71">
        <v>25.636241999999999</v>
      </c>
      <c r="U195" s="71">
        <v>29.366447000000001</v>
      </c>
      <c r="V195" s="71">
        <v>32.394291000000003</v>
      </c>
      <c r="W195" s="71">
        <v>36.720989000000003</v>
      </c>
      <c r="X195" s="71">
        <v>40.281241999999999</v>
      </c>
      <c r="Y195" s="71">
        <v>45.182400000000001</v>
      </c>
      <c r="Z195" s="71">
        <v>50.381557000000001</v>
      </c>
      <c r="AA195" s="71">
        <v>55.801566999999999</v>
      </c>
      <c r="AB195" s="71">
        <v>61.506062</v>
      </c>
      <c r="AC195" s="71">
        <v>66.521568000000002</v>
      </c>
      <c r="AD195" s="71">
        <v>72.906188999999998</v>
      </c>
      <c r="AE195" s="71">
        <v>79.984604000000004</v>
      </c>
      <c r="AF195" s="71">
        <v>87.285911999999996</v>
      </c>
      <c r="AG195" s="71">
        <v>94.771209999999996</v>
      </c>
      <c r="AH195" s="71">
        <v>102.43235</v>
      </c>
      <c r="AI195" s="71">
        <v>110.356979</v>
      </c>
      <c r="AJ195" s="71">
        <v>118.511139</v>
      </c>
      <c r="AK195" s="69">
        <v>5.7176999999999999E-2</v>
      </c>
    </row>
    <row r="196" spans="1:37" ht="15" hidden="1" customHeight="1" x14ac:dyDescent="0.45">
      <c r="A196" s="25" t="s">
        <v>790</v>
      </c>
      <c r="B196" s="67" t="s">
        <v>491</v>
      </c>
      <c r="C196" s="71">
        <v>25</v>
      </c>
      <c r="D196" s="71">
        <v>25</v>
      </c>
      <c r="E196" s="71">
        <v>24.554976</v>
      </c>
      <c r="F196" s="71">
        <v>24.314357999999999</v>
      </c>
      <c r="G196" s="71">
        <v>24.275648</v>
      </c>
      <c r="H196" s="71">
        <v>24.275649999999999</v>
      </c>
      <c r="I196" s="71">
        <v>24.275648</v>
      </c>
      <c r="J196" s="71">
        <v>24.275648</v>
      </c>
      <c r="K196" s="71">
        <v>24.275648</v>
      </c>
      <c r="L196" s="71">
        <v>24.275649999999999</v>
      </c>
      <c r="M196" s="71">
        <v>24.275649999999999</v>
      </c>
      <c r="N196" s="71">
        <v>24.275649999999999</v>
      </c>
      <c r="O196" s="71">
        <v>24.275649999999999</v>
      </c>
      <c r="P196" s="71">
        <v>24.275649999999999</v>
      </c>
      <c r="Q196" s="71">
        <v>24.275649999999999</v>
      </c>
      <c r="R196" s="71">
        <v>24.273754</v>
      </c>
      <c r="S196" s="71">
        <v>24.330373999999999</v>
      </c>
      <c r="T196" s="71">
        <v>24.540527000000001</v>
      </c>
      <c r="U196" s="71">
        <v>24.681750999999998</v>
      </c>
      <c r="V196" s="71">
        <v>24.505566000000002</v>
      </c>
      <c r="W196" s="71">
        <v>24.651866999999999</v>
      </c>
      <c r="X196" s="71">
        <v>23.864028999999999</v>
      </c>
      <c r="Y196" s="71">
        <v>24.075323000000001</v>
      </c>
      <c r="Z196" s="71">
        <v>24.286276000000001</v>
      </c>
      <c r="AA196" s="71">
        <v>24.497949999999999</v>
      </c>
      <c r="AB196" s="71">
        <v>24.709976000000001</v>
      </c>
      <c r="AC196" s="71">
        <v>24.898315</v>
      </c>
      <c r="AD196" s="71">
        <v>25.131084000000001</v>
      </c>
      <c r="AE196" s="71">
        <v>25.339621999999999</v>
      </c>
      <c r="AF196" s="71">
        <v>25.547522000000001</v>
      </c>
      <c r="AG196" s="71">
        <v>25.751289</v>
      </c>
      <c r="AH196" s="71">
        <v>25.952551</v>
      </c>
      <c r="AI196" s="71">
        <v>26.150162000000002</v>
      </c>
      <c r="AJ196" s="71">
        <v>26.34271</v>
      </c>
      <c r="AK196" s="69">
        <v>1.6360000000000001E-3</v>
      </c>
    </row>
    <row r="197" spans="1:37" ht="15" hidden="1" customHeight="1" x14ac:dyDescent="0.35">
      <c r="A197" s="25" t="s">
        <v>791</v>
      </c>
      <c r="B197" s="64" t="s">
        <v>548</v>
      </c>
      <c r="C197" s="73">
        <v>2108.6979980000001</v>
      </c>
      <c r="D197" s="73">
        <v>2091.9499510000001</v>
      </c>
      <c r="E197" s="73">
        <v>2083.8945309999999</v>
      </c>
      <c r="F197" s="73">
        <v>2083.2382809999999</v>
      </c>
      <c r="G197" s="73">
        <v>2086.2124020000001</v>
      </c>
      <c r="H197" s="73">
        <v>2093.2971189999998</v>
      </c>
      <c r="I197" s="73">
        <v>2105.7490229999999</v>
      </c>
      <c r="J197" s="73">
        <v>2113.9677729999999</v>
      </c>
      <c r="K197" s="73">
        <v>2124.631836</v>
      </c>
      <c r="L197" s="73">
        <v>2136.4877929999998</v>
      </c>
      <c r="M197" s="73">
        <v>2144.3305660000001</v>
      </c>
      <c r="N197" s="73">
        <v>2142.1066890000002</v>
      </c>
      <c r="O197" s="73">
        <v>2148.7702640000002</v>
      </c>
      <c r="P197" s="73">
        <v>2159.3171390000002</v>
      </c>
      <c r="Q197" s="73">
        <v>2167.8671880000002</v>
      </c>
      <c r="R197" s="73">
        <v>2176.439453</v>
      </c>
      <c r="S197" s="73">
        <v>2194.0419919999999</v>
      </c>
      <c r="T197" s="73">
        <v>2207.7758789999998</v>
      </c>
      <c r="U197" s="73">
        <v>2222.7709960000002</v>
      </c>
      <c r="V197" s="73">
        <v>2234.3923340000001</v>
      </c>
      <c r="W197" s="73">
        <v>2251.1520999999998</v>
      </c>
      <c r="X197" s="73">
        <v>2264.936279</v>
      </c>
      <c r="Y197" s="73">
        <v>2278.814453</v>
      </c>
      <c r="Z197" s="73">
        <v>2299.5415039999998</v>
      </c>
      <c r="AA197" s="73">
        <v>2322.6123050000001</v>
      </c>
      <c r="AB197" s="73">
        <v>2347.6467290000001</v>
      </c>
      <c r="AC197" s="73">
        <v>2373.9196780000002</v>
      </c>
      <c r="AD197" s="73">
        <v>2400.9665530000002</v>
      </c>
      <c r="AE197" s="73">
        <v>2427.1091310000002</v>
      </c>
      <c r="AF197" s="73">
        <v>2453.1870119999999</v>
      </c>
      <c r="AG197" s="73">
        <v>2481.7297359999998</v>
      </c>
      <c r="AH197" s="73">
        <v>2504.6833499999998</v>
      </c>
      <c r="AI197" s="73">
        <v>2531.508789</v>
      </c>
      <c r="AJ197" s="73">
        <v>2560.3872070000002</v>
      </c>
      <c r="AK197" s="66">
        <v>6.3340000000000002E-3</v>
      </c>
    </row>
    <row r="198" spans="1:37" ht="15" customHeight="1" x14ac:dyDescent="0.35">
      <c r="B198" s="250" t="s">
        <v>792</v>
      </c>
      <c r="C198" s="251"/>
      <c r="D198" s="251"/>
      <c r="E198" s="251"/>
      <c r="F198" s="251"/>
      <c r="G198" s="251"/>
      <c r="H198" s="251"/>
      <c r="I198" s="251"/>
      <c r="J198" s="251"/>
      <c r="K198" s="251"/>
      <c r="L198" s="251"/>
      <c r="M198" s="251"/>
      <c r="N198" s="251"/>
      <c r="O198" s="251"/>
      <c r="P198" s="251"/>
      <c r="Q198" s="251"/>
      <c r="R198" s="251"/>
      <c r="S198" s="251"/>
      <c r="T198" s="251"/>
      <c r="U198" s="251"/>
      <c r="V198" s="251"/>
      <c r="W198" s="251"/>
      <c r="X198" s="251"/>
      <c r="Y198" s="251"/>
      <c r="Z198" s="251"/>
      <c r="AA198" s="251"/>
      <c r="AB198" s="251"/>
      <c r="AC198" s="251"/>
      <c r="AD198" s="251"/>
      <c r="AE198" s="251"/>
      <c r="AF198" s="251"/>
      <c r="AG198" s="251"/>
      <c r="AH198" s="251"/>
      <c r="AI198" s="251"/>
      <c r="AJ198" s="251"/>
      <c r="AK198" s="251"/>
    </row>
    <row r="199" spans="1:37" ht="15.75" customHeight="1" x14ac:dyDescent="0.35"/>
    <row r="200" spans="1:37" ht="15.75" customHeight="1" x14ac:dyDescent="0.35"/>
    <row r="201" spans="1:37" ht="15.75" customHeight="1" x14ac:dyDescent="0.45">
      <c r="B201" s="11" t="s">
        <v>793</v>
      </c>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c r="AB201" s="11"/>
      <c r="AC201" s="11"/>
      <c r="AD201" s="11"/>
      <c r="AE201" s="11"/>
      <c r="AF201" s="11"/>
      <c r="AG201" s="11"/>
      <c r="AH201" s="11"/>
      <c r="AI201" s="11"/>
      <c r="AJ201" s="11"/>
      <c r="AK201" s="11"/>
    </row>
    <row r="202" spans="1:37" ht="15.75" customHeight="1" x14ac:dyDescent="0.45">
      <c r="B202" s="13">
        <v>8.1000000000000003E-2</v>
      </c>
      <c r="C202" s="10" t="s">
        <v>794</v>
      </c>
      <c r="D202" s="50"/>
      <c r="E202" s="50"/>
      <c r="F202" s="50"/>
      <c r="G202" s="50"/>
      <c r="H202" s="50"/>
      <c r="I202" s="50"/>
      <c r="J202" s="50"/>
      <c r="K202" s="50"/>
      <c r="L202" s="50"/>
      <c r="M202" s="50"/>
      <c r="N202" s="50"/>
      <c r="O202" s="50"/>
      <c r="P202" s="50"/>
      <c r="Q202" s="11"/>
      <c r="R202" s="11"/>
      <c r="S202" s="11"/>
      <c r="T202" s="11"/>
      <c r="U202" s="11"/>
      <c r="V202" s="11"/>
      <c r="W202" s="11"/>
      <c r="X202" s="11"/>
      <c r="Y202" s="11"/>
      <c r="Z202" s="11"/>
      <c r="AA202" s="11"/>
      <c r="AB202" s="11"/>
      <c r="AC202" s="11"/>
      <c r="AD202" s="11"/>
      <c r="AE202" s="11"/>
      <c r="AF202" s="11"/>
      <c r="AG202" s="11"/>
      <c r="AH202" s="11"/>
      <c r="AI202" s="11"/>
      <c r="AJ202" s="11"/>
      <c r="AK202" s="11"/>
    </row>
    <row r="203" spans="1:37" ht="15.75" customHeight="1" x14ac:dyDescent="0.45">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c r="AB203" s="11"/>
      <c r="AC203" s="11"/>
      <c r="AD203" s="11"/>
      <c r="AE203" s="11"/>
      <c r="AF203" s="11"/>
      <c r="AG203" s="11"/>
      <c r="AH203" s="11"/>
      <c r="AI203" s="11"/>
      <c r="AJ203" s="11"/>
      <c r="AK203" s="11"/>
    </row>
    <row r="204" spans="1:37" ht="15.75" customHeight="1" x14ac:dyDescent="0.45">
      <c r="B204" s="77" t="s">
        <v>795</v>
      </c>
      <c r="C204" s="33">
        <v>2017</v>
      </c>
      <c r="D204" s="33">
        <v>2018</v>
      </c>
      <c r="E204" s="33">
        <v>2019</v>
      </c>
      <c r="F204" s="33">
        <v>2020</v>
      </c>
      <c r="G204" s="33">
        <v>2021</v>
      </c>
      <c r="H204" s="33">
        <v>2022</v>
      </c>
      <c r="I204" s="33">
        <v>2023</v>
      </c>
      <c r="J204" s="33">
        <v>2024</v>
      </c>
      <c r="K204" s="33">
        <v>2025</v>
      </c>
      <c r="L204" s="33">
        <v>2026</v>
      </c>
      <c r="M204" s="33">
        <v>2027</v>
      </c>
      <c r="N204" s="33">
        <v>2028</v>
      </c>
      <c r="O204" s="33">
        <v>2029</v>
      </c>
      <c r="P204" s="33">
        <v>2030</v>
      </c>
      <c r="Q204" s="33">
        <v>2031</v>
      </c>
      <c r="R204" s="33">
        <v>2032</v>
      </c>
      <c r="S204" s="33">
        <v>2033</v>
      </c>
      <c r="T204" s="33">
        <v>2034</v>
      </c>
      <c r="U204" s="33">
        <v>2035</v>
      </c>
      <c r="V204" s="33">
        <v>2036</v>
      </c>
      <c r="W204" s="33">
        <v>2037</v>
      </c>
      <c r="X204" s="33">
        <v>2038</v>
      </c>
      <c r="Y204" s="33">
        <v>2039</v>
      </c>
      <c r="Z204" s="33">
        <v>2040</v>
      </c>
      <c r="AA204" s="33">
        <v>2041</v>
      </c>
      <c r="AB204" s="33">
        <v>2042</v>
      </c>
      <c r="AC204" s="33">
        <v>2043</v>
      </c>
      <c r="AD204" s="33">
        <v>2044</v>
      </c>
      <c r="AE204" s="33">
        <v>2045</v>
      </c>
      <c r="AF204" s="33">
        <v>2046</v>
      </c>
      <c r="AG204" s="33">
        <v>2047</v>
      </c>
      <c r="AH204" s="33">
        <v>2048</v>
      </c>
      <c r="AI204" s="33">
        <v>2049</v>
      </c>
      <c r="AJ204" s="33">
        <v>2050</v>
      </c>
      <c r="AK204" s="11"/>
    </row>
    <row r="205" spans="1:37" ht="15.75" customHeight="1" x14ac:dyDescent="0.45">
      <c r="B205" s="78" t="s">
        <v>796</v>
      </c>
      <c r="C205" s="33">
        <v>8.6774228999999994E-2</v>
      </c>
      <c r="D205" s="33">
        <v>8.7578015999999995E-2</v>
      </c>
      <c r="E205" s="33">
        <v>8.8392438000000004E-2</v>
      </c>
      <c r="F205" s="33">
        <v>8.9218820000000004E-2</v>
      </c>
      <c r="G205" s="33">
        <v>9.0056925999999995E-2</v>
      </c>
      <c r="H205" s="33">
        <v>9.0908911999999995E-2</v>
      </c>
      <c r="I205" s="33">
        <v>9.1775194000000004E-2</v>
      </c>
      <c r="J205" s="33">
        <v>9.2656796999999999E-2</v>
      </c>
      <c r="K205" s="33">
        <v>9.3555211999999999E-2</v>
      </c>
      <c r="L205" s="33">
        <v>9.4466164000000005E-2</v>
      </c>
      <c r="M205" s="33">
        <v>9.5392868000000006E-2</v>
      </c>
      <c r="N205" s="33">
        <v>9.6334569999999994E-2</v>
      </c>
      <c r="O205" s="33">
        <v>9.7292796000000001E-2</v>
      </c>
      <c r="P205" s="33">
        <v>9.8266348000000003E-2</v>
      </c>
      <c r="Q205" s="33">
        <v>9.9256122000000002E-2</v>
      </c>
      <c r="R205" s="33">
        <v>0.100261172</v>
      </c>
      <c r="S205" s="33">
        <v>0.10128139</v>
      </c>
      <c r="T205" s="33">
        <v>0.102318703</v>
      </c>
      <c r="U205" s="33">
        <v>0.103371905</v>
      </c>
      <c r="V205" s="33">
        <v>0.104443248</v>
      </c>
      <c r="W205" s="33">
        <v>0.10553432</v>
      </c>
      <c r="X205" s="33">
        <v>0.106643531</v>
      </c>
      <c r="Y205" s="33">
        <v>0.107774014</v>
      </c>
      <c r="Z205" s="33">
        <v>0.10892489700000001</v>
      </c>
      <c r="AA205" s="33">
        <v>0.11009677800000001</v>
      </c>
      <c r="AB205" s="33">
        <v>0.111291746</v>
      </c>
      <c r="AC205" s="33">
        <v>0.112510099</v>
      </c>
      <c r="AD205" s="33">
        <v>0.11375194399999999</v>
      </c>
      <c r="AE205" s="33">
        <v>0.115018566</v>
      </c>
      <c r="AF205" s="33">
        <v>0.11630860799999999</v>
      </c>
      <c r="AG205" s="33">
        <v>0.117624985</v>
      </c>
      <c r="AH205" s="33">
        <v>0.118966589</v>
      </c>
      <c r="AI205" s="33">
        <v>0.12033427200000001</v>
      </c>
      <c r="AJ205" s="33">
        <v>0.12172641400000001</v>
      </c>
      <c r="AK205" s="11"/>
    </row>
    <row r="206" spans="1:37" ht="15.75" customHeight="1" x14ac:dyDescent="0.45">
      <c r="B206" s="78" t="s">
        <v>797</v>
      </c>
      <c r="C206" s="33"/>
      <c r="D206" s="33">
        <f t="shared" ref="D206:AJ206" si="1">(D205-C205)/C205</f>
        <v>9.2629690780657963E-3</v>
      </c>
      <c r="E206" s="33">
        <f t="shared" si="1"/>
        <v>9.2993885588822777E-3</v>
      </c>
      <c r="F206" s="33">
        <f t="shared" si="1"/>
        <v>9.3490124121251243E-3</v>
      </c>
      <c r="G206" s="33">
        <f t="shared" si="1"/>
        <v>9.3938252041440504E-3</v>
      </c>
      <c r="H206" s="33">
        <f t="shared" si="1"/>
        <v>9.4605272225258847E-3</v>
      </c>
      <c r="I206" s="33">
        <f t="shared" si="1"/>
        <v>9.5291207533097517E-3</v>
      </c>
      <c r="J206" s="33">
        <f t="shared" si="1"/>
        <v>9.6061142622046059E-3</v>
      </c>
      <c r="K206" s="33">
        <f t="shared" si="1"/>
        <v>9.6961586099290654E-3</v>
      </c>
      <c r="L206" s="33">
        <f t="shared" si="1"/>
        <v>9.7370523835701057E-3</v>
      </c>
      <c r="M206" s="33">
        <f t="shared" si="1"/>
        <v>9.8099039990657434E-3</v>
      </c>
      <c r="N206" s="33">
        <f t="shared" si="1"/>
        <v>9.871828153861447E-3</v>
      </c>
      <c r="O206" s="33">
        <f t="shared" si="1"/>
        <v>9.9468550075015282E-3</v>
      </c>
      <c r="P206" s="33">
        <f t="shared" si="1"/>
        <v>1.0006414041179395E-2</v>
      </c>
      <c r="Q206" s="33">
        <f t="shared" si="1"/>
        <v>1.0072359664775562E-2</v>
      </c>
      <c r="R206" s="33">
        <f t="shared" si="1"/>
        <v>1.0125823775383784E-2</v>
      </c>
      <c r="S206" s="33">
        <f t="shared" si="1"/>
        <v>1.0175604171074356E-2</v>
      </c>
      <c r="T206" s="33">
        <f t="shared" si="1"/>
        <v>1.0241891427437934E-2</v>
      </c>
      <c r="U206" s="33">
        <f t="shared" si="1"/>
        <v>1.0293347834950596E-2</v>
      </c>
      <c r="V206" s="33">
        <f t="shared" si="1"/>
        <v>1.0363966882490966E-2</v>
      </c>
      <c r="W206" s="33">
        <f t="shared" si="1"/>
        <v>1.0446553711159944E-2</v>
      </c>
      <c r="X206" s="33">
        <f t="shared" si="1"/>
        <v>1.0510429213927742E-2</v>
      </c>
      <c r="Y206" s="33">
        <f t="shared" si="1"/>
        <v>1.0600577357101966E-2</v>
      </c>
      <c r="Z206" s="33">
        <f t="shared" si="1"/>
        <v>1.067866879301726E-2</v>
      </c>
      <c r="AA206" s="33">
        <f t="shared" si="1"/>
        <v>1.0758614717808725E-2</v>
      </c>
      <c r="AB206" s="33">
        <f t="shared" si="1"/>
        <v>1.0853796284574202E-2</v>
      </c>
      <c r="AC206" s="33">
        <f t="shared" si="1"/>
        <v>1.0947379691572143E-2</v>
      </c>
      <c r="AD206" s="33">
        <f t="shared" si="1"/>
        <v>1.1037631386316631E-2</v>
      </c>
      <c r="AE206" s="33">
        <f t="shared" si="1"/>
        <v>1.1134948164050796E-2</v>
      </c>
      <c r="AF206" s="33">
        <f t="shared" si="1"/>
        <v>1.1215945780440275E-2</v>
      </c>
      <c r="AG206" s="33">
        <f t="shared" si="1"/>
        <v>1.1317967110396572E-2</v>
      </c>
      <c r="AH206" s="33">
        <f t="shared" si="1"/>
        <v>1.140577403686807E-2</v>
      </c>
      <c r="AI206" s="33">
        <f t="shared" si="1"/>
        <v>1.1496362226540836E-2</v>
      </c>
      <c r="AJ206" s="33">
        <f t="shared" si="1"/>
        <v>1.1568956847139931E-2</v>
      </c>
      <c r="AK206" s="11"/>
    </row>
    <row r="207" spans="1:37" ht="15.75" customHeight="1" x14ac:dyDescent="0.45">
      <c r="B207" s="77"/>
      <c r="C207" s="77"/>
      <c r="D207" s="79">
        <f t="shared" ref="D207:AJ207" si="2">1+D206</f>
        <v>1.0092629690780659</v>
      </c>
      <c r="E207" s="79">
        <f t="shared" si="2"/>
        <v>1.0092993885588823</v>
      </c>
      <c r="F207" s="79">
        <f t="shared" si="2"/>
        <v>1.0093490124121252</v>
      </c>
      <c r="G207" s="79">
        <f t="shared" si="2"/>
        <v>1.0093938252041441</v>
      </c>
      <c r="H207" s="79">
        <f t="shared" si="2"/>
        <v>1.0094605272225259</v>
      </c>
      <c r="I207" s="79">
        <f t="shared" si="2"/>
        <v>1.0095291207533097</v>
      </c>
      <c r="J207" s="79">
        <f t="shared" si="2"/>
        <v>1.0096061142622046</v>
      </c>
      <c r="K207" s="79">
        <f t="shared" si="2"/>
        <v>1.0096961586099291</v>
      </c>
      <c r="L207" s="79">
        <f t="shared" si="2"/>
        <v>1.00973705238357</v>
      </c>
      <c r="M207" s="79">
        <f t="shared" si="2"/>
        <v>1.0098099039990658</v>
      </c>
      <c r="N207" s="79">
        <f t="shared" si="2"/>
        <v>1.0098718281538615</v>
      </c>
      <c r="O207" s="79">
        <f t="shared" si="2"/>
        <v>1.0099468550075015</v>
      </c>
      <c r="P207" s="79">
        <f t="shared" si="2"/>
        <v>1.0100064140411793</v>
      </c>
      <c r="Q207" s="79">
        <f t="shared" si="2"/>
        <v>1.0100723596647756</v>
      </c>
      <c r="R207" s="79">
        <f t="shared" si="2"/>
        <v>1.0101258237753838</v>
      </c>
      <c r="S207" s="79">
        <f t="shared" si="2"/>
        <v>1.0101756041710743</v>
      </c>
      <c r="T207" s="79">
        <f t="shared" si="2"/>
        <v>1.010241891427438</v>
      </c>
      <c r="U207" s="79">
        <f t="shared" si="2"/>
        <v>1.0102933478349505</v>
      </c>
      <c r="V207" s="79">
        <f t="shared" si="2"/>
        <v>1.0103639668824909</v>
      </c>
      <c r="W207" s="79">
        <f t="shared" si="2"/>
        <v>1.01044655371116</v>
      </c>
      <c r="X207" s="79">
        <f t="shared" si="2"/>
        <v>1.0105104292139278</v>
      </c>
      <c r="Y207" s="79">
        <f t="shared" si="2"/>
        <v>1.0106005773571021</v>
      </c>
      <c r="Z207" s="79">
        <f t="shared" si="2"/>
        <v>1.0106786687930172</v>
      </c>
      <c r="AA207" s="79">
        <f t="shared" si="2"/>
        <v>1.0107586147178087</v>
      </c>
      <c r="AB207" s="79">
        <f t="shared" si="2"/>
        <v>1.0108537962845743</v>
      </c>
      <c r="AC207" s="79">
        <f t="shared" si="2"/>
        <v>1.0109473796915722</v>
      </c>
      <c r="AD207" s="79">
        <f t="shared" si="2"/>
        <v>1.0110376313863165</v>
      </c>
      <c r="AE207" s="79">
        <f t="shared" si="2"/>
        <v>1.0111349481640508</v>
      </c>
      <c r="AF207" s="79">
        <f t="shared" si="2"/>
        <v>1.0112159457804404</v>
      </c>
      <c r="AG207" s="79">
        <f t="shared" si="2"/>
        <v>1.0113179671103967</v>
      </c>
      <c r="AH207" s="79">
        <f t="shared" si="2"/>
        <v>1.011405774036868</v>
      </c>
      <c r="AI207" s="79">
        <f t="shared" si="2"/>
        <v>1.0114963622265409</v>
      </c>
      <c r="AJ207" s="79">
        <f t="shared" si="2"/>
        <v>1.01156895684714</v>
      </c>
      <c r="AK207" s="11"/>
    </row>
    <row r="208" spans="1:37" ht="15.75" customHeight="1" x14ac:dyDescent="0.45">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c r="AB208" s="11"/>
      <c r="AC208" s="11"/>
      <c r="AD208" s="11"/>
      <c r="AE208" s="11"/>
      <c r="AF208" s="11"/>
      <c r="AG208" s="11"/>
      <c r="AH208" s="11"/>
      <c r="AI208" s="11"/>
      <c r="AJ208" s="11"/>
      <c r="AK208" s="11"/>
    </row>
    <row r="209" spans="2:37" ht="15.75" customHeight="1" x14ac:dyDescent="0.45">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c r="AB209" s="11"/>
      <c r="AC209" s="11"/>
      <c r="AD209" s="11"/>
      <c r="AE209" s="11"/>
      <c r="AF209" s="11"/>
      <c r="AG209" s="11"/>
      <c r="AH209" s="11"/>
      <c r="AI209" s="11"/>
      <c r="AJ209" s="11"/>
      <c r="AK209" s="11"/>
    </row>
    <row r="210" spans="2:37" ht="15.75" customHeight="1" x14ac:dyDescent="0.45">
      <c r="B210" s="11"/>
      <c r="C210" s="13">
        <f>C72*$B$202</f>
        <v>43.204185000000003</v>
      </c>
      <c r="D210" s="13">
        <f t="shared" ref="D210:AJ210" si="3">D72*$B$202*D207</f>
        <v>45.906293793858737</v>
      </c>
      <c r="E210" s="13">
        <f t="shared" si="3"/>
        <v>47.794380429020656</v>
      </c>
      <c r="F210" s="13">
        <f t="shared" si="3"/>
        <v>49.663986406585877</v>
      </c>
      <c r="G210" s="13">
        <f t="shared" si="3"/>
        <v>51.53346812299781</v>
      </c>
      <c r="H210" s="13">
        <f t="shared" si="3"/>
        <v>53.358797227494762</v>
      </c>
      <c r="I210" s="13">
        <f t="shared" si="3"/>
        <v>55.151381056370795</v>
      </c>
      <c r="J210" s="13">
        <f t="shared" si="3"/>
        <v>56.905272252158611</v>
      </c>
      <c r="K210" s="13">
        <f t="shared" si="3"/>
        <v>58.60770220100683</v>
      </c>
      <c r="L210" s="13">
        <f t="shared" si="3"/>
        <v>60.244661209158387</v>
      </c>
      <c r="M210" s="13">
        <f t="shared" si="3"/>
        <v>61.845659673254744</v>
      </c>
      <c r="N210" s="13">
        <f t="shared" si="3"/>
        <v>63.445745226714976</v>
      </c>
      <c r="O210" s="13">
        <f t="shared" si="3"/>
        <v>64.967603603867474</v>
      </c>
      <c r="P210" s="13">
        <f t="shared" si="3"/>
        <v>66.434331947771881</v>
      </c>
      <c r="Q210" s="13">
        <f t="shared" si="3"/>
        <v>67.654591688314042</v>
      </c>
      <c r="R210" s="13">
        <f t="shared" si="3"/>
        <v>68.719491840599318</v>
      </c>
      <c r="S210" s="13">
        <f t="shared" si="3"/>
        <v>69.757326548376398</v>
      </c>
      <c r="T210" s="13">
        <f t="shared" si="3"/>
        <v>70.74410975514823</v>
      </c>
      <c r="U210" s="13">
        <f t="shared" si="3"/>
        <v>71.668773336391993</v>
      </c>
      <c r="V210" s="13">
        <f t="shared" si="3"/>
        <v>72.60977331379091</v>
      </c>
      <c r="W210" s="13">
        <f t="shared" si="3"/>
        <v>73.525981415579039</v>
      </c>
      <c r="X210" s="13">
        <f t="shared" si="3"/>
        <v>74.399531517825366</v>
      </c>
      <c r="Y210" s="13">
        <f t="shared" si="3"/>
        <v>75.237009629313263</v>
      </c>
      <c r="Z210" s="13">
        <f t="shared" si="3"/>
        <v>76.079669887771601</v>
      </c>
      <c r="AA210" s="13">
        <f t="shared" si="3"/>
        <v>76.942978967952214</v>
      </c>
      <c r="AB210" s="13">
        <f t="shared" si="3"/>
        <v>77.862537370008681</v>
      </c>
      <c r="AC210" s="13">
        <f t="shared" si="3"/>
        <v>78.855948765069655</v>
      </c>
      <c r="AD210" s="13">
        <f t="shared" si="3"/>
        <v>79.929677373650961</v>
      </c>
      <c r="AE210" s="13">
        <f t="shared" si="3"/>
        <v>81.011625550459229</v>
      </c>
      <c r="AF210" s="13">
        <f t="shared" si="3"/>
        <v>82.13159021180067</v>
      </c>
      <c r="AG210" s="13">
        <f t="shared" si="3"/>
        <v>83.262082417568834</v>
      </c>
      <c r="AH210" s="13">
        <f t="shared" si="3"/>
        <v>84.229577235338141</v>
      </c>
      <c r="AI210" s="13">
        <f t="shared" si="3"/>
        <v>85.137458307291723</v>
      </c>
      <c r="AJ210" s="13">
        <f t="shared" si="3"/>
        <v>86.015744788458434</v>
      </c>
      <c r="AK210" s="11"/>
    </row>
    <row r="211" spans="2:37" ht="15.75" customHeight="1" x14ac:dyDescent="0.45">
      <c r="B211" s="11"/>
      <c r="C211" s="13">
        <f>C184*$B$202</f>
        <v>6.1476570000000006</v>
      </c>
      <c r="D211" s="13">
        <f t="shared" ref="D211:AJ211" si="4">D184*$B$202*D207</f>
        <v>6.0883146959099292</v>
      </c>
      <c r="E211" s="13">
        <f t="shared" si="4"/>
        <v>5.9818165968358956</v>
      </c>
      <c r="F211" s="13">
        <f t="shared" si="4"/>
        <v>5.9289308132761356</v>
      </c>
      <c r="G211" s="13">
        <f t="shared" si="4"/>
        <v>5.875978529007015</v>
      </c>
      <c r="H211" s="13">
        <f t="shared" si="4"/>
        <v>5.8700694105676483</v>
      </c>
      <c r="I211" s="13">
        <f t="shared" si="4"/>
        <v>5.8842404618824338</v>
      </c>
      <c r="J211" s="13">
        <f t="shared" si="4"/>
        <v>5.9052010105366133</v>
      </c>
      <c r="K211" s="13">
        <f t="shared" si="4"/>
        <v>5.9196320985951889</v>
      </c>
      <c r="L211" s="13">
        <f t="shared" si="4"/>
        <v>5.92680100281083</v>
      </c>
      <c r="M211" s="13">
        <f t="shared" si="4"/>
        <v>5.9142755464254861</v>
      </c>
      <c r="N211" s="13">
        <f t="shared" si="4"/>
        <v>5.8681626833820966</v>
      </c>
      <c r="O211" s="13">
        <f t="shared" si="4"/>
        <v>5.8690346477741828</v>
      </c>
      <c r="P211" s="13">
        <f t="shared" si="4"/>
        <v>5.8898057741325074</v>
      </c>
      <c r="Q211" s="13">
        <f t="shared" si="4"/>
        <v>5.9039625872259816</v>
      </c>
      <c r="R211" s="13">
        <f t="shared" si="4"/>
        <v>5.9112821524840902</v>
      </c>
      <c r="S211" s="13">
        <f t="shared" si="4"/>
        <v>5.9252552063838282</v>
      </c>
      <c r="T211" s="13">
        <f t="shared" si="4"/>
        <v>5.9260328569149259</v>
      </c>
      <c r="U211" s="13">
        <f t="shared" si="4"/>
        <v>5.9266365541680912</v>
      </c>
      <c r="V211" s="13">
        <f t="shared" si="4"/>
        <v>5.9341628222505998</v>
      </c>
      <c r="W211" s="13">
        <f t="shared" si="4"/>
        <v>5.9552293621036592</v>
      </c>
      <c r="X211" s="13">
        <f t="shared" si="4"/>
        <v>5.9626819496501202</v>
      </c>
      <c r="Y211" s="13">
        <f t="shared" si="4"/>
        <v>5.9838483789612349</v>
      </c>
      <c r="Z211" s="13">
        <f t="shared" si="4"/>
        <v>5.9981769335408366</v>
      </c>
      <c r="AA211" s="13">
        <f t="shared" si="4"/>
        <v>6.0192346992962014</v>
      </c>
      <c r="AB211" s="13">
        <f t="shared" si="4"/>
        <v>6.0270725930461344</v>
      </c>
      <c r="AC211" s="13">
        <f t="shared" si="4"/>
        <v>6.0415994759632454</v>
      </c>
      <c r="AD211" s="13">
        <f t="shared" si="4"/>
        <v>6.056091514382179</v>
      </c>
      <c r="AE211" s="13">
        <f t="shared" si="4"/>
        <v>6.0706732734259843</v>
      </c>
      <c r="AF211" s="13">
        <f t="shared" si="4"/>
        <v>6.0850639047625545</v>
      </c>
      <c r="AG211" s="13">
        <f t="shared" si="4"/>
        <v>6.0997125175346616</v>
      </c>
      <c r="AH211" s="13">
        <f t="shared" si="4"/>
        <v>6.1074832895743194</v>
      </c>
      <c r="AI211" s="13">
        <f t="shared" si="4"/>
        <v>6.1152901141640577</v>
      </c>
      <c r="AJ211" s="13">
        <f t="shared" si="4"/>
        <v>6.1228816146639176</v>
      </c>
      <c r="AK211" s="11"/>
    </row>
    <row r="212" spans="2:37" ht="15.75" customHeight="1" x14ac:dyDescent="0.35"/>
    <row r="213" spans="2:37" ht="15.75" customHeight="1" x14ac:dyDescent="0.35"/>
    <row r="214" spans="2:37" ht="15.75" customHeight="1" x14ac:dyDescent="0.35"/>
    <row r="215" spans="2:37" ht="15.75" customHeight="1" x14ac:dyDescent="0.35"/>
    <row r="216" spans="2:37" ht="15.75" customHeight="1" x14ac:dyDescent="0.35"/>
    <row r="217" spans="2:37" ht="15.75" customHeight="1" x14ac:dyDescent="0.35"/>
    <row r="218" spans="2:37" ht="15.75" customHeight="1" x14ac:dyDescent="0.35"/>
    <row r="219" spans="2:37" ht="15.75" customHeight="1" x14ac:dyDescent="0.35"/>
    <row r="220" spans="2:37" ht="15.75" customHeight="1" x14ac:dyDescent="0.35"/>
    <row r="221" spans="2:37" ht="15.75" customHeight="1" x14ac:dyDescent="0.35"/>
    <row r="222" spans="2:37" ht="15.75" customHeight="1" x14ac:dyDescent="0.35"/>
    <row r="223" spans="2:37" ht="15.75" customHeight="1" x14ac:dyDescent="0.35"/>
    <row r="224" spans="2:37"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mergeCells count="1">
    <mergeCell ref="B198:AK198"/>
  </mergeCells>
  <pageMargins left="0.75" right="0.75" top="1" bottom="1" header="0" footer="0"/>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K1000"/>
  <sheetViews>
    <sheetView topLeftCell="B1" workbookViewId="0">
      <selection activeCell="H11" sqref="H11"/>
    </sheetView>
  </sheetViews>
  <sheetFormatPr defaultColWidth="12.625" defaultRowHeight="15" customHeight="1" x14ac:dyDescent="0.35"/>
  <cols>
    <col min="1" max="1" width="18.25" hidden="1" customWidth="1"/>
    <col min="2" max="2" width="40" customWidth="1"/>
    <col min="3" max="37" width="7.625" customWidth="1"/>
  </cols>
  <sheetData>
    <row r="1" spans="1:37" ht="15" customHeight="1" x14ac:dyDescent="0.45">
      <c r="B1" s="14" t="s">
        <v>93</v>
      </c>
      <c r="C1" s="15">
        <v>2017</v>
      </c>
      <c r="D1" s="15">
        <v>2018</v>
      </c>
      <c r="E1" s="15">
        <v>2019</v>
      </c>
      <c r="F1" s="15">
        <v>2020</v>
      </c>
      <c r="G1" s="15">
        <v>2021</v>
      </c>
      <c r="H1" s="15">
        <v>2022</v>
      </c>
      <c r="I1" s="15">
        <v>2023</v>
      </c>
      <c r="J1" s="15">
        <v>2024</v>
      </c>
      <c r="K1" s="15">
        <v>2025</v>
      </c>
      <c r="L1" s="15">
        <v>2026</v>
      </c>
      <c r="M1" s="15">
        <v>2027</v>
      </c>
      <c r="N1" s="15">
        <v>2028</v>
      </c>
      <c r="O1" s="15">
        <v>2029</v>
      </c>
      <c r="P1" s="15">
        <v>2030</v>
      </c>
      <c r="Q1" s="15">
        <v>2031</v>
      </c>
      <c r="R1" s="15">
        <v>2032</v>
      </c>
      <c r="S1" s="15">
        <v>2033</v>
      </c>
      <c r="T1" s="15">
        <v>2034</v>
      </c>
      <c r="U1" s="15">
        <v>2035</v>
      </c>
      <c r="V1" s="15">
        <v>2036</v>
      </c>
      <c r="W1" s="15">
        <v>2037</v>
      </c>
      <c r="X1" s="15">
        <v>2038</v>
      </c>
      <c r="Y1" s="15">
        <v>2039</v>
      </c>
      <c r="Z1" s="15">
        <v>2040</v>
      </c>
      <c r="AA1" s="15">
        <v>2041</v>
      </c>
      <c r="AB1" s="15">
        <v>2042</v>
      </c>
      <c r="AC1" s="15">
        <v>2043</v>
      </c>
      <c r="AD1" s="15">
        <v>2044</v>
      </c>
      <c r="AE1" s="15">
        <v>2045</v>
      </c>
      <c r="AF1" s="15">
        <v>2046</v>
      </c>
      <c r="AG1" s="15">
        <v>2047</v>
      </c>
      <c r="AH1" s="15">
        <v>2048</v>
      </c>
      <c r="AI1" s="15">
        <v>2049</v>
      </c>
      <c r="AJ1" s="15">
        <v>2050</v>
      </c>
      <c r="AK1" s="11"/>
    </row>
    <row r="2" spans="1:37" ht="15" customHeight="1" x14ac:dyDescent="0.45">
      <c r="B2" s="11"/>
      <c r="C2" s="11"/>
      <c r="D2" s="11"/>
      <c r="E2" s="11"/>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c r="AH2" s="11"/>
      <c r="AI2" s="11"/>
      <c r="AJ2" s="11"/>
      <c r="AK2" s="11"/>
    </row>
    <row r="3" spans="1:37" ht="15" customHeight="1" x14ac:dyDescent="0.45">
      <c r="B3" s="11"/>
      <c r="C3" s="16" t="s">
        <v>94</v>
      </c>
      <c r="D3" s="48" t="s">
        <v>4</v>
      </c>
      <c r="E3" s="49"/>
      <c r="F3" s="49"/>
      <c r="G3" s="18"/>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row>
    <row r="4" spans="1:37" ht="15" customHeight="1" x14ac:dyDescent="0.45">
      <c r="B4" s="11"/>
      <c r="C4" s="16" t="s">
        <v>97</v>
      </c>
      <c r="D4" s="16" t="s">
        <v>98</v>
      </c>
      <c r="E4" s="18"/>
      <c r="F4" s="18"/>
      <c r="G4" s="18"/>
      <c r="H4" s="12" t="s">
        <v>90</v>
      </c>
      <c r="I4" s="50"/>
      <c r="J4" s="50"/>
      <c r="K4" s="50"/>
      <c r="L4" s="50"/>
      <c r="M4" s="50"/>
      <c r="N4" s="11"/>
      <c r="O4" s="11"/>
      <c r="P4" s="11"/>
      <c r="Q4" s="11"/>
      <c r="R4" s="11"/>
      <c r="S4" s="11"/>
      <c r="T4" s="11"/>
      <c r="U4" s="10" t="s">
        <v>101</v>
      </c>
      <c r="V4" s="50"/>
      <c r="W4" s="50"/>
      <c r="X4" s="11"/>
      <c r="Y4" s="11"/>
      <c r="Z4" s="11"/>
      <c r="AA4" s="11"/>
      <c r="AB4" s="11"/>
      <c r="AC4" s="11"/>
      <c r="AD4" s="11"/>
      <c r="AE4" s="11"/>
      <c r="AF4" s="11"/>
      <c r="AG4" s="11"/>
      <c r="AH4" s="11"/>
      <c r="AI4" s="11"/>
      <c r="AJ4" s="11"/>
      <c r="AK4" s="11"/>
    </row>
    <row r="5" spans="1:37" ht="15" customHeight="1" x14ac:dyDescent="0.45">
      <c r="B5" s="11"/>
      <c r="C5" s="16" t="s">
        <v>102</v>
      </c>
      <c r="D5" s="48" t="s">
        <v>103</v>
      </c>
      <c r="E5" s="18"/>
      <c r="F5" s="18"/>
      <c r="G5" s="18"/>
      <c r="H5" s="10" t="s">
        <v>243</v>
      </c>
      <c r="I5" s="50"/>
      <c r="J5" s="11"/>
      <c r="K5" s="11"/>
      <c r="L5" s="11"/>
      <c r="M5" s="11"/>
      <c r="N5" s="11"/>
      <c r="O5" s="11"/>
      <c r="P5" s="11"/>
      <c r="Q5" s="11"/>
      <c r="R5" s="11"/>
      <c r="S5" s="11"/>
      <c r="T5" s="11"/>
      <c r="U5" s="11">
        <v>1.2</v>
      </c>
      <c r="V5" s="11"/>
      <c r="W5" s="11"/>
      <c r="X5" s="11"/>
      <c r="Y5" s="51"/>
      <c r="Z5" s="10" t="s">
        <v>244</v>
      </c>
      <c r="AA5" s="50"/>
      <c r="AB5" s="50"/>
      <c r="AC5" s="50"/>
      <c r="AD5" s="50"/>
      <c r="AE5" s="50"/>
      <c r="AF5" s="50"/>
      <c r="AG5" s="50"/>
      <c r="AH5" s="50"/>
      <c r="AI5" s="50"/>
      <c r="AJ5" s="50"/>
      <c r="AK5" s="11"/>
    </row>
    <row r="6" spans="1:37" ht="15" customHeight="1" x14ac:dyDescent="0.45">
      <c r="B6" s="11"/>
      <c r="C6" s="48" t="s">
        <v>105</v>
      </c>
      <c r="D6" s="18"/>
      <c r="E6" s="52" t="s">
        <v>245</v>
      </c>
      <c r="F6" s="18"/>
      <c r="G6" s="18"/>
      <c r="H6" s="11">
        <v>3370</v>
      </c>
      <c r="I6" s="11"/>
      <c r="J6" s="11"/>
      <c r="K6" s="11"/>
      <c r="L6" s="11"/>
      <c r="M6" s="11"/>
      <c r="N6" s="11"/>
      <c r="O6" s="11"/>
      <c r="P6" s="11"/>
      <c r="Q6" s="11"/>
      <c r="R6" s="11"/>
      <c r="S6" s="11"/>
      <c r="T6" s="11"/>
      <c r="U6" s="10" t="s">
        <v>107</v>
      </c>
      <c r="V6" s="50"/>
      <c r="W6" s="50"/>
      <c r="X6" s="11"/>
      <c r="Y6" s="11"/>
      <c r="Z6" s="11">
        <v>8.1000000000000003E-2</v>
      </c>
      <c r="AA6" s="11"/>
      <c r="AB6" s="11"/>
      <c r="AC6" s="11"/>
      <c r="AD6" s="11"/>
      <c r="AE6" s="11"/>
      <c r="AF6" s="11"/>
      <c r="AG6" s="11"/>
      <c r="AH6" s="11"/>
      <c r="AI6" s="11"/>
      <c r="AJ6" s="11"/>
      <c r="AK6" s="11"/>
    </row>
    <row r="7" spans="1:37" ht="14.25" x14ac:dyDescent="0.45">
      <c r="B7" s="11"/>
      <c r="C7" s="11"/>
      <c r="D7" s="11"/>
      <c r="E7" s="11"/>
      <c r="F7" s="11"/>
      <c r="G7" s="11"/>
      <c r="H7" s="10" t="s">
        <v>246</v>
      </c>
      <c r="I7" s="50"/>
      <c r="J7" s="11"/>
      <c r="K7" s="11"/>
      <c r="L7" s="11"/>
      <c r="M7" s="11"/>
      <c r="N7" s="11"/>
      <c r="O7" s="11"/>
      <c r="P7" s="11"/>
      <c r="Q7" s="11"/>
      <c r="R7" s="11"/>
      <c r="S7" s="11"/>
      <c r="T7" s="11"/>
      <c r="U7" s="11">
        <v>5.25</v>
      </c>
      <c r="V7" s="11"/>
      <c r="W7" s="11"/>
      <c r="X7" s="11"/>
      <c r="Y7" s="11"/>
      <c r="Z7" s="11"/>
      <c r="AA7" s="11"/>
      <c r="AB7" s="11"/>
      <c r="AC7" s="11"/>
      <c r="AD7" s="11"/>
      <c r="AE7" s="11"/>
      <c r="AF7" s="11"/>
      <c r="AG7" s="11"/>
      <c r="AH7" s="11"/>
      <c r="AI7" s="11"/>
      <c r="AJ7" s="11"/>
      <c r="AK7" s="11"/>
    </row>
    <row r="8" spans="1:37" ht="14.25" x14ac:dyDescent="0.45">
      <c r="B8" s="11"/>
      <c r="C8" s="11"/>
      <c r="D8" s="11"/>
      <c r="E8" s="11"/>
      <c r="F8" s="11"/>
      <c r="G8" s="11"/>
      <c r="H8" s="11">
        <v>28020</v>
      </c>
      <c r="I8" s="11"/>
      <c r="J8" s="11"/>
      <c r="K8" s="11"/>
      <c r="L8" s="11"/>
      <c r="M8" s="11"/>
      <c r="N8" s="11"/>
      <c r="O8" s="11"/>
      <c r="P8" s="11"/>
      <c r="Q8" s="11"/>
      <c r="R8" s="11"/>
      <c r="S8" s="11"/>
      <c r="T8" s="11"/>
      <c r="U8" s="10" t="s">
        <v>110</v>
      </c>
      <c r="V8" s="50"/>
      <c r="W8" s="11"/>
      <c r="X8" s="11"/>
      <c r="Y8" s="11"/>
      <c r="Z8" s="11"/>
      <c r="AA8" s="11"/>
      <c r="AB8" s="11"/>
      <c r="AC8" s="11"/>
      <c r="AD8" s="11"/>
      <c r="AE8" s="11"/>
      <c r="AF8" s="11"/>
      <c r="AG8" s="11"/>
      <c r="AH8" s="11"/>
      <c r="AI8" s="11"/>
      <c r="AJ8" s="11"/>
      <c r="AK8" s="11"/>
    </row>
    <row r="9" spans="1:37" ht="14.25" x14ac:dyDescent="0.45">
      <c r="B9" s="11"/>
      <c r="C9" s="11"/>
      <c r="D9" s="11"/>
      <c r="E9" s="11"/>
      <c r="F9" s="11"/>
      <c r="G9" s="11"/>
      <c r="H9" s="11" t="s">
        <v>247</v>
      </c>
      <c r="I9" s="11"/>
      <c r="J9" s="11"/>
      <c r="K9" s="11"/>
      <c r="L9" s="11"/>
      <c r="M9" s="11"/>
      <c r="N9" s="11"/>
      <c r="O9" s="11"/>
      <c r="P9" s="24"/>
      <c r="Q9" s="11"/>
      <c r="R9" s="11"/>
      <c r="S9" s="11"/>
      <c r="T9" s="11"/>
      <c r="U9" s="11">
        <f>U5/U7</f>
        <v>0.22857142857142856</v>
      </c>
      <c r="V9" s="11"/>
      <c r="W9" s="11"/>
      <c r="X9" s="11"/>
      <c r="Y9" s="11"/>
      <c r="Z9" s="11"/>
      <c r="AA9" s="11"/>
      <c r="AB9" s="11"/>
      <c r="AC9" s="11"/>
      <c r="AD9" s="11"/>
      <c r="AE9" s="11"/>
      <c r="AF9" s="11"/>
      <c r="AG9" s="11"/>
      <c r="AH9" s="11"/>
      <c r="AI9" s="11"/>
      <c r="AJ9" s="11"/>
      <c r="AK9" s="11"/>
    </row>
    <row r="10" spans="1:37" ht="15" customHeight="1" x14ac:dyDescent="0.5">
      <c r="A10" s="25" t="s">
        <v>248</v>
      </c>
      <c r="B10" s="53" t="s">
        <v>249</v>
      </c>
      <c r="C10" s="11"/>
      <c r="D10" s="11"/>
      <c r="E10" s="11"/>
      <c r="F10" s="11"/>
      <c r="G10" s="11"/>
      <c r="H10" s="11">
        <f>H6/H8</f>
        <v>0.12027123483226267</v>
      </c>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row>
    <row r="11" spans="1:37" ht="15" customHeight="1" x14ac:dyDescent="0.45">
      <c r="B11" s="14" t="s">
        <v>250</v>
      </c>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row>
    <row r="12" spans="1:37" ht="15" customHeight="1" x14ac:dyDescent="0.45">
      <c r="B12" s="18" t="s">
        <v>251</v>
      </c>
      <c r="C12" s="18" t="s">
        <v>251</v>
      </c>
      <c r="D12" s="18" t="s">
        <v>251</v>
      </c>
      <c r="E12" s="18" t="s">
        <v>251</v>
      </c>
      <c r="F12" s="18" t="s">
        <v>251</v>
      </c>
      <c r="G12" s="18"/>
      <c r="H12" s="18" t="s">
        <v>251</v>
      </c>
      <c r="I12" s="18" t="s">
        <v>251</v>
      </c>
      <c r="J12" s="18" t="s">
        <v>251</v>
      </c>
      <c r="K12" s="18" t="s">
        <v>251</v>
      </c>
      <c r="L12" s="18" t="s">
        <v>251</v>
      </c>
      <c r="M12" s="18" t="s">
        <v>251</v>
      </c>
      <c r="N12" s="18" t="s">
        <v>251</v>
      </c>
      <c r="O12" s="18" t="s">
        <v>251</v>
      </c>
      <c r="P12" s="18" t="s">
        <v>251</v>
      </c>
      <c r="Q12" s="18" t="s">
        <v>251</v>
      </c>
      <c r="R12" s="18" t="s">
        <v>251</v>
      </c>
      <c r="S12" s="18" t="s">
        <v>251</v>
      </c>
      <c r="T12" s="18" t="s">
        <v>251</v>
      </c>
      <c r="U12" s="18" t="s">
        <v>251</v>
      </c>
      <c r="V12" s="18" t="s">
        <v>251</v>
      </c>
      <c r="W12" s="18" t="s">
        <v>251</v>
      </c>
      <c r="X12" s="18" t="s">
        <v>251</v>
      </c>
      <c r="Y12" s="18" t="s">
        <v>251</v>
      </c>
      <c r="Z12" s="18" t="s">
        <v>251</v>
      </c>
      <c r="AA12" s="18" t="s">
        <v>251</v>
      </c>
      <c r="AB12" s="18" t="s">
        <v>251</v>
      </c>
      <c r="AC12" s="18" t="s">
        <v>251</v>
      </c>
      <c r="AD12" s="18" t="s">
        <v>251</v>
      </c>
      <c r="AE12" s="18" t="s">
        <v>251</v>
      </c>
      <c r="AF12" s="18" t="s">
        <v>251</v>
      </c>
      <c r="AG12" s="18" t="s">
        <v>251</v>
      </c>
      <c r="AH12" s="18" t="s">
        <v>251</v>
      </c>
      <c r="AI12" s="18" t="s">
        <v>251</v>
      </c>
      <c r="AJ12" s="18" t="s">
        <v>251</v>
      </c>
      <c r="AK12" s="18" t="s">
        <v>113</v>
      </c>
    </row>
    <row r="13" spans="1:37" ht="15" customHeight="1" x14ac:dyDescent="0.35">
      <c r="B13" s="27" t="s">
        <v>252</v>
      </c>
      <c r="C13" s="15">
        <v>2017</v>
      </c>
      <c r="D13" s="15">
        <v>2018</v>
      </c>
      <c r="E13" s="15">
        <v>2019</v>
      </c>
      <c r="F13" s="15">
        <v>2020</v>
      </c>
      <c r="G13" s="15">
        <v>2021</v>
      </c>
      <c r="H13" s="15">
        <v>2022</v>
      </c>
      <c r="I13" s="15">
        <v>2023</v>
      </c>
      <c r="J13" s="15">
        <v>2024</v>
      </c>
      <c r="K13" s="15">
        <v>2025</v>
      </c>
      <c r="L13" s="15">
        <v>2026</v>
      </c>
      <c r="M13" s="15">
        <v>2027</v>
      </c>
      <c r="N13" s="15">
        <v>2028</v>
      </c>
      <c r="O13" s="15">
        <v>2029</v>
      </c>
      <c r="P13" s="15">
        <v>2030</v>
      </c>
      <c r="Q13" s="15">
        <v>2031</v>
      </c>
      <c r="R13" s="15">
        <v>2032</v>
      </c>
      <c r="S13" s="15">
        <v>2033</v>
      </c>
      <c r="T13" s="15">
        <v>2034</v>
      </c>
      <c r="U13" s="15">
        <v>2035</v>
      </c>
      <c r="V13" s="15">
        <v>2036</v>
      </c>
      <c r="W13" s="15">
        <v>2037</v>
      </c>
      <c r="X13" s="15">
        <v>2038</v>
      </c>
      <c r="Y13" s="15">
        <v>2039</v>
      </c>
      <c r="Z13" s="15">
        <v>2040</v>
      </c>
      <c r="AA13" s="15">
        <v>2041</v>
      </c>
      <c r="AB13" s="15">
        <v>2042</v>
      </c>
      <c r="AC13" s="15">
        <v>2043</v>
      </c>
      <c r="AD13" s="15">
        <v>2044</v>
      </c>
      <c r="AE13" s="15">
        <v>2045</v>
      </c>
      <c r="AF13" s="15">
        <v>2046</v>
      </c>
      <c r="AG13" s="15">
        <v>2047</v>
      </c>
      <c r="AH13" s="15">
        <v>2048</v>
      </c>
      <c r="AI13" s="15">
        <v>2049</v>
      </c>
      <c r="AJ13" s="15">
        <v>2050</v>
      </c>
      <c r="AK13" s="15">
        <v>2050</v>
      </c>
    </row>
    <row r="14" spans="1:37" ht="15" customHeight="1" x14ac:dyDescent="0.45">
      <c r="B14" s="11"/>
      <c r="C14" s="11"/>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row>
    <row r="15" spans="1:37" ht="15" customHeight="1" x14ac:dyDescent="0.45">
      <c r="B15" s="27" t="s">
        <v>177</v>
      </c>
      <c r="C15" s="11"/>
      <c r="D15" s="11"/>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row>
    <row r="16" spans="1:37" ht="15" customHeight="1" x14ac:dyDescent="0.45">
      <c r="B16" s="27" t="s">
        <v>253</v>
      </c>
      <c r="C16" s="11"/>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row>
    <row r="17" spans="1:37" ht="15" customHeight="1" x14ac:dyDescent="0.45">
      <c r="A17" s="25" t="s">
        <v>254</v>
      </c>
      <c r="B17" s="54" t="s">
        <v>255</v>
      </c>
      <c r="C17" s="55">
        <v>1855.6625332094932</v>
      </c>
      <c r="D17" s="55">
        <v>1870.0011754231653</v>
      </c>
      <c r="E17" s="55">
        <v>1860.1405435368117</v>
      </c>
      <c r="F17" s="55">
        <v>1840.3552405575977</v>
      </c>
      <c r="G17" s="55">
        <v>1811.0429581035194</v>
      </c>
      <c r="H17" s="55">
        <v>1776.0867966768028</v>
      </c>
      <c r="I17" s="55">
        <v>1735.3068038682518</v>
      </c>
      <c r="J17" s="55">
        <v>1692.1923168186936</v>
      </c>
      <c r="K17" s="55">
        <v>1647.4223104081825</v>
      </c>
      <c r="L17" s="55">
        <v>1612.4174626469403</v>
      </c>
      <c r="M17" s="55">
        <v>1581.265598779092</v>
      </c>
      <c r="N17" s="55">
        <v>1552.8470917826289</v>
      </c>
      <c r="O17" s="55">
        <v>1524.4655053421909</v>
      </c>
      <c r="P17" s="55">
        <v>1498.4618306492832</v>
      </c>
      <c r="Q17" s="55">
        <v>1474.1933810025344</v>
      </c>
      <c r="R17" s="55">
        <v>1451.6931879799629</v>
      </c>
      <c r="S17" s="55">
        <v>1430.9817167531792</v>
      </c>
      <c r="T17" s="55">
        <v>1412.0880380697317</v>
      </c>
      <c r="U17" s="55">
        <v>1394.6394945015202</v>
      </c>
      <c r="V17" s="55">
        <v>1381.7676917645229</v>
      </c>
      <c r="W17" s="55">
        <v>1371.7149199109365</v>
      </c>
      <c r="X17" s="55">
        <v>1364.021947188671</v>
      </c>
      <c r="Y17" s="55">
        <v>1358.3584377892853</v>
      </c>
      <c r="Z17" s="55">
        <v>1354.4933772267289</v>
      </c>
      <c r="AA17" s="55">
        <v>1352.0850460362008</v>
      </c>
      <c r="AB17" s="55">
        <v>1351.059172610712</v>
      </c>
      <c r="AC17" s="55">
        <v>1351.4338393428563</v>
      </c>
      <c r="AD17" s="55">
        <v>1352.9092925669129</v>
      </c>
      <c r="AE17" s="55">
        <v>1354.9472798972956</v>
      </c>
      <c r="AF17" s="55">
        <v>1357.8927523038353</v>
      </c>
      <c r="AG17" s="55">
        <v>1361.2111988226957</v>
      </c>
      <c r="AH17" s="55">
        <v>1364.3697476733357</v>
      </c>
      <c r="AI17" s="55">
        <v>1367.9074072009607</v>
      </c>
      <c r="AJ17" s="55">
        <v>1371.3267101007825</v>
      </c>
      <c r="AK17" s="31">
        <f t="shared" ref="AK17:AK29" si="0">(AJ17-D17)/D17</f>
        <v>-0.26667066945000018</v>
      </c>
    </row>
    <row r="18" spans="1:37" ht="15" customHeight="1" x14ac:dyDescent="0.45">
      <c r="A18" s="25" t="s">
        <v>256</v>
      </c>
      <c r="B18" s="54" t="s">
        <v>257</v>
      </c>
      <c r="C18" s="55">
        <v>808.7734910171306</v>
      </c>
      <c r="D18" s="55">
        <v>817.41384998821422</v>
      </c>
      <c r="E18" s="55">
        <v>814.2978837115927</v>
      </c>
      <c r="F18" s="55">
        <v>806.49942410686072</v>
      </c>
      <c r="G18" s="55">
        <v>794.62233866587997</v>
      </c>
      <c r="H18" s="55">
        <v>780.57746567047548</v>
      </c>
      <c r="I18" s="55">
        <v>763.82227129702085</v>
      </c>
      <c r="J18" s="55">
        <v>746.88015299208223</v>
      </c>
      <c r="K18" s="55">
        <v>729.60997513954135</v>
      </c>
      <c r="L18" s="55">
        <v>716.70864553082288</v>
      </c>
      <c r="M18" s="55">
        <v>706.00914716645707</v>
      </c>
      <c r="N18" s="55">
        <v>696.83843595432893</v>
      </c>
      <c r="O18" s="55">
        <v>688.12289430288581</v>
      </c>
      <c r="P18" s="55">
        <v>680.72261419531822</v>
      </c>
      <c r="Q18" s="55">
        <v>674.39331387690254</v>
      </c>
      <c r="R18" s="55">
        <v>669.13254902659742</v>
      </c>
      <c r="S18" s="55">
        <v>664.83044083878212</v>
      </c>
      <c r="T18" s="55">
        <v>661.53279240515383</v>
      </c>
      <c r="U18" s="55">
        <v>659.03793260972202</v>
      </c>
      <c r="V18" s="55">
        <v>658.79966655024634</v>
      </c>
      <c r="W18" s="55">
        <v>659.96287185613221</v>
      </c>
      <c r="X18" s="55">
        <v>662.39630957494558</v>
      </c>
      <c r="Y18" s="55">
        <v>665.78088909806718</v>
      </c>
      <c r="Z18" s="55">
        <v>670.04143470517761</v>
      </c>
      <c r="AA18" s="55">
        <v>674.91294027571757</v>
      </c>
      <c r="AB18" s="55">
        <v>680.29915401833432</v>
      </c>
      <c r="AC18" s="55">
        <v>686.1492555683401</v>
      </c>
      <c r="AD18" s="55">
        <v>692.25500181284008</v>
      </c>
      <c r="AE18" s="55">
        <v>698.44514805265032</v>
      </c>
      <c r="AF18" s="55">
        <v>704.69196892568891</v>
      </c>
      <c r="AG18" s="55">
        <v>710.69466692827859</v>
      </c>
      <c r="AH18" s="55">
        <v>716.23583223224159</v>
      </c>
      <c r="AI18" s="55">
        <v>721.54927825828645</v>
      </c>
      <c r="AJ18" s="55">
        <v>726.36295620554893</v>
      </c>
      <c r="AK18" s="31">
        <f t="shared" si="0"/>
        <v>-0.11138897852535543</v>
      </c>
    </row>
    <row r="19" spans="1:37" ht="15" customHeight="1" x14ac:dyDescent="0.45">
      <c r="A19" s="25" t="s">
        <v>258</v>
      </c>
      <c r="B19" s="54" t="s">
        <v>259</v>
      </c>
      <c r="C19" s="55">
        <v>1044.5660103875803</v>
      </c>
      <c r="D19" s="55">
        <v>1050.2395156560665</v>
      </c>
      <c r="E19" s="55">
        <v>1043.5037746246421</v>
      </c>
      <c r="F19" s="55">
        <v>1031.5394000951867</v>
      </c>
      <c r="G19" s="55">
        <v>1014.1383035252026</v>
      </c>
      <c r="H19" s="55">
        <v>993.26729446519892</v>
      </c>
      <c r="I19" s="55">
        <v>969.29066158086198</v>
      </c>
      <c r="J19" s="55">
        <v>943.16692151416737</v>
      </c>
      <c r="K19" s="55">
        <v>915.71670990697453</v>
      </c>
      <c r="L19" s="55">
        <v>893.65022742534018</v>
      </c>
      <c r="M19" s="55">
        <v>873.22860982356087</v>
      </c>
      <c r="N19" s="55">
        <v>854.00708080380446</v>
      </c>
      <c r="O19" s="55">
        <v>834.36603510330235</v>
      </c>
      <c r="P19" s="55">
        <v>815.78387678048648</v>
      </c>
      <c r="Q19" s="55">
        <v>797.8629882478416</v>
      </c>
      <c r="R19" s="55">
        <v>780.63864367913004</v>
      </c>
      <c r="S19" s="55">
        <v>764.24146603550821</v>
      </c>
      <c r="T19" s="55">
        <v>748.65504018526519</v>
      </c>
      <c r="U19" s="55">
        <v>733.70837933774828</v>
      </c>
      <c r="V19" s="55">
        <v>721.07565962406704</v>
      </c>
      <c r="W19" s="55">
        <v>709.85620473104348</v>
      </c>
      <c r="X19" s="55">
        <v>699.72284999174576</v>
      </c>
      <c r="Y19" s="55">
        <v>690.66503608925439</v>
      </c>
      <c r="Z19" s="55">
        <v>682.52705558972525</v>
      </c>
      <c r="AA19" s="55">
        <v>675.23317665106697</v>
      </c>
      <c r="AB19" s="55">
        <v>668.80559103736186</v>
      </c>
      <c r="AC19" s="55">
        <v>663.313411363162</v>
      </c>
      <c r="AD19" s="55">
        <v>658.66554559997144</v>
      </c>
      <c r="AE19" s="55">
        <v>654.49549997197323</v>
      </c>
      <c r="AF19" s="55">
        <v>651.17629405225887</v>
      </c>
      <c r="AG19" s="55">
        <v>648.47473387514003</v>
      </c>
      <c r="AH19" s="55">
        <v>646.07625962891927</v>
      </c>
      <c r="AI19" s="55">
        <v>644.28508197201916</v>
      </c>
      <c r="AJ19" s="55">
        <v>642.87683556962429</v>
      </c>
      <c r="AK19" s="31">
        <f t="shared" si="0"/>
        <v>-0.38787597877801216</v>
      </c>
    </row>
    <row r="20" spans="1:37" ht="15" customHeight="1" x14ac:dyDescent="0.45">
      <c r="A20" s="25" t="s">
        <v>260</v>
      </c>
      <c r="B20" s="54" t="s">
        <v>261</v>
      </c>
      <c r="C20" s="55">
        <v>2.3229919950035685</v>
      </c>
      <c r="D20" s="55">
        <v>2.3478117210493612</v>
      </c>
      <c r="E20" s="55">
        <v>2.3388724546600637</v>
      </c>
      <c r="F20" s="55">
        <v>2.3164823947849853</v>
      </c>
      <c r="G20" s="55">
        <v>2.2823716355150663</v>
      </c>
      <c r="H20" s="55">
        <v>2.2420365411282894</v>
      </c>
      <c r="I20" s="55">
        <v>2.1939126365079833</v>
      </c>
      <c r="J20" s="55">
        <v>2.1452522694229805</v>
      </c>
      <c r="K20" s="55">
        <v>2.0956545066435925</v>
      </c>
      <c r="L20" s="55">
        <v>2.0586070570293571</v>
      </c>
      <c r="M20" s="55">
        <v>2.0278827180893035</v>
      </c>
      <c r="N20" s="55">
        <v>2.0015542550868171</v>
      </c>
      <c r="O20" s="55">
        <v>1.9765367019822286</v>
      </c>
      <c r="P20" s="55">
        <v>1.9552919339141537</v>
      </c>
      <c r="Q20" s="55">
        <v>1.937129657538069</v>
      </c>
      <c r="R20" s="55">
        <v>1.9220331788287963</v>
      </c>
      <c r="S20" s="55">
        <v>1.9096943370799069</v>
      </c>
      <c r="T20" s="55">
        <v>1.9002421732306929</v>
      </c>
      <c r="U20" s="55">
        <v>1.8930932447667577</v>
      </c>
      <c r="V20" s="55">
        <v>1.8924261060347931</v>
      </c>
      <c r="W20" s="55">
        <v>1.8957913099247221</v>
      </c>
      <c r="X20" s="55">
        <v>1.9028031785028987</v>
      </c>
      <c r="Y20" s="55">
        <v>1.9125495520024645</v>
      </c>
      <c r="Z20" s="55">
        <v>1.9248182529280802</v>
      </c>
      <c r="AA20" s="55">
        <v>1.9388500920447893</v>
      </c>
      <c r="AB20" s="55">
        <v>1.9543570405679405</v>
      </c>
      <c r="AC20" s="55">
        <v>1.9711913790650712</v>
      </c>
      <c r="AD20" s="55">
        <v>1.9887615699318366</v>
      </c>
      <c r="AE20" s="55">
        <v>2.006573986098648</v>
      </c>
      <c r="AF20" s="55">
        <v>2.0245477035790493</v>
      </c>
      <c r="AG20" s="55">
        <v>2.0418163857783691</v>
      </c>
      <c r="AH20" s="55">
        <v>2.0577565325965588</v>
      </c>
      <c r="AI20" s="55">
        <v>2.0730422261522796</v>
      </c>
      <c r="AJ20" s="55">
        <v>2.0868919248148896</v>
      </c>
      <c r="AK20" s="31">
        <f t="shared" si="0"/>
        <v>-0.1111331858066765</v>
      </c>
    </row>
    <row r="21" spans="1:37" ht="15" customHeight="1" x14ac:dyDescent="0.45">
      <c r="A21" s="25" t="s">
        <v>262</v>
      </c>
      <c r="B21" s="54" t="s">
        <v>263</v>
      </c>
      <c r="C21" s="55">
        <v>106.68129730192719</v>
      </c>
      <c r="D21" s="55">
        <v>109.38896977643175</v>
      </c>
      <c r="E21" s="55">
        <v>110.8826004975984</v>
      </c>
      <c r="F21" s="55">
        <v>111.36568462893322</v>
      </c>
      <c r="G21" s="55">
        <v>111.32688930835891</v>
      </c>
      <c r="H21" s="55">
        <v>111.14315121946572</v>
      </c>
      <c r="I21" s="55">
        <v>110.91894040362222</v>
      </c>
      <c r="J21" s="55">
        <v>110.59887962789769</v>
      </c>
      <c r="K21" s="55">
        <v>110.71262948964819</v>
      </c>
      <c r="L21" s="55">
        <v>110.81233870167696</v>
      </c>
      <c r="M21" s="55">
        <v>110.78816969968322</v>
      </c>
      <c r="N21" s="55">
        <v>111.00517325523886</v>
      </c>
      <c r="O21" s="55">
        <v>111.0257123637905</v>
      </c>
      <c r="P21" s="55">
        <v>111.04307714501337</v>
      </c>
      <c r="Q21" s="55">
        <v>111.3216242770649</v>
      </c>
      <c r="R21" s="55">
        <v>111.69713744597725</v>
      </c>
      <c r="S21" s="55">
        <v>112.25192074850976</v>
      </c>
      <c r="T21" s="55">
        <v>113.01355627548584</v>
      </c>
      <c r="U21" s="55">
        <v>113.93445120475906</v>
      </c>
      <c r="V21" s="55">
        <v>114.97149614113336</v>
      </c>
      <c r="W21" s="55">
        <v>116.1726718347353</v>
      </c>
      <c r="X21" s="55">
        <v>117.46173733572377</v>
      </c>
      <c r="Y21" s="55">
        <v>118.64688304112823</v>
      </c>
      <c r="Z21" s="55">
        <v>119.87419625117447</v>
      </c>
      <c r="AA21" s="55">
        <v>121.14095508539948</v>
      </c>
      <c r="AB21" s="55">
        <v>122.42724037293895</v>
      </c>
      <c r="AC21" s="55">
        <v>123.8580819985749</v>
      </c>
      <c r="AD21" s="55">
        <v>125.39720595994618</v>
      </c>
      <c r="AE21" s="55">
        <v>127.11149562495561</v>
      </c>
      <c r="AF21" s="55">
        <v>128.92256833564485</v>
      </c>
      <c r="AG21" s="55">
        <v>130.73787973602614</v>
      </c>
      <c r="AH21" s="55">
        <v>132.42837090716694</v>
      </c>
      <c r="AI21" s="55">
        <v>134.11395358549402</v>
      </c>
      <c r="AJ21" s="55">
        <v>135.80102940017403</v>
      </c>
      <c r="AK21" s="31">
        <f t="shared" si="0"/>
        <v>0.24145084899988567</v>
      </c>
    </row>
    <row r="22" spans="1:37" ht="15" customHeight="1" x14ac:dyDescent="0.45">
      <c r="A22" s="25" t="s">
        <v>264</v>
      </c>
      <c r="B22" s="54" t="s">
        <v>265</v>
      </c>
      <c r="C22" s="55">
        <v>28.47763379693076</v>
      </c>
      <c r="D22" s="55">
        <v>28.845555262427549</v>
      </c>
      <c r="E22" s="55">
        <v>28.940300135194214</v>
      </c>
      <c r="F22" s="55">
        <v>29.033406977180125</v>
      </c>
      <c r="G22" s="55">
        <v>29.126706329349055</v>
      </c>
      <c r="H22" s="55">
        <v>29.217533331717956</v>
      </c>
      <c r="I22" s="55">
        <v>29.30194440502142</v>
      </c>
      <c r="J22" s="55">
        <v>29.389964858093478</v>
      </c>
      <c r="K22" s="55">
        <v>29.489962482364628</v>
      </c>
      <c r="L22" s="55">
        <v>29.586294893977161</v>
      </c>
      <c r="M22" s="55">
        <v>29.681832567693554</v>
      </c>
      <c r="N22" s="55">
        <v>29.779591128272106</v>
      </c>
      <c r="O22" s="55">
        <v>29.874718705452143</v>
      </c>
      <c r="P22" s="55">
        <v>29.958963768136591</v>
      </c>
      <c r="Q22" s="55">
        <v>30.039380520071955</v>
      </c>
      <c r="R22" s="55">
        <v>30.116508191572663</v>
      </c>
      <c r="S22" s="55">
        <v>30.180569745554866</v>
      </c>
      <c r="T22" s="55">
        <v>30.238410838616847</v>
      </c>
      <c r="U22" s="55">
        <v>30.289549633151655</v>
      </c>
      <c r="V22" s="55">
        <v>30.335574614383958</v>
      </c>
      <c r="W22" s="55">
        <v>30.376662112166784</v>
      </c>
      <c r="X22" s="55">
        <v>30.411738674979983</v>
      </c>
      <c r="Y22" s="55">
        <v>30.442047079846546</v>
      </c>
      <c r="Z22" s="55">
        <v>30.466263607637647</v>
      </c>
      <c r="AA22" s="55">
        <v>30.484256846250119</v>
      </c>
      <c r="AB22" s="55">
        <v>30.497154412645106</v>
      </c>
      <c r="AC22" s="55">
        <v>30.504916574324795</v>
      </c>
      <c r="AD22" s="55">
        <v>30.508131505387766</v>
      </c>
      <c r="AE22" s="55">
        <v>30.508755988135324</v>
      </c>
      <c r="AF22" s="55">
        <v>30.50795788226965</v>
      </c>
      <c r="AG22" s="55">
        <v>30.509593748239929</v>
      </c>
      <c r="AH22" s="55">
        <v>30.515476114060068</v>
      </c>
      <c r="AI22" s="55">
        <v>30.52858782082901</v>
      </c>
      <c r="AJ22" s="55">
        <v>30.550757674960149</v>
      </c>
      <c r="AK22" s="31">
        <f t="shared" si="0"/>
        <v>5.9114910322204547E-2</v>
      </c>
    </row>
    <row r="23" spans="1:37" ht="15" customHeight="1" x14ac:dyDescent="0.45">
      <c r="A23" s="25" t="s">
        <v>266</v>
      </c>
      <c r="B23" s="54" t="s">
        <v>267</v>
      </c>
      <c r="C23" s="55">
        <v>11.951331798358316</v>
      </c>
      <c r="D23" s="55">
        <v>12.070398363269351</v>
      </c>
      <c r="E23" s="55">
        <v>12.07490242294555</v>
      </c>
      <c r="F23" s="55">
        <v>12.07954537862032</v>
      </c>
      <c r="G23" s="55">
        <v>12.082601847086568</v>
      </c>
      <c r="H23" s="55">
        <v>12.085264031214898</v>
      </c>
      <c r="I23" s="55">
        <v>12.088034223865625</v>
      </c>
      <c r="J23" s="55">
        <v>12.087768465674719</v>
      </c>
      <c r="K23" s="55">
        <v>12.08018562911175</v>
      </c>
      <c r="L23" s="55">
        <v>12.070925014150502</v>
      </c>
      <c r="M23" s="55">
        <v>12.060415468093291</v>
      </c>
      <c r="N23" s="55">
        <v>12.04658427119268</v>
      </c>
      <c r="O23" s="55">
        <v>12.031179157739809</v>
      </c>
      <c r="P23" s="55">
        <v>12.00941985149468</v>
      </c>
      <c r="Q23" s="55">
        <v>11.985283144590605</v>
      </c>
      <c r="R23" s="55">
        <v>11.958172104114047</v>
      </c>
      <c r="S23" s="55">
        <v>11.930195134639504</v>
      </c>
      <c r="T23" s="55">
        <v>11.899920839544238</v>
      </c>
      <c r="U23" s="55">
        <v>11.866878137322058</v>
      </c>
      <c r="V23" s="55">
        <v>11.831352076201995</v>
      </c>
      <c r="W23" s="55">
        <v>11.792828634212634</v>
      </c>
      <c r="X23" s="55">
        <v>11.750122684053553</v>
      </c>
      <c r="Y23" s="55">
        <v>11.702963029652171</v>
      </c>
      <c r="Z23" s="55">
        <v>11.650178558197242</v>
      </c>
      <c r="AA23" s="55">
        <v>11.590950984472084</v>
      </c>
      <c r="AB23" s="55">
        <v>11.525791852539358</v>
      </c>
      <c r="AC23" s="55">
        <v>11.454568692546513</v>
      </c>
      <c r="AD23" s="55">
        <v>11.377449020485042</v>
      </c>
      <c r="AE23" s="55">
        <v>11.295724636860225</v>
      </c>
      <c r="AF23" s="55">
        <v>11.210681958988198</v>
      </c>
      <c r="AG23" s="55">
        <v>11.125254599245858</v>
      </c>
      <c r="AH23" s="55">
        <v>11.04185307740712</v>
      </c>
      <c r="AI23" s="55">
        <v>10.963161663167625</v>
      </c>
      <c r="AJ23" s="55">
        <v>10.891596194297962</v>
      </c>
      <c r="AK23" s="31">
        <f t="shared" si="0"/>
        <v>-9.766058530085682E-2</v>
      </c>
    </row>
    <row r="24" spans="1:37" ht="15" customHeight="1" x14ac:dyDescent="0.45">
      <c r="A24" s="25" t="s">
        <v>268</v>
      </c>
      <c r="B24" s="54" t="s">
        <v>269</v>
      </c>
      <c r="C24" s="55">
        <v>3.8534560867237686</v>
      </c>
      <c r="D24" s="55">
        <v>3.9225237211187585</v>
      </c>
      <c r="E24" s="55">
        <v>3.9547562072402842</v>
      </c>
      <c r="F24" s="55">
        <v>3.9873671730611955</v>
      </c>
      <c r="G24" s="55">
        <v>4.0196269777760731</v>
      </c>
      <c r="H24" s="55">
        <v>4.0519312377332977</v>
      </c>
      <c r="I24" s="55">
        <v>4.0844302386759797</v>
      </c>
      <c r="J24" s="55">
        <v>4.1160423586122041</v>
      </c>
      <c r="K24" s="55">
        <v>4.1457607576189677</v>
      </c>
      <c r="L24" s="55">
        <v>4.1749754828564019</v>
      </c>
      <c r="M24" s="55">
        <v>4.2038205017015722</v>
      </c>
      <c r="N24" s="55">
        <v>4.2315874337124004</v>
      </c>
      <c r="O24" s="55">
        <v>4.2588672457948231</v>
      </c>
      <c r="P24" s="55">
        <v>4.2857339983474274</v>
      </c>
      <c r="Q24" s="55">
        <v>4.3120321272915207</v>
      </c>
      <c r="R24" s="55">
        <v>4.3375454036359562</v>
      </c>
      <c r="S24" s="55">
        <v>4.3632465205796596</v>
      </c>
      <c r="T24" s="55">
        <v>4.3886057160731458</v>
      </c>
      <c r="U24" s="55">
        <v>4.4134575895561348</v>
      </c>
      <c r="V24" s="55">
        <v>4.437915791192613</v>
      </c>
      <c r="W24" s="55">
        <v>4.4619156738633672</v>
      </c>
      <c r="X24" s="55">
        <v>4.4852995358978411</v>
      </c>
      <c r="Y24" s="55">
        <v>4.5082512282957623</v>
      </c>
      <c r="Z24" s="55">
        <v>4.5305988401473458</v>
      </c>
      <c r="AA24" s="55">
        <v>4.552419306666736</v>
      </c>
      <c r="AB24" s="55">
        <v>4.5738010043769108</v>
      </c>
      <c r="AC24" s="55">
        <v>4.5946932752502612</v>
      </c>
      <c r="AD24" s="55">
        <v>4.6151265208621517</v>
      </c>
      <c r="AE24" s="55">
        <v>4.6351876067858466</v>
      </c>
      <c r="AF24" s="55">
        <v>4.6548185632194423</v>
      </c>
      <c r="AG24" s="55">
        <v>4.6742273339207658</v>
      </c>
      <c r="AH24" s="55">
        <v>4.6933118210736344</v>
      </c>
      <c r="AI24" s="55">
        <v>4.7122195658485557</v>
      </c>
      <c r="AJ24" s="55">
        <v>4.7309228579532947</v>
      </c>
      <c r="AK24" s="31">
        <f t="shared" si="0"/>
        <v>0.20609158651664433</v>
      </c>
    </row>
    <row r="25" spans="1:37" ht="15" customHeight="1" x14ac:dyDescent="0.45">
      <c r="A25" s="25" t="s">
        <v>270</v>
      </c>
      <c r="B25" s="54" t="s">
        <v>271</v>
      </c>
      <c r="C25" s="55">
        <v>12.672847234832263</v>
      </c>
      <c r="D25" s="55">
        <v>12.852631235874584</v>
      </c>
      <c r="E25" s="55">
        <v>12.910641019449644</v>
      </c>
      <c r="F25" s="55">
        <v>12.966494425498606</v>
      </c>
      <c r="G25" s="55">
        <v>13.024479689705167</v>
      </c>
      <c r="H25" s="55">
        <v>13.080338184178826</v>
      </c>
      <c r="I25" s="55">
        <v>13.129479092558617</v>
      </c>
      <c r="J25" s="55">
        <v>13.186155005219149</v>
      </c>
      <c r="K25" s="55">
        <v>13.264015124134684</v>
      </c>
      <c r="L25" s="55">
        <v>13.340394396970257</v>
      </c>
      <c r="M25" s="55">
        <v>13.417595626290012</v>
      </c>
      <c r="N25" s="55">
        <v>13.501419787742623</v>
      </c>
      <c r="O25" s="55">
        <v>13.584674245398398</v>
      </c>
      <c r="P25" s="55">
        <v>13.663814048434915</v>
      </c>
      <c r="Q25" s="55">
        <v>13.742066705981632</v>
      </c>
      <c r="R25" s="55">
        <v>13.82079080531174</v>
      </c>
      <c r="S25" s="55">
        <v>13.887127604355429</v>
      </c>
      <c r="T25" s="55">
        <v>13.949883310975146</v>
      </c>
      <c r="U25" s="55">
        <v>14.009210625524291</v>
      </c>
      <c r="V25" s="55">
        <v>14.066305774847576</v>
      </c>
      <c r="W25" s="55">
        <v>14.12191646728658</v>
      </c>
      <c r="X25" s="55">
        <v>14.17631560428123</v>
      </c>
      <c r="Y25" s="55">
        <v>14.230833672721868</v>
      </c>
      <c r="Z25" s="55">
        <v>14.285484872181774</v>
      </c>
      <c r="AA25" s="55">
        <v>14.340885704154992</v>
      </c>
      <c r="AB25" s="55">
        <v>14.397558394736343</v>
      </c>
      <c r="AC25" s="55">
        <v>14.455651810006561</v>
      </c>
      <c r="AD25" s="55">
        <v>14.515555112849359</v>
      </c>
      <c r="AE25" s="55">
        <v>14.577840947448928</v>
      </c>
      <c r="AF25" s="55">
        <v>14.642460522186962</v>
      </c>
      <c r="AG25" s="55">
        <v>14.710109504056552</v>
      </c>
      <c r="AH25" s="55">
        <v>14.780308296146803</v>
      </c>
      <c r="AI25" s="55">
        <v>14.853203307157083</v>
      </c>
      <c r="AJ25" s="55">
        <v>14.928240447648605</v>
      </c>
      <c r="AK25" s="31">
        <f t="shared" si="0"/>
        <v>0.16149294052571339</v>
      </c>
    </row>
    <row r="26" spans="1:37" ht="15" customHeight="1" x14ac:dyDescent="0.45">
      <c r="A26" s="25" t="s">
        <v>272</v>
      </c>
      <c r="B26" s="54" t="s">
        <v>273</v>
      </c>
      <c r="C26" s="55">
        <v>679.4980632330479</v>
      </c>
      <c r="D26" s="55">
        <v>694.96227607088065</v>
      </c>
      <c r="E26" s="55">
        <v>706.27078591417217</v>
      </c>
      <c r="F26" s="55">
        <v>707.74145305970251</v>
      </c>
      <c r="G26" s="55">
        <v>705.90319240952113</v>
      </c>
      <c r="H26" s="55">
        <v>705.90466671322667</v>
      </c>
      <c r="I26" s="55">
        <v>705.80489319304695</v>
      </c>
      <c r="J26" s="55">
        <v>704.79701081252995</v>
      </c>
      <c r="K26" s="55">
        <v>703.48415261603157</v>
      </c>
      <c r="L26" s="55">
        <v>701.59803036605012</v>
      </c>
      <c r="M26" s="55">
        <v>697.2725563875739</v>
      </c>
      <c r="N26" s="55">
        <v>693.64682833263294</v>
      </c>
      <c r="O26" s="55">
        <v>688.68972313587483</v>
      </c>
      <c r="P26" s="55">
        <v>683.81523711269347</v>
      </c>
      <c r="Q26" s="55">
        <v>680.25212323748326</v>
      </c>
      <c r="R26" s="55">
        <v>676.64155897105695</v>
      </c>
      <c r="S26" s="55">
        <v>673.76976067719249</v>
      </c>
      <c r="T26" s="55">
        <v>672.86212026811143</v>
      </c>
      <c r="U26" s="55">
        <v>674.05690035564487</v>
      </c>
      <c r="V26" s="55">
        <v>675.86139547174218</v>
      </c>
      <c r="W26" s="55">
        <v>678.97512580314412</v>
      </c>
      <c r="X26" s="55">
        <v>682.56405429738641</v>
      </c>
      <c r="Y26" s="55">
        <v>685.97601238859579</v>
      </c>
      <c r="Z26" s="55">
        <v>688.67831353597921</v>
      </c>
      <c r="AA26" s="55">
        <v>692.68282638538346</v>
      </c>
      <c r="AB26" s="55">
        <v>696.98720927367867</v>
      </c>
      <c r="AC26" s="55">
        <v>701.98400038709235</v>
      </c>
      <c r="AD26" s="55">
        <v>708.23983370294707</v>
      </c>
      <c r="AE26" s="55">
        <v>715.08648105421139</v>
      </c>
      <c r="AF26" s="55">
        <v>721.96732122262119</v>
      </c>
      <c r="AG26" s="55">
        <v>729.63143949035782</v>
      </c>
      <c r="AH26" s="55">
        <v>737.79189037273545</v>
      </c>
      <c r="AI26" s="55">
        <v>745.10980455742947</v>
      </c>
      <c r="AJ26" s="55">
        <v>753.20115410107269</v>
      </c>
      <c r="AK26" s="31">
        <f t="shared" si="0"/>
        <v>8.3801495470312598E-2</v>
      </c>
    </row>
    <row r="27" spans="1:37" ht="15" customHeight="1" x14ac:dyDescent="0.45">
      <c r="A27" s="25" t="s">
        <v>274</v>
      </c>
      <c r="B27" s="54" t="s">
        <v>275</v>
      </c>
      <c r="C27" s="55">
        <v>74.469894615988579</v>
      </c>
      <c r="D27" s="55">
        <v>76.890240290232157</v>
      </c>
      <c r="E27" s="55">
        <v>78.428590021570542</v>
      </c>
      <c r="F27" s="55">
        <v>79.488782376234511</v>
      </c>
      <c r="G27" s="55">
        <v>80.589062833563844</v>
      </c>
      <c r="H27" s="55">
        <v>81.182478226837688</v>
      </c>
      <c r="I27" s="55">
        <v>81.839997593940225</v>
      </c>
      <c r="J27" s="55">
        <v>82.49944077023352</v>
      </c>
      <c r="K27" s="55">
        <v>83.074672664312516</v>
      </c>
      <c r="L27" s="55">
        <v>83.572916318845458</v>
      </c>
      <c r="M27" s="55">
        <v>83.84044685207077</v>
      </c>
      <c r="N27" s="55">
        <v>84.519666741108153</v>
      </c>
      <c r="O27" s="55">
        <v>85.139066480771078</v>
      </c>
      <c r="P27" s="55">
        <v>85.901428518222716</v>
      </c>
      <c r="Q27" s="55">
        <v>86.958028207512271</v>
      </c>
      <c r="R27" s="55">
        <v>87.978693239345361</v>
      </c>
      <c r="S27" s="55">
        <v>89.226840534216862</v>
      </c>
      <c r="T27" s="55">
        <v>90.476336762660111</v>
      </c>
      <c r="U27" s="55">
        <v>91.877789603537252</v>
      </c>
      <c r="V27" s="55">
        <v>93.322347081498691</v>
      </c>
      <c r="W27" s="55">
        <v>94.807777873631792</v>
      </c>
      <c r="X27" s="55">
        <v>96.257700535609786</v>
      </c>
      <c r="Y27" s="55">
        <v>97.47808478819978</v>
      </c>
      <c r="Z27" s="55">
        <v>98.975199595827974</v>
      </c>
      <c r="AA27" s="55">
        <v>100.1657813363686</v>
      </c>
      <c r="AB27" s="55">
        <v>101.35714292649219</v>
      </c>
      <c r="AC27" s="55">
        <v>102.49831647665725</v>
      </c>
      <c r="AD27" s="55">
        <v>103.68529889640008</v>
      </c>
      <c r="AE27" s="55">
        <v>104.99605956399995</v>
      </c>
      <c r="AF27" s="55">
        <v>106.41178755094408</v>
      </c>
      <c r="AG27" s="55">
        <v>107.96203823686302</v>
      </c>
      <c r="AH27" s="55">
        <v>109.4877177664102</v>
      </c>
      <c r="AI27" s="55">
        <v>111.14572529118038</v>
      </c>
      <c r="AJ27" s="55">
        <v>112.86117477008808</v>
      </c>
      <c r="AK27" s="31">
        <f t="shared" si="0"/>
        <v>0.46782185026446765</v>
      </c>
    </row>
    <row r="28" spans="1:37" ht="15" customHeight="1" x14ac:dyDescent="0.45">
      <c r="A28" s="25" t="s">
        <v>276</v>
      </c>
      <c r="B28" s="54" t="s">
        <v>277</v>
      </c>
      <c r="C28" s="55">
        <v>105.78094407173447</v>
      </c>
      <c r="D28" s="55">
        <v>106.94937996259787</v>
      </c>
      <c r="E28" s="55">
        <v>108.14780599951325</v>
      </c>
      <c r="F28" s="55">
        <v>108.49548947229621</v>
      </c>
      <c r="G28" s="55">
        <v>108.4268464111675</v>
      </c>
      <c r="H28" s="55">
        <v>108.98430174089354</v>
      </c>
      <c r="I28" s="55">
        <v>109.59798607884183</v>
      </c>
      <c r="J28" s="55">
        <v>110.21229930826976</v>
      </c>
      <c r="K28" s="55">
        <v>110.7613779852188</v>
      </c>
      <c r="L28" s="55">
        <v>111.42433125374551</v>
      </c>
      <c r="M28" s="55">
        <v>111.91022080196488</v>
      </c>
      <c r="N28" s="55">
        <v>112.50871935158933</v>
      </c>
      <c r="O28" s="55">
        <v>113.24525317007763</v>
      </c>
      <c r="P28" s="55">
        <v>113.42501671575327</v>
      </c>
      <c r="Q28" s="55">
        <v>114.32459775683135</v>
      </c>
      <c r="R28" s="55">
        <v>114.72884022004878</v>
      </c>
      <c r="S28" s="55">
        <v>115.22754136707752</v>
      </c>
      <c r="T28" s="55">
        <v>116.30056792539486</v>
      </c>
      <c r="U28" s="55">
        <v>117.66230889028662</v>
      </c>
      <c r="V28" s="55">
        <v>119.34554075946849</v>
      </c>
      <c r="W28" s="55">
        <v>121.14167246399114</v>
      </c>
      <c r="X28" s="55">
        <v>123.39683652661728</v>
      </c>
      <c r="Y28" s="55">
        <v>125.34789516786337</v>
      </c>
      <c r="Z28" s="55">
        <v>127.65907975790421</v>
      </c>
      <c r="AA28" s="55">
        <v>129.77240974429731</v>
      </c>
      <c r="AB28" s="55">
        <v>132.42818002442525</v>
      </c>
      <c r="AC28" s="55">
        <v>135.44490171716669</v>
      </c>
      <c r="AD28" s="55">
        <v>138.63240995431846</v>
      </c>
      <c r="AE28" s="55">
        <v>141.95610550925298</v>
      </c>
      <c r="AF28" s="55">
        <v>145.47066400123046</v>
      </c>
      <c r="AG28" s="55">
        <v>149.18715730167989</v>
      </c>
      <c r="AH28" s="55">
        <v>153.17048104512378</v>
      </c>
      <c r="AI28" s="55">
        <v>157.03318321019967</v>
      </c>
      <c r="AJ28" s="55">
        <v>161.16711218014979</v>
      </c>
      <c r="AK28" s="31">
        <f t="shared" si="0"/>
        <v>0.50694760676978989</v>
      </c>
    </row>
    <row r="29" spans="1:37" ht="15" customHeight="1" x14ac:dyDescent="0.45">
      <c r="A29" s="25" t="s">
        <v>278</v>
      </c>
      <c r="B29" s="54" t="s">
        <v>279</v>
      </c>
      <c r="C29" s="55">
        <v>499.24724643468949</v>
      </c>
      <c r="D29" s="55">
        <v>511.12275207659627</v>
      </c>
      <c r="E29" s="55">
        <v>519.6943084406106</v>
      </c>
      <c r="F29" s="55">
        <v>519.7572034265761</v>
      </c>
      <c r="G29" s="55">
        <v>516.88728316478978</v>
      </c>
      <c r="H29" s="55">
        <v>515.73793846575677</v>
      </c>
      <c r="I29" s="55">
        <v>514.36684261932498</v>
      </c>
      <c r="J29" s="55">
        <v>512.08527085545336</v>
      </c>
      <c r="K29" s="55">
        <v>509.64811678186351</v>
      </c>
      <c r="L29" s="55">
        <v>506.6007977308646</v>
      </c>
      <c r="M29" s="55">
        <v>501.52187391650602</v>
      </c>
      <c r="N29" s="55">
        <v>496.61840531654184</v>
      </c>
      <c r="O29" s="55">
        <v>490.30544794215132</v>
      </c>
      <c r="P29" s="55">
        <v>484.48889573960179</v>
      </c>
      <c r="Q29" s="55">
        <v>478.96948974121534</v>
      </c>
      <c r="R29" s="55">
        <v>473.93400327916123</v>
      </c>
      <c r="S29" s="55">
        <v>469.31539359829617</v>
      </c>
      <c r="T29" s="55">
        <v>466.08518593331473</v>
      </c>
      <c r="U29" s="55">
        <v>464.51672774119152</v>
      </c>
      <c r="V29" s="55">
        <v>463.19351516487382</v>
      </c>
      <c r="W29" s="55">
        <v>463.02561616002566</v>
      </c>
      <c r="X29" s="55">
        <v>462.90952464881491</v>
      </c>
      <c r="Y29" s="55">
        <v>463.15005467548337</v>
      </c>
      <c r="Z29" s="55">
        <v>462.0440044011321</v>
      </c>
      <c r="AA29" s="55">
        <v>462.74459069029399</v>
      </c>
      <c r="AB29" s="55">
        <v>463.20184182571313</v>
      </c>
      <c r="AC29" s="55">
        <v>464.04074510896214</v>
      </c>
      <c r="AD29" s="55">
        <v>465.92209518213497</v>
      </c>
      <c r="AE29" s="55">
        <v>468.13425663505944</v>
      </c>
      <c r="AF29" s="55">
        <v>470.08481031979363</v>
      </c>
      <c r="AG29" s="55">
        <v>472.48221415186214</v>
      </c>
      <c r="AH29" s="55">
        <v>475.13363219940703</v>
      </c>
      <c r="AI29" s="55">
        <v>476.93087379338272</v>
      </c>
      <c r="AJ29" s="55">
        <v>479.17291167936395</v>
      </c>
      <c r="AK29" s="31">
        <f t="shared" si="0"/>
        <v>-6.2509133603280406E-2</v>
      </c>
    </row>
    <row r="30" spans="1:37" ht="15.75" customHeight="1" x14ac:dyDescent="0.45">
      <c r="B30" s="11"/>
      <c r="C30" s="11"/>
      <c r="D30" s="11"/>
      <c r="E30" s="11"/>
      <c r="F30" s="11"/>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1"/>
      <c r="AJ30" s="11"/>
      <c r="AK30" s="31"/>
    </row>
    <row r="31" spans="1:37" ht="15" customHeight="1" x14ac:dyDescent="0.45">
      <c r="B31" s="27" t="s">
        <v>280</v>
      </c>
      <c r="C31" s="11"/>
      <c r="D31" s="11"/>
      <c r="E31" s="11"/>
      <c r="F31" s="11"/>
      <c r="G31" s="11"/>
      <c r="H31" s="11"/>
      <c r="I31" s="11"/>
      <c r="J31" s="11"/>
      <c r="K31" s="11"/>
      <c r="L31" s="11"/>
      <c r="M31" s="11"/>
      <c r="N31" s="11"/>
      <c r="O31" s="11"/>
      <c r="P31" s="11"/>
      <c r="Q31" s="11"/>
      <c r="R31" s="11"/>
      <c r="S31" s="11"/>
      <c r="T31" s="11"/>
      <c r="U31" s="11"/>
      <c r="V31" s="11"/>
      <c r="W31" s="11"/>
      <c r="X31" s="11"/>
      <c r="Y31" s="11"/>
      <c r="Z31" s="11"/>
      <c r="AA31" s="11"/>
      <c r="AB31" s="11"/>
      <c r="AC31" s="11"/>
      <c r="AD31" s="11"/>
      <c r="AE31" s="11"/>
      <c r="AF31" s="11"/>
      <c r="AG31" s="11"/>
      <c r="AH31" s="11"/>
      <c r="AI31" s="11"/>
      <c r="AJ31" s="11"/>
      <c r="AK31" s="31"/>
    </row>
    <row r="32" spans="1:37" ht="15" customHeight="1" x14ac:dyDescent="0.45">
      <c r="A32" s="25" t="s">
        <v>281</v>
      </c>
      <c r="B32" s="54" t="s">
        <v>282</v>
      </c>
      <c r="C32" s="55">
        <v>303.55059052997859</v>
      </c>
      <c r="D32" s="55">
        <v>308.74132666176769</v>
      </c>
      <c r="E32" s="55">
        <v>313.35952614441169</v>
      </c>
      <c r="F32" s="55">
        <v>317.39014758470159</v>
      </c>
      <c r="G32" s="55">
        <v>320.45485510643783</v>
      </c>
      <c r="H32" s="55">
        <v>323.29683552306579</v>
      </c>
      <c r="I32" s="55">
        <v>326.47005148842516</v>
      </c>
      <c r="J32" s="55">
        <v>329.84153310079495</v>
      </c>
      <c r="K32" s="55">
        <v>333.68036754923247</v>
      </c>
      <c r="L32" s="55">
        <v>337.47860691333727</v>
      </c>
      <c r="M32" s="55">
        <v>340.95428956457084</v>
      </c>
      <c r="N32" s="55">
        <v>345.56043527534018</v>
      </c>
      <c r="O32" s="55">
        <v>349.23078721258224</v>
      </c>
      <c r="P32" s="55">
        <v>352.97172342314002</v>
      </c>
      <c r="Q32" s="55">
        <v>356.87999008257458</v>
      </c>
      <c r="R32" s="55">
        <v>360.69746044700918</v>
      </c>
      <c r="S32" s="55">
        <v>364.52720314250092</v>
      </c>
      <c r="T32" s="55">
        <v>368.53856468738149</v>
      </c>
      <c r="U32" s="55">
        <v>372.43415097980375</v>
      </c>
      <c r="V32" s="55">
        <v>376.23681586104891</v>
      </c>
      <c r="W32" s="55">
        <v>380.09747072161787</v>
      </c>
      <c r="X32" s="55">
        <v>384.04044944991949</v>
      </c>
      <c r="Y32" s="55">
        <v>387.88869602822223</v>
      </c>
      <c r="Z32" s="55">
        <v>391.77856293300005</v>
      </c>
      <c r="AA32" s="55">
        <v>395.65992858962284</v>
      </c>
      <c r="AB32" s="55">
        <v>399.5860961524242</v>
      </c>
      <c r="AC32" s="55">
        <v>403.85034636930027</v>
      </c>
      <c r="AD32" s="55">
        <v>408.16340416613588</v>
      </c>
      <c r="AE32" s="55">
        <v>412.76911051616401</v>
      </c>
      <c r="AF32" s="55">
        <v>417.35847894171036</v>
      </c>
      <c r="AG32" s="55">
        <v>422.16058454649516</v>
      </c>
      <c r="AH32" s="55">
        <v>426.934129243705</v>
      </c>
      <c r="AI32" s="55">
        <v>431.6792403123282</v>
      </c>
      <c r="AJ32" s="55">
        <v>436.31834305575762</v>
      </c>
      <c r="AK32" s="31">
        <f t="shared" ref="AK32:AK49" si="1">(AJ32-D32)/D32</f>
        <v>0.41321651938664211</v>
      </c>
    </row>
    <row r="33" spans="1:37" ht="15" customHeight="1" x14ac:dyDescent="0.45">
      <c r="A33" s="25" t="s">
        <v>283</v>
      </c>
      <c r="B33" s="54" t="s">
        <v>284</v>
      </c>
      <c r="C33" s="55">
        <v>17.034542258386868</v>
      </c>
      <c r="D33" s="55">
        <v>17.302338127937919</v>
      </c>
      <c r="E33" s="55">
        <v>17.519632389944128</v>
      </c>
      <c r="F33" s="55">
        <v>17.709450231235966</v>
      </c>
      <c r="G33" s="55">
        <v>17.853668543445277</v>
      </c>
      <c r="H33" s="55">
        <v>17.987628330654967</v>
      </c>
      <c r="I33" s="55">
        <v>18.137657962396148</v>
      </c>
      <c r="J33" s="55">
        <v>18.297340837357659</v>
      </c>
      <c r="K33" s="55">
        <v>18.47950376366401</v>
      </c>
      <c r="L33" s="55">
        <v>18.659763993433351</v>
      </c>
      <c r="M33" s="55">
        <v>18.824840185326615</v>
      </c>
      <c r="N33" s="55">
        <v>19.043871624425435</v>
      </c>
      <c r="O33" s="55">
        <v>19.218429956635266</v>
      </c>
      <c r="P33" s="55">
        <v>19.39637972826371</v>
      </c>
      <c r="Q33" s="55">
        <v>19.582365147773743</v>
      </c>
      <c r="R33" s="55">
        <v>19.764059568244654</v>
      </c>
      <c r="S33" s="55">
        <v>19.946362161971756</v>
      </c>
      <c r="T33" s="55">
        <v>20.13741394652542</v>
      </c>
      <c r="U33" s="55">
        <v>20.322909847759071</v>
      </c>
      <c r="V33" s="55">
        <v>20.504061075053343</v>
      </c>
      <c r="W33" s="55">
        <v>20.688022962319511</v>
      </c>
      <c r="X33" s="55">
        <v>20.87585833224469</v>
      </c>
      <c r="Y33" s="55">
        <v>21.059292559641197</v>
      </c>
      <c r="Z33" s="55">
        <v>21.24465536050517</v>
      </c>
      <c r="AA33" s="55">
        <v>21.429648238673877</v>
      </c>
      <c r="AB33" s="55">
        <v>21.616843497496042</v>
      </c>
      <c r="AC33" s="55">
        <v>21.820106026672409</v>
      </c>
      <c r="AD33" s="55">
        <v>22.025682165949149</v>
      </c>
      <c r="AE33" s="55">
        <v>22.245231744230647</v>
      </c>
      <c r="AF33" s="55">
        <v>22.463959565389541</v>
      </c>
      <c r="AG33" s="55">
        <v>22.692906040928964</v>
      </c>
      <c r="AH33" s="55">
        <v>22.920421473444186</v>
      </c>
      <c r="AI33" s="55">
        <v>23.146586317853</v>
      </c>
      <c r="AJ33" s="55">
        <v>23.367682546850112</v>
      </c>
      <c r="AK33" s="31">
        <f t="shared" si="1"/>
        <v>0.3505505657133437</v>
      </c>
    </row>
    <row r="34" spans="1:37" ht="15" customHeight="1" x14ac:dyDescent="0.45">
      <c r="A34" s="25" t="s">
        <v>285</v>
      </c>
      <c r="B34" s="54" t="s">
        <v>286</v>
      </c>
      <c r="C34" s="55">
        <v>189.94860999250534</v>
      </c>
      <c r="D34" s="55">
        <v>192.47373528857514</v>
      </c>
      <c r="E34" s="55">
        <v>194.66656930301917</v>
      </c>
      <c r="F34" s="55">
        <v>196.46591134236425</v>
      </c>
      <c r="G34" s="55">
        <v>197.86993087432049</v>
      </c>
      <c r="H34" s="55">
        <v>199.01287238599042</v>
      </c>
      <c r="I34" s="55">
        <v>200.25810233871042</v>
      </c>
      <c r="J34" s="55">
        <v>201.64265573622029</v>
      </c>
      <c r="K34" s="55">
        <v>203.33064123055127</v>
      </c>
      <c r="L34" s="55">
        <v>205.04640700121229</v>
      </c>
      <c r="M34" s="55">
        <v>206.57342394740351</v>
      </c>
      <c r="N34" s="55">
        <v>208.75511685083862</v>
      </c>
      <c r="O34" s="55">
        <v>210.3277149351303</v>
      </c>
      <c r="P34" s="55">
        <v>211.87513059769344</v>
      </c>
      <c r="Q34" s="55">
        <v>213.51547058344673</v>
      </c>
      <c r="R34" s="55">
        <v>215.09348003473011</v>
      </c>
      <c r="S34" s="55">
        <v>216.64498518938606</v>
      </c>
      <c r="T34" s="55">
        <v>218.29682270519422</v>
      </c>
      <c r="U34" s="55">
        <v>219.87041491404094</v>
      </c>
      <c r="V34" s="55">
        <v>221.36047677457262</v>
      </c>
      <c r="W34" s="55">
        <v>222.86192899936026</v>
      </c>
      <c r="X34" s="55">
        <v>224.40087627198483</v>
      </c>
      <c r="Y34" s="55">
        <v>225.87050256807993</v>
      </c>
      <c r="Z34" s="55">
        <v>227.33555350246786</v>
      </c>
      <c r="AA34" s="55">
        <v>228.76916505467301</v>
      </c>
      <c r="AB34" s="55">
        <v>230.26095102906464</v>
      </c>
      <c r="AC34" s="55">
        <v>231.85130416828733</v>
      </c>
      <c r="AD34" s="55">
        <v>233.52001294247103</v>
      </c>
      <c r="AE34" s="55">
        <v>235.27794798023376</v>
      </c>
      <c r="AF34" s="55">
        <v>237.08325495542815</v>
      </c>
      <c r="AG34" s="55">
        <v>238.96257402773065</v>
      </c>
      <c r="AH34" s="55">
        <v>240.80441815983147</v>
      </c>
      <c r="AI34" s="55">
        <v>242.61537686574499</v>
      </c>
      <c r="AJ34" s="55">
        <v>244.36314052089978</v>
      </c>
      <c r="AK34" s="31">
        <f t="shared" si="1"/>
        <v>0.26959213502313467</v>
      </c>
    </row>
    <row r="35" spans="1:37" ht="15" customHeight="1" x14ac:dyDescent="0.45">
      <c r="A35" s="25" t="s">
        <v>287</v>
      </c>
      <c r="B35" s="54" t="s">
        <v>288</v>
      </c>
      <c r="C35" s="55">
        <v>80.736713060314059</v>
      </c>
      <c r="D35" s="55">
        <v>82.913519252979142</v>
      </c>
      <c r="E35" s="55">
        <v>85.029102122183318</v>
      </c>
      <c r="F35" s="55">
        <v>86.957964043605799</v>
      </c>
      <c r="G35" s="55">
        <v>88.704430507677273</v>
      </c>
      <c r="H35" s="55">
        <v>90.331663517318574</v>
      </c>
      <c r="I35" s="55">
        <v>92.017642450949879</v>
      </c>
      <c r="J35" s="55">
        <v>93.786042285905751</v>
      </c>
      <c r="K35" s="55">
        <v>95.721239794568561</v>
      </c>
      <c r="L35" s="55">
        <v>97.694766798822613</v>
      </c>
      <c r="M35" s="55">
        <v>99.597168375477011</v>
      </c>
      <c r="N35" s="55">
        <v>101.86283154952605</v>
      </c>
      <c r="O35" s="55">
        <v>103.84512928341181</v>
      </c>
      <c r="P35" s="55">
        <v>105.83940838132607</v>
      </c>
      <c r="Q35" s="55">
        <v>107.9089212829667</v>
      </c>
      <c r="R35" s="55">
        <v>109.9746678187193</v>
      </c>
      <c r="S35" s="55">
        <v>112.0557889529432</v>
      </c>
      <c r="T35" s="55">
        <v>114.22044390388274</v>
      </c>
      <c r="U35" s="55">
        <v>116.37402479258284</v>
      </c>
      <c r="V35" s="55">
        <v>118.51269487021526</v>
      </c>
      <c r="W35" s="55">
        <v>120.68894038760122</v>
      </c>
      <c r="X35" s="55">
        <v>122.91812803623588</v>
      </c>
      <c r="Y35" s="55">
        <v>125.14416590396607</v>
      </c>
      <c r="Z35" s="55">
        <v>127.40314827030345</v>
      </c>
      <c r="AA35" s="55">
        <v>129.70164020615883</v>
      </c>
      <c r="AB35" s="55">
        <v>132.0658839641255</v>
      </c>
      <c r="AC35" s="55">
        <v>134.52031725004602</v>
      </c>
      <c r="AD35" s="55">
        <v>137.05508478875302</v>
      </c>
      <c r="AE35" s="55">
        <v>139.67865592306043</v>
      </c>
      <c r="AF35" s="55">
        <v>142.36749334147615</v>
      </c>
      <c r="AG35" s="55">
        <v>145.13895825531296</v>
      </c>
      <c r="AH35" s="55">
        <v>147.92576907173608</v>
      </c>
      <c r="AI35" s="55">
        <v>150.73160826621211</v>
      </c>
      <c r="AJ35" s="55">
        <v>153.49651389729954</v>
      </c>
      <c r="AK35" s="31">
        <f t="shared" si="1"/>
        <v>0.85128451041817643</v>
      </c>
    </row>
    <row r="36" spans="1:37" ht="15" customHeight="1" x14ac:dyDescent="0.45">
      <c r="A36" s="25" t="s">
        <v>289</v>
      </c>
      <c r="B36" s="54" t="s">
        <v>290</v>
      </c>
      <c r="C36" s="55">
        <v>15.830725098501071</v>
      </c>
      <c r="D36" s="55">
        <v>16.051726466386654</v>
      </c>
      <c r="E36" s="55">
        <v>16.144233375726312</v>
      </c>
      <c r="F36" s="55">
        <v>16.256833135895583</v>
      </c>
      <c r="G36" s="55">
        <v>16.026802964604119</v>
      </c>
      <c r="H36" s="55">
        <v>15.964671289101833</v>
      </c>
      <c r="I36" s="55">
        <v>16.056644972431926</v>
      </c>
      <c r="J36" s="55">
        <v>16.115505291129505</v>
      </c>
      <c r="K36" s="55">
        <v>16.14898081745023</v>
      </c>
      <c r="L36" s="55">
        <v>16.077671184388532</v>
      </c>
      <c r="M36" s="55">
        <v>15.958842239331428</v>
      </c>
      <c r="N36" s="55">
        <v>15.898613428672046</v>
      </c>
      <c r="O36" s="55">
        <v>15.839494452868871</v>
      </c>
      <c r="P36" s="55">
        <v>15.860808481573061</v>
      </c>
      <c r="Q36" s="55">
        <v>15.873238656589303</v>
      </c>
      <c r="R36" s="55">
        <v>15.865225204315809</v>
      </c>
      <c r="S36" s="55">
        <v>15.880038894334458</v>
      </c>
      <c r="T36" s="55">
        <v>15.883874897548163</v>
      </c>
      <c r="U36" s="55">
        <v>15.866793891848799</v>
      </c>
      <c r="V36" s="55">
        <v>15.859586908257088</v>
      </c>
      <c r="W36" s="55">
        <v>15.858580073724058</v>
      </c>
      <c r="X36" s="55">
        <v>15.845570159112903</v>
      </c>
      <c r="Y36" s="55">
        <v>15.814736941273884</v>
      </c>
      <c r="Z36" s="55">
        <v>15.79518902505473</v>
      </c>
      <c r="AA36" s="55">
        <v>15.759464027685123</v>
      </c>
      <c r="AB36" s="55">
        <v>15.642434196160316</v>
      </c>
      <c r="AC36" s="55">
        <v>15.658626341155745</v>
      </c>
      <c r="AD36" s="55">
        <v>15.562629862504917</v>
      </c>
      <c r="AE36" s="55">
        <v>15.567276814406309</v>
      </c>
      <c r="AF36" s="55">
        <v>15.443767430810848</v>
      </c>
      <c r="AG36" s="55">
        <v>15.36615753434145</v>
      </c>
      <c r="AH36" s="55">
        <v>15.283524309626969</v>
      </c>
      <c r="AI36" s="55">
        <v>15.18567251213552</v>
      </c>
      <c r="AJ36" s="55">
        <v>15.091005239069641</v>
      </c>
      <c r="AK36" s="31">
        <f t="shared" si="1"/>
        <v>-5.9851582278630563E-2</v>
      </c>
    </row>
    <row r="37" spans="1:37" ht="15" customHeight="1" x14ac:dyDescent="0.45">
      <c r="A37" s="25" t="s">
        <v>291</v>
      </c>
      <c r="B37" s="54" t="s">
        <v>292</v>
      </c>
      <c r="C37" s="55">
        <v>156.0539091445396</v>
      </c>
      <c r="D37" s="55">
        <v>152.1713548757528</v>
      </c>
      <c r="E37" s="55">
        <v>166.88045296347289</v>
      </c>
      <c r="F37" s="55">
        <v>144.92044608291258</v>
      </c>
      <c r="G37" s="55">
        <v>145.00958759323967</v>
      </c>
      <c r="H37" s="55">
        <v>151.66711659918124</v>
      </c>
      <c r="I37" s="55">
        <v>152.78876438543676</v>
      </c>
      <c r="J37" s="55">
        <v>153.22927886978562</v>
      </c>
      <c r="K37" s="55">
        <v>153.62289642765293</v>
      </c>
      <c r="L37" s="55">
        <v>152.89956000530921</v>
      </c>
      <c r="M37" s="55">
        <v>152.24382633314048</v>
      </c>
      <c r="N37" s="55">
        <v>151.78686953283531</v>
      </c>
      <c r="O37" s="55">
        <v>151.72523904567308</v>
      </c>
      <c r="P37" s="55">
        <v>150.5363290696082</v>
      </c>
      <c r="Q37" s="55">
        <v>150.29832858629973</v>
      </c>
      <c r="R37" s="55">
        <v>150.10422241270919</v>
      </c>
      <c r="S37" s="55">
        <v>149.936733316974</v>
      </c>
      <c r="T37" s="55">
        <v>149.67130659504323</v>
      </c>
      <c r="U37" s="55">
        <v>147.81072567605995</v>
      </c>
      <c r="V37" s="55">
        <v>147.56955210674644</v>
      </c>
      <c r="W37" s="55">
        <v>147.0522006773983</v>
      </c>
      <c r="X37" s="55">
        <v>146.81130468448308</v>
      </c>
      <c r="Y37" s="55">
        <v>146.57642801991585</v>
      </c>
      <c r="Z37" s="55">
        <v>146.35617247816677</v>
      </c>
      <c r="AA37" s="55">
        <v>146.16023388904276</v>
      </c>
      <c r="AB37" s="55">
        <v>145.84279327595885</v>
      </c>
      <c r="AC37" s="55">
        <v>146.53850538944556</v>
      </c>
      <c r="AD37" s="55">
        <v>145.64609845997185</v>
      </c>
      <c r="AE37" s="55">
        <v>145.57890035822012</v>
      </c>
      <c r="AF37" s="55">
        <v>145.08421706217868</v>
      </c>
      <c r="AG37" s="55">
        <v>144.97478703085065</v>
      </c>
      <c r="AH37" s="55">
        <v>144.90497726826445</v>
      </c>
      <c r="AI37" s="55">
        <v>144.90233336365213</v>
      </c>
      <c r="AJ37" s="55">
        <v>144.77801588667134</v>
      </c>
      <c r="AK37" s="31">
        <f t="shared" si="1"/>
        <v>-4.8585615834978162E-2</v>
      </c>
    </row>
    <row r="38" spans="1:37" ht="15" customHeight="1" x14ac:dyDescent="0.45">
      <c r="A38" s="25" t="s">
        <v>293</v>
      </c>
      <c r="B38" s="54" t="s">
        <v>294</v>
      </c>
      <c r="C38" s="55">
        <v>126.8442368997145</v>
      </c>
      <c r="D38" s="55">
        <v>122.69921947963284</v>
      </c>
      <c r="E38" s="55">
        <v>137.32215382091852</v>
      </c>
      <c r="F38" s="55">
        <v>115.32445426404237</v>
      </c>
      <c r="G38" s="55">
        <v>115.36855700947497</v>
      </c>
      <c r="H38" s="55">
        <v>121.99533853858912</v>
      </c>
      <c r="I38" s="55">
        <v>123.09295289867823</v>
      </c>
      <c r="J38" s="55">
        <v>123.51371933889808</v>
      </c>
      <c r="K38" s="55">
        <v>123.88330308916238</v>
      </c>
      <c r="L38" s="55">
        <v>123.13565826548219</v>
      </c>
      <c r="M38" s="55">
        <v>122.47357409704298</v>
      </c>
      <c r="N38" s="55">
        <v>121.98743681735071</v>
      </c>
      <c r="O38" s="55">
        <v>121.927974005433</v>
      </c>
      <c r="P38" s="55">
        <v>120.74005007541423</v>
      </c>
      <c r="Q38" s="55">
        <v>120.50877191213058</v>
      </c>
      <c r="R38" s="55">
        <v>120.33006959860788</v>
      </c>
      <c r="S38" s="55">
        <v>120.18348565768048</v>
      </c>
      <c r="T38" s="55">
        <v>119.94043825411713</v>
      </c>
      <c r="U38" s="55">
        <v>118.11256206550031</v>
      </c>
      <c r="V38" s="55">
        <v>117.91302751480187</v>
      </c>
      <c r="W38" s="55">
        <v>117.43544977508699</v>
      </c>
      <c r="X38" s="55">
        <v>117.24320513216728</v>
      </c>
      <c r="Y38" s="55">
        <v>117.0621906947798</v>
      </c>
      <c r="Z38" s="55">
        <v>116.90037298652445</v>
      </c>
      <c r="AA38" s="55">
        <v>116.76667849742348</v>
      </c>
      <c r="AB38" s="55">
        <v>116.51699386982226</v>
      </c>
      <c r="AC38" s="55">
        <v>117.2808331321482</v>
      </c>
      <c r="AD38" s="55">
        <v>116.45777601442408</v>
      </c>
      <c r="AE38" s="55">
        <v>116.46452466836091</v>
      </c>
      <c r="AF38" s="55">
        <v>116.04341778028737</v>
      </c>
      <c r="AG38" s="55">
        <v>116.0082437216242</v>
      </c>
      <c r="AH38" s="55">
        <v>116.02043945124282</v>
      </c>
      <c r="AI38" s="55">
        <v>116.1025655791226</v>
      </c>
      <c r="AJ38" s="55">
        <v>116.07062117813805</v>
      </c>
      <c r="AK38" s="31">
        <f t="shared" si="1"/>
        <v>-5.4023149695708442E-2</v>
      </c>
    </row>
    <row r="39" spans="1:37" ht="15" customHeight="1" x14ac:dyDescent="0.45">
      <c r="A39" s="25" t="s">
        <v>295</v>
      </c>
      <c r="B39" s="54" t="s">
        <v>296</v>
      </c>
      <c r="C39" s="55">
        <v>11.366191433975732</v>
      </c>
      <c r="D39" s="55">
        <v>11.310201050360849</v>
      </c>
      <c r="E39" s="55">
        <v>11.084175056260332</v>
      </c>
      <c r="F39" s="55">
        <v>10.755734290170583</v>
      </c>
      <c r="G39" s="55">
        <v>10.401240272871634</v>
      </c>
      <c r="H39" s="55">
        <v>10.124676039992634</v>
      </c>
      <c r="I39" s="55">
        <v>9.8340984525361517</v>
      </c>
      <c r="J39" s="55">
        <v>9.5218826439157027</v>
      </c>
      <c r="K39" s="55">
        <v>9.2247843575012691</v>
      </c>
      <c r="L39" s="55">
        <v>8.9483567936642956</v>
      </c>
      <c r="M39" s="55">
        <v>8.6714825530124262</v>
      </c>
      <c r="N39" s="55">
        <v>8.3763945683356926</v>
      </c>
      <c r="O39" s="55">
        <v>8.0831230926173259</v>
      </c>
      <c r="P39" s="55">
        <v>7.7890250392147937</v>
      </c>
      <c r="Q39" s="55">
        <v>7.6326364518315772</v>
      </c>
      <c r="R39" s="55">
        <v>7.4669797037761008</v>
      </c>
      <c r="S39" s="55">
        <v>7.3117799353854842</v>
      </c>
      <c r="T39" s="55">
        <v>7.1623813573512729</v>
      </c>
      <c r="U39" s="55">
        <v>7.0204383297616788</v>
      </c>
      <c r="V39" s="55">
        <v>6.8739645501817224</v>
      </c>
      <c r="W39" s="55">
        <v>6.7476225091882602</v>
      </c>
      <c r="X39" s="55">
        <v>6.6165254636930673</v>
      </c>
      <c r="Y39" s="55">
        <v>6.48245349967873</v>
      </c>
      <c r="Z39" s="55">
        <v>6.3442331291449543</v>
      </c>
      <c r="AA39" s="55">
        <v>6.2760633996360777</v>
      </c>
      <c r="AB39" s="55">
        <v>6.2081599546425661</v>
      </c>
      <c r="AC39" s="55">
        <v>6.1311611372790393</v>
      </c>
      <c r="AD39" s="55">
        <v>6.0641533376180261</v>
      </c>
      <c r="AE39" s="55">
        <v>5.9982146639842684</v>
      </c>
      <c r="AF39" s="55">
        <v>5.9396638764993721</v>
      </c>
      <c r="AG39" s="55">
        <v>5.8775291183738796</v>
      </c>
      <c r="AH39" s="55">
        <v>5.8239037851488211</v>
      </c>
      <c r="AI39" s="55">
        <v>5.7559639410446328</v>
      </c>
      <c r="AJ39" s="55">
        <v>5.6970331676332941</v>
      </c>
      <c r="AK39" s="31">
        <f t="shared" si="1"/>
        <v>-0.49629249362887923</v>
      </c>
    </row>
    <row r="40" spans="1:37" ht="15" customHeight="1" x14ac:dyDescent="0.45">
      <c r="A40" s="25" t="s">
        <v>297</v>
      </c>
      <c r="B40" s="54" t="s">
        <v>298</v>
      </c>
      <c r="C40" s="55">
        <v>115.47804739007852</v>
      </c>
      <c r="D40" s="55">
        <v>111.38901927896913</v>
      </c>
      <c r="E40" s="55">
        <v>126.23798058550345</v>
      </c>
      <c r="F40" s="55">
        <v>104.56872094503701</v>
      </c>
      <c r="G40" s="55">
        <v>104.96731673660334</v>
      </c>
      <c r="H40" s="55">
        <v>111.8706644411415</v>
      </c>
      <c r="I40" s="55">
        <v>113.25885456755941</v>
      </c>
      <c r="J40" s="55">
        <v>113.99183487358378</v>
      </c>
      <c r="K40" s="55">
        <v>114.65852249622063</v>
      </c>
      <c r="L40" s="55">
        <v>114.18729965018305</v>
      </c>
      <c r="M40" s="55">
        <v>113.8020897222643</v>
      </c>
      <c r="N40" s="55">
        <v>113.61104589277099</v>
      </c>
      <c r="O40" s="55">
        <v>113.84485091281564</v>
      </c>
      <c r="P40" s="55">
        <v>112.95102503619944</v>
      </c>
      <c r="Q40" s="55">
        <v>112.87613363805926</v>
      </c>
      <c r="R40" s="55">
        <v>112.86308855845189</v>
      </c>
      <c r="S40" s="55">
        <v>112.87170572229499</v>
      </c>
      <c r="T40" s="55">
        <v>112.77805507422026</v>
      </c>
      <c r="U40" s="55">
        <v>111.09212604441399</v>
      </c>
      <c r="V40" s="55">
        <v>111.03906575952776</v>
      </c>
      <c r="W40" s="55">
        <v>110.6878241061797</v>
      </c>
      <c r="X40" s="55">
        <v>110.62668015461557</v>
      </c>
      <c r="Y40" s="55">
        <v>110.57973768128581</v>
      </c>
      <c r="Z40" s="55">
        <v>110.55614253160208</v>
      </c>
      <c r="AA40" s="55">
        <v>110.4906159487437</v>
      </c>
      <c r="AB40" s="55">
        <v>110.30883111891711</v>
      </c>
      <c r="AC40" s="55">
        <v>111.14966883358403</v>
      </c>
      <c r="AD40" s="55">
        <v>110.39362498718219</v>
      </c>
      <c r="AE40" s="55">
        <v>110.46631049081842</v>
      </c>
      <c r="AF40" s="55">
        <v>110.10375171462456</v>
      </c>
      <c r="AG40" s="55">
        <v>110.13071740079691</v>
      </c>
      <c r="AH40" s="55">
        <v>110.19653481459284</v>
      </c>
      <c r="AI40" s="55">
        <v>110.34659932665356</v>
      </c>
      <c r="AJ40" s="55">
        <v>110.37358801050478</v>
      </c>
      <c r="AK40" s="31">
        <f t="shared" si="1"/>
        <v>-9.1160805170682861E-3</v>
      </c>
    </row>
    <row r="41" spans="1:37" ht="15" customHeight="1" x14ac:dyDescent="0.45">
      <c r="A41" s="25" t="s">
        <v>299</v>
      </c>
      <c r="B41" s="54" t="s">
        <v>300</v>
      </c>
      <c r="C41" s="55">
        <v>29.209681505710208</v>
      </c>
      <c r="D41" s="55">
        <v>29.472131633175561</v>
      </c>
      <c r="E41" s="55">
        <v>29.558299142554333</v>
      </c>
      <c r="F41" s="55">
        <v>29.595995460739761</v>
      </c>
      <c r="G41" s="55">
        <v>29.641028762749073</v>
      </c>
      <c r="H41" s="55">
        <v>29.6717706546392</v>
      </c>
      <c r="I41" s="55">
        <v>29.695807722821765</v>
      </c>
      <c r="J41" s="55">
        <v>29.715572523530941</v>
      </c>
      <c r="K41" s="55">
        <v>29.739593217053127</v>
      </c>
      <c r="L41" s="55">
        <v>29.76389056713337</v>
      </c>
      <c r="M41" s="55">
        <v>29.770248471113881</v>
      </c>
      <c r="N41" s="55">
        <v>29.799425306514131</v>
      </c>
      <c r="O41" s="55">
        <v>29.797259452732565</v>
      </c>
      <c r="P41" s="55">
        <v>29.796284582031014</v>
      </c>
      <c r="Q41" s="55">
        <v>29.789545497765346</v>
      </c>
      <c r="R41" s="55">
        <v>29.774152814101335</v>
      </c>
      <c r="S41" s="55">
        <v>29.753232836895318</v>
      </c>
      <c r="T41" s="55">
        <v>29.730881341751374</v>
      </c>
      <c r="U41" s="55">
        <v>29.698148907942972</v>
      </c>
      <c r="V41" s="55">
        <v>29.656513533831877</v>
      </c>
      <c r="W41" s="55">
        <v>29.616750780783654</v>
      </c>
      <c r="X41" s="55">
        <v>29.568099552315775</v>
      </c>
      <c r="Y41" s="55">
        <v>29.51423732513603</v>
      </c>
      <c r="Z41" s="55">
        <v>29.45579207675247</v>
      </c>
      <c r="AA41" s="55">
        <v>29.393551744663693</v>
      </c>
      <c r="AB41" s="55">
        <v>29.325803175012247</v>
      </c>
      <c r="AC41" s="55">
        <v>29.257662895029839</v>
      </c>
      <c r="AD41" s="55">
        <v>29.188318675986693</v>
      </c>
      <c r="AE41" s="55">
        <v>29.11438128393986</v>
      </c>
      <c r="AF41" s="55">
        <v>29.040802930497051</v>
      </c>
      <c r="AG41" s="55">
        <v>28.966539660252632</v>
      </c>
      <c r="AH41" s="55">
        <v>28.88454158795528</v>
      </c>
      <c r="AI41" s="55">
        <v>28.799767784529521</v>
      </c>
      <c r="AJ41" s="55">
        <v>28.707387287111747</v>
      </c>
      <c r="AK41" s="31">
        <f t="shared" si="1"/>
        <v>-2.5948050028487699E-2</v>
      </c>
    </row>
    <row r="42" spans="1:37" ht="15" customHeight="1" x14ac:dyDescent="0.45">
      <c r="A42" s="25" t="s">
        <v>301</v>
      </c>
      <c r="B42" s="54" t="s">
        <v>302</v>
      </c>
      <c r="C42" s="55">
        <v>68.417096428622401</v>
      </c>
      <c r="D42" s="55">
        <v>68.715165386488906</v>
      </c>
      <c r="E42" s="55">
        <v>69.219422113858741</v>
      </c>
      <c r="F42" s="55">
        <v>67.652069090752349</v>
      </c>
      <c r="G42" s="55">
        <v>67.078239887158801</v>
      </c>
      <c r="H42" s="55">
        <v>66.481132960971848</v>
      </c>
      <c r="I42" s="55">
        <v>66.140651479463898</v>
      </c>
      <c r="J42" s="55">
        <v>66.464188609002889</v>
      </c>
      <c r="K42" s="55">
        <v>66.640887739661935</v>
      </c>
      <c r="L42" s="55">
        <v>66.859342532234976</v>
      </c>
      <c r="M42" s="55">
        <v>66.766858793166293</v>
      </c>
      <c r="N42" s="55">
        <v>66.866413442677924</v>
      </c>
      <c r="O42" s="55">
        <v>67.743339304480756</v>
      </c>
      <c r="P42" s="55">
        <v>68.352809845267174</v>
      </c>
      <c r="Q42" s="55">
        <v>68.180350405579304</v>
      </c>
      <c r="R42" s="55">
        <v>67.96426447960809</v>
      </c>
      <c r="S42" s="55">
        <v>68.056792325289692</v>
      </c>
      <c r="T42" s="55">
        <v>67.771761392928013</v>
      </c>
      <c r="U42" s="55">
        <v>67.887111056940427</v>
      </c>
      <c r="V42" s="55">
        <v>68.07750758680929</v>
      </c>
      <c r="W42" s="55">
        <v>68.132620868339544</v>
      </c>
      <c r="X42" s="55">
        <v>68.301954516310346</v>
      </c>
      <c r="Y42" s="55">
        <v>68.460907767998165</v>
      </c>
      <c r="Z42" s="55">
        <v>68.569494973918779</v>
      </c>
      <c r="AA42" s="55">
        <v>68.652930081551588</v>
      </c>
      <c r="AB42" s="55">
        <v>68.659580547148849</v>
      </c>
      <c r="AC42" s="55">
        <v>68.628950039019415</v>
      </c>
      <c r="AD42" s="55">
        <v>68.755450969025091</v>
      </c>
      <c r="AE42" s="55">
        <v>68.931064819352031</v>
      </c>
      <c r="AF42" s="55">
        <v>68.959664990809671</v>
      </c>
      <c r="AG42" s="55">
        <v>69.073874777623885</v>
      </c>
      <c r="AH42" s="55">
        <v>69.25191994035616</v>
      </c>
      <c r="AI42" s="55">
        <v>69.412618086438812</v>
      </c>
      <c r="AJ42" s="55">
        <v>69.621524279274425</v>
      </c>
      <c r="AK42" s="31">
        <f t="shared" si="1"/>
        <v>1.3190085299041306E-2</v>
      </c>
    </row>
    <row r="43" spans="1:37" ht="15" customHeight="1" x14ac:dyDescent="0.45">
      <c r="A43" s="25" t="s">
        <v>303</v>
      </c>
      <c r="B43" s="54" t="s">
        <v>294</v>
      </c>
      <c r="C43" s="55">
        <v>62.819286848322626</v>
      </c>
      <c r="D43" s="55">
        <v>63.034868003458442</v>
      </c>
      <c r="E43" s="55">
        <v>63.449803826080803</v>
      </c>
      <c r="F43" s="55">
        <v>61.811503692344047</v>
      </c>
      <c r="G43" s="55">
        <v>61.163354961040149</v>
      </c>
      <c r="H43" s="55">
        <v>60.496386298252659</v>
      </c>
      <c r="I43" s="55">
        <v>60.087530800874241</v>
      </c>
      <c r="J43" s="55">
        <v>60.341699733436066</v>
      </c>
      <c r="K43" s="55">
        <v>60.444474505625301</v>
      </c>
      <c r="L43" s="55">
        <v>60.587603421942532</v>
      </c>
      <c r="M43" s="55">
        <v>60.42763334975777</v>
      </c>
      <c r="N43" s="55">
        <v>60.444345436843186</v>
      </c>
      <c r="O43" s="55">
        <v>61.262677543376569</v>
      </c>
      <c r="P43" s="55">
        <v>61.797931261716577</v>
      </c>
      <c r="Q43" s="55">
        <v>61.556672674750608</v>
      </c>
      <c r="R43" s="55">
        <v>61.270782666294522</v>
      </c>
      <c r="S43" s="55">
        <v>61.290598260666428</v>
      </c>
      <c r="T43" s="55">
        <v>60.934983274013774</v>
      </c>
      <c r="U43" s="55">
        <v>60.980671591762132</v>
      </c>
      <c r="V43" s="55">
        <v>61.104838565744274</v>
      </c>
      <c r="W43" s="55">
        <v>61.088645395281198</v>
      </c>
      <c r="X43" s="55">
        <v>61.190349509253451</v>
      </c>
      <c r="Y43" s="55">
        <v>61.282876599658721</v>
      </c>
      <c r="Z43" s="55">
        <v>61.326047089606469</v>
      </c>
      <c r="AA43" s="55">
        <v>61.34291064078878</v>
      </c>
      <c r="AB43" s="55">
        <v>61.285643035673544</v>
      </c>
      <c r="AC43" s="55">
        <v>61.187918067186303</v>
      </c>
      <c r="AD43" s="55">
        <v>61.247340752699742</v>
      </c>
      <c r="AE43" s="55">
        <v>61.357451974393513</v>
      </c>
      <c r="AF43" s="55">
        <v>61.321458277238847</v>
      </c>
      <c r="AG43" s="55">
        <v>61.368825113361062</v>
      </c>
      <c r="AH43" s="55">
        <v>61.483471687803245</v>
      </c>
      <c r="AI43" s="55">
        <v>61.579806949695097</v>
      </c>
      <c r="AJ43" s="55">
        <v>61.728292476091582</v>
      </c>
      <c r="AK43" s="31">
        <f t="shared" si="1"/>
        <v>-2.0727822057074411E-2</v>
      </c>
    </row>
    <row r="44" spans="1:37" ht="15" customHeight="1" x14ac:dyDescent="0.45">
      <c r="A44" s="25" t="s">
        <v>304</v>
      </c>
      <c r="B44" s="54" t="s">
        <v>305</v>
      </c>
      <c r="C44" s="55">
        <v>5.5978059721627407</v>
      </c>
      <c r="D44" s="55">
        <v>5.68030005350714</v>
      </c>
      <c r="E44" s="55">
        <v>5.7696171952707918</v>
      </c>
      <c r="F44" s="55">
        <v>5.8405629704952648</v>
      </c>
      <c r="G44" s="55">
        <v>5.9148849261186438</v>
      </c>
      <c r="H44" s="55">
        <v>5.9847456914466752</v>
      </c>
      <c r="I44" s="55">
        <v>6.0531178859914379</v>
      </c>
      <c r="J44" s="55">
        <v>6.1224869327416425</v>
      </c>
      <c r="K44" s="55">
        <v>6.1964132340366413</v>
      </c>
      <c r="L44" s="55">
        <v>6.2717419034658493</v>
      </c>
      <c r="M44" s="55">
        <v>6.3392287225878068</v>
      </c>
      <c r="N44" s="55">
        <v>6.422068491668866</v>
      </c>
      <c r="O44" s="55">
        <v>6.4806599390908683</v>
      </c>
      <c r="P44" s="55">
        <v>6.5548804056713719</v>
      </c>
      <c r="Q44" s="55">
        <v>6.6236762730369003</v>
      </c>
      <c r="R44" s="55">
        <v>6.6934808414009161</v>
      </c>
      <c r="S44" s="55">
        <v>6.7661958870492818</v>
      </c>
      <c r="T44" s="55">
        <v>6.8367809134841657</v>
      </c>
      <c r="U44" s="55">
        <v>6.9064366704660412</v>
      </c>
      <c r="V44" s="55">
        <v>6.9726688995472967</v>
      </c>
      <c r="W44" s="55">
        <v>7.0439726779222882</v>
      </c>
      <c r="X44" s="55">
        <v>7.1116081669756559</v>
      </c>
      <c r="Y44" s="55">
        <v>7.1780311683394515</v>
      </c>
      <c r="Z44" s="55">
        <v>7.2434455747564623</v>
      </c>
      <c r="AA44" s="55">
        <v>7.3100194407627939</v>
      </c>
      <c r="AB44" s="55">
        <v>7.373938484088371</v>
      </c>
      <c r="AC44" s="55">
        <v>7.4410300264268772</v>
      </c>
      <c r="AD44" s="55">
        <v>7.5081120403065231</v>
      </c>
      <c r="AE44" s="55">
        <v>7.5736095614763981</v>
      </c>
      <c r="AF44" s="55">
        <v>7.6382034298256745</v>
      </c>
      <c r="AG44" s="55">
        <v>7.7050529483392625</v>
      </c>
      <c r="AH44" s="55">
        <v>7.7684487391250041</v>
      </c>
      <c r="AI44" s="55">
        <v>7.8328093119349527</v>
      </c>
      <c r="AJ44" s="55">
        <v>7.8932309515442975</v>
      </c>
      <c r="AK44" s="31">
        <f t="shared" si="1"/>
        <v>0.38957993014309977</v>
      </c>
    </row>
    <row r="45" spans="1:37" ht="15" customHeight="1" x14ac:dyDescent="0.45">
      <c r="A45" s="25" t="s">
        <v>306</v>
      </c>
      <c r="B45" s="54" t="s">
        <v>307</v>
      </c>
      <c r="C45" s="55">
        <v>1.2251073333333333</v>
      </c>
      <c r="D45" s="55">
        <v>1.2499303258423695</v>
      </c>
      <c r="E45" s="55">
        <v>1.2630961979989186</v>
      </c>
      <c r="F45" s="55">
        <v>1.2764372849874626</v>
      </c>
      <c r="G45" s="55">
        <v>1.2897203565899449</v>
      </c>
      <c r="H45" s="55">
        <v>1.3030724370124764</v>
      </c>
      <c r="I45" s="55">
        <v>1.3165416553394111</v>
      </c>
      <c r="J45" s="55">
        <v>1.3297796904511621</v>
      </c>
      <c r="K45" s="55">
        <v>1.3424585609873692</v>
      </c>
      <c r="L45" s="55">
        <v>1.3550252558870115</v>
      </c>
      <c r="M45" s="55">
        <v>1.3675222038121571</v>
      </c>
      <c r="N45" s="55">
        <v>1.3797182729763928</v>
      </c>
      <c r="O45" s="55">
        <v>1.3918039157348565</v>
      </c>
      <c r="P45" s="55">
        <v>1.4038029066570212</v>
      </c>
      <c r="Q45" s="55">
        <v>1.4156630743851453</v>
      </c>
      <c r="R45" s="55">
        <v>1.4273120284948628</v>
      </c>
      <c r="S45" s="55">
        <v>1.4390692219176895</v>
      </c>
      <c r="T45" s="55">
        <v>1.4507602675990003</v>
      </c>
      <c r="U45" s="55">
        <v>1.4623291777285428</v>
      </c>
      <c r="V45" s="55">
        <v>1.473813229782474</v>
      </c>
      <c r="W45" s="55">
        <v>1.4851898332441622</v>
      </c>
      <c r="X45" s="55">
        <v>1.4964054184025359</v>
      </c>
      <c r="Y45" s="55">
        <v>1.5075202461485819</v>
      </c>
      <c r="Z45" s="55">
        <v>1.5184762106912899</v>
      </c>
      <c r="AA45" s="55">
        <v>1.5292978289769319</v>
      </c>
      <c r="AB45" s="55">
        <v>1.5400132936585536</v>
      </c>
      <c r="AC45" s="55">
        <v>1.5506051291406679</v>
      </c>
      <c r="AD45" s="55">
        <v>1.5610820052899888</v>
      </c>
      <c r="AE45" s="55">
        <v>1.5714733253497493</v>
      </c>
      <c r="AF45" s="55">
        <v>1.5817580221235046</v>
      </c>
      <c r="AG45" s="55">
        <v>1.5920060448606972</v>
      </c>
      <c r="AH45" s="55">
        <v>1.6021822517180373</v>
      </c>
      <c r="AI45" s="55">
        <v>1.6123365328918937</v>
      </c>
      <c r="AJ45" s="55">
        <v>1.622459245617325</v>
      </c>
      <c r="AK45" s="31">
        <f t="shared" si="1"/>
        <v>0.29803974835468999</v>
      </c>
    </row>
    <row r="46" spans="1:37" ht="15" customHeight="1" x14ac:dyDescent="0.45">
      <c r="A46" s="25" t="s">
        <v>308</v>
      </c>
      <c r="B46" s="54" t="s">
        <v>309</v>
      </c>
      <c r="C46" s="55">
        <v>1.9242311523911493</v>
      </c>
      <c r="D46" s="55">
        <v>1.958032586636081</v>
      </c>
      <c r="E46" s="55">
        <v>1.9806589026035948</v>
      </c>
      <c r="F46" s="55">
        <v>2.0007637451479985</v>
      </c>
      <c r="G46" s="55">
        <v>2.0202450555053502</v>
      </c>
      <c r="H46" s="55">
        <v>2.0390872069944543</v>
      </c>
      <c r="I46" s="55">
        <v>2.057929737322215</v>
      </c>
      <c r="J46" s="55">
        <v>2.0768305806204657</v>
      </c>
      <c r="K46" s="55">
        <v>2.0956964025479037</v>
      </c>
      <c r="L46" s="55">
        <v>2.1145056220476457</v>
      </c>
      <c r="M46" s="55">
        <v>2.1323259138228656</v>
      </c>
      <c r="N46" s="55">
        <v>2.1522248998215949</v>
      </c>
      <c r="O46" s="55">
        <v>2.1681437537145634</v>
      </c>
      <c r="P46" s="55">
        <v>2.1850676808413292</v>
      </c>
      <c r="Q46" s="55">
        <v>2.2008581645907879</v>
      </c>
      <c r="R46" s="55">
        <v>2.2164279476575572</v>
      </c>
      <c r="S46" s="55">
        <v>2.2322080960500013</v>
      </c>
      <c r="T46" s="55">
        <v>2.2475278721191914</v>
      </c>
      <c r="U46" s="55">
        <v>2.2622435058068766</v>
      </c>
      <c r="V46" s="55">
        <v>2.2760048154669548</v>
      </c>
      <c r="W46" s="55">
        <v>2.2900388101059996</v>
      </c>
      <c r="X46" s="55">
        <v>2.3029769924533716</v>
      </c>
      <c r="Y46" s="55">
        <v>2.315169691035234</v>
      </c>
      <c r="Z46" s="55">
        <v>2.3266250567916695</v>
      </c>
      <c r="AA46" s="55">
        <v>2.337181888379364</v>
      </c>
      <c r="AB46" s="55">
        <v>2.3468495758387986</v>
      </c>
      <c r="AC46" s="55">
        <v>2.3562883125663232</v>
      </c>
      <c r="AD46" s="55">
        <v>2.365237848891506</v>
      </c>
      <c r="AE46" s="55">
        <v>2.3737346590281594</v>
      </c>
      <c r="AF46" s="55">
        <v>2.3825910984852765</v>
      </c>
      <c r="AG46" s="55">
        <v>2.3925810490405346</v>
      </c>
      <c r="AH46" s="55">
        <v>2.4033139455246793</v>
      </c>
      <c r="AI46" s="55">
        <v>2.4156470271850261</v>
      </c>
      <c r="AJ46" s="55">
        <v>2.4291133795766267</v>
      </c>
      <c r="AK46" s="31">
        <f t="shared" si="1"/>
        <v>0.24058884216522003</v>
      </c>
    </row>
    <row r="47" spans="1:37" ht="15" customHeight="1" x14ac:dyDescent="0.45">
      <c r="A47" s="25" t="s">
        <v>310</v>
      </c>
      <c r="B47" s="54" t="s">
        <v>311</v>
      </c>
      <c r="C47" s="55">
        <v>2.4484676067094933</v>
      </c>
      <c r="D47" s="55">
        <v>2.4723370196433847</v>
      </c>
      <c r="E47" s="55">
        <v>2.5258622160579622</v>
      </c>
      <c r="F47" s="55">
        <v>2.5633620617554551</v>
      </c>
      <c r="G47" s="55">
        <v>2.6049196354243906</v>
      </c>
      <c r="H47" s="55">
        <v>2.6425860474397438</v>
      </c>
      <c r="I47" s="55">
        <v>2.6786464933298118</v>
      </c>
      <c r="J47" s="55">
        <v>2.7158764188168667</v>
      </c>
      <c r="K47" s="55">
        <v>2.758257906189157</v>
      </c>
      <c r="L47" s="55">
        <v>2.8022107826465481</v>
      </c>
      <c r="M47" s="55">
        <v>2.8393803620506159</v>
      </c>
      <c r="N47" s="55">
        <v>2.8901249544952834</v>
      </c>
      <c r="O47" s="55">
        <v>2.9207119052387824</v>
      </c>
      <c r="P47" s="55">
        <v>2.9660101825971772</v>
      </c>
      <c r="Q47" s="55">
        <v>3.0071547910956671</v>
      </c>
      <c r="R47" s="55">
        <v>3.0497408652484959</v>
      </c>
      <c r="S47" s="55">
        <v>3.0949186905766579</v>
      </c>
      <c r="T47" s="55">
        <v>3.1384922877538148</v>
      </c>
      <c r="U47" s="55">
        <v>3.1818639869306224</v>
      </c>
      <c r="V47" s="55">
        <v>3.2228512188510345</v>
      </c>
      <c r="W47" s="55">
        <v>3.2687436699891617</v>
      </c>
      <c r="X47" s="55">
        <v>3.3122257561197483</v>
      </c>
      <c r="Y47" s="55">
        <v>3.3553411096094563</v>
      </c>
      <c r="Z47" s="55">
        <v>3.398344307273502</v>
      </c>
      <c r="AA47" s="55">
        <v>3.443540088102059</v>
      </c>
      <c r="AB47" s="55">
        <v>3.4870754930143839</v>
      </c>
      <c r="AC47" s="55">
        <v>3.5341364631319956</v>
      </c>
      <c r="AD47" s="55">
        <v>3.5817921861250288</v>
      </c>
      <c r="AE47" s="55">
        <v>3.628401698708938</v>
      </c>
      <c r="AF47" s="55">
        <v>3.6738544308370833</v>
      </c>
      <c r="AG47" s="55">
        <v>3.720466219335413</v>
      </c>
      <c r="AH47" s="55">
        <v>3.7629525418822869</v>
      </c>
      <c r="AI47" s="55">
        <v>3.8048252652423664</v>
      </c>
      <c r="AJ47" s="55">
        <v>3.8416578396997574</v>
      </c>
      <c r="AK47" s="31">
        <f t="shared" si="1"/>
        <v>0.55385686060466244</v>
      </c>
    </row>
    <row r="48" spans="1:37" ht="15" customHeight="1" x14ac:dyDescent="0.45">
      <c r="A48" s="25" t="s">
        <v>312</v>
      </c>
      <c r="B48" s="54" t="s">
        <v>313</v>
      </c>
      <c r="C48" s="55">
        <v>16.274827234475374</v>
      </c>
      <c r="D48" s="55">
        <v>16.299475813120523</v>
      </c>
      <c r="E48" s="55">
        <v>16.219690659838566</v>
      </c>
      <c r="F48" s="55">
        <v>16.158853126942574</v>
      </c>
      <c r="G48" s="55">
        <v>16.10168385558605</v>
      </c>
      <c r="H48" s="55">
        <v>16.023091631031154</v>
      </c>
      <c r="I48" s="55">
        <v>15.954538110925373</v>
      </c>
      <c r="J48" s="55">
        <v>15.891714050891583</v>
      </c>
      <c r="K48" s="55">
        <v>15.826653523974475</v>
      </c>
      <c r="L48" s="55">
        <v>15.765580203975031</v>
      </c>
      <c r="M48" s="55">
        <v>15.708065790094185</v>
      </c>
      <c r="N48" s="55">
        <v>15.6582261033835</v>
      </c>
      <c r="O48" s="55">
        <v>15.614576746090549</v>
      </c>
      <c r="P48" s="55">
        <v>15.581959377823742</v>
      </c>
      <c r="Q48" s="55">
        <v>15.566528980565073</v>
      </c>
      <c r="R48" s="55">
        <v>15.549452002051044</v>
      </c>
      <c r="S48" s="55">
        <v>15.537679645089501</v>
      </c>
      <c r="T48" s="55">
        <v>15.540689440239451</v>
      </c>
      <c r="U48" s="55">
        <v>15.541884290336174</v>
      </c>
      <c r="V48" s="55">
        <v>15.541953679195704</v>
      </c>
      <c r="W48" s="55">
        <v>15.546056640113354</v>
      </c>
      <c r="X48" s="55">
        <v>15.551810012578176</v>
      </c>
      <c r="Y48" s="55">
        <v>15.555841148311503</v>
      </c>
      <c r="Z48" s="55">
        <v>15.561188715222148</v>
      </c>
      <c r="AA48" s="55">
        <v>15.566671123648488</v>
      </c>
      <c r="AB48" s="55">
        <v>15.577197389953755</v>
      </c>
      <c r="AC48" s="55">
        <v>15.587439063490711</v>
      </c>
      <c r="AD48" s="55">
        <v>15.602609219283783</v>
      </c>
      <c r="AE48" s="55">
        <v>15.61862573191712</v>
      </c>
      <c r="AF48" s="55">
        <v>15.632898867407798</v>
      </c>
      <c r="AG48" s="55">
        <v>15.642775900980551</v>
      </c>
      <c r="AH48" s="55">
        <v>15.647638487106564</v>
      </c>
      <c r="AI48" s="55">
        <v>15.654024154048766</v>
      </c>
      <c r="AJ48" s="55">
        <v>15.659343172438223</v>
      </c>
      <c r="AK48" s="31">
        <f t="shared" si="1"/>
        <v>-3.9273204121510127E-2</v>
      </c>
    </row>
    <row r="49" spans="1:37" ht="15" customHeight="1" x14ac:dyDescent="0.45">
      <c r="A49" s="25" t="s">
        <v>314</v>
      </c>
      <c r="B49" s="54" t="s">
        <v>315</v>
      </c>
      <c r="C49" s="55">
        <v>81.682630446466803</v>
      </c>
      <c r="D49" s="55">
        <v>85.487267017556462</v>
      </c>
      <c r="E49" s="55">
        <v>83.844648837768034</v>
      </c>
      <c r="F49" s="55">
        <v>81.722539339709314</v>
      </c>
      <c r="G49" s="55">
        <v>80.126199145351237</v>
      </c>
      <c r="H49" s="55">
        <v>78.655237103586586</v>
      </c>
      <c r="I49" s="55">
        <v>77.761097671080137</v>
      </c>
      <c r="J49" s="55">
        <v>77.890967268870867</v>
      </c>
      <c r="K49" s="55">
        <v>79.334505913458244</v>
      </c>
      <c r="L49" s="55">
        <v>79.828046914775328</v>
      </c>
      <c r="M49" s="55">
        <v>80.72208800599519</v>
      </c>
      <c r="N49" s="55">
        <v>81.816806672391976</v>
      </c>
      <c r="O49" s="55">
        <v>82.702590693976802</v>
      </c>
      <c r="P49" s="55">
        <v>82.962969652128237</v>
      </c>
      <c r="Q49" s="55">
        <v>83.259806970850065</v>
      </c>
      <c r="R49" s="55">
        <v>84.130609602274063</v>
      </c>
      <c r="S49" s="55">
        <v>84.209696505317837</v>
      </c>
      <c r="T49" s="55">
        <v>84.609068942440231</v>
      </c>
      <c r="U49" s="55">
        <v>84.77913347472321</v>
      </c>
      <c r="V49" s="55">
        <v>85.078885582334109</v>
      </c>
      <c r="W49" s="55">
        <v>85.115391053967443</v>
      </c>
      <c r="X49" s="55">
        <v>85.473850261588538</v>
      </c>
      <c r="Y49" s="55">
        <v>85.862805780069479</v>
      </c>
      <c r="Z49" s="55">
        <v>86.439395466025232</v>
      </c>
      <c r="AA49" s="55">
        <v>86.989373539876141</v>
      </c>
      <c r="AB49" s="55">
        <v>87.711679475416588</v>
      </c>
      <c r="AC49" s="55">
        <v>88.188652206123393</v>
      </c>
      <c r="AD49" s="55">
        <v>88.926258713742811</v>
      </c>
      <c r="AE49" s="55">
        <v>89.566437021680372</v>
      </c>
      <c r="AF49" s="55">
        <v>90.041861329326792</v>
      </c>
      <c r="AG49" s="55">
        <v>90.656130979825434</v>
      </c>
      <c r="AH49" s="55">
        <v>91.388002295806402</v>
      </c>
      <c r="AI49" s="55">
        <v>92.205255983813757</v>
      </c>
      <c r="AJ49" s="55">
        <v>92.988972868853281</v>
      </c>
      <c r="AK49" s="31">
        <f t="shared" si="1"/>
        <v>8.7752318128923215E-2</v>
      </c>
    </row>
    <row r="50" spans="1:37" ht="15.75" customHeight="1" x14ac:dyDescent="0.45">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1"/>
      <c r="AJ50" s="11"/>
      <c r="AK50" s="31"/>
    </row>
    <row r="51" spans="1:37" ht="15" customHeight="1" x14ac:dyDescent="0.45">
      <c r="A51" s="25" t="s">
        <v>316</v>
      </c>
      <c r="B51" s="27" t="s">
        <v>317</v>
      </c>
      <c r="C51" s="56">
        <v>64.428810153818702</v>
      </c>
      <c r="D51" s="56">
        <v>67.706802011099413</v>
      </c>
      <c r="E51" s="56">
        <v>71.335450785951352</v>
      </c>
      <c r="F51" s="56">
        <v>71.621789827637414</v>
      </c>
      <c r="G51" s="56">
        <v>70.64116476519726</v>
      </c>
      <c r="H51" s="56">
        <v>69.928634636374298</v>
      </c>
      <c r="I51" s="56">
        <v>67.87309369508597</v>
      </c>
      <c r="J51" s="56">
        <v>66.550811776976758</v>
      </c>
      <c r="K51" s="56">
        <v>66.411391447961122</v>
      </c>
      <c r="L51" s="56">
        <v>66.305462074390462</v>
      </c>
      <c r="M51" s="56">
        <v>66.36595301534075</v>
      </c>
      <c r="N51" s="56">
        <v>66.829095187325578</v>
      </c>
      <c r="O51" s="56">
        <v>66.955712944191504</v>
      </c>
      <c r="P51" s="56">
        <v>67.033388623040977</v>
      </c>
      <c r="Q51" s="56">
        <v>67.107975311640757</v>
      </c>
      <c r="R51" s="56">
        <v>67.178330116476658</v>
      </c>
      <c r="S51" s="56">
        <v>67.245458228381807</v>
      </c>
      <c r="T51" s="56">
        <v>67.310941309637968</v>
      </c>
      <c r="U51" s="56">
        <v>67.372610241691959</v>
      </c>
      <c r="V51" s="56">
        <v>67.434399590090592</v>
      </c>
      <c r="W51" s="56">
        <v>67.495453683527273</v>
      </c>
      <c r="X51" s="56">
        <v>67.553878629233381</v>
      </c>
      <c r="Y51" s="56">
        <v>67.612554938567115</v>
      </c>
      <c r="Z51" s="56">
        <v>67.668912353905156</v>
      </c>
      <c r="AA51" s="56">
        <v>67.723762258846918</v>
      </c>
      <c r="AB51" s="56">
        <v>67.777979254777577</v>
      </c>
      <c r="AC51" s="56">
        <v>67.830754967369188</v>
      </c>
      <c r="AD51" s="56">
        <v>67.881029534176051</v>
      </c>
      <c r="AE51" s="56">
        <v>67.930294736956256</v>
      </c>
      <c r="AF51" s="56">
        <v>67.97651157337846</v>
      </c>
      <c r="AG51" s="56">
        <v>68.022389400436197</v>
      </c>
      <c r="AH51" s="56">
        <v>68.065432764680068</v>
      </c>
      <c r="AI51" s="56">
        <v>68.037388321487128</v>
      </c>
      <c r="AJ51" s="56">
        <v>68.013600678474077</v>
      </c>
      <c r="AK51" s="31">
        <f t="shared" ref="AK51:AK56" si="2">(AJ51-D51)/D51</f>
        <v>4.531282799686359E-3</v>
      </c>
    </row>
    <row r="52" spans="1:37" ht="15" customHeight="1" x14ac:dyDescent="0.45">
      <c r="A52" s="25" t="s">
        <v>318</v>
      </c>
      <c r="B52" s="54" t="s">
        <v>319</v>
      </c>
      <c r="C52" s="55">
        <v>49.525402735546031</v>
      </c>
      <c r="D52" s="55">
        <v>52.156480725666484</v>
      </c>
      <c r="E52" s="55">
        <v>54.292173243903243</v>
      </c>
      <c r="F52" s="55">
        <v>54.787927224199727</v>
      </c>
      <c r="G52" s="55">
        <v>54.304010841951353</v>
      </c>
      <c r="H52" s="55">
        <v>53.754044647221669</v>
      </c>
      <c r="I52" s="55">
        <v>52.173458485985122</v>
      </c>
      <c r="J52" s="55">
        <v>51.156754825729884</v>
      </c>
      <c r="K52" s="55">
        <v>51.04940794889081</v>
      </c>
      <c r="L52" s="55">
        <v>50.968017304640249</v>
      </c>
      <c r="M52" s="55">
        <v>51.014562704362476</v>
      </c>
      <c r="N52" s="55">
        <v>51.370598408629512</v>
      </c>
      <c r="O52" s="55">
        <v>51.467865727966142</v>
      </c>
      <c r="P52" s="55">
        <v>51.527701277433962</v>
      </c>
      <c r="Q52" s="55">
        <v>51.585037342950024</v>
      </c>
      <c r="R52" s="55">
        <v>51.639106280084398</v>
      </c>
      <c r="S52" s="55">
        <v>51.69067851705347</v>
      </c>
      <c r="T52" s="55">
        <v>51.740994909448332</v>
      </c>
      <c r="U52" s="55">
        <v>51.788740138581325</v>
      </c>
      <c r="V52" s="55">
        <v>51.83621601542761</v>
      </c>
      <c r="W52" s="55">
        <v>51.883196190294775</v>
      </c>
      <c r="X52" s="55">
        <v>51.928101724335043</v>
      </c>
      <c r="Y52" s="55">
        <v>51.973195277846628</v>
      </c>
      <c r="Z52" s="55">
        <v>52.016488402704915</v>
      </c>
      <c r="AA52" s="55">
        <v>52.058647768566303</v>
      </c>
      <c r="AB52" s="55">
        <v>52.10033683004982</v>
      </c>
      <c r="AC52" s="55">
        <v>52.140655600963058</v>
      </c>
      <c r="AD52" s="55">
        <v>52.179472863009536</v>
      </c>
      <c r="AE52" s="55">
        <v>52.217302945085535</v>
      </c>
      <c r="AF52" s="55">
        <v>52.252900462597481</v>
      </c>
      <c r="AG52" s="55">
        <v>52.288160849792582</v>
      </c>
      <c r="AH52" s="55">
        <v>52.321240494298152</v>
      </c>
      <c r="AI52" s="55">
        <v>52.29965276929245</v>
      </c>
      <c r="AJ52" s="55">
        <v>52.281378051931846</v>
      </c>
      <c r="AK52" s="31">
        <f t="shared" si="2"/>
        <v>2.3946655243535144E-3</v>
      </c>
    </row>
    <row r="53" spans="1:37" ht="15" customHeight="1" x14ac:dyDescent="0.45">
      <c r="A53" s="25" t="s">
        <v>320</v>
      </c>
      <c r="B53" s="54" t="s">
        <v>321</v>
      </c>
      <c r="C53" s="55">
        <v>2.2961432458957884</v>
      </c>
      <c r="D53" s="55">
        <v>2.2732868497718708</v>
      </c>
      <c r="E53" s="55">
        <v>3.2225749071873442</v>
      </c>
      <c r="F53" s="55">
        <v>2.8869643878310898</v>
      </c>
      <c r="G53" s="55">
        <v>2.5134424936236033</v>
      </c>
      <c r="H53" s="55">
        <v>2.4908805654548907</v>
      </c>
      <c r="I53" s="55">
        <v>2.4182773840311573</v>
      </c>
      <c r="J53" s="55">
        <v>2.3715159975618407</v>
      </c>
      <c r="K53" s="55">
        <v>2.3667663036905231</v>
      </c>
      <c r="L53" s="55">
        <v>2.3629513531554798</v>
      </c>
      <c r="M53" s="55">
        <v>2.3650458660337375</v>
      </c>
      <c r="N53" s="55">
        <v>2.3815132230162384</v>
      </c>
      <c r="O53" s="55">
        <v>2.3861143665987994</v>
      </c>
      <c r="P53" s="55">
        <v>2.3887114218779901</v>
      </c>
      <c r="Q53" s="55">
        <v>2.3913724800227034</v>
      </c>
      <c r="R53" s="55">
        <v>2.3938959157521982</v>
      </c>
      <c r="S53" s="55">
        <v>2.3963224180231379</v>
      </c>
      <c r="T53" s="55">
        <v>2.3986797191338729</v>
      </c>
      <c r="U53" s="55">
        <v>2.4004489528525101</v>
      </c>
      <c r="V53" s="55">
        <v>2.4026750103213605</v>
      </c>
      <c r="W53" s="55">
        <v>2.4047929994878747</v>
      </c>
      <c r="X53" s="55">
        <v>2.4068803474806479</v>
      </c>
      <c r="Y53" s="55">
        <v>2.4089798830892604</v>
      </c>
      <c r="Z53" s="55">
        <v>2.4110244936500949</v>
      </c>
      <c r="AA53" s="55">
        <v>2.4129838605520462</v>
      </c>
      <c r="AB53" s="55">
        <v>2.4148990574802167</v>
      </c>
      <c r="AC53" s="55">
        <v>2.4170957536750528</v>
      </c>
      <c r="AD53" s="55">
        <v>2.4186699179595852</v>
      </c>
      <c r="AE53" s="55">
        <v>2.4204772159594072</v>
      </c>
      <c r="AF53" s="55">
        <v>2.4220302154746745</v>
      </c>
      <c r="AG53" s="55">
        <v>2.4236728602803042</v>
      </c>
      <c r="AH53" s="55">
        <v>2.4252127304449944</v>
      </c>
      <c r="AI53" s="55">
        <v>2.4242523386235124</v>
      </c>
      <c r="AJ53" s="55">
        <v>2.4233969384184668</v>
      </c>
      <c r="AK53" s="31">
        <f t="shared" si="2"/>
        <v>6.6032180963726553E-2</v>
      </c>
    </row>
    <row r="54" spans="1:37" ht="15" customHeight="1" x14ac:dyDescent="0.45">
      <c r="A54" s="25" t="s">
        <v>322</v>
      </c>
      <c r="B54" s="54" t="s">
        <v>323</v>
      </c>
      <c r="C54" s="55">
        <v>12.607262969664525</v>
      </c>
      <c r="D54" s="55">
        <v>13.277035285358174</v>
      </c>
      <c r="E54" s="55">
        <v>13.820700571236149</v>
      </c>
      <c r="F54" s="55">
        <v>13.946900036541365</v>
      </c>
      <c r="G54" s="55">
        <v>13.823713736242096</v>
      </c>
      <c r="H54" s="55">
        <v>13.683712580333388</v>
      </c>
      <c r="I54" s="55">
        <v>13.281354546802207</v>
      </c>
      <c r="J54" s="55">
        <v>13.022542410803917</v>
      </c>
      <c r="K54" s="55">
        <v>12.995215130943919</v>
      </c>
      <c r="L54" s="55">
        <v>12.974496938422082</v>
      </c>
      <c r="M54" s="55">
        <v>12.986343837689114</v>
      </c>
      <c r="N54" s="55">
        <v>13.076979304631211</v>
      </c>
      <c r="O54" s="55">
        <v>13.101737100990988</v>
      </c>
      <c r="P54" s="55">
        <v>13.116971186214993</v>
      </c>
      <c r="Q54" s="55">
        <v>13.131564273841526</v>
      </c>
      <c r="R54" s="55">
        <v>13.145329378509016</v>
      </c>
      <c r="S54" s="55">
        <v>13.158455592374255</v>
      </c>
      <c r="T54" s="55">
        <v>13.171266195043611</v>
      </c>
      <c r="U54" s="55">
        <v>13.183420299693525</v>
      </c>
      <c r="V54" s="55">
        <v>13.195506012469455</v>
      </c>
      <c r="W54" s="55">
        <v>13.207467045825373</v>
      </c>
      <c r="X54" s="55">
        <v>13.218896557417679</v>
      </c>
      <c r="Y54" s="55">
        <v>13.230376495884398</v>
      </c>
      <c r="Z54" s="55">
        <v>13.241398120438873</v>
      </c>
      <c r="AA54" s="55">
        <v>13.252129170946333</v>
      </c>
      <c r="AB54" s="55">
        <v>13.262740814138219</v>
      </c>
      <c r="AC54" s="55">
        <v>13.2730056797252</v>
      </c>
      <c r="AD54" s="55">
        <v>13.282885294021998</v>
      </c>
      <c r="AE54" s="55">
        <v>13.292516035236687</v>
      </c>
      <c r="AF54" s="55">
        <v>13.301579192623635</v>
      </c>
      <c r="AG54" s="55">
        <v>13.310555690363319</v>
      </c>
      <c r="AH54" s="55">
        <v>13.318975404074196</v>
      </c>
      <c r="AI54" s="55">
        <v>13.313480050569328</v>
      </c>
      <c r="AJ54" s="55">
        <v>13.30882921634055</v>
      </c>
      <c r="AK54" s="31">
        <f t="shared" si="2"/>
        <v>2.3946559076662372E-3</v>
      </c>
    </row>
    <row r="55" spans="1:37" ht="15.75" customHeight="1" x14ac:dyDescent="0.45">
      <c r="B55" s="11"/>
      <c r="C55" s="11"/>
      <c r="D55" s="11"/>
      <c r="E55" s="11"/>
      <c r="F55" s="11"/>
      <c r="G55" s="11"/>
      <c r="H55" s="11"/>
      <c r="I55" s="11"/>
      <c r="J55" s="11"/>
      <c r="K55" s="11"/>
      <c r="L55" s="11"/>
      <c r="M55" s="11"/>
      <c r="N55" s="11"/>
      <c r="O55" s="11"/>
      <c r="P55" s="11"/>
      <c r="Q55" s="11"/>
      <c r="R55" s="11"/>
      <c r="S55" s="11"/>
      <c r="T55" s="11"/>
      <c r="U55" s="11"/>
      <c r="V55" s="11"/>
      <c r="W55" s="11"/>
      <c r="X55" s="11"/>
      <c r="Y55" s="11"/>
      <c r="Z55" s="11"/>
      <c r="AA55" s="11"/>
      <c r="AB55" s="11"/>
      <c r="AC55" s="11"/>
      <c r="AD55" s="11"/>
      <c r="AE55" s="11"/>
      <c r="AF55" s="11"/>
      <c r="AG55" s="11"/>
      <c r="AH55" s="11"/>
      <c r="AI55" s="11"/>
      <c r="AJ55" s="11"/>
      <c r="AK55" s="31" t="e">
        <f t="shared" si="2"/>
        <v>#DIV/0!</v>
      </c>
    </row>
    <row r="56" spans="1:37" ht="15" customHeight="1" x14ac:dyDescent="0.45">
      <c r="A56" s="25" t="s">
        <v>324</v>
      </c>
      <c r="B56" s="27" t="s">
        <v>203</v>
      </c>
      <c r="C56" s="56">
        <v>3360.7273697102069</v>
      </c>
      <c r="D56" s="56">
        <v>3402.3195792663487</v>
      </c>
      <c r="E56" s="56">
        <v>3427.0934678385474</v>
      </c>
      <c r="F56" s="56">
        <v>3387.9615467558606</v>
      </c>
      <c r="G56" s="56">
        <v>3356.8115986331677</v>
      </c>
      <c r="H56" s="56">
        <v>3328.4043575052519</v>
      </c>
      <c r="I56" s="56">
        <v>3288.3206880016264</v>
      </c>
      <c r="J56" s="56">
        <v>3246.8465081818445</v>
      </c>
      <c r="K56" s="56">
        <v>3206.6258021656954</v>
      </c>
      <c r="L56" s="56">
        <v>3173.5509236894213</v>
      </c>
      <c r="M56" s="56">
        <v>3141.7689922691984</v>
      </c>
      <c r="N56" s="56">
        <v>3115.7965918063687</v>
      </c>
      <c r="O56" s="56">
        <v>3088.027668389635</v>
      </c>
      <c r="P56" s="56">
        <v>3060.7182924318508</v>
      </c>
      <c r="Q56" s="56">
        <v>3037.0992297662415</v>
      </c>
      <c r="R56" s="56">
        <v>3015.7727917857933</v>
      </c>
      <c r="S56" s="56">
        <v>2996.6974290321332</v>
      </c>
      <c r="T56" s="56">
        <v>2981.6444902609278</v>
      </c>
      <c r="U56" s="56">
        <v>2968.7457462814946</v>
      </c>
      <c r="V56" s="56">
        <v>2962.8750008058983</v>
      </c>
      <c r="W56" s="56">
        <v>2960.6785620038745</v>
      </c>
      <c r="X56" s="56">
        <v>2962.1926405838153</v>
      </c>
      <c r="Y56" s="56">
        <v>2965.3808920795987</v>
      </c>
      <c r="Z56" s="56">
        <v>2969.8858460588654</v>
      </c>
      <c r="AA56" s="56">
        <v>2977.1461433293475</v>
      </c>
      <c r="AB56" s="56">
        <v>2986.1261120054787</v>
      </c>
      <c r="AC56" s="56">
        <v>2998.4060428453681</v>
      </c>
      <c r="AD56" s="56">
        <v>3012.029635696616</v>
      </c>
      <c r="AE56" s="56">
        <v>3028.0483956453832</v>
      </c>
      <c r="AF56" s="56">
        <v>3044.3443493861855</v>
      </c>
      <c r="AG56" s="56">
        <v>3062.6207882292383</v>
      </c>
      <c r="AH56" s="56">
        <v>3081.2975592788966</v>
      </c>
      <c r="AI56" s="56">
        <v>3099.5505204428896</v>
      </c>
      <c r="AJ56" s="56">
        <v>3118.2595180112517</v>
      </c>
      <c r="AK56" s="31">
        <f t="shared" si="2"/>
        <v>-8.3490117444037892E-2</v>
      </c>
    </row>
    <row r="57" spans="1:37" ht="15.75" customHeight="1" x14ac:dyDescent="0.45">
      <c r="B57" s="11"/>
      <c r="C57" s="11"/>
      <c r="D57" s="11"/>
      <c r="E57" s="11"/>
      <c r="F57" s="11"/>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c r="AF57" s="11"/>
      <c r="AG57" s="11"/>
      <c r="AH57" s="11"/>
      <c r="AI57" s="11"/>
      <c r="AJ57" s="11"/>
      <c r="AK57" s="31"/>
    </row>
    <row r="58" spans="1:37" ht="15" customHeight="1" x14ac:dyDescent="0.45">
      <c r="B58" s="27" t="s">
        <v>325</v>
      </c>
      <c r="C58" s="11"/>
      <c r="D58" s="11"/>
      <c r="E58" s="11"/>
      <c r="F58" s="11"/>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c r="AG58" s="11"/>
      <c r="AH58" s="11"/>
      <c r="AI58" s="11"/>
      <c r="AJ58" s="11"/>
      <c r="AK58" s="31"/>
    </row>
    <row r="59" spans="1:37" ht="15" customHeight="1" x14ac:dyDescent="0.45">
      <c r="A59" s="25" t="s">
        <v>326</v>
      </c>
      <c r="B59" s="54" t="s">
        <v>327</v>
      </c>
      <c r="C59" s="55">
        <v>2006.1988967444679</v>
      </c>
      <c r="D59" s="55">
        <v>2016.8004600624151</v>
      </c>
      <c r="E59" s="55">
        <v>2005.6873671317696</v>
      </c>
      <c r="F59" s="55">
        <v>1981.9196422906232</v>
      </c>
      <c r="G59" s="55">
        <v>1947.4609767303778</v>
      </c>
      <c r="H59" s="55">
        <v>1907.6999132365358</v>
      </c>
      <c r="I59" s="55">
        <v>1862.6383504477139</v>
      </c>
      <c r="J59" s="55">
        <v>1812.0051269703638</v>
      </c>
      <c r="K59" s="55">
        <v>1758.0446697680268</v>
      </c>
      <c r="L59" s="55">
        <v>1719.7954830363158</v>
      </c>
      <c r="M59" s="55">
        <v>1682.6541260724932</v>
      </c>
      <c r="N59" s="55">
        <v>1649.3266801891582</v>
      </c>
      <c r="O59" s="55">
        <v>1615.9130187060803</v>
      </c>
      <c r="P59" s="55">
        <v>1584.0202472388642</v>
      </c>
      <c r="Q59" s="55">
        <v>1556.818191966393</v>
      </c>
      <c r="R59" s="55">
        <v>1531.8504729177419</v>
      </c>
      <c r="S59" s="55">
        <v>1508.2379859400273</v>
      </c>
      <c r="T59" s="55">
        <v>1485.9578519791478</v>
      </c>
      <c r="U59" s="55">
        <v>1466.7579508272943</v>
      </c>
      <c r="V59" s="55">
        <v>1451.8020099210819</v>
      </c>
      <c r="W59" s="55">
        <v>1440.1682196907416</v>
      </c>
      <c r="X59" s="55">
        <v>1431.8643017295162</v>
      </c>
      <c r="Y59" s="55">
        <v>1426.1203140323903</v>
      </c>
      <c r="Z59" s="55">
        <v>1422.6564949072952</v>
      </c>
      <c r="AA59" s="55">
        <v>1422.2413361906672</v>
      </c>
      <c r="AB59" s="55">
        <v>1423.2507607002315</v>
      </c>
      <c r="AC59" s="55">
        <v>1427.1009278439669</v>
      </c>
      <c r="AD59" s="55">
        <v>1431.0933664461234</v>
      </c>
      <c r="AE59" s="55">
        <v>1435.6172860523889</v>
      </c>
      <c r="AF59" s="55">
        <v>1445.1226960866873</v>
      </c>
      <c r="AG59" s="55">
        <v>1456.9041118773857</v>
      </c>
      <c r="AH59" s="55">
        <v>1465.8497255363654</v>
      </c>
      <c r="AI59" s="55">
        <v>1470.3722003708801</v>
      </c>
      <c r="AJ59" s="55">
        <v>1474.9577414090456</v>
      </c>
      <c r="AK59" s="31">
        <f t="shared" ref="AK59:AK72" si="3">(AJ59-D59)/D59</f>
        <v>-0.26866451559446825</v>
      </c>
    </row>
    <row r="60" spans="1:37" ht="15" customHeight="1" x14ac:dyDescent="0.45">
      <c r="A60" s="25" t="s">
        <v>328</v>
      </c>
      <c r="B60" s="54" t="s">
        <v>329</v>
      </c>
      <c r="C60" s="55">
        <v>1.2557585778015703</v>
      </c>
      <c r="D60" s="55">
        <v>6.0483173520832176</v>
      </c>
      <c r="E60" s="55">
        <v>6.3319428877910164</v>
      </c>
      <c r="F60" s="55">
        <v>7.5977950193620458</v>
      </c>
      <c r="G60" s="55">
        <v>9.3070071578334304</v>
      </c>
      <c r="H60" s="55">
        <v>10.591270741687556</v>
      </c>
      <c r="I60" s="55">
        <v>11.567511399583266</v>
      </c>
      <c r="J60" s="55">
        <v>15.843881573412665</v>
      </c>
      <c r="K60" s="55">
        <v>21.930365451383448</v>
      </c>
      <c r="L60" s="55">
        <v>22.615372987777473</v>
      </c>
      <c r="M60" s="55">
        <v>25.733554741573634</v>
      </c>
      <c r="N60" s="55">
        <v>28.24129368118021</v>
      </c>
      <c r="O60" s="55">
        <v>31.040229780214368</v>
      </c>
      <c r="P60" s="55">
        <v>34.395406469394068</v>
      </c>
      <c r="Q60" s="55">
        <v>35.457533434775115</v>
      </c>
      <c r="R60" s="55">
        <v>36.17078577916687</v>
      </c>
      <c r="S60" s="55">
        <v>37.53103055150045</v>
      </c>
      <c r="T60" s="55">
        <v>39.866071376286328</v>
      </c>
      <c r="U60" s="55">
        <v>40.963038491922909</v>
      </c>
      <c r="V60" s="55">
        <v>42.579586535158796</v>
      </c>
      <c r="W60" s="55">
        <v>43.971199964050008</v>
      </c>
      <c r="X60" s="55">
        <v>44.875387758703717</v>
      </c>
      <c r="Y60" s="55">
        <v>45.043479186010011</v>
      </c>
      <c r="Z60" s="55">
        <v>45.005579365588851</v>
      </c>
      <c r="AA60" s="55">
        <v>43.575153988498506</v>
      </c>
      <c r="AB60" s="55">
        <v>42.293590442363602</v>
      </c>
      <c r="AC60" s="55">
        <v>39.914067034486436</v>
      </c>
      <c r="AD60" s="55">
        <v>38.492277702233515</v>
      </c>
      <c r="AE60" s="55">
        <v>37.409523636479712</v>
      </c>
      <c r="AF60" s="55">
        <v>32.83270070201317</v>
      </c>
      <c r="AG60" s="55">
        <v>26.776750696232263</v>
      </c>
      <c r="AH60" s="55">
        <v>23.237377084402979</v>
      </c>
      <c r="AI60" s="55">
        <v>23.737033601650438</v>
      </c>
      <c r="AJ60" s="55">
        <v>24.32657594993962</v>
      </c>
      <c r="AK60" s="31">
        <f t="shared" si="3"/>
        <v>3.022040269028019</v>
      </c>
    </row>
    <row r="61" spans="1:37" ht="15" customHeight="1" x14ac:dyDescent="0.45">
      <c r="A61" s="25" t="s">
        <v>330</v>
      </c>
      <c r="B61" s="54" t="s">
        <v>331</v>
      </c>
      <c r="C61" s="55">
        <v>804.6250142819415</v>
      </c>
      <c r="D61" s="55">
        <v>821.93005891130133</v>
      </c>
      <c r="E61" s="55">
        <v>845.53758996606757</v>
      </c>
      <c r="F61" s="55">
        <v>860.95290206067853</v>
      </c>
      <c r="G61" s="55">
        <v>846.5706624477682</v>
      </c>
      <c r="H61" s="55">
        <v>836.92638830916235</v>
      </c>
      <c r="I61" s="55">
        <v>833.90057441692215</v>
      </c>
      <c r="J61" s="55">
        <v>831.2755351755643</v>
      </c>
      <c r="K61" s="55">
        <v>828.81057737331446</v>
      </c>
      <c r="L61" s="55">
        <v>826.7361009257196</v>
      </c>
      <c r="M61" s="55">
        <v>821.30447602451125</v>
      </c>
      <c r="N61" s="55">
        <v>816.71124596766765</v>
      </c>
      <c r="O61" s="55">
        <v>810.52096936881276</v>
      </c>
      <c r="P61" s="55">
        <v>805.39268737335499</v>
      </c>
      <c r="Q61" s="55">
        <v>799.63184208236805</v>
      </c>
      <c r="R61" s="55">
        <v>793.73799016973248</v>
      </c>
      <c r="S61" s="55">
        <v>788.64696567189549</v>
      </c>
      <c r="T61" s="55">
        <v>784.97667713194312</v>
      </c>
      <c r="U61" s="55">
        <v>785.33603675778147</v>
      </c>
      <c r="V61" s="55">
        <v>784.21408438538083</v>
      </c>
      <c r="W61" s="55">
        <v>784.73071018035228</v>
      </c>
      <c r="X61" s="55">
        <v>784.85313140111805</v>
      </c>
      <c r="Y61" s="55">
        <v>784.81002988989235</v>
      </c>
      <c r="Z61" s="55">
        <v>783.76711797801397</v>
      </c>
      <c r="AA61" s="55">
        <v>784.01971345112077</v>
      </c>
      <c r="AB61" s="55">
        <v>784.17018175273893</v>
      </c>
      <c r="AC61" s="55">
        <v>784.24408521016505</v>
      </c>
      <c r="AD61" s="55">
        <v>787.27967066247015</v>
      </c>
      <c r="AE61" s="55">
        <v>789.66355430150691</v>
      </c>
      <c r="AF61" s="55">
        <v>792.46480918498332</v>
      </c>
      <c r="AG61" s="55">
        <v>795.48526102056178</v>
      </c>
      <c r="AH61" s="55">
        <v>798.7117013864588</v>
      </c>
      <c r="AI61" s="55">
        <v>801.03947990413508</v>
      </c>
      <c r="AJ61" s="55">
        <v>803.86942900830979</v>
      </c>
      <c r="AK61" s="31">
        <f t="shared" si="3"/>
        <v>-2.1973438867674448E-2</v>
      </c>
    </row>
    <row r="62" spans="1:37" ht="15" customHeight="1" x14ac:dyDescent="0.45">
      <c r="A62" s="25" t="s">
        <v>332</v>
      </c>
      <c r="B62" s="54" t="s">
        <v>333</v>
      </c>
      <c r="C62" s="55">
        <v>350.36725509850106</v>
      </c>
      <c r="D62" s="55">
        <v>358.16740108531872</v>
      </c>
      <c r="E62" s="55">
        <v>364.92406202598534</v>
      </c>
      <c r="F62" s="55">
        <v>369.45264093250171</v>
      </c>
      <c r="G62" s="55">
        <v>372.03521160225625</v>
      </c>
      <c r="H62" s="55">
        <v>374.32868729218353</v>
      </c>
      <c r="I62" s="55">
        <v>375.92246977599285</v>
      </c>
      <c r="J62" s="55">
        <v>378.2781961841896</v>
      </c>
      <c r="K62" s="55">
        <v>382.01031951407157</v>
      </c>
      <c r="L62" s="55">
        <v>385.72782536564307</v>
      </c>
      <c r="M62" s="55">
        <v>389.25042807781477</v>
      </c>
      <c r="N62" s="55">
        <v>394.21299870774959</v>
      </c>
      <c r="O62" s="55">
        <v>397.9808237987391</v>
      </c>
      <c r="P62" s="55">
        <v>401.7817837927073</v>
      </c>
      <c r="Q62" s="55">
        <v>405.74754278952082</v>
      </c>
      <c r="R62" s="55">
        <v>409.61914952150028</v>
      </c>
      <c r="S62" s="55">
        <v>413.50054181581021</v>
      </c>
      <c r="T62" s="55">
        <v>417.56225285778993</v>
      </c>
      <c r="U62" s="55">
        <v>421.5055164493869</v>
      </c>
      <c r="V62" s="55">
        <v>425.35557845293499</v>
      </c>
      <c r="W62" s="55">
        <v>429.26312115612956</v>
      </c>
      <c r="X62" s="55">
        <v>433.25083739607879</v>
      </c>
      <c r="Y62" s="55">
        <v>437.14409819425401</v>
      </c>
      <c r="Z62" s="55">
        <v>441.07697418640919</v>
      </c>
      <c r="AA62" s="55">
        <v>445.00040650022822</v>
      </c>
      <c r="AB62" s="55">
        <v>448.96808521088423</v>
      </c>
      <c r="AC62" s="55">
        <v>453.27238016573062</v>
      </c>
      <c r="AD62" s="55">
        <v>457.62407927906304</v>
      </c>
      <c r="AE62" s="55">
        <v>462.26741348254563</v>
      </c>
      <c r="AF62" s="55">
        <v>466.89210214608602</v>
      </c>
      <c r="AG62" s="55">
        <v>471.72928671804698</v>
      </c>
      <c r="AH62" s="55">
        <v>476.53567494479569</v>
      </c>
      <c r="AI62" s="55">
        <v>481.25891381884577</v>
      </c>
      <c r="AJ62" s="55">
        <v>485.87953544031211</v>
      </c>
      <c r="AK62" s="31">
        <f t="shared" si="3"/>
        <v>0.35657107254317433</v>
      </c>
    </row>
    <row r="63" spans="1:37" ht="15" customHeight="1" x14ac:dyDescent="0.45">
      <c r="A63" s="25" t="s">
        <v>334</v>
      </c>
      <c r="B63" s="54" t="s">
        <v>321</v>
      </c>
      <c r="C63" s="55">
        <v>83.771227395431836</v>
      </c>
      <c r="D63" s="55">
        <v>78.519458661471603</v>
      </c>
      <c r="E63" s="55">
        <v>82.72044586621945</v>
      </c>
      <c r="F63" s="55">
        <v>45.644105768241495</v>
      </c>
      <c r="G63" s="55">
        <v>54.018139674980134</v>
      </c>
      <c r="H63" s="55">
        <v>71.265653411942893</v>
      </c>
      <c r="I63" s="55">
        <v>74.485742631482424</v>
      </c>
      <c r="J63" s="55">
        <v>76.100547855582406</v>
      </c>
      <c r="K63" s="55">
        <v>77.599583157805199</v>
      </c>
      <c r="L63" s="55">
        <v>76.256809427908905</v>
      </c>
      <c r="M63" s="55">
        <v>75.133692475214076</v>
      </c>
      <c r="N63" s="55">
        <v>74.494534061680838</v>
      </c>
      <c r="O63" s="55">
        <v>74.913150156179327</v>
      </c>
      <c r="P63" s="55">
        <v>72.465356365501378</v>
      </c>
      <c r="Q63" s="55">
        <v>72.097394695147258</v>
      </c>
      <c r="R63" s="55">
        <v>71.892112258215661</v>
      </c>
      <c r="S63" s="55">
        <v>71.741465324893895</v>
      </c>
      <c r="T63" s="55">
        <v>71.323070464526054</v>
      </c>
      <c r="U63" s="55">
        <v>66.882123538287829</v>
      </c>
      <c r="V63" s="55">
        <v>66.574274551995131</v>
      </c>
      <c r="W63" s="55">
        <v>65.503272349657138</v>
      </c>
      <c r="X63" s="55">
        <v>65.170995312534188</v>
      </c>
      <c r="Y63" s="55">
        <v>64.870881405800887</v>
      </c>
      <c r="Z63" s="55">
        <v>64.627767602416625</v>
      </c>
      <c r="AA63" s="55">
        <v>64.284945464509264</v>
      </c>
      <c r="AB63" s="55">
        <v>63.663985944441684</v>
      </c>
      <c r="AC63" s="55">
        <v>65.588844625825018</v>
      </c>
      <c r="AD63" s="55">
        <v>63.508417603542846</v>
      </c>
      <c r="AE63" s="55">
        <v>63.487149000052057</v>
      </c>
      <c r="AF63" s="55">
        <v>62.412320967763911</v>
      </c>
      <c r="AG63" s="55">
        <v>62.303317821682661</v>
      </c>
      <c r="AH63" s="55">
        <v>62.303938539855046</v>
      </c>
      <c r="AI63" s="55">
        <v>62.5088102705298</v>
      </c>
      <c r="AJ63" s="55">
        <v>62.401591695411987</v>
      </c>
      <c r="AK63" s="31">
        <f t="shared" si="3"/>
        <v>-0.20527226296286766</v>
      </c>
    </row>
    <row r="64" spans="1:37" ht="15" customHeight="1" x14ac:dyDescent="0.45">
      <c r="A64" s="25" t="s">
        <v>335</v>
      </c>
      <c r="B64" s="54" t="s">
        <v>336</v>
      </c>
      <c r="C64" s="55">
        <v>2.7087589739471807</v>
      </c>
      <c r="D64" s="55">
        <v>2.7304117644541037</v>
      </c>
      <c r="E64" s="55">
        <v>2.7276655247362718</v>
      </c>
      <c r="F64" s="55">
        <v>2.725445651777882</v>
      </c>
      <c r="G64" s="55">
        <v>2.7236191398308156</v>
      </c>
      <c r="H64" s="55">
        <v>2.7221876575141755</v>
      </c>
      <c r="I64" s="55">
        <v>2.7210391056615695</v>
      </c>
      <c r="J64" s="55">
        <v>2.7201432272026387</v>
      </c>
      <c r="K64" s="55">
        <v>2.7194731067256597</v>
      </c>
      <c r="L64" s="55">
        <v>2.7188278770494518</v>
      </c>
      <c r="M64" s="55">
        <v>2.718399050744098</v>
      </c>
      <c r="N64" s="55">
        <v>2.7180484581170643</v>
      </c>
      <c r="O64" s="55">
        <v>2.7178224610937662</v>
      </c>
      <c r="P64" s="55">
        <v>2.7176286389201119</v>
      </c>
      <c r="Q64" s="55">
        <v>2.7175131844264762</v>
      </c>
      <c r="R64" s="55">
        <v>2.7174146543226563</v>
      </c>
      <c r="S64" s="55">
        <v>2.7173478624186718</v>
      </c>
      <c r="T64" s="55">
        <v>2.7173603218804971</v>
      </c>
      <c r="U64" s="55">
        <v>2.7173615460014982</v>
      </c>
      <c r="V64" s="55">
        <v>2.7174376262376634</v>
      </c>
      <c r="W64" s="55">
        <v>2.7175659293737717</v>
      </c>
      <c r="X64" s="55">
        <v>2.7176598164860524</v>
      </c>
      <c r="Y64" s="55">
        <v>2.7178379623550306</v>
      </c>
      <c r="Z64" s="55">
        <v>2.7179947346183213</v>
      </c>
      <c r="AA64" s="55">
        <v>2.7181656031793779</v>
      </c>
      <c r="AB64" s="55">
        <v>2.7183852171931422</v>
      </c>
      <c r="AC64" s="55">
        <v>2.7186067276342838</v>
      </c>
      <c r="AD64" s="55">
        <v>2.7188243802074421</v>
      </c>
      <c r="AE64" s="55">
        <v>2.7190654051253329</v>
      </c>
      <c r="AF64" s="55">
        <v>2.719266069164358</v>
      </c>
      <c r="AG64" s="55">
        <v>2.7195263058889259</v>
      </c>
      <c r="AH64" s="55">
        <v>2.7197507489973689</v>
      </c>
      <c r="AI64" s="55">
        <v>2.719984615547173</v>
      </c>
      <c r="AJ64" s="55">
        <v>2.7201717978355071</v>
      </c>
      <c r="AK64" s="31">
        <f t="shared" si="3"/>
        <v>-3.7503378618220624E-3</v>
      </c>
    </row>
    <row r="65" spans="1:37" ht="15" customHeight="1" x14ac:dyDescent="0.45">
      <c r="A65" s="25" t="s">
        <v>337</v>
      </c>
      <c r="B65" s="54" t="s">
        <v>338</v>
      </c>
      <c r="C65" s="55">
        <v>0.839966005353319</v>
      </c>
      <c r="D65" s="55">
        <v>0.93488715174947346</v>
      </c>
      <c r="E65" s="55">
        <v>0.94276156842709202</v>
      </c>
      <c r="F65" s="55">
        <v>0.96425270557439735</v>
      </c>
      <c r="G65" s="55">
        <v>0.96122237022148227</v>
      </c>
      <c r="H65" s="55">
        <v>0.95564255289071209</v>
      </c>
      <c r="I65" s="55">
        <v>0.9562076073696314</v>
      </c>
      <c r="J65" s="55">
        <v>0.95241734776618536</v>
      </c>
      <c r="K65" s="55">
        <v>0.9482019502415816</v>
      </c>
      <c r="L65" s="55">
        <v>0.94390461964879657</v>
      </c>
      <c r="M65" s="55">
        <v>0.94646866274312036</v>
      </c>
      <c r="N65" s="55">
        <v>0.94453016730355865</v>
      </c>
      <c r="O65" s="55">
        <v>0.94683388510842048</v>
      </c>
      <c r="P65" s="55">
        <v>0.94679242096645444</v>
      </c>
      <c r="Q65" s="55">
        <v>0.94573295434499549</v>
      </c>
      <c r="R65" s="55">
        <v>0.95352186731470001</v>
      </c>
      <c r="S65" s="55">
        <v>0.96239924117647657</v>
      </c>
      <c r="T65" s="55">
        <v>0.97574899377395008</v>
      </c>
      <c r="U65" s="55">
        <v>0.99245627191875296</v>
      </c>
      <c r="V65" s="55">
        <v>1.0126834899468986</v>
      </c>
      <c r="W65" s="55">
        <v>1.0350584486658223</v>
      </c>
      <c r="X65" s="55">
        <v>1.0609134354813761</v>
      </c>
      <c r="Y65" s="55">
        <v>1.0884385003140638</v>
      </c>
      <c r="Z65" s="55">
        <v>1.1179576527746098</v>
      </c>
      <c r="AA65" s="55">
        <v>1.1500195521812646</v>
      </c>
      <c r="AB65" s="55">
        <v>1.1836983174605202</v>
      </c>
      <c r="AC65" s="55">
        <v>1.217042493163943</v>
      </c>
      <c r="AD65" s="55">
        <v>1.2527041847553564</v>
      </c>
      <c r="AE65" s="55">
        <v>1.2917197976622721</v>
      </c>
      <c r="AF65" s="55">
        <v>1.3327208580224283</v>
      </c>
      <c r="AG65" s="55">
        <v>1.3809028138000514</v>
      </c>
      <c r="AH65" s="55">
        <v>1.4215714376806989</v>
      </c>
      <c r="AI65" s="55">
        <v>1.4680341850873633</v>
      </c>
      <c r="AJ65" s="55">
        <v>1.5196314358530831</v>
      </c>
      <c r="AK65" s="31">
        <f t="shared" si="3"/>
        <v>0.62547044636282112</v>
      </c>
    </row>
    <row r="66" spans="1:37" ht="15" customHeight="1" x14ac:dyDescent="0.45">
      <c r="A66" s="25" t="s">
        <v>339</v>
      </c>
      <c r="B66" s="54" t="s">
        <v>313</v>
      </c>
      <c r="C66" s="55">
        <v>16.274827234475374</v>
      </c>
      <c r="D66" s="55">
        <v>16.299475813120523</v>
      </c>
      <c r="E66" s="55">
        <v>16.219690659838566</v>
      </c>
      <c r="F66" s="55">
        <v>16.158853126942574</v>
      </c>
      <c r="G66" s="55">
        <v>16.10168385558605</v>
      </c>
      <c r="H66" s="55">
        <v>16.023091631031154</v>
      </c>
      <c r="I66" s="55">
        <v>15.954538110925373</v>
      </c>
      <c r="J66" s="55">
        <v>15.891714050891583</v>
      </c>
      <c r="K66" s="55">
        <v>15.826653523974475</v>
      </c>
      <c r="L66" s="55">
        <v>15.765580203975031</v>
      </c>
      <c r="M66" s="55">
        <v>15.708065790094185</v>
      </c>
      <c r="N66" s="55">
        <v>15.6582261033835</v>
      </c>
      <c r="O66" s="55">
        <v>15.614576746090549</v>
      </c>
      <c r="P66" s="55">
        <v>15.581959377823742</v>
      </c>
      <c r="Q66" s="55">
        <v>15.566528980565073</v>
      </c>
      <c r="R66" s="55">
        <v>15.549452002051044</v>
      </c>
      <c r="S66" s="55">
        <v>15.537679645089501</v>
      </c>
      <c r="T66" s="55">
        <v>15.540689440239451</v>
      </c>
      <c r="U66" s="55">
        <v>15.541884290336174</v>
      </c>
      <c r="V66" s="55">
        <v>15.541953679195704</v>
      </c>
      <c r="W66" s="55">
        <v>15.546056640113354</v>
      </c>
      <c r="X66" s="55">
        <v>15.551810012578176</v>
      </c>
      <c r="Y66" s="55">
        <v>15.555841148311503</v>
      </c>
      <c r="Z66" s="55">
        <v>15.561188715222148</v>
      </c>
      <c r="AA66" s="55">
        <v>15.566671123648488</v>
      </c>
      <c r="AB66" s="55">
        <v>15.577197389953755</v>
      </c>
      <c r="AC66" s="55">
        <v>15.587439063490711</v>
      </c>
      <c r="AD66" s="55">
        <v>15.602609219283783</v>
      </c>
      <c r="AE66" s="55">
        <v>15.61862573191712</v>
      </c>
      <c r="AF66" s="55">
        <v>15.632898867407798</v>
      </c>
      <c r="AG66" s="55">
        <v>15.642775900980551</v>
      </c>
      <c r="AH66" s="55">
        <v>15.647638487106564</v>
      </c>
      <c r="AI66" s="55">
        <v>15.654024154048766</v>
      </c>
      <c r="AJ66" s="55">
        <v>15.659343172438223</v>
      </c>
      <c r="AK66" s="31">
        <f t="shared" si="3"/>
        <v>-3.9273204121510127E-2</v>
      </c>
    </row>
    <row r="67" spans="1:37" ht="15" customHeight="1" x14ac:dyDescent="0.45">
      <c r="A67" s="25" t="s">
        <v>340</v>
      </c>
      <c r="B67" s="54" t="s">
        <v>341</v>
      </c>
      <c r="C67" s="55">
        <v>3266.041725960742</v>
      </c>
      <c r="D67" s="55">
        <v>3301.4306108805545</v>
      </c>
      <c r="E67" s="55">
        <v>3325.0915184688438</v>
      </c>
      <c r="F67" s="55">
        <v>3285.4158890874928</v>
      </c>
      <c r="G67" s="55">
        <v>3249.1789051493333</v>
      </c>
      <c r="H67" s="55">
        <v>3220.5131967533684</v>
      </c>
      <c r="I67" s="55">
        <v>3178.146332719281</v>
      </c>
      <c r="J67" s="55">
        <v>3133.0674367084689</v>
      </c>
      <c r="K67" s="55">
        <v>3087.8901433101814</v>
      </c>
      <c r="L67" s="55">
        <v>3050.5599746377002</v>
      </c>
      <c r="M67" s="55">
        <v>3013.4492801223064</v>
      </c>
      <c r="N67" s="55">
        <v>2982.3079719956681</v>
      </c>
      <c r="O67" s="55">
        <v>2949.6474166425246</v>
      </c>
      <c r="P67" s="55">
        <v>2917.3019655384164</v>
      </c>
      <c r="Q67" s="55">
        <v>2888.9822206825247</v>
      </c>
      <c r="R67" s="55">
        <v>2862.4908261551082</v>
      </c>
      <c r="S67" s="55">
        <v>2838.8753365950379</v>
      </c>
      <c r="T67" s="55">
        <v>2818.9198830711025</v>
      </c>
      <c r="U67" s="55">
        <v>2800.6963473948517</v>
      </c>
      <c r="V67" s="55">
        <v>2789.7976892081815</v>
      </c>
      <c r="W67" s="55">
        <v>2782.9351099320957</v>
      </c>
      <c r="X67" s="55">
        <v>2779.3450996962656</v>
      </c>
      <c r="Y67" s="55">
        <v>2777.3510891469709</v>
      </c>
      <c r="Z67" s="55">
        <v>2776.5308172014161</v>
      </c>
      <c r="AA67" s="55">
        <v>2778.5563520639612</v>
      </c>
      <c r="AB67" s="55">
        <v>2781.8258387761471</v>
      </c>
      <c r="AC67" s="55">
        <v>2789.6434358418123</v>
      </c>
      <c r="AD67" s="55">
        <v>2797.5719627319431</v>
      </c>
      <c r="AE67" s="55">
        <v>2808.0740954028847</v>
      </c>
      <c r="AF67" s="55">
        <v>2819.4097075285099</v>
      </c>
      <c r="AG67" s="55">
        <v>2832.9421175493899</v>
      </c>
      <c r="AH67" s="55">
        <v>2846.4272179618033</v>
      </c>
      <c r="AI67" s="55">
        <v>2858.7579772735103</v>
      </c>
      <c r="AJ67" s="55">
        <v>2871.3337689191044</v>
      </c>
      <c r="AK67" s="31">
        <f t="shared" si="3"/>
        <v>-0.13027589934617315</v>
      </c>
    </row>
    <row r="68" spans="1:37" ht="15" customHeight="1" x14ac:dyDescent="0.45">
      <c r="A68" s="25" t="s">
        <v>342</v>
      </c>
      <c r="B68" s="54" t="s">
        <v>343</v>
      </c>
      <c r="C68" s="55">
        <v>0</v>
      </c>
      <c r="D68" s="55">
        <v>0</v>
      </c>
      <c r="E68" s="55">
        <v>0</v>
      </c>
      <c r="F68" s="55">
        <v>0</v>
      </c>
      <c r="G68" s="55">
        <v>0</v>
      </c>
      <c r="H68" s="55">
        <v>0</v>
      </c>
      <c r="I68" s="55">
        <v>0</v>
      </c>
      <c r="J68" s="55">
        <v>0</v>
      </c>
      <c r="K68" s="55">
        <v>0</v>
      </c>
      <c r="L68" s="55">
        <v>0</v>
      </c>
      <c r="M68" s="55">
        <v>0</v>
      </c>
      <c r="N68" s="55">
        <v>0</v>
      </c>
      <c r="O68" s="55">
        <v>0</v>
      </c>
      <c r="P68" s="55">
        <v>0</v>
      </c>
      <c r="Q68" s="55">
        <v>0</v>
      </c>
      <c r="R68" s="55">
        <v>0</v>
      </c>
      <c r="S68" s="55">
        <v>0</v>
      </c>
      <c r="T68" s="55">
        <v>0</v>
      </c>
      <c r="U68" s="55">
        <v>0</v>
      </c>
      <c r="V68" s="55">
        <v>0</v>
      </c>
      <c r="W68" s="55">
        <v>0</v>
      </c>
      <c r="X68" s="55">
        <v>0</v>
      </c>
      <c r="Y68" s="55">
        <v>0</v>
      </c>
      <c r="Z68" s="55">
        <v>0</v>
      </c>
      <c r="AA68" s="55">
        <v>0</v>
      </c>
      <c r="AB68" s="55">
        <v>0</v>
      </c>
      <c r="AC68" s="55">
        <v>0</v>
      </c>
      <c r="AD68" s="55">
        <v>0</v>
      </c>
      <c r="AE68" s="55">
        <v>0</v>
      </c>
      <c r="AF68" s="55">
        <v>0</v>
      </c>
      <c r="AG68" s="55">
        <v>0</v>
      </c>
      <c r="AH68" s="55">
        <v>0</v>
      </c>
      <c r="AI68" s="55">
        <v>0</v>
      </c>
      <c r="AJ68" s="55">
        <v>0</v>
      </c>
      <c r="AK68" s="31" t="e">
        <f t="shared" si="3"/>
        <v>#DIV/0!</v>
      </c>
    </row>
    <row r="69" spans="1:37" ht="15" customHeight="1" x14ac:dyDescent="0.45">
      <c r="A69" s="25" t="s">
        <v>344</v>
      </c>
      <c r="B69" s="54" t="s">
        <v>345</v>
      </c>
      <c r="C69" s="55">
        <v>4.3116891306209846</v>
      </c>
      <c r="D69" s="55">
        <v>5.1538462868516683</v>
      </c>
      <c r="E69" s="55">
        <v>6.6274916861704343</v>
      </c>
      <c r="F69" s="55">
        <v>8.3802538512565281</v>
      </c>
      <c r="G69" s="55">
        <v>10.424641052082784</v>
      </c>
      <c r="H69" s="55">
        <v>12.547788736853207</v>
      </c>
      <c r="I69" s="55">
        <v>14.645803224621138</v>
      </c>
      <c r="J69" s="55">
        <v>16.775211982328194</v>
      </c>
      <c r="K69" s="55">
        <v>18.95737269854995</v>
      </c>
      <c r="L69" s="55">
        <v>21.069086639992442</v>
      </c>
      <c r="M69" s="55">
        <v>23.10639120261833</v>
      </c>
      <c r="N69" s="55">
        <v>25.108389761446819</v>
      </c>
      <c r="O69" s="55">
        <v>27.120361840392956</v>
      </c>
      <c r="P69" s="55">
        <v>29.168358681364008</v>
      </c>
      <c r="Q69" s="55">
        <v>31.279561663614732</v>
      </c>
      <c r="R69" s="55">
        <v>33.455411412456442</v>
      </c>
      <c r="S69" s="55">
        <v>35.770935277711885</v>
      </c>
      <c r="T69" s="55">
        <v>37.937814976196123</v>
      </c>
      <c r="U69" s="55">
        <v>39.975275392445248</v>
      </c>
      <c r="V69" s="55">
        <v>42.104692847513718</v>
      </c>
      <c r="W69" s="55">
        <v>44.25715781691602</v>
      </c>
      <c r="X69" s="55">
        <v>46.429054308125522</v>
      </c>
      <c r="Y69" s="55">
        <v>48.635141316689136</v>
      </c>
      <c r="Z69" s="55">
        <v>50.867464063184947</v>
      </c>
      <c r="AA69" s="55">
        <v>53.073999716649368</v>
      </c>
      <c r="AB69" s="55">
        <v>55.27166601081715</v>
      </c>
      <c r="AC69" s="55">
        <v>57.463532060328291</v>
      </c>
      <c r="AD69" s="55">
        <v>59.649305132187514</v>
      </c>
      <c r="AE69" s="55">
        <v>61.813068074633698</v>
      </c>
      <c r="AF69" s="55">
        <v>63.99237387481687</v>
      </c>
      <c r="AG69" s="55">
        <v>66.156766999699244</v>
      </c>
      <c r="AH69" s="55">
        <v>68.305615328995898</v>
      </c>
      <c r="AI69" s="55">
        <v>70.45019594626072</v>
      </c>
      <c r="AJ69" s="55">
        <v>72.569779232414547</v>
      </c>
      <c r="AK69" s="31">
        <f t="shared" si="3"/>
        <v>13.080703069773792</v>
      </c>
    </row>
    <row r="70" spans="1:37" ht="15" customHeight="1" x14ac:dyDescent="0.45">
      <c r="A70" s="25" t="s">
        <v>346</v>
      </c>
      <c r="B70" s="54" t="s">
        <v>347</v>
      </c>
      <c r="C70" s="55">
        <v>8.6038335842255531</v>
      </c>
      <c r="D70" s="55">
        <v>9.8725901091050527</v>
      </c>
      <c r="E70" s="55">
        <v>10.966303731077511</v>
      </c>
      <c r="F70" s="55">
        <v>11.619723413180324</v>
      </c>
      <c r="G70" s="55">
        <v>15.891940246894901</v>
      </c>
      <c r="H70" s="55">
        <v>15.070757839364999</v>
      </c>
      <c r="I70" s="55">
        <v>15.736633250173705</v>
      </c>
      <c r="J70" s="55">
        <v>16.469288778811038</v>
      </c>
      <c r="K70" s="55">
        <v>17.027943653228188</v>
      </c>
      <c r="L70" s="55">
        <v>18.187197792670506</v>
      </c>
      <c r="M70" s="55">
        <v>19.959945335931643</v>
      </c>
      <c r="N70" s="55">
        <v>21.435395945466293</v>
      </c>
      <c r="O70" s="55">
        <v>22.828353143856766</v>
      </c>
      <c r="P70" s="55">
        <v>24.863613160706546</v>
      </c>
      <c r="Q70" s="55">
        <v>26.654182412752743</v>
      </c>
      <c r="R70" s="55">
        <v>28.322545885312113</v>
      </c>
      <c r="S70" s="55">
        <v>29.96309807038552</v>
      </c>
      <c r="T70" s="55">
        <v>31.712834795233672</v>
      </c>
      <c r="U70" s="55">
        <v>34.367999718270987</v>
      </c>
      <c r="V70" s="55">
        <v>36.46094600808015</v>
      </c>
      <c r="W70" s="55">
        <v>38.471309663917509</v>
      </c>
      <c r="X70" s="55">
        <v>40.634513651473767</v>
      </c>
      <c r="Y70" s="55">
        <v>42.89692868640951</v>
      </c>
      <c r="Z70" s="55">
        <v>45.087724311262406</v>
      </c>
      <c r="AA70" s="55">
        <v>47.423670747605868</v>
      </c>
      <c r="AB70" s="55">
        <v>50.04876091227603</v>
      </c>
      <c r="AC70" s="55">
        <v>51.828990092807139</v>
      </c>
      <c r="AD70" s="55">
        <v>54.456733047545853</v>
      </c>
      <c r="AE70" s="55">
        <v>56.962845588801557</v>
      </c>
      <c r="AF70" s="55">
        <v>59.592289895141782</v>
      </c>
      <c r="AG70" s="55">
        <v>62.143912765193377</v>
      </c>
      <c r="AH70" s="55">
        <v>64.67796717127338</v>
      </c>
      <c r="AI70" s="55">
        <v>67.196666449826068</v>
      </c>
      <c r="AJ70" s="55">
        <v>69.953326788224572</v>
      </c>
      <c r="AK70" s="31">
        <f t="shared" si="3"/>
        <v>6.0856103631517851</v>
      </c>
    </row>
    <row r="71" spans="1:37" ht="15" customHeight="1" x14ac:dyDescent="0.45">
      <c r="A71" s="25" t="s">
        <v>348</v>
      </c>
      <c r="B71" s="54" t="s">
        <v>349</v>
      </c>
      <c r="C71" s="55">
        <v>3.4650744111349038E-2</v>
      </c>
      <c r="D71" s="55">
        <v>7.4432861217390761E-2</v>
      </c>
      <c r="E71" s="55">
        <v>0.14426775469958811</v>
      </c>
      <c r="F71" s="55">
        <v>0.2536433471228477</v>
      </c>
      <c r="G71" s="55">
        <v>0.4417026368214173</v>
      </c>
      <c r="H71" s="55">
        <v>0.69625354429966646</v>
      </c>
      <c r="I71" s="55">
        <v>0.93998746839876646</v>
      </c>
      <c r="J71" s="55">
        <v>1.1972133210641249</v>
      </c>
      <c r="K71" s="55">
        <v>1.4672974264692549</v>
      </c>
      <c r="L71" s="55">
        <v>1.7202846564746319</v>
      </c>
      <c r="M71" s="55">
        <v>1.9533617902986655</v>
      </c>
      <c r="N71" s="55">
        <v>2.1565619410749082</v>
      </c>
      <c r="O71" s="55">
        <v>2.3470057007324896</v>
      </c>
      <c r="P71" s="55">
        <v>2.5213932765470286</v>
      </c>
      <c r="Q71" s="55">
        <v>2.6786391008850434</v>
      </c>
      <c r="R71" s="55">
        <v>2.8009986555173936</v>
      </c>
      <c r="S71" s="55">
        <v>2.8950494637494755</v>
      </c>
      <c r="T71" s="55">
        <v>2.9769855871815589</v>
      </c>
      <c r="U71" s="55">
        <v>3.0464277352022062</v>
      </c>
      <c r="V71" s="55">
        <v>3.1102680874287354</v>
      </c>
      <c r="W71" s="55">
        <v>3.1609682061811242</v>
      </c>
      <c r="X71" s="55">
        <v>3.2033164820913238</v>
      </c>
      <c r="Y71" s="55">
        <v>3.2419319607720167</v>
      </c>
      <c r="Z71" s="55">
        <v>3.2786321260011539</v>
      </c>
      <c r="AA71" s="55">
        <v>3.3071037105372465</v>
      </c>
      <c r="AB71" s="55">
        <v>3.3329440401768222</v>
      </c>
      <c r="AC71" s="55">
        <v>3.3556222177567334</v>
      </c>
      <c r="AD71" s="55">
        <v>3.3753130189994431</v>
      </c>
      <c r="AE71" s="55">
        <v>3.3917118902661287</v>
      </c>
      <c r="AF71" s="55">
        <v>3.4074770248377853</v>
      </c>
      <c r="AG71" s="55">
        <v>3.4247016870555722</v>
      </c>
      <c r="AH71" s="55">
        <v>3.4446092273358233</v>
      </c>
      <c r="AI71" s="55">
        <v>3.4665607109890662</v>
      </c>
      <c r="AJ71" s="55">
        <v>3.4910342408350181</v>
      </c>
      <c r="AK71" s="31">
        <f t="shared" si="3"/>
        <v>45.901787513434464</v>
      </c>
    </row>
    <row r="72" spans="1:37" ht="15" customHeight="1" x14ac:dyDescent="0.45">
      <c r="A72" s="25" t="s">
        <v>350</v>
      </c>
      <c r="B72" s="54" t="s">
        <v>351</v>
      </c>
      <c r="C72" s="55">
        <v>81.682630446466803</v>
      </c>
      <c r="D72" s="55">
        <v>85.487267017556462</v>
      </c>
      <c r="E72" s="55">
        <v>83.844648837768034</v>
      </c>
      <c r="F72" s="55">
        <v>81.722539339709314</v>
      </c>
      <c r="G72" s="55">
        <v>80.126199145351237</v>
      </c>
      <c r="H72" s="55">
        <v>78.655237103586586</v>
      </c>
      <c r="I72" s="55">
        <v>77.761097671080137</v>
      </c>
      <c r="J72" s="55">
        <v>77.890967268870867</v>
      </c>
      <c r="K72" s="55">
        <v>79.334505913458244</v>
      </c>
      <c r="L72" s="55">
        <v>79.828046914775328</v>
      </c>
      <c r="M72" s="55">
        <v>80.72208800599519</v>
      </c>
      <c r="N72" s="55">
        <v>81.816806672391976</v>
      </c>
      <c r="O72" s="55">
        <v>82.702590693976802</v>
      </c>
      <c r="P72" s="55">
        <v>82.962969652128237</v>
      </c>
      <c r="Q72" s="55">
        <v>83.259806970850065</v>
      </c>
      <c r="R72" s="55">
        <v>84.130609602274063</v>
      </c>
      <c r="S72" s="55">
        <v>84.209696505317837</v>
      </c>
      <c r="T72" s="55">
        <v>84.609068942440231</v>
      </c>
      <c r="U72" s="55">
        <v>84.77913347472321</v>
      </c>
      <c r="V72" s="55">
        <v>85.078885582334109</v>
      </c>
      <c r="W72" s="55">
        <v>85.115391053967443</v>
      </c>
      <c r="X72" s="55">
        <v>85.473850261588538</v>
      </c>
      <c r="Y72" s="55">
        <v>85.862805780069479</v>
      </c>
      <c r="Z72" s="55">
        <v>86.439395466025232</v>
      </c>
      <c r="AA72" s="55">
        <v>86.989373539876141</v>
      </c>
      <c r="AB72" s="55">
        <v>87.711679475416588</v>
      </c>
      <c r="AC72" s="55">
        <v>88.188652206123393</v>
      </c>
      <c r="AD72" s="55">
        <v>88.926258713742811</v>
      </c>
      <c r="AE72" s="55">
        <v>89.566437021680372</v>
      </c>
      <c r="AF72" s="55">
        <v>90.041861329326792</v>
      </c>
      <c r="AG72" s="55">
        <v>90.656130979825434</v>
      </c>
      <c r="AH72" s="55">
        <v>91.388002295806402</v>
      </c>
      <c r="AI72" s="55">
        <v>92.205255983813757</v>
      </c>
      <c r="AJ72" s="55">
        <v>92.988972868853281</v>
      </c>
      <c r="AK72" s="31">
        <f t="shared" si="3"/>
        <v>8.7752318128923215E-2</v>
      </c>
    </row>
    <row r="73" spans="1:37" ht="15.75" customHeight="1" x14ac:dyDescent="0.45">
      <c r="B73" s="11"/>
      <c r="C73" s="11"/>
      <c r="D73" s="11"/>
      <c r="E73" s="11"/>
      <c r="F73" s="11"/>
      <c r="G73" s="11"/>
      <c r="H73" s="11"/>
      <c r="I73" s="11"/>
      <c r="J73" s="11"/>
      <c r="K73" s="11"/>
      <c r="L73" s="11"/>
      <c r="M73" s="11"/>
      <c r="N73" s="11"/>
      <c r="O73" s="11"/>
      <c r="P73" s="11"/>
      <c r="Q73" s="11"/>
      <c r="R73" s="11"/>
      <c r="S73" s="11"/>
      <c r="T73" s="11"/>
      <c r="U73" s="11"/>
      <c r="V73" s="11"/>
      <c r="W73" s="11"/>
      <c r="X73" s="11"/>
      <c r="Y73" s="11"/>
      <c r="Z73" s="11"/>
      <c r="AA73" s="11"/>
      <c r="AB73" s="11"/>
      <c r="AC73" s="11"/>
      <c r="AD73" s="11"/>
      <c r="AE73" s="11"/>
      <c r="AF73" s="11"/>
      <c r="AG73" s="11"/>
      <c r="AH73" s="11"/>
      <c r="AI73" s="11"/>
      <c r="AJ73" s="11"/>
      <c r="AK73" s="31"/>
    </row>
    <row r="74" spans="1:37" ht="15" customHeight="1" x14ac:dyDescent="0.45">
      <c r="A74" s="25" t="s">
        <v>352</v>
      </c>
      <c r="B74" s="27" t="s">
        <v>353</v>
      </c>
      <c r="C74" s="56">
        <v>3360.6747510449677</v>
      </c>
      <c r="D74" s="56">
        <v>3402.0187238493068</v>
      </c>
      <c r="E74" s="56">
        <v>3426.6742942081432</v>
      </c>
      <c r="F74" s="56">
        <v>3387.3922675509357</v>
      </c>
      <c r="G74" s="56">
        <v>3356.0632750847135</v>
      </c>
      <c r="H74" s="56">
        <v>3327.4833558721734</v>
      </c>
      <c r="I74" s="56">
        <v>3287.2298293215877</v>
      </c>
      <c r="J74" s="56">
        <v>3245.3998244500872</v>
      </c>
      <c r="K74" s="56">
        <v>3204.677111205132</v>
      </c>
      <c r="L74" s="56">
        <v>3171.3647245924944</v>
      </c>
      <c r="M74" s="56">
        <v>3139.1910033025865</v>
      </c>
      <c r="N74" s="56">
        <v>3112.8251277735508</v>
      </c>
      <c r="O74" s="56">
        <v>3084.6457933710285</v>
      </c>
      <c r="P74" s="56">
        <v>3056.8182896193871</v>
      </c>
      <c r="Q74" s="56">
        <v>3032.8544551717946</v>
      </c>
      <c r="R74" s="56">
        <v>3011.2005786823629</v>
      </c>
      <c r="S74" s="56">
        <v>2991.7139956320862</v>
      </c>
      <c r="T74" s="56">
        <v>2976.1566820230228</v>
      </c>
      <c r="U74" s="56">
        <v>2962.8651268491744</v>
      </c>
      <c r="V74" s="56">
        <v>2956.5525191609968</v>
      </c>
      <c r="W74" s="56">
        <v>2953.9399484612604</v>
      </c>
      <c r="X74" s="56">
        <v>2955.0859092653122</v>
      </c>
      <c r="Y74" s="56">
        <v>2957.9879406475357</v>
      </c>
      <c r="Z74" s="56">
        <v>2962.2038662720902</v>
      </c>
      <c r="AA74" s="56">
        <v>2969.3505383147935</v>
      </c>
      <c r="AB74" s="56">
        <v>2978.1906246640765</v>
      </c>
      <c r="AC74" s="56">
        <v>2990.4802697463101</v>
      </c>
      <c r="AD74" s="56">
        <v>3003.9796563043546</v>
      </c>
      <c r="AE74" s="56">
        <v>3019.8081000916927</v>
      </c>
      <c r="AF74" s="56">
        <v>3036.4437878544159</v>
      </c>
      <c r="AG74" s="56">
        <v>3055.32355323108</v>
      </c>
      <c r="AH74" s="56">
        <v>3074.2434520057686</v>
      </c>
      <c r="AI74" s="56">
        <v>3092.0768832489539</v>
      </c>
      <c r="AJ74" s="56">
        <v>3110.3371886393033</v>
      </c>
      <c r="AK74" s="31">
        <f>(AJ74-D74)/D74</f>
        <v>-8.5737780678635536E-2</v>
      </c>
    </row>
    <row r="75" spans="1:37" ht="15" customHeight="1" x14ac:dyDescent="0.45">
      <c r="B75" s="11"/>
      <c r="C75" s="11"/>
      <c r="D75" s="11"/>
      <c r="E75" s="11"/>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c r="AG75" s="11"/>
      <c r="AH75" s="11"/>
      <c r="AI75" s="11"/>
      <c r="AJ75" s="11"/>
      <c r="AK75" s="11"/>
    </row>
    <row r="76" spans="1:37" ht="15" customHeight="1" x14ac:dyDescent="0.35">
      <c r="B76" s="250"/>
      <c r="C76" s="251"/>
      <c r="D76" s="251"/>
      <c r="E76" s="251"/>
      <c r="F76" s="251"/>
      <c r="G76" s="251"/>
      <c r="H76" s="251"/>
      <c r="I76" s="251"/>
      <c r="J76" s="251"/>
      <c r="K76" s="251"/>
      <c r="L76" s="251"/>
      <c r="M76" s="251"/>
      <c r="N76" s="251"/>
      <c r="O76" s="251"/>
      <c r="P76" s="251"/>
      <c r="Q76" s="251"/>
      <c r="R76" s="251"/>
      <c r="S76" s="251"/>
      <c r="T76" s="251"/>
      <c r="U76" s="251"/>
      <c r="V76" s="251"/>
      <c r="W76" s="251"/>
      <c r="X76" s="251"/>
      <c r="Y76" s="251"/>
      <c r="Z76" s="251"/>
      <c r="AA76" s="251"/>
      <c r="AB76" s="251"/>
      <c r="AC76" s="251"/>
      <c r="AD76" s="251"/>
      <c r="AE76" s="251"/>
      <c r="AF76" s="251"/>
      <c r="AG76" s="251"/>
      <c r="AH76" s="251"/>
      <c r="AI76" s="251"/>
      <c r="AJ76" s="251"/>
      <c r="AK76" s="251"/>
    </row>
    <row r="77" spans="1:37" ht="15" customHeight="1" x14ac:dyDescent="0.45">
      <c r="B77" s="18"/>
      <c r="C77" s="11"/>
      <c r="D77" s="11"/>
      <c r="E77" s="11"/>
      <c r="F77" s="11"/>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11"/>
      <c r="AH77" s="11"/>
      <c r="AI77" s="11"/>
      <c r="AJ77" s="11"/>
      <c r="AK77" s="11"/>
    </row>
    <row r="78" spans="1:37" ht="15" customHeight="1" x14ac:dyDescent="0.45">
      <c r="B78" s="18"/>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c r="AG78" s="11"/>
      <c r="AH78" s="11"/>
      <c r="AI78" s="11"/>
      <c r="AJ78" s="11"/>
      <c r="AK78" s="11"/>
    </row>
    <row r="79" spans="1:37" ht="15" customHeight="1" x14ac:dyDescent="0.45">
      <c r="B79" s="18" t="s">
        <v>95</v>
      </c>
      <c r="C79" s="11"/>
      <c r="D79" s="11"/>
      <c r="E79" s="11"/>
      <c r="F79" s="11"/>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c r="AG79" s="11"/>
      <c r="AH79" s="11"/>
      <c r="AI79" s="11"/>
      <c r="AJ79" s="11"/>
      <c r="AK79" s="11"/>
    </row>
    <row r="80" spans="1:37" ht="15" customHeight="1" x14ac:dyDescent="0.45">
      <c r="B80" s="18">
        <v>38.1</v>
      </c>
      <c r="C80" s="11"/>
      <c r="D80" s="11"/>
      <c r="E80" s="11"/>
      <c r="F80" s="11"/>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c r="AF80" s="11"/>
      <c r="AG80" s="11"/>
      <c r="AH80" s="11"/>
      <c r="AI80" s="11"/>
      <c r="AJ80" s="11"/>
      <c r="AK80" s="11"/>
    </row>
    <row r="81" spans="2:37" ht="15" customHeight="1" x14ac:dyDescent="0.45">
      <c r="B81" s="18" t="s">
        <v>104</v>
      </c>
      <c r="C81" s="11"/>
      <c r="D81" s="11"/>
      <c r="E81" s="11"/>
      <c r="F81" s="11"/>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c r="AF81" s="11"/>
      <c r="AG81" s="11"/>
      <c r="AH81" s="11"/>
      <c r="AI81" s="11"/>
      <c r="AJ81" s="11"/>
      <c r="AK81" s="11"/>
    </row>
    <row r="82" spans="2:37" ht="15" customHeight="1" x14ac:dyDescent="0.45">
      <c r="B82" s="18">
        <v>36.1</v>
      </c>
      <c r="C82" s="11"/>
      <c r="D82" s="11"/>
      <c r="E82" s="11"/>
      <c r="F82" s="11"/>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c r="AG82" s="11"/>
      <c r="AH82" s="11"/>
      <c r="AI82" s="11"/>
      <c r="AJ82" s="11"/>
      <c r="AK82" s="11"/>
    </row>
    <row r="83" spans="2:37" ht="15" customHeight="1" x14ac:dyDescent="0.45">
      <c r="B83" s="18"/>
      <c r="C83" s="11"/>
      <c r="D83" s="11"/>
      <c r="E83" s="11"/>
      <c r="F83" s="11"/>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c r="AG83" s="11"/>
      <c r="AH83" s="11"/>
      <c r="AI83" s="11"/>
      <c r="AJ83" s="11"/>
      <c r="AK83" s="11"/>
    </row>
    <row r="84" spans="2:37" ht="15" customHeight="1" x14ac:dyDescent="0.45">
      <c r="B84" s="18" t="s">
        <v>108</v>
      </c>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1"/>
      <c r="AH84" s="11"/>
      <c r="AI84" s="11"/>
      <c r="AJ84" s="11"/>
      <c r="AK84" s="11"/>
    </row>
    <row r="85" spans="2:37" ht="15" customHeight="1" x14ac:dyDescent="0.45">
      <c r="B85" s="18">
        <v>1.055401662</v>
      </c>
      <c r="C85" s="11"/>
      <c r="D85" s="11"/>
      <c r="E85" s="11"/>
      <c r="F85" s="11"/>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c r="AF85" s="11"/>
      <c r="AG85" s="11"/>
      <c r="AH85" s="11"/>
      <c r="AI85" s="11"/>
      <c r="AJ85" s="11"/>
      <c r="AK85" s="11"/>
    </row>
    <row r="86" spans="2:37" ht="15" customHeight="1" x14ac:dyDescent="0.45">
      <c r="B86" s="18"/>
      <c r="C86" s="11"/>
      <c r="D86" s="11"/>
      <c r="E86" s="11"/>
      <c r="F86" s="11"/>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c r="AF86" s="11"/>
      <c r="AG86" s="11"/>
      <c r="AH86" s="11"/>
      <c r="AI86" s="11"/>
      <c r="AJ86" s="11"/>
      <c r="AK86" s="11"/>
    </row>
    <row r="87" spans="2:37" ht="15" customHeight="1" x14ac:dyDescent="0.45">
      <c r="B87" s="57"/>
      <c r="C87" s="35">
        <v>2017</v>
      </c>
      <c r="D87" s="35">
        <v>2018</v>
      </c>
      <c r="E87" s="35">
        <v>2019</v>
      </c>
      <c r="F87" s="35">
        <v>2020</v>
      </c>
      <c r="G87" s="35">
        <v>2021</v>
      </c>
      <c r="H87" s="35">
        <v>2022</v>
      </c>
      <c r="I87" s="35">
        <v>2023</v>
      </c>
      <c r="J87" s="35">
        <v>2024</v>
      </c>
      <c r="K87" s="35">
        <v>2025</v>
      </c>
      <c r="L87" s="35">
        <v>2026</v>
      </c>
      <c r="M87" s="35">
        <v>2027</v>
      </c>
      <c r="N87" s="35">
        <v>2028</v>
      </c>
      <c r="O87" s="35">
        <v>2029</v>
      </c>
      <c r="P87" s="35">
        <v>2030</v>
      </c>
      <c r="Q87" s="35">
        <v>2031</v>
      </c>
      <c r="R87" s="35">
        <v>2032</v>
      </c>
      <c r="S87" s="35">
        <v>2033</v>
      </c>
      <c r="T87" s="35">
        <v>2034</v>
      </c>
      <c r="U87" s="35">
        <v>2035</v>
      </c>
      <c r="V87" s="35">
        <v>2036</v>
      </c>
      <c r="W87" s="35">
        <v>2037</v>
      </c>
      <c r="X87" s="35">
        <v>2038</v>
      </c>
      <c r="Y87" s="35">
        <v>2039</v>
      </c>
      <c r="Z87" s="35">
        <v>2040</v>
      </c>
      <c r="AA87" s="35">
        <v>2041</v>
      </c>
      <c r="AB87" s="35">
        <v>2042</v>
      </c>
      <c r="AC87" s="35">
        <v>2043</v>
      </c>
      <c r="AD87" s="35">
        <v>2044</v>
      </c>
      <c r="AE87" s="35">
        <v>2045</v>
      </c>
      <c r="AF87" s="35">
        <v>2046</v>
      </c>
      <c r="AG87" s="35">
        <v>2047</v>
      </c>
      <c r="AH87" s="35">
        <v>2048</v>
      </c>
      <c r="AI87" s="35">
        <v>2049</v>
      </c>
      <c r="AJ87" s="35">
        <v>2050</v>
      </c>
      <c r="AK87" s="57"/>
    </row>
    <row r="88" spans="2:37" ht="15" customHeight="1" x14ac:dyDescent="0.45">
      <c r="B88" s="57" t="s">
        <v>354</v>
      </c>
      <c r="C88" s="35">
        <v>8.6774228999999994E-2</v>
      </c>
      <c r="D88" s="35">
        <v>8.7578015999999995E-2</v>
      </c>
      <c r="E88" s="35">
        <v>8.8392438000000004E-2</v>
      </c>
      <c r="F88" s="35">
        <v>8.9218820000000004E-2</v>
      </c>
      <c r="G88" s="35">
        <v>9.0056925999999995E-2</v>
      </c>
      <c r="H88" s="35">
        <v>9.0908911999999995E-2</v>
      </c>
      <c r="I88" s="35">
        <v>9.1775194000000004E-2</v>
      </c>
      <c r="J88" s="35">
        <v>9.2656796999999999E-2</v>
      </c>
      <c r="K88" s="35">
        <v>9.3555211999999999E-2</v>
      </c>
      <c r="L88" s="35">
        <v>9.4466164000000005E-2</v>
      </c>
      <c r="M88" s="35">
        <v>9.5392868000000006E-2</v>
      </c>
      <c r="N88" s="35">
        <v>9.6334569999999994E-2</v>
      </c>
      <c r="O88" s="35">
        <v>9.7292796000000001E-2</v>
      </c>
      <c r="P88" s="35">
        <v>9.8266348000000003E-2</v>
      </c>
      <c r="Q88" s="35">
        <v>9.9256122000000002E-2</v>
      </c>
      <c r="R88" s="35">
        <v>0.100261172</v>
      </c>
      <c r="S88" s="35">
        <v>0.10128139</v>
      </c>
      <c r="T88" s="35">
        <v>0.102318703</v>
      </c>
      <c r="U88" s="35">
        <v>0.103371905</v>
      </c>
      <c r="V88" s="35">
        <v>0.104443248</v>
      </c>
      <c r="W88" s="35">
        <v>0.10553432</v>
      </c>
      <c r="X88" s="35">
        <v>0.106643531</v>
      </c>
      <c r="Y88" s="35">
        <v>0.107774014</v>
      </c>
      <c r="Z88" s="35">
        <v>0.10892489700000001</v>
      </c>
      <c r="AA88" s="35">
        <v>0.11009677800000001</v>
      </c>
      <c r="AB88" s="35">
        <v>0.111291746</v>
      </c>
      <c r="AC88" s="35">
        <v>0.112510099</v>
      </c>
      <c r="AD88" s="35">
        <v>0.11375194399999999</v>
      </c>
      <c r="AE88" s="35">
        <v>0.115018566</v>
      </c>
      <c r="AF88" s="35">
        <v>0.11630860799999999</v>
      </c>
      <c r="AG88" s="35">
        <v>0.117624985</v>
      </c>
      <c r="AH88" s="35">
        <v>0.118966589</v>
      </c>
      <c r="AI88" s="35">
        <v>0.12033427200000001</v>
      </c>
      <c r="AJ88" s="35">
        <v>0.12172641400000001</v>
      </c>
      <c r="AK88" s="57"/>
    </row>
    <row r="89" spans="2:37" ht="15" customHeight="1" x14ac:dyDescent="0.45">
      <c r="B89" s="57"/>
      <c r="C89" s="58" t="s">
        <v>225</v>
      </c>
      <c r="D89" s="35">
        <f t="shared" ref="D89:AJ89" si="4">(D88-C88)/C88</f>
        <v>9.2629690780657963E-3</v>
      </c>
      <c r="E89" s="35">
        <f t="shared" si="4"/>
        <v>9.2993885588822777E-3</v>
      </c>
      <c r="F89" s="35">
        <f t="shared" si="4"/>
        <v>9.3490124121251243E-3</v>
      </c>
      <c r="G89" s="35">
        <f t="shared" si="4"/>
        <v>9.3938252041440504E-3</v>
      </c>
      <c r="H89" s="35">
        <f t="shared" si="4"/>
        <v>9.4605272225258847E-3</v>
      </c>
      <c r="I89" s="35">
        <f t="shared" si="4"/>
        <v>9.5291207533097517E-3</v>
      </c>
      <c r="J89" s="35">
        <f t="shared" si="4"/>
        <v>9.6061142622046059E-3</v>
      </c>
      <c r="K89" s="35">
        <f t="shared" si="4"/>
        <v>9.6961586099290654E-3</v>
      </c>
      <c r="L89" s="35">
        <f t="shared" si="4"/>
        <v>9.7370523835701057E-3</v>
      </c>
      <c r="M89" s="35">
        <f t="shared" si="4"/>
        <v>9.8099039990657434E-3</v>
      </c>
      <c r="N89" s="35">
        <f t="shared" si="4"/>
        <v>9.871828153861447E-3</v>
      </c>
      <c r="O89" s="35">
        <f t="shared" si="4"/>
        <v>9.9468550075015282E-3</v>
      </c>
      <c r="P89" s="35">
        <f t="shared" si="4"/>
        <v>1.0006414041179395E-2</v>
      </c>
      <c r="Q89" s="35">
        <f t="shared" si="4"/>
        <v>1.0072359664775562E-2</v>
      </c>
      <c r="R89" s="35">
        <f t="shared" si="4"/>
        <v>1.0125823775383784E-2</v>
      </c>
      <c r="S89" s="35">
        <f t="shared" si="4"/>
        <v>1.0175604171074356E-2</v>
      </c>
      <c r="T89" s="35">
        <f t="shared" si="4"/>
        <v>1.0241891427437934E-2</v>
      </c>
      <c r="U89" s="35">
        <f t="shared" si="4"/>
        <v>1.0293347834950596E-2</v>
      </c>
      <c r="V89" s="35">
        <f t="shared" si="4"/>
        <v>1.0363966882490966E-2</v>
      </c>
      <c r="W89" s="35">
        <f t="shared" si="4"/>
        <v>1.0446553711159944E-2</v>
      </c>
      <c r="X89" s="35">
        <f t="shared" si="4"/>
        <v>1.0510429213927742E-2</v>
      </c>
      <c r="Y89" s="35">
        <f t="shared" si="4"/>
        <v>1.0600577357101966E-2</v>
      </c>
      <c r="Z89" s="35">
        <f t="shared" si="4"/>
        <v>1.067866879301726E-2</v>
      </c>
      <c r="AA89" s="35">
        <f t="shared" si="4"/>
        <v>1.0758614717808725E-2</v>
      </c>
      <c r="AB89" s="35">
        <f t="shared" si="4"/>
        <v>1.0853796284574202E-2</v>
      </c>
      <c r="AC89" s="35">
        <f t="shared" si="4"/>
        <v>1.0947379691572143E-2</v>
      </c>
      <c r="AD89" s="35">
        <f t="shared" si="4"/>
        <v>1.1037631386316631E-2</v>
      </c>
      <c r="AE89" s="35">
        <f t="shared" si="4"/>
        <v>1.1134948164050796E-2</v>
      </c>
      <c r="AF89" s="35">
        <f t="shared" si="4"/>
        <v>1.1215945780440275E-2</v>
      </c>
      <c r="AG89" s="35">
        <f t="shared" si="4"/>
        <v>1.1317967110396572E-2</v>
      </c>
      <c r="AH89" s="35">
        <f t="shared" si="4"/>
        <v>1.140577403686807E-2</v>
      </c>
      <c r="AI89" s="35">
        <f t="shared" si="4"/>
        <v>1.1496362226540836E-2</v>
      </c>
      <c r="AJ89" s="35">
        <f t="shared" si="4"/>
        <v>1.1568956847139931E-2</v>
      </c>
      <c r="AK89" s="57"/>
    </row>
    <row r="90" spans="2:37" ht="15" customHeight="1" x14ac:dyDescent="0.45">
      <c r="B90" s="57"/>
      <c r="C90" s="57"/>
      <c r="D90" s="35">
        <f t="shared" ref="D90:AJ90" si="5">1+D89</f>
        <v>1.0092629690780659</v>
      </c>
      <c r="E90" s="35">
        <f t="shared" si="5"/>
        <v>1.0092993885588823</v>
      </c>
      <c r="F90" s="35">
        <f t="shared" si="5"/>
        <v>1.0093490124121252</v>
      </c>
      <c r="G90" s="35">
        <f t="shared" si="5"/>
        <v>1.0093938252041441</v>
      </c>
      <c r="H90" s="35">
        <f t="shared" si="5"/>
        <v>1.0094605272225259</v>
      </c>
      <c r="I90" s="35">
        <f t="shared" si="5"/>
        <v>1.0095291207533097</v>
      </c>
      <c r="J90" s="35">
        <f t="shared" si="5"/>
        <v>1.0096061142622046</v>
      </c>
      <c r="K90" s="35">
        <f t="shared" si="5"/>
        <v>1.0096961586099291</v>
      </c>
      <c r="L90" s="35">
        <f t="shared" si="5"/>
        <v>1.00973705238357</v>
      </c>
      <c r="M90" s="35">
        <f t="shared" si="5"/>
        <v>1.0098099039990658</v>
      </c>
      <c r="N90" s="35">
        <f t="shared" si="5"/>
        <v>1.0098718281538615</v>
      </c>
      <c r="O90" s="35">
        <f t="shared" si="5"/>
        <v>1.0099468550075015</v>
      </c>
      <c r="P90" s="35">
        <f t="shared" si="5"/>
        <v>1.0100064140411793</v>
      </c>
      <c r="Q90" s="35">
        <f t="shared" si="5"/>
        <v>1.0100723596647756</v>
      </c>
      <c r="R90" s="35">
        <f t="shared" si="5"/>
        <v>1.0101258237753838</v>
      </c>
      <c r="S90" s="35">
        <f t="shared" si="5"/>
        <v>1.0101756041710743</v>
      </c>
      <c r="T90" s="35">
        <f t="shared" si="5"/>
        <v>1.010241891427438</v>
      </c>
      <c r="U90" s="35">
        <f t="shared" si="5"/>
        <v>1.0102933478349505</v>
      </c>
      <c r="V90" s="35">
        <f t="shared" si="5"/>
        <v>1.0103639668824909</v>
      </c>
      <c r="W90" s="35">
        <f t="shared" si="5"/>
        <v>1.01044655371116</v>
      </c>
      <c r="X90" s="35">
        <f t="shared" si="5"/>
        <v>1.0105104292139278</v>
      </c>
      <c r="Y90" s="35">
        <f t="shared" si="5"/>
        <v>1.0106005773571021</v>
      </c>
      <c r="Z90" s="35">
        <f t="shared" si="5"/>
        <v>1.0106786687930172</v>
      </c>
      <c r="AA90" s="35">
        <f t="shared" si="5"/>
        <v>1.0107586147178087</v>
      </c>
      <c r="AB90" s="35">
        <f t="shared" si="5"/>
        <v>1.0108537962845743</v>
      </c>
      <c r="AC90" s="35">
        <f t="shared" si="5"/>
        <v>1.0109473796915722</v>
      </c>
      <c r="AD90" s="35">
        <f t="shared" si="5"/>
        <v>1.0110376313863165</v>
      </c>
      <c r="AE90" s="35">
        <f t="shared" si="5"/>
        <v>1.0111349481640508</v>
      </c>
      <c r="AF90" s="35">
        <f t="shared" si="5"/>
        <v>1.0112159457804404</v>
      </c>
      <c r="AG90" s="35">
        <f t="shared" si="5"/>
        <v>1.0113179671103967</v>
      </c>
      <c r="AH90" s="35">
        <f t="shared" si="5"/>
        <v>1.011405774036868</v>
      </c>
      <c r="AI90" s="35">
        <f t="shared" si="5"/>
        <v>1.0114963622265409</v>
      </c>
      <c r="AJ90" s="35">
        <f t="shared" si="5"/>
        <v>1.01156895684714</v>
      </c>
      <c r="AK90" s="57"/>
    </row>
    <row r="91" spans="2:37" ht="15" customHeight="1" x14ac:dyDescent="0.45">
      <c r="B91" s="57"/>
      <c r="C91" s="35"/>
      <c r="D91" s="35"/>
      <c r="E91" s="35"/>
      <c r="F91" s="35"/>
      <c r="G91" s="35"/>
      <c r="H91" s="35"/>
      <c r="I91" s="35"/>
      <c r="J91" s="35"/>
      <c r="K91" s="35"/>
      <c r="L91" s="35"/>
      <c r="M91" s="35"/>
      <c r="N91" s="35"/>
      <c r="O91" s="35"/>
      <c r="P91" s="35"/>
      <c r="Q91" s="35"/>
      <c r="R91" s="35"/>
      <c r="S91" s="35"/>
      <c r="T91" s="35"/>
      <c r="U91" s="35"/>
      <c r="V91" s="35"/>
      <c r="W91" s="35"/>
      <c r="X91" s="35"/>
      <c r="Y91" s="35"/>
      <c r="Z91" s="35"/>
      <c r="AA91" s="35"/>
      <c r="AB91" s="35"/>
      <c r="AC91" s="35"/>
      <c r="AD91" s="35"/>
      <c r="AE91" s="35"/>
      <c r="AF91" s="35"/>
      <c r="AG91" s="35"/>
      <c r="AH91" s="35"/>
      <c r="AI91" s="35"/>
      <c r="AJ91" s="35"/>
      <c r="AK91" s="57"/>
    </row>
    <row r="92" spans="2:37" ht="15.75" customHeight="1" x14ac:dyDescent="0.45">
      <c r="B92" s="57"/>
      <c r="C92" s="57"/>
      <c r="D92" s="57"/>
      <c r="E92" s="57"/>
      <c r="F92" s="57"/>
      <c r="G92" s="57"/>
      <c r="H92" s="57"/>
      <c r="I92" s="57"/>
      <c r="J92" s="57"/>
      <c r="K92" s="57"/>
      <c r="L92" s="57"/>
      <c r="M92" s="57"/>
      <c r="N92" s="57"/>
      <c r="O92" s="57"/>
      <c r="P92" s="57"/>
      <c r="Q92" s="57"/>
      <c r="R92" s="57"/>
      <c r="S92" s="57"/>
      <c r="T92" s="57"/>
      <c r="U92" s="57"/>
      <c r="V92" s="57"/>
      <c r="W92" s="57"/>
      <c r="X92" s="57"/>
      <c r="Y92" s="57"/>
      <c r="Z92" s="57"/>
      <c r="AA92" s="57"/>
      <c r="AB92" s="57"/>
      <c r="AC92" s="57"/>
      <c r="AD92" s="57"/>
      <c r="AE92" s="57"/>
      <c r="AF92" s="57"/>
      <c r="AG92" s="57"/>
      <c r="AH92" s="57"/>
      <c r="AI92" s="57"/>
      <c r="AJ92" s="57"/>
      <c r="AK92" s="57"/>
    </row>
    <row r="93" spans="2:37" ht="15.75" customHeight="1" x14ac:dyDescent="0.45">
      <c r="B93" s="57"/>
      <c r="C93" s="57"/>
      <c r="D93" s="57"/>
      <c r="E93" s="57"/>
      <c r="F93" s="57"/>
      <c r="G93" s="57"/>
      <c r="H93" s="57"/>
      <c r="I93" s="57"/>
      <c r="J93" s="57"/>
      <c r="K93" s="57"/>
      <c r="L93" s="57"/>
      <c r="M93" s="57"/>
      <c r="N93" s="57"/>
      <c r="O93" s="57"/>
      <c r="P93" s="57"/>
      <c r="Q93" s="57"/>
      <c r="R93" s="57"/>
      <c r="S93" s="57"/>
      <c r="T93" s="57"/>
      <c r="U93" s="57"/>
      <c r="V93" s="57"/>
      <c r="W93" s="57"/>
      <c r="X93" s="57"/>
      <c r="Y93" s="57"/>
      <c r="Z93" s="57"/>
      <c r="AA93" s="57"/>
      <c r="AB93" s="57"/>
      <c r="AC93" s="57"/>
      <c r="AD93" s="57"/>
      <c r="AE93" s="57"/>
      <c r="AF93" s="57"/>
      <c r="AG93" s="57"/>
      <c r="AH93" s="57"/>
      <c r="AI93" s="57"/>
      <c r="AJ93" s="57"/>
      <c r="AK93" s="57"/>
    </row>
    <row r="94" spans="2:37" ht="15.75" customHeight="1" x14ac:dyDescent="0.45">
      <c r="B94" s="57"/>
      <c r="C94" s="57"/>
      <c r="D94" s="57"/>
      <c r="E94" s="57"/>
      <c r="F94" s="57"/>
      <c r="G94" s="57"/>
      <c r="H94" s="57"/>
      <c r="I94" s="57"/>
      <c r="J94" s="57"/>
      <c r="K94" s="57"/>
      <c r="L94" s="57"/>
      <c r="M94" s="57"/>
      <c r="N94" s="57"/>
      <c r="O94" s="57"/>
      <c r="P94" s="57"/>
      <c r="Q94" s="57"/>
      <c r="R94" s="57"/>
      <c r="S94" s="57"/>
      <c r="T94" s="57"/>
      <c r="U94" s="57"/>
      <c r="V94" s="57"/>
      <c r="W94" s="57"/>
      <c r="X94" s="57"/>
      <c r="Y94" s="57"/>
      <c r="Z94" s="57"/>
      <c r="AA94" s="57"/>
      <c r="AB94" s="57"/>
      <c r="AC94" s="57"/>
      <c r="AD94" s="57"/>
      <c r="AE94" s="57"/>
      <c r="AF94" s="57"/>
      <c r="AG94" s="57"/>
      <c r="AH94" s="57"/>
      <c r="AI94" s="57"/>
      <c r="AJ94" s="57"/>
      <c r="AK94" s="57"/>
    </row>
    <row r="95" spans="2:37" ht="15.75" customHeight="1" x14ac:dyDescent="0.45">
      <c r="B95" s="57" t="s">
        <v>177</v>
      </c>
      <c r="C95" s="57"/>
      <c r="D95" s="57"/>
      <c r="E95" s="57"/>
      <c r="F95" s="57"/>
      <c r="G95" s="57"/>
      <c r="H95" s="57"/>
      <c r="I95" s="57"/>
      <c r="J95" s="57"/>
      <c r="K95" s="57"/>
      <c r="L95" s="57"/>
      <c r="M95" s="57"/>
      <c r="N95" s="57"/>
      <c r="O95" s="57"/>
      <c r="P95" s="57"/>
      <c r="Q95" s="57"/>
      <c r="R95" s="57"/>
      <c r="S95" s="57"/>
      <c r="T95" s="57"/>
      <c r="U95" s="57"/>
      <c r="V95" s="57"/>
      <c r="W95" s="57"/>
      <c r="X95" s="57"/>
      <c r="Y95" s="57"/>
      <c r="Z95" s="57"/>
      <c r="AA95" s="57"/>
      <c r="AB95" s="57"/>
      <c r="AC95" s="57"/>
      <c r="AD95" s="57"/>
      <c r="AE95" s="57"/>
      <c r="AF95" s="57"/>
      <c r="AG95" s="57"/>
      <c r="AH95" s="57"/>
      <c r="AI95" s="57"/>
      <c r="AJ95" s="57"/>
      <c r="AK95" s="57"/>
    </row>
    <row r="96" spans="2:37" ht="15.75" customHeight="1" x14ac:dyDescent="0.45">
      <c r="B96" s="57" t="s">
        <v>253</v>
      </c>
      <c r="C96" s="57"/>
      <c r="D96" s="57"/>
      <c r="E96" s="57"/>
      <c r="F96" s="57"/>
      <c r="G96" s="57"/>
      <c r="H96" s="57"/>
      <c r="I96" s="57"/>
      <c r="J96" s="57"/>
      <c r="K96" s="57"/>
      <c r="L96" s="57"/>
      <c r="M96" s="57"/>
      <c r="N96" s="57"/>
      <c r="O96" s="57"/>
      <c r="P96" s="57"/>
      <c r="Q96" s="57"/>
      <c r="R96" s="57"/>
      <c r="S96" s="57"/>
      <c r="T96" s="57"/>
      <c r="U96" s="57"/>
      <c r="V96" s="57"/>
      <c r="W96" s="57"/>
      <c r="X96" s="57"/>
      <c r="Y96" s="57"/>
      <c r="Z96" s="57"/>
      <c r="AA96" s="57"/>
      <c r="AB96" s="57"/>
      <c r="AC96" s="57"/>
      <c r="AD96" s="57"/>
      <c r="AE96" s="57"/>
      <c r="AF96" s="57"/>
      <c r="AG96" s="57"/>
      <c r="AH96" s="57"/>
      <c r="AI96" s="57"/>
      <c r="AJ96" s="57"/>
      <c r="AK96" s="57"/>
    </row>
    <row r="97" spans="2:37" ht="15.75" customHeight="1" x14ac:dyDescent="0.45">
      <c r="B97" s="57" t="s">
        <v>255</v>
      </c>
      <c r="C97" s="59">
        <f t="shared" ref="C97:C109" si="6">C17*$H$10</f>
        <v>223.18282430107038</v>
      </c>
      <c r="D97" s="59">
        <f t="shared" ref="D97:AJ97" si="7">D17*$H$10*D$90</f>
        <v>226.99066033909287</v>
      </c>
      <c r="E97" s="59">
        <f t="shared" si="7"/>
        <v>225.80187236150005</v>
      </c>
      <c r="F97" s="59">
        <f t="shared" si="7"/>
        <v>223.41112452227901</v>
      </c>
      <c r="G97" s="59">
        <f t="shared" si="7"/>
        <v>219.86250183905787</v>
      </c>
      <c r="H97" s="59">
        <f t="shared" si="7"/>
        <v>215.63303578660032</v>
      </c>
      <c r="I97" s="59">
        <f t="shared" si="7"/>
        <v>210.69629100853703</v>
      </c>
      <c r="J97" s="59">
        <f t="shared" si="7"/>
        <v>205.47711567605555</v>
      </c>
      <c r="K97" s="59">
        <f t="shared" si="7"/>
        <v>200.05868834048749</v>
      </c>
      <c r="L97" s="59">
        <f t="shared" si="7"/>
        <v>195.8157209327041</v>
      </c>
      <c r="M97" s="59">
        <f t="shared" si="7"/>
        <v>192.04642122146581</v>
      </c>
      <c r="N97" s="59">
        <f t="shared" si="7"/>
        <v>188.60652786909014</v>
      </c>
      <c r="O97" s="59">
        <f t="shared" si="7"/>
        <v>185.17309817479568</v>
      </c>
      <c r="P97" s="59">
        <f t="shared" si="7"/>
        <v>182.02522921881177</v>
      </c>
      <c r="Q97" s="59">
        <f t="shared" si="7"/>
        <v>179.08891848773365</v>
      </c>
      <c r="R97" s="59">
        <f t="shared" si="7"/>
        <v>176.3648700842879</v>
      </c>
      <c r="S97" s="59">
        <f t="shared" si="7"/>
        <v>173.85721999785534</v>
      </c>
      <c r="T97" s="59">
        <f t="shared" si="7"/>
        <v>171.57298903598428</v>
      </c>
      <c r="U97" s="59">
        <f t="shared" si="7"/>
        <v>169.461568994282</v>
      </c>
      <c r="V97" s="59">
        <f t="shared" si="7"/>
        <v>167.90926213552703</v>
      </c>
      <c r="W97" s="59">
        <f t="shared" si="7"/>
        <v>166.70129719803305</v>
      </c>
      <c r="X97" s="59">
        <f t="shared" si="7"/>
        <v>165.77686720762082</v>
      </c>
      <c r="Y97" s="59">
        <f t="shared" si="7"/>
        <v>165.10327831597763</v>
      </c>
      <c r="Z97" s="59">
        <f t="shared" si="7"/>
        <v>164.6462165812155</v>
      </c>
      <c r="AA97" s="59">
        <f t="shared" si="7"/>
        <v>164.36647106845697</v>
      </c>
      <c r="AB97" s="59">
        <f t="shared" si="7"/>
        <v>164.2572269651034</v>
      </c>
      <c r="AC97" s="59">
        <f t="shared" si="7"/>
        <v>164.31798860290195</v>
      </c>
      <c r="AD97" s="59">
        <f t="shared" si="7"/>
        <v>164.51207124796574</v>
      </c>
      <c r="AE97" s="59">
        <f t="shared" si="7"/>
        <v>164.77574680559567</v>
      </c>
      <c r="AF97" s="59">
        <f t="shared" si="7"/>
        <v>165.14717518808121</v>
      </c>
      <c r="AG97" s="59">
        <f t="shared" si="7"/>
        <v>165.56746766210904</v>
      </c>
      <c r="AH97" s="59">
        <f t="shared" si="7"/>
        <v>165.9660583590215</v>
      </c>
      <c r="AI97" s="59">
        <f t="shared" si="7"/>
        <v>166.41129351358828</v>
      </c>
      <c r="AJ97" s="59">
        <f t="shared" si="7"/>
        <v>166.83923821784853</v>
      </c>
      <c r="AK97" s="57"/>
    </row>
    <row r="98" spans="2:37" ht="15.75" customHeight="1" x14ac:dyDescent="0.45">
      <c r="B98" s="57" t="s">
        <v>257</v>
      </c>
      <c r="C98" s="59">
        <f t="shared" si="6"/>
        <v>97.272186464230188</v>
      </c>
      <c r="D98" s="59">
        <f t="shared" ref="D98:AJ98" si="8">D18*$H$10*D$90</f>
        <v>99.22202831618948</v>
      </c>
      <c r="E98" s="59">
        <f t="shared" si="8"/>
        <v>98.847362604376201</v>
      </c>
      <c r="F98" s="59">
        <f t="shared" si="8"/>
        <v>97.905523507348647</v>
      </c>
      <c r="G98" s="59">
        <f t="shared" si="8"/>
        <v>96.467979743138258</v>
      </c>
      <c r="H98" s="59">
        <f t="shared" si="8"/>
        <v>94.769179582930335</v>
      </c>
      <c r="I98" s="59">
        <f t="shared" si="8"/>
        <v>92.741248517698608</v>
      </c>
      <c r="J98" s="59">
        <f t="shared" si="8"/>
        <v>90.691098208636433</v>
      </c>
      <c r="K98" s="59">
        <f t="shared" si="8"/>
        <v>88.601941168555967</v>
      </c>
      <c r="L98" s="59">
        <f t="shared" si="8"/>
        <v>87.038762215421286</v>
      </c>
      <c r="M98" s="59">
        <f t="shared" si="8"/>
        <v>85.745576307752927</v>
      </c>
      <c r="N98" s="59">
        <f t="shared" si="8"/>
        <v>84.636973328904531</v>
      </c>
      <c r="O98" s="59">
        <f t="shared" si="8"/>
        <v>83.584605762838123</v>
      </c>
      <c r="P98" s="59">
        <f t="shared" si="8"/>
        <v>82.690588007598407</v>
      </c>
      <c r="Q98" s="59">
        <f t="shared" si="8"/>
        <v>81.927086889671457</v>
      </c>
      <c r="R98" s="59">
        <f t="shared" si="8"/>
        <v>81.292297887308905</v>
      </c>
      <c r="S98" s="59">
        <f t="shared" si="8"/>
        <v>80.77361916016423</v>
      </c>
      <c r="T98" s="59">
        <f t="shared" si="8"/>
        <v>80.378245178979839</v>
      </c>
      <c r="U98" s="59">
        <f t="shared" si="8"/>
        <v>80.079190735028789</v>
      </c>
      <c r="V98" s="59">
        <f t="shared" si="8"/>
        <v>80.055834685440331</v>
      </c>
      <c r="W98" s="59">
        <f t="shared" si="8"/>
        <v>80.203740036668634</v>
      </c>
      <c r="X98" s="59">
        <f t="shared" si="8"/>
        <v>80.504558799474339</v>
      </c>
      <c r="Y98" s="59">
        <f t="shared" si="8"/>
        <v>80.923123361397288</v>
      </c>
      <c r="Z98" s="59">
        <f t="shared" si="8"/>
        <v>81.447269533891998</v>
      </c>
      <c r="AA98" s="59">
        <f t="shared" si="8"/>
        <v>82.045917597246941</v>
      </c>
      <c r="AB98" s="59">
        <f t="shared" si="8"/>
        <v>82.708481472228442</v>
      </c>
      <c r="AC98" s="59">
        <f t="shared" si="8"/>
        <v>83.427440007860071</v>
      </c>
      <c r="AD98" s="59">
        <f t="shared" si="8"/>
        <v>84.177339017251271</v>
      </c>
      <c r="AE98" s="59">
        <f t="shared" si="8"/>
        <v>84.938227915291165</v>
      </c>
      <c r="AF98" s="59">
        <f t="shared" si="8"/>
        <v>85.704771491235192</v>
      </c>
      <c r="AG98" s="59">
        <f t="shared" si="8"/>
        <v>86.443541153680982</v>
      </c>
      <c r="AH98" s="59">
        <f t="shared" si="8"/>
        <v>87.125090638948421</v>
      </c>
      <c r="AI98" s="59">
        <f t="shared" si="8"/>
        <v>87.779295657485449</v>
      </c>
      <c r="AJ98" s="59">
        <f t="shared" si="8"/>
        <v>88.37124034001495</v>
      </c>
      <c r="AK98" s="57"/>
    </row>
    <row r="99" spans="2:37" ht="15.75" customHeight="1" x14ac:dyDescent="0.45">
      <c r="B99" s="57" t="s">
        <v>259</v>
      </c>
      <c r="C99" s="59">
        <f t="shared" si="6"/>
        <v>125.6312439331244</v>
      </c>
      <c r="D99" s="59">
        <f t="shared" ref="D99:AJ99" si="9">D19*$H$10*D$90</f>
        <v>127.48364242018881</v>
      </c>
      <c r="E99" s="59">
        <f t="shared" si="9"/>
        <v>126.67059322223412</v>
      </c>
      <c r="F99" s="59">
        <f t="shared" si="9"/>
        <v>125.2243981409143</v>
      </c>
      <c r="G99" s="59">
        <f t="shared" si="9"/>
        <v>123.11744656645733</v>
      </c>
      <c r="H99" s="59">
        <f t="shared" si="9"/>
        <v>120.59165264548091</v>
      </c>
      <c r="I99" s="59">
        <f t="shared" si="9"/>
        <v>117.68866856803031</v>
      </c>
      <c r="J99" s="59">
        <f t="shared" si="9"/>
        <v>114.52552804289799</v>
      </c>
      <c r="K99" s="59">
        <f t="shared" si="9"/>
        <v>111.20225986867034</v>
      </c>
      <c r="L99" s="59">
        <f t="shared" si="9"/>
        <v>108.52695880488889</v>
      </c>
      <c r="M99" s="59">
        <f t="shared" si="9"/>
        <v>106.05456133004694</v>
      </c>
      <c r="N99" s="59">
        <f t="shared" si="9"/>
        <v>103.72644617643408</v>
      </c>
      <c r="O99" s="59">
        <f t="shared" si="9"/>
        <v>101.34840256501462</v>
      </c>
      <c r="P99" s="59">
        <f t="shared" si="9"/>
        <v>99.097116874599905</v>
      </c>
      <c r="Q99" s="59">
        <f t="shared" si="9"/>
        <v>96.926510122793488</v>
      </c>
      <c r="R99" s="59">
        <f t="shared" si="9"/>
        <v>94.83907075903754</v>
      </c>
      <c r="S99" s="59">
        <f t="shared" si="9"/>
        <v>92.851568357904128</v>
      </c>
      <c r="T99" s="59">
        <f t="shared" si="9"/>
        <v>90.963863115096942</v>
      </c>
      <c r="U99" s="59">
        <f t="shared" si="9"/>
        <v>89.15233910772568</v>
      </c>
      <c r="V99" s="59">
        <f t="shared" si="9"/>
        <v>87.623471494511435</v>
      </c>
      <c r="W99" s="59">
        <f t="shared" si="9"/>
        <v>86.267159768460289</v>
      </c>
      <c r="X99" s="59">
        <f t="shared" si="9"/>
        <v>85.041052473017757</v>
      </c>
      <c r="Y99" s="59">
        <f t="shared" si="9"/>
        <v>83.947696354832033</v>
      </c>
      <c r="Z99" s="59">
        <f t="shared" si="9"/>
        <v>82.96496631622486</v>
      </c>
      <c r="AA99" s="59">
        <f t="shared" si="9"/>
        <v>82.084847192007445</v>
      </c>
      <c r="AB99" s="59">
        <f t="shared" si="9"/>
        <v>81.311132768725528</v>
      </c>
      <c r="AC99" s="59">
        <f t="shared" si="9"/>
        <v>80.650877901298728</v>
      </c>
      <c r="AD99" s="59">
        <f t="shared" si="9"/>
        <v>80.0929033170666</v>
      </c>
      <c r="AE99" s="59">
        <f t="shared" si="9"/>
        <v>79.593491487697008</v>
      </c>
      <c r="AF99" s="59">
        <f t="shared" si="9"/>
        <v>79.196184919404644</v>
      </c>
      <c r="AG99" s="59">
        <f t="shared" si="9"/>
        <v>78.875577591065635</v>
      </c>
      <c r="AH99" s="59">
        <f t="shared" si="9"/>
        <v>78.5906682501614</v>
      </c>
      <c r="AI99" s="59">
        <f t="shared" si="9"/>
        <v>78.379803573006527</v>
      </c>
      <c r="AJ99" s="59">
        <f t="shared" si="9"/>
        <v>78.214097869102673</v>
      </c>
      <c r="AK99" s="57"/>
    </row>
    <row r="100" spans="2:37" ht="15.75" customHeight="1" x14ac:dyDescent="0.45">
      <c r="B100" s="57" t="s">
        <v>261</v>
      </c>
      <c r="C100" s="59">
        <f t="shared" si="6"/>
        <v>0.27938911574454051</v>
      </c>
      <c r="D100" s="59">
        <f t="shared" ref="D100:AJ100" si="10">D20*$H$10*D$90</f>
        <v>0.28498983846481207</v>
      </c>
      <c r="E100" s="59">
        <f t="shared" si="10"/>
        <v>0.28391498766691364</v>
      </c>
      <c r="F100" s="59">
        <f t="shared" si="10"/>
        <v>0.28121089089200674</v>
      </c>
      <c r="G100" s="59">
        <f t="shared" si="10"/>
        <v>0.27708229430202247</v>
      </c>
      <c r="H100" s="59">
        <f t="shared" si="10"/>
        <v>0.27220355818902997</v>
      </c>
      <c r="I100" s="59">
        <f t="shared" si="10"/>
        <v>0.26637897937043281</v>
      </c>
      <c r="J100" s="59">
        <f t="shared" si="10"/>
        <v>0.2604906335630025</v>
      </c>
      <c r="K100" s="59">
        <f t="shared" si="10"/>
        <v>0.2544908425515191</v>
      </c>
      <c r="L100" s="59">
        <f t="shared" si="10"/>
        <v>0.25000202139191391</v>
      </c>
      <c r="M100" s="59">
        <f t="shared" si="10"/>
        <v>0.24628855453922802</v>
      </c>
      <c r="N100" s="59">
        <f t="shared" si="10"/>
        <v>0.24310584112963771</v>
      </c>
      <c r="O100" s="59">
        <f t="shared" si="10"/>
        <v>0.24008508128236536</v>
      </c>
      <c r="P100" s="59">
        <f t="shared" si="10"/>
        <v>0.23751853746331381</v>
      </c>
      <c r="Q100" s="59">
        <f t="shared" si="10"/>
        <v>0.23532764412704296</v>
      </c>
      <c r="R100" s="59">
        <f t="shared" si="10"/>
        <v>0.23350604293564431</v>
      </c>
      <c r="S100" s="59">
        <f t="shared" si="10"/>
        <v>0.23201844202711558</v>
      </c>
      <c r="T100" s="59">
        <f t="shared" si="10"/>
        <v>0.23088520033006935</v>
      </c>
      <c r="U100" s="59">
        <f t="shared" si="10"/>
        <v>0.23002829962542795</v>
      </c>
      <c r="V100" s="59">
        <f t="shared" si="10"/>
        <v>0.22996330932049452</v>
      </c>
      <c r="W100" s="59">
        <f t="shared" si="10"/>
        <v>0.2303910717846015</v>
      </c>
      <c r="X100" s="59">
        <f t="shared" si="10"/>
        <v>0.231257825796026</v>
      </c>
      <c r="Y100" s="59">
        <f t="shared" si="10"/>
        <v>0.23246309088436984</v>
      </c>
      <c r="Z100" s="59">
        <f t="shared" si="10"/>
        <v>0.23397238279595162</v>
      </c>
      <c r="AA100" s="59">
        <f t="shared" si="10"/>
        <v>0.23569667344107478</v>
      </c>
      <c r="AB100" s="59">
        <f t="shared" si="10"/>
        <v>0.23760415124017104</v>
      </c>
      <c r="AC100" s="59">
        <f t="shared" si="10"/>
        <v>0.23967299998707486</v>
      </c>
      <c r="AD100" s="59">
        <f t="shared" si="10"/>
        <v>0.2418309097922475</v>
      </c>
      <c r="AE100" s="59">
        <f t="shared" si="10"/>
        <v>0.2440203629953393</v>
      </c>
      <c r="AF100" s="59">
        <f t="shared" si="10"/>
        <v>0.24622587734733314</v>
      </c>
      <c r="AG100" s="59">
        <f t="shared" si="10"/>
        <v>0.24835115132516494</v>
      </c>
      <c r="AH100" s="59">
        <f t="shared" si="10"/>
        <v>0.25031172184810574</v>
      </c>
      <c r="AI100" s="59">
        <f t="shared" si="10"/>
        <v>0.25219370590893248</v>
      </c>
      <c r="AJ100" s="59">
        <f t="shared" si="10"/>
        <v>0.25389679674036791</v>
      </c>
      <c r="AK100" s="57"/>
    </row>
    <row r="101" spans="2:37" ht="15.75" customHeight="1" x14ac:dyDescent="0.45">
      <c r="B101" s="57" t="s">
        <v>263</v>
      </c>
      <c r="C101" s="59">
        <f t="shared" si="6"/>
        <v>12.830691360010514</v>
      </c>
      <c r="D101" s="59">
        <f t="shared" ref="D101:AJ101" si="11">D21*$H$10*D$90</f>
        <v>13.27821330259134</v>
      </c>
      <c r="E101" s="59">
        <f t="shared" si="11"/>
        <v>13.460003810821959</v>
      </c>
      <c r="F101" s="59">
        <f t="shared" si="11"/>
        <v>13.519309907040077</v>
      </c>
      <c r="G101" s="59">
        <f t="shared" si="11"/>
        <v>13.515200341203927</v>
      </c>
      <c r="H101" s="59">
        <f t="shared" si="11"/>
        <v>13.493785973289757</v>
      </c>
      <c r="I101" s="59">
        <f t="shared" si="11"/>
        <v>13.467479810224081</v>
      </c>
      <c r="J101" s="59">
        <f t="shared" si="11"/>
        <v>13.42964304770482</v>
      </c>
      <c r="K101" s="59">
        <f t="shared" si="11"/>
        <v>13.444654293250114</v>
      </c>
      <c r="L101" s="59">
        <f t="shared" si="11"/>
        <v>13.457307734367483</v>
      </c>
      <c r="M101" s="59">
        <f t="shared" si="11"/>
        <v>13.455343315460942</v>
      </c>
      <c r="N101" s="59">
        <f t="shared" si="11"/>
        <v>13.482525365162031</v>
      </c>
      <c r="O101" s="59">
        <f t="shared" si="11"/>
        <v>13.486021863677403</v>
      </c>
      <c r="P101" s="59">
        <f t="shared" si="11"/>
        <v>13.488926549250255</v>
      </c>
      <c r="Q101" s="59">
        <f t="shared" si="11"/>
        <v>13.523645915788517</v>
      </c>
      <c r="R101" s="59">
        <f t="shared" si="11"/>
        <v>13.569982484975698</v>
      </c>
      <c r="S101" s="59">
        <f t="shared" si="11"/>
        <v>13.638054667138448</v>
      </c>
      <c r="T101" s="59">
        <f t="shared" si="11"/>
        <v>13.731490621701592</v>
      </c>
      <c r="U101" s="59">
        <f t="shared" si="11"/>
        <v>13.844087263972064</v>
      </c>
      <c r="V101" s="59">
        <f t="shared" si="11"/>
        <v>13.971074297607156</v>
      </c>
      <c r="W101" s="59">
        <f t="shared" si="11"/>
        <v>14.118192353750286</v>
      </c>
      <c r="X101" s="59">
        <f t="shared" si="11"/>
        <v>14.275751847259167</v>
      </c>
      <c r="Y101" s="59">
        <f t="shared" si="11"/>
        <v>14.421075326732998</v>
      </c>
      <c r="Z101" s="59">
        <f t="shared" si="11"/>
        <v>14.571376435136493</v>
      </c>
      <c r="AA101" s="59">
        <f t="shared" si="11"/>
        <v>14.726522823118662</v>
      </c>
      <c r="AB101" s="59">
        <f t="shared" si="11"/>
        <v>14.884291832896189</v>
      </c>
      <c r="AC101" s="59">
        <f t="shared" si="11"/>
        <v>15.059642813232704</v>
      </c>
      <c r="AD101" s="59">
        <f t="shared" si="11"/>
        <v>15.248142794582957</v>
      </c>
      <c r="AE101" s="59">
        <f t="shared" si="11"/>
        <v>15.458086030303615</v>
      </c>
      <c r="AF101" s="59">
        <f t="shared" si="11"/>
        <v>15.679587318292203</v>
      </c>
      <c r="AG101" s="59">
        <f t="shared" si="11"/>
        <v>15.901970020617423</v>
      </c>
      <c r="AH101" s="59">
        <f t="shared" si="11"/>
        <v>16.108987150916544</v>
      </c>
      <c r="AI101" s="59">
        <f t="shared" si="11"/>
        <v>16.315487712762</v>
      </c>
      <c r="AJ101" s="59">
        <f t="shared" si="11"/>
        <v>16.521912777925522</v>
      </c>
      <c r="AK101" s="57"/>
    </row>
    <row r="102" spans="2:37" ht="15.75" customHeight="1" x14ac:dyDescent="0.45">
      <c r="B102" s="57" t="s">
        <v>265</v>
      </c>
      <c r="C102" s="59">
        <f t="shared" si="6"/>
        <v>3.4250401818578395</v>
      </c>
      <c r="D102" s="59">
        <f t="shared" ref="D102:AJ102" si="12">D22*$H$10*D$90</f>
        <v>3.5014264819296397</v>
      </c>
      <c r="E102" s="59">
        <f t="shared" si="12"/>
        <v>3.5130538818349799</v>
      </c>
      <c r="F102" s="59">
        <f t="shared" si="12"/>
        <v>3.5245293726658575</v>
      </c>
      <c r="G102" s="59">
        <f t="shared" si="12"/>
        <v>3.5360124922758231</v>
      </c>
      <c r="H102" s="59">
        <f t="shared" si="12"/>
        <v>3.5472733778004621</v>
      </c>
      <c r="I102" s="59">
        <f t="shared" si="12"/>
        <v>3.5577633832323148</v>
      </c>
      <c r="J102" s="59">
        <f t="shared" si="12"/>
        <v>3.5687227443597438</v>
      </c>
      <c r="K102" s="59">
        <f t="shared" si="12"/>
        <v>3.5811844820592946</v>
      </c>
      <c r="L102" s="59">
        <f t="shared" si="12"/>
        <v>3.593028355622736</v>
      </c>
      <c r="M102" s="59">
        <f t="shared" si="12"/>
        <v>3.604890743415615</v>
      </c>
      <c r="N102" s="59">
        <f t="shared" si="12"/>
        <v>3.6169854158768584</v>
      </c>
      <c r="O102" s="59">
        <f t="shared" si="12"/>
        <v>3.6288090484194653</v>
      </c>
      <c r="P102" s="59">
        <f t="shared" si="12"/>
        <v>3.6392566934389188</v>
      </c>
      <c r="Q102" s="59">
        <f t="shared" si="12"/>
        <v>3.6492635489400098</v>
      </c>
      <c r="R102" s="59">
        <f t="shared" si="12"/>
        <v>3.6588268778680924</v>
      </c>
      <c r="S102" s="59">
        <f t="shared" si="12"/>
        <v>3.6667903527229964</v>
      </c>
      <c r="T102" s="59">
        <f t="shared" si="12"/>
        <v>3.6740588344417362</v>
      </c>
      <c r="U102" s="59">
        <f t="shared" si="12"/>
        <v>3.6804598071408363</v>
      </c>
      <c r="V102" s="59">
        <f t="shared" si="12"/>
        <v>3.6863099204858787</v>
      </c>
      <c r="W102" s="59">
        <f t="shared" si="12"/>
        <v>3.6916045055289857</v>
      </c>
      <c r="X102" s="59">
        <f t="shared" si="12"/>
        <v>3.6961009126473212</v>
      </c>
      <c r="Y102" s="59">
        <f t="shared" si="12"/>
        <v>3.7001145144810939</v>
      </c>
      <c r="Z102" s="59">
        <f t="shared" si="12"/>
        <v>3.7033440847336507</v>
      </c>
      <c r="AA102" s="59">
        <f t="shared" si="12"/>
        <v>3.7058243752134712</v>
      </c>
      <c r="AB102" s="59">
        <f t="shared" si="12"/>
        <v>3.7077413896445459</v>
      </c>
      <c r="AC102" s="59">
        <f t="shared" si="12"/>
        <v>3.7090284319280777</v>
      </c>
      <c r="AD102" s="59">
        <f t="shared" si="12"/>
        <v>3.7097504847010505</v>
      </c>
      <c r="AE102" s="59">
        <f t="shared" si="12"/>
        <v>3.7101835079780665</v>
      </c>
      <c r="AF102" s="59">
        <f t="shared" si="12"/>
        <v>3.7103836488306432</v>
      </c>
      <c r="AG102" s="59">
        <f t="shared" si="12"/>
        <v>3.710956962934719</v>
      </c>
      <c r="AH102" s="59">
        <f t="shared" si="12"/>
        <v>3.7119947127499606</v>
      </c>
      <c r="AI102" s="59">
        <f t="shared" si="12"/>
        <v>3.713922274024926</v>
      </c>
      <c r="AJ102" s="59">
        <f t="shared" si="12"/>
        <v>3.7168860636382148</v>
      </c>
      <c r="AK102" s="57"/>
    </row>
    <row r="103" spans="2:37" ht="15.75" customHeight="1" x14ac:dyDescent="0.45">
      <c r="B103" s="57" t="s">
        <v>267</v>
      </c>
      <c r="C103" s="59">
        <f t="shared" si="6"/>
        <v>1.4374014332786411</v>
      </c>
      <c r="D103" s="59">
        <f t="shared" ref="D103:AJ103" si="13">D23*$H$10*D$90</f>
        <v>1.4651689694336192</v>
      </c>
      <c r="E103" s="59">
        <f t="shared" si="13"/>
        <v>1.4657685867646166</v>
      </c>
      <c r="F103" s="59">
        <f t="shared" si="13"/>
        <v>1.4664042883034911</v>
      </c>
      <c r="G103" s="59">
        <f t="shared" si="13"/>
        <v>1.4668404517623974</v>
      </c>
      <c r="H103" s="59">
        <f t="shared" si="13"/>
        <v>1.4672605957149569</v>
      </c>
      <c r="I103" s="59">
        <f t="shared" si="13"/>
        <v>1.467696646423172</v>
      </c>
      <c r="J103" s="59">
        <f t="shared" si="13"/>
        <v>1.4677763127752921</v>
      </c>
      <c r="K103" s="59">
        <f t="shared" si="13"/>
        <v>1.4669863802384133</v>
      </c>
      <c r="L103" s="59">
        <f t="shared" si="13"/>
        <v>1.4659211641694119</v>
      </c>
      <c r="M103" s="59">
        <f t="shared" si="13"/>
        <v>1.4647505332941231</v>
      </c>
      <c r="N103" s="59">
        <f t="shared" si="13"/>
        <v>1.4631604387163279</v>
      </c>
      <c r="O103" s="59">
        <f t="shared" si="13"/>
        <v>1.4613979204695957</v>
      </c>
      <c r="P103" s="59">
        <f t="shared" si="13"/>
        <v>1.4588408970724778</v>
      </c>
      <c r="Q103" s="59">
        <f t="shared" si="13"/>
        <v>1.4560039570075272</v>
      </c>
      <c r="R103" s="59">
        <f t="shared" si="13"/>
        <v>1.4527873293407914</v>
      </c>
      <c r="S103" s="59">
        <f t="shared" si="13"/>
        <v>1.4494598609173708</v>
      </c>
      <c r="T103" s="59">
        <f t="shared" si="13"/>
        <v>1.4458765549229733</v>
      </c>
      <c r="U103" s="59">
        <f t="shared" si="13"/>
        <v>1.441935207014422</v>
      </c>
      <c r="V103" s="59">
        <f t="shared" si="13"/>
        <v>1.4377189516161175</v>
      </c>
      <c r="W103" s="59">
        <f t="shared" si="13"/>
        <v>1.4331548067473059</v>
      </c>
      <c r="X103" s="59">
        <f t="shared" si="13"/>
        <v>1.4280551217539659</v>
      </c>
      <c r="Y103" s="59">
        <f t="shared" si="13"/>
        <v>1.4224504434565086</v>
      </c>
      <c r="Z103" s="59">
        <f t="shared" si="13"/>
        <v>1.4161441128860501</v>
      </c>
      <c r="AA103" s="59">
        <f t="shared" si="13"/>
        <v>1.4090561205675258</v>
      </c>
      <c r="AB103" s="59">
        <f t="shared" si="13"/>
        <v>1.4012669812357605</v>
      </c>
      <c r="AC103" s="59">
        <f t="shared" si="13"/>
        <v>1.3927368348185238</v>
      </c>
      <c r="AD103" s="59">
        <f t="shared" si="13"/>
        <v>1.3834835152376339</v>
      </c>
      <c r="AE103" s="59">
        <f t="shared" si="13"/>
        <v>1.3736781425843319</v>
      </c>
      <c r="AF103" s="59">
        <f t="shared" si="13"/>
        <v>1.3634452752750408</v>
      </c>
      <c r="AG103" s="59">
        <f t="shared" si="13"/>
        <v>1.3531920929584531</v>
      </c>
      <c r="AH103" s="59">
        <f t="shared" si="13"/>
        <v>1.3431643697478517</v>
      </c>
      <c r="AI103" s="59">
        <f t="shared" si="13"/>
        <v>1.3337115536931095</v>
      </c>
      <c r="AJ103" s="59">
        <f t="shared" si="13"/>
        <v>1.3251004291308113</v>
      </c>
      <c r="AK103" s="57"/>
    </row>
    <row r="104" spans="2:37" ht="15.75" customHeight="1" x14ac:dyDescent="0.45">
      <c r="B104" s="57" t="s">
        <v>269</v>
      </c>
      <c r="C104" s="59">
        <f t="shared" si="6"/>
        <v>0.46345992192216628</v>
      </c>
      <c r="D104" s="59">
        <f t="shared" ref="D104:AJ104" si="14">D24*$H$10*D$90</f>
        <v>0.47613673261516437</v>
      </c>
      <c r="E104" s="59">
        <f t="shared" si="14"/>
        <v>0.48006660541370461</v>
      </c>
      <c r="F104" s="59">
        <f t="shared" si="14"/>
        <v>0.48404903813402778</v>
      </c>
      <c r="G104" s="59">
        <f t="shared" si="14"/>
        <v>0.48798690270664596</v>
      </c>
      <c r="H104" s="59">
        <f t="shared" si="14"/>
        <v>0.491941179465894</v>
      </c>
      <c r="I104" s="59">
        <f t="shared" si="14"/>
        <v>0.49592054860489043</v>
      </c>
      <c r="J104" s="59">
        <f t="shared" si="14"/>
        <v>0.4997969222777891</v>
      </c>
      <c r="K104" s="59">
        <f t="shared" si="14"/>
        <v>0.50345042318700706</v>
      </c>
      <c r="L104" s="59">
        <f t="shared" si="14"/>
        <v>0.50701871754095396</v>
      </c>
      <c r="M104" s="59">
        <f t="shared" si="14"/>
        <v>0.5105585572926894</v>
      </c>
      <c r="N104" s="59">
        <f t="shared" si="14"/>
        <v>0.51396239685825429</v>
      </c>
      <c r="O104" s="59">
        <f t="shared" si="14"/>
        <v>0.51731419297806036</v>
      </c>
      <c r="P104" s="59">
        <f t="shared" si="14"/>
        <v>0.52060833146615615</v>
      </c>
      <c r="Q104" s="59">
        <f t="shared" si="14"/>
        <v>0.52383708956543762</v>
      </c>
      <c r="R104" s="59">
        <f t="shared" si="14"/>
        <v>0.52696440124613608</v>
      </c>
      <c r="S104" s="59">
        <f t="shared" si="14"/>
        <v>0.53011292971267043</v>
      </c>
      <c r="T104" s="59">
        <f t="shared" si="14"/>
        <v>0.53322893481652212</v>
      </c>
      <c r="U104" s="59">
        <f t="shared" si="14"/>
        <v>0.53627582666675233</v>
      </c>
      <c r="V104" s="59">
        <f t="shared" si="14"/>
        <v>0.53928541704949962</v>
      </c>
      <c r="W104" s="59">
        <f t="shared" si="14"/>
        <v>0.54224614752280553</v>
      </c>
      <c r="X104" s="59">
        <f t="shared" si="14"/>
        <v>0.54512239123531558</v>
      </c>
      <c r="Y104" s="59">
        <f t="shared" si="14"/>
        <v>0.54796071239859789</v>
      </c>
      <c r="Z104" s="59">
        <f t="shared" si="14"/>
        <v>0.55071953131642348</v>
      </c>
      <c r="AA104" s="59">
        <f t="shared" si="14"/>
        <v>0.55341570299468346</v>
      </c>
      <c r="AB104" s="59">
        <f t="shared" si="14"/>
        <v>0.55606733213425752</v>
      </c>
      <c r="AC104" s="59">
        <f t="shared" si="14"/>
        <v>0.55865905918377923</v>
      </c>
      <c r="AD104" s="59">
        <f t="shared" si="14"/>
        <v>0.56119359013191161</v>
      </c>
      <c r="AE104" s="59">
        <f t="shared" si="14"/>
        <v>0.56368724512297841</v>
      </c>
      <c r="AF104" s="59">
        <f t="shared" si="14"/>
        <v>0.56611992031365266</v>
      </c>
      <c r="AG104" s="59">
        <f t="shared" si="14"/>
        <v>0.56853777255404192</v>
      </c>
      <c r="AH104" s="59">
        <f t="shared" si="14"/>
        <v>0.57090863009950577</v>
      </c>
      <c r="AI104" s="59">
        <f t="shared" si="14"/>
        <v>0.57325996565620962</v>
      </c>
      <c r="AJ104" s="59">
        <f t="shared" si="14"/>
        <v>0.5755766002912075</v>
      </c>
      <c r="AK104" s="57"/>
    </row>
    <row r="105" spans="2:37" ht="15.75" customHeight="1" x14ac:dyDescent="0.45">
      <c r="B105" s="57" t="s">
        <v>271</v>
      </c>
      <c r="C105" s="59">
        <f t="shared" si="6"/>
        <v>1.5241789857739017</v>
      </c>
      <c r="D105" s="59">
        <f t="shared" ref="D105:AJ105" si="15">D25*$H$10*D$90</f>
        <v>1.5601205441305857</v>
      </c>
      <c r="E105" s="59">
        <f t="shared" si="15"/>
        <v>1.5672186307148372</v>
      </c>
      <c r="F105" s="59">
        <f t="shared" si="15"/>
        <v>1.5740760462283381</v>
      </c>
      <c r="G105" s="59">
        <f t="shared" si="15"/>
        <v>1.5811854030946133</v>
      </c>
      <c r="H105" s="59">
        <f t="shared" si="15"/>
        <v>1.5880716173597722</v>
      </c>
      <c r="I105" s="59">
        <f t="shared" si="15"/>
        <v>1.5941460850091029</v>
      </c>
      <c r="J105" s="59">
        <f t="shared" si="15"/>
        <v>1.6011496272619661</v>
      </c>
      <c r="K105" s="59">
        <f t="shared" si="15"/>
        <v>1.6107475606575308</v>
      </c>
      <c r="L105" s="59">
        <f t="shared" si="15"/>
        <v>1.62008847391237</v>
      </c>
      <c r="M105" s="59">
        <f t="shared" si="15"/>
        <v>1.6295815348258751</v>
      </c>
      <c r="N105" s="59">
        <f t="shared" si="15"/>
        <v>1.6398626245588017</v>
      </c>
      <c r="O105" s="59">
        <f t="shared" si="15"/>
        <v>1.6500971710416812</v>
      </c>
      <c r="P105" s="59">
        <f t="shared" si="15"/>
        <v>1.6598079666079317</v>
      </c>
      <c r="Q105" s="59">
        <f t="shared" si="15"/>
        <v>1.6694226794634563</v>
      </c>
      <c r="R105" s="59">
        <f t="shared" si="15"/>
        <v>1.6790751620407616</v>
      </c>
      <c r="S105" s="59">
        <f t="shared" si="15"/>
        <v>1.6872175030487493</v>
      </c>
      <c r="T105" s="59">
        <f t="shared" si="15"/>
        <v>1.6949532265983309</v>
      </c>
      <c r="U105" s="59">
        <f t="shared" si="15"/>
        <v>1.702248374818361</v>
      </c>
      <c r="V105" s="59">
        <f t="shared" si="15"/>
        <v>1.709305433687808</v>
      </c>
      <c r="W105" s="59">
        <f t="shared" si="15"/>
        <v>1.7162033888001946</v>
      </c>
      <c r="X105" s="59">
        <f t="shared" si="15"/>
        <v>1.7229232962621728</v>
      </c>
      <c r="Y105" s="59">
        <f t="shared" si="15"/>
        <v>1.7297034620403033</v>
      </c>
      <c r="Z105" s="59">
        <f t="shared" si="15"/>
        <v>1.7364802779978508</v>
      </c>
      <c r="AA105" s="59">
        <f t="shared" si="15"/>
        <v>1.7433524482045999</v>
      </c>
      <c r="AB105" s="59">
        <f t="shared" si="15"/>
        <v>1.750406691971699</v>
      </c>
      <c r="AC105" s="59">
        <f t="shared" si="15"/>
        <v>1.7576321979026319</v>
      </c>
      <c r="AD105" s="59">
        <f t="shared" si="15"/>
        <v>1.7650732758277221</v>
      </c>
      <c r="AE105" s="59">
        <f t="shared" si="15"/>
        <v>1.7728177801214271</v>
      </c>
      <c r="AF105" s="59">
        <f t="shared" si="15"/>
        <v>1.7808188378201888</v>
      </c>
      <c r="AG105" s="59">
        <f t="shared" si="15"/>
        <v>1.7892268163275693</v>
      </c>
      <c r="AH105" s="59">
        <f t="shared" si="15"/>
        <v>1.7979213577740123</v>
      </c>
      <c r="AI105" s="59">
        <f t="shared" si="15"/>
        <v>1.8069503550843709</v>
      </c>
      <c r="AJ105" s="59">
        <f t="shared" si="15"/>
        <v>1.8162092562431935</v>
      </c>
      <c r="AK105" s="57"/>
    </row>
    <row r="106" spans="2:37" ht="15.75" customHeight="1" x14ac:dyDescent="0.45">
      <c r="B106" s="57" t="s">
        <v>273</v>
      </c>
      <c r="C106" s="59">
        <f t="shared" si="6"/>
        <v>81.724071131169566</v>
      </c>
      <c r="D106" s="59">
        <f t="shared" ref="D106:AJ106" si="16">D26*$H$10*D$90</f>
        <v>84.358206844651136</v>
      </c>
      <c r="E106" s="59">
        <f t="shared" si="16"/>
        <v>85.733987363354416</v>
      </c>
      <c r="F106" s="59">
        <f t="shared" si="16"/>
        <v>85.916735212052274</v>
      </c>
      <c r="G106" s="59">
        <f t="shared" si="16"/>
        <v>85.697382960953391</v>
      </c>
      <c r="H106" s="59">
        <f t="shared" si="16"/>
        <v>85.703224946049986</v>
      </c>
      <c r="I106" s="59">
        <f t="shared" si="16"/>
        <v>85.696934305769034</v>
      </c>
      <c r="J106" s="59">
        <f t="shared" si="16"/>
        <v>85.58108642824007</v>
      </c>
      <c r="K106" s="59">
        <f t="shared" si="16"/>
        <v>85.429289109124582</v>
      </c>
      <c r="L106" s="59">
        <f t="shared" si="16"/>
        <v>85.20369402075579</v>
      </c>
      <c r="M106" s="59">
        <f t="shared" si="16"/>
        <v>84.684507886321114</v>
      </c>
      <c r="N106" s="59">
        <f t="shared" si="16"/>
        <v>84.249325353109583</v>
      </c>
      <c r="O106" s="59">
        <f t="shared" si="16"/>
        <v>83.653457075492668</v>
      </c>
      <c r="P106" s="59">
        <f t="shared" si="16"/>
        <v>83.06626350623867</v>
      </c>
      <c r="Q106" s="59">
        <f t="shared" si="16"/>
        <v>82.638830576445216</v>
      </c>
      <c r="R106" s="59">
        <f t="shared" si="16"/>
        <v>82.204560598384276</v>
      </c>
      <c r="S106" s="59">
        <f t="shared" si="16"/>
        <v>81.859702425647171</v>
      </c>
      <c r="T106" s="59">
        <f t="shared" si="16"/>
        <v>81.754792952781116</v>
      </c>
      <c r="U106" s="59">
        <f t="shared" si="16"/>
        <v>81.904133918505963</v>
      </c>
      <c r="V106" s="59">
        <f t="shared" si="16"/>
        <v>82.129137116116169</v>
      </c>
      <c r="W106" s="59">
        <f t="shared" si="16"/>
        <v>82.514254670300446</v>
      </c>
      <c r="X106" s="59">
        <f t="shared" si="16"/>
        <v>82.955652453517146</v>
      </c>
      <c r="Y106" s="59">
        <f t="shared" si="16"/>
        <v>83.377763439084092</v>
      </c>
      <c r="Z106" s="59">
        <f t="shared" si="16"/>
        <v>83.712685991414034</v>
      </c>
      <c r="AA106" s="59">
        <f t="shared" si="16"/>
        <v>84.206117119974266</v>
      </c>
      <c r="AB106" s="59">
        <f t="shared" si="16"/>
        <v>84.737359063419717</v>
      </c>
      <c r="AC106" s="59">
        <f t="shared" si="16"/>
        <v>85.352753214404331</v>
      </c>
      <c r="AD106" s="59">
        <f t="shared" si="16"/>
        <v>86.121074504353004</v>
      </c>
      <c r="AE106" s="59">
        <f t="shared" si="16"/>
        <v>86.961987890203744</v>
      </c>
      <c r="AF106" s="59">
        <f t="shared" si="16"/>
        <v>87.805803128215985</v>
      </c>
      <c r="AG106" s="59">
        <f t="shared" si="16"/>
        <v>88.746867398358134</v>
      </c>
      <c r="AH106" s="59">
        <f t="shared" si="16"/>
        <v>89.747234679767629</v>
      </c>
      <c r="AI106" s="59">
        <f t="shared" si="16"/>
        <v>90.645525956891476</v>
      </c>
      <c r="AJ106" s="59">
        <f t="shared" si="16"/>
        <v>91.636446551669636</v>
      </c>
      <c r="AK106" s="57"/>
    </row>
    <row r="107" spans="2:37" ht="15.75" customHeight="1" x14ac:dyDescent="0.45">
      <c r="B107" s="57" t="s">
        <v>275</v>
      </c>
      <c r="C107" s="59">
        <f t="shared" si="6"/>
        <v>8.9565861832934157</v>
      </c>
      <c r="D107" s="59">
        <f t="shared" ref="D107:AJ107" si="17">D27*$H$10*D$90</f>
        <v>9.333345158546102</v>
      </c>
      <c r="E107" s="59">
        <f t="shared" si="17"/>
        <v>9.5204217418277164</v>
      </c>
      <c r="F107" s="59">
        <f t="shared" si="17"/>
        <v>9.6495925711607047</v>
      </c>
      <c r="G107" s="59">
        <f t="shared" si="17"/>
        <v>9.783596184823125</v>
      </c>
      <c r="H107" s="59">
        <f t="shared" si="17"/>
        <v>9.8562887047451628</v>
      </c>
      <c r="I107" s="59">
        <f t="shared" si="17"/>
        <v>9.9367926817049188</v>
      </c>
      <c r="J107" s="59">
        <f t="shared" si="17"/>
        <v>10.017624454308065</v>
      </c>
      <c r="K107" s="59">
        <f t="shared" si="17"/>
        <v>10.088372570005935</v>
      </c>
      <c r="L107" s="59">
        <f t="shared" si="17"/>
        <v>10.149289026279034</v>
      </c>
      <c r="M107" s="59">
        <f t="shared" si="17"/>
        <v>10.182513161597022</v>
      </c>
      <c r="N107" s="59">
        <f t="shared" si="17"/>
        <v>10.265634630125243</v>
      </c>
      <c r="O107" s="59">
        <f t="shared" si="17"/>
        <v>10.341634271623265</v>
      </c>
      <c r="P107" s="59">
        <f t="shared" si="17"/>
        <v>10.434851857039087</v>
      </c>
      <c r="Q107" s="59">
        <f t="shared" si="17"/>
        <v>10.563891702538063</v>
      </c>
      <c r="R107" s="59">
        <f t="shared" si="17"/>
        <v>10.688450515451981</v>
      </c>
      <c r="S107" s="59">
        <f t="shared" si="17"/>
        <v>10.840620996659865</v>
      </c>
      <c r="T107" s="59">
        <f t="shared" si="17"/>
        <v>10.993149943126516</v>
      </c>
      <c r="U107" s="59">
        <f t="shared" si="17"/>
        <v>11.163999329810304</v>
      </c>
      <c r="V107" s="59">
        <f t="shared" si="17"/>
        <v>11.340319022222721</v>
      </c>
      <c r="W107" s="59">
        <f t="shared" si="17"/>
        <v>11.521766896742337</v>
      </c>
      <c r="X107" s="59">
        <f t="shared" si="17"/>
        <v>11.698712086188674</v>
      </c>
      <c r="Y107" s="59">
        <f t="shared" si="17"/>
        <v>11.848088777427082</v>
      </c>
      <c r="Z107" s="59">
        <f t="shared" si="17"/>
        <v>12.030986952619077</v>
      </c>
      <c r="AA107" s="59">
        <f t="shared" si="17"/>
        <v>12.176671910054399</v>
      </c>
      <c r="AB107" s="59">
        <f t="shared" si="17"/>
        <v>12.322660300688632</v>
      </c>
      <c r="AC107" s="59">
        <f t="shared" si="17"/>
        <v>12.462553998808918</v>
      </c>
      <c r="AD107" s="59">
        <f t="shared" si="17"/>
        <v>12.608002157371208</v>
      </c>
      <c r="AE107" s="59">
        <f t="shared" si="17"/>
        <v>12.768617925572936</v>
      </c>
      <c r="AF107" s="59">
        <f t="shared" si="17"/>
        <v>12.941821871378883</v>
      </c>
      <c r="AG107" s="59">
        <f t="shared" si="17"/>
        <v>13.131688374278136</v>
      </c>
      <c r="AH107" s="59">
        <f t="shared" si="17"/>
        <v>13.318416790905543</v>
      </c>
      <c r="AI107" s="59">
        <f t="shared" si="17"/>
        <v>13.521312785386517</v>
      </c>
      <c r="AJ107" s="59">
        <f t="shared" si="17"/>
        <v>13.730989329033866</v>
      </c>
      <c r="AK107" s="57"/>
    </row>
    <row r="108" spans="2:37" ht="15.75" customHeight="1" x14ac:dyDescent="0.45">
      <c r="B108" s="57" t="s">
        <v>277</v>
      </c>
      <c r="C108" s="59">
        <f t="shared" si="6"/>
        <v>12.722404765230019</v>
      </c>
      <c r="D108" s="59">
        <f t="shared" ref="D108:AJ108" si="18">D28*$H$10*D$90</f>
        <v>12.982082952473585</v>
      </c>
      <c r="E108" s="59">
        <f t="shared" si="18"/>
        <v>13.128027971503162</v>
      </c>
      <c r="F108" s="59">
        <f t="shared" si="18"/>
        <v>13.170880694347211</v>
      </c>
      <c r="G108" s="59">
        <f t="shared" si="18"/>
        <v>13.163132112251045</v>
      </c>
      <c r="H108" s="59">
        <f t="shared" si="18"/>
        <v>13.231682078512847</v>
      </c>
      <c r="I108" s="59">
        <f t="shared" si="18"/>
        <v>13.307093084255797</v>
      </c>
      <c r="J108" s="59">
        <f t="shared" si="18"/>
        <v>13.382701923894727</v>
      </c>
      <c r="K108" s="59">
        <f t="shared" si="18"/>
        <v>13.450574183991433</v>
      </c>
      <c r="L108" s="59">
        <f t="shared" si="18"/>
        <v>13.531629531026782</v>
      </c>
      <c r="M108" s="59">
        <f t="shared" si="18"/>
        <v>13.591617638248445</v>
      </c>
      <c r="N108" s="59">
        <f t="shared" si="18"/>
        <v>13.665143866509931</v>
      </c>
      <c r="O108" s="59">
        <f t="shared" si="18"/>
        <v>13.75562405945376</v>
      </c>
      <c r="P108" s="59">
        <f t="shared" si="18"/>
        <v>13.778271988340567</v>
      </c>
      <c r="Q108" s="59">
        <f t="shared" si="18"/>
        <v>13.888455091890627</v>
      </c>
      <c r="R108" s="59">
        <f t="shared" si="18"/>
        <v>13.938301266320479</v>
      </c>
      <c r="S108" s="59">
        <f t="shared" si="18"/>
        <v>13.999577894483581</v>
      </c>
      <c r="T108" s="59">
        <f t="shared" si="18"/>
        <v>14.130872528896209</v>
      </c>
      <c r="U108" s="59">
        <f t="shared" si="18"/>
        <v>14.297056375249591</v>
      </c>
      <c r="V108" s="59">
        <f t="shared" si="18"/>
        <v>14.502598235234212</v>
      </c>
      <c r="W108" s="59">
        <f t="shared" si="18"/>
        <v>14.722063346659349</v>
      </c>
      <c r="X108" s="59">
        <f t="shared" si="18"/>
        <v>14.997076128338874</v>
      </c>
      <c r="Y108" s="59">
        <f t="shared" si="18"/>
        <v>15.235557748588956</v>
      </c>
      <c r="Z108" s="59">
        <f t="shared" si="18"/>
        <v>15.51767239896977</v>
      </c>
      <c r="AA108" s="59">
        <f t="shared" si="18"/>
        <v>15.775807220301798</v>
      </c>
      <c r="AB108" s="59">
        <f t="shared" si="18"/>
        <v>16.100172415701582</v>
      </c>
      <c r="AC108" s="59">
        <f t="shared" si="18"/>
        <v>16.468459771219518</v>
      </c>
      <c r="AD108" s="59">
        <f t="shared" si="18"/>
        <v>16.857526982027178</v>
      </c>
      <c r="AE108" s="59">
        <f t="shared" si="18"/>
        <v>17.263345700560482</v>
      </c>
      <c r="AF108" s="59">
        <f t="shared" si="18"/>
        <v>17.69216986523999</v>
      </c>
      <c r="AG108" s="59">
        <f t="shared" si="18"/>
        <v>18.146001049294352</v>
      </c>
      <c r="AH108" s="59">
        <f t="shared" si="18"/>
        <v>18.632120097477316</v>
      </c>
      <c r="AI108" s="59">
        <f t="shared" si="18"/>
        <v>19.10370176007573</v>
      </c>
      <c r="AJ108" s="59">
        <f t="shared" si="18"/>
        <v>19.608017567112498</v>
      </c>
      <c r="AK108" s="57"/>
    </row>
    <row r="109" spans="2:37" ht="15.75" customHeight="1" x14ac:dyDescent="0.45">
      <c r="B109" s="57" t="s">
        <v>279</v>
      </c>
      <c r="C109" s="59">
        <f t="shared" si="6"/>
        <v>60.045082815307047</v>
      </c>
      <c r="D109" s="59">
        <f t="shared" ref="D109:AJ109" si="19">D29*$H$10*D$90</f>
        <v>62.042790418004245</v>
      </c>
      <c r="E109" s="59">
        <f t="shared" si="19"/>
        <v>63.085527762533012</v>
      </c>
      <c r="F109" s="59">
        <f t="shared" si="19"/>
        <v>63.096264643397845</v>
      </c>
      <c r="G109" s="59">
        <f t="shared" si="19"/>
        <v>62.75065466387921</v>
      </c>
      <c r="H109" s="59">
        <f t="shared" si="19"/>
        <v>62.615260442100492</v>
      </c>
      <c r="I109" s="59">
        <f t="shared" si="19"/>
        <v>62.453040416875893</v>
      </c>
      <c r="J109" s="59">
        <f t="shared" si="19"/>
        <v>62.180760064781701</v>
      </c>
      <c r="K109" s="59">
        <f t="shared" si="19"/>
        <v>61.890344154266458</v>
      </c>
      <c r="L109" s="59">
        <f t="shared" si="19"/>
        <v>61.522777277483179</v>
      </c>
      <c r="M109" s="59">
        <f t="shared" si="19"/>
        <v>60.910375286931014</v>
      </c>
      <c r="N109" s="59">
        <f t="shared" si="19"/>
        <v>60.31854237181323</v>
      </c>
      <c r="O109" s="59">
        <f t="shared" si="19"/>
        <v>59.556204144513963</v>
      </c>
      <c r="P109" s="59">
        <f t="shared" si="19"/>
        <v>58.853152277330715</v>
      </c>
      <c r="Q109" s="59">
        <f t="shared" si="19"/>
        <v>58.186482867018398</v>
      </c>
      <c r="R109" s="59">
        <f t="shared" si="19"/>
        <v>57.57780611560564</v>
      </c>
      <c r="S109" s="59">
        <f t="shared" si="19"/>
        <v>57.01950533535198</v>
      </c>
      <c r="T109" s="59">
        <f t="shared" si="19"/>
        <v>56.630766878589149</v>
      </c>
      <c r="U109" s="59">
        <f t="shared" si="19"/>
        <v>56.443069207105566</v>
      </c>
      <c r="V109" s="59">
        <f t="shared" si="19"/>
        <v>56.286220774185772</v>
      </c>
      <c r="W109" s="59">
        <f t="shared" si="19"/>
        <v>56.270417219640976</v>
      </c>
      <c r="X109" s="59">
        <f t="shared" si="19"/>
        <v>56.259865140010731</v>
      </c>
      <c r="Y109" s="59">
        <f t="shared" si="19"/>
        <v>56.294119616613735</v>
      </c>
      <c r="Z109" s="59">
        <f t="shared" si="19"/>
        <v>56.164023019764734</v>
      </c>
      <c r="AA109" s="59">
        <f t="shared" si="19"/>
        <v>56.253632566057341</v>
      </c>
      <c r="AB109" s="59">
        <f t="shared" si="19"/>
        <v>56.314520937228146</v>
      </c>
      <c r="AC109" s="59">
        <f t="shared" si="19"/>
        <v>56.421734935373351</v>
      </c>
      <c r="AD109" s="59">
        <f t="shared" si="19"/>
        <v>56.655541757108502</v>
      </c>
      <c r="AE109" s="59">
        <f t="shared" si="19"/>
        <v>56.930017046988915</v>
      </c>
      <c r="AF109" s="59">
        <f t="shared" si="19"/>
        <v>57.171804173359391</v>
      </c>
      <c r="AG109" s="59">
        <f t="shared" si="19"/>
        <v>57.469174350144058</v>
      </c>
      <c r="AH109" s="59">
        <f t="shared" si="19"/>
        <v>57.796690570436752</v>
      </c>
      <c r="AI109" s="59">
        <f t="shared" si="19"/>
        <v>58.020508703088623</v>
      </c>
      <c r="AJ109" s="59">
        <f t="shared" si="19"/>
        <v>58.297445072982022</v>
      </c>
      <c r="AK109" s="57"/>
    </row>
    <row r="110" spans="2:37" ht="15.75" customHeight="1" x14ac:dyDescent="0.45">
      <c r="B110" s="57"/>
      <c r="C110" s="59"/>
      <c r="D110" s="59"/>
      <c r="E110" s="59"/>
      <c r="F110" s="59"/>
      <c r="G110" s="59"/>
      <c r="H110" s="59"/>
      <c r="I110" s="59"/>
      <c r="J110" s="59"/>
      <c r="K110" s="59"/>
      <c r="L110" s="59"/>
      <c r="M110" s="59"/>
      <c r="N110" s="59"/>
      <c r="O110" s="59"/>
      <c r="P110" s="59"/>
      <c r="Q110" s="59"/>
      <c r="R110" s="59"/>
      <c r="S110" s="59"/>
      <c r="T110" s="59"/>
      <c r="U110" s="59"/>
      <c r="V110" s="59"/>
      <c r="W110" s="59"/>
      <c r="X110" s="59"/>
      <c r="Y110" s="59"/>
      <c r="Z110" s="59"/>
      <c r="AA110" s="59"/>
      <c r="AB110" s="59"/>
      <c r="AC110" s="59"/>
      <c r="AD110" s="59"/>
      <c r="AE110" s="59"/>
      <c r="AF110" s="59"/>
      <c r="AG110" s="59"/>
      <c r="AH110" s="59"/>
      <c r="AI110" s="59"/>
      <c r="AJ110" s="59"/>
      <c r="AK110" s="57"/>
    </row>
    <row r="111" spans="2:37" ht="15.75" customHeight="1" x14ac:dyDescent="0.45">
      <c r="B111" s="57" t="s">
        <v>280</v>
      </c>
      <c r="C111" s="59"/>
      <c r="D111" s="59"/>
      <c r="E111" s="59"/>
      <c r="F111" s="59"/>
      <c r="G111" s="59"/>
      <c r="H111" s="59"/>
      <c r="I111" s="59"/>
      <c r="J111" s="59"/>
      <c r="K111" s="59"/>
      <c r="L111" s="59"/>
      <c r="M111" s="59"/>
      <c r="N111" s="59"/>
      <c r="O111" s="59"/>
      <c r="P111" s="59"/>
      <c r="Q111" s="59"/>
      <c r="R111" s="59"/>
      <c r="S111" s="59"/>
      <c r="T111" s="59"/>
      <c r="U111" s="59"/>
      <c r="V111" s="59"/>
      <c r="W111" s="59"/>
      <c r="X111" s="59"/>
      <c r="Y111" s="59"/>
      <c r="Z111" s="59"/>
      <c r="AA111" s="59"/>
      <c r="AB111" s="59"/>
      <c r="AC111" s="59"/>
      <c r="AD111" s="59"/>
      <c r="AE111" s="59"/>
      <c r="AF111" s="59"/>
      <c r="AG111" s="59"/>
      <c r="AH111" s="59"/>
      <c r="AI111" s="59"/>
      <c r="AJ111" s="59"/>
      <c r="AK111" s="57"/>
    </row>
    <row r="112" spans="2:37" ht="15.75" customHeight="1" x14ac:dyDescent="0.45">
      <c r="B112" s="57" t="s">
        <v>282</v>
      </c>
      <c r="C112" s="59">
        <f t="shared" ref="C112:C129" si="20">C32*$H$10</f>
        <v>36.508404357103061</v>
      </c>
      <c r="D112" s="59">
        <f t="shared" ref="D112:AJ112" si="21">D32*$H$10*D$90</f>
        <v>37.476659658817276</v>
      </c>
      <c r="E112" s="59">
        <f t="shared" si="21"/>
        <v>38.038613787313707</v>
      </c>
      <c r="F112" s="59">
        <f t="shared" si="21"/>
        <v>38.52978393601127</v>
      </c>
      <c r="G112" s="59">
        <f t="shared" si="21"/>
        <v>38.903553256381088</v>
      </c>
      <c r="H112" s="59">
        <f t="shared" si="21"/>
        <v>39.25116623493809</v>
      </c>
      <c r="I112" s="59">
        <f t="shared" si="21"/>
        <v>39.639116737537819</v>
      </c>
      <c r="J112" s="59">
        <f t="shared" si="21"/>
        <v>40.051527345979054</v>
      </c>
      <c r="K112" s="59">
        <f t="shared" si="21"/>
        <v>40.521277534678489</v>
      </c>
      <c r="L112" s="59">
        <f t="shared" si="21"/>
        <v>40.984185698173413</v>
      </c>
      <c r="M112" s="59">
        <f t="shared" si="21"/>
        <v>41.409268096099794</v>
      </c>
      <c r="N112" s="59">
        <f t="shared" si="21"/>
        <v>41.971263114769521</v>
      </c>
      <c r="O112" s="59">
        <f t="shared" si="21"/>
        <v>42.420209981504868</v>
      </c>
      <c r="P112" s="59">
        <f t="shared" si="21"/>
        <v>42.877140778431901</v>
      </c>
      <c r="Q112" s="59">
        <f t="shared" si="21"/>
        <v>43.354726915363564</v>
      </c>
      <c r="R112" s="59">
        <f t="shared" si="21"/>
        <v>43.820802686268024</v>
      </c>
      <c r="S112" s="59">
        <f t="shared" si="21"/>
        <v>44.288257082518648</v>
      </c>
      <c r="T112" s="59">
        <f t="shared" si="21"/>
        <v>44.778555878768096</v>
      </c>
      <c r="U112" s="59">
        <f t="shared" si="21"/>
        <v>45.25418634774082</v>
      </c>
      <c r="V112" s="59">
        <f t="shared" si="21"/>
        <v>45.719440768495517</v>
      </c>
      <c r="W112" s="59">
        <f t="shared" si="21"/>
        <v>46.192354192005965</v>
      </c>
      <c r="X112" s="59">
        <f t="shared" si="21"/>
        <v>46.674485496389302</v>
      </c>
      <c r="Y112" s="59">
        <f t="shared" si="21"/>
        <v>47.146389019525976</v>
      </c>
      <c r="Z112" s="59">
        <f t="shared" si="21"/>
        <v>47.622867124396883</v>
      </c>
      <c r="AA112" s="59">
        <f t="shared" si="21"/>
        <v>48.098473092448344</v>
      </c>
      <c r="AB112" s="59">
        <f t="shared" si="21"/>
        <v>48.580332688892604</v>
      </c>
      <c r="AC112" s="59">
        <f t="shared" si="21"/>
        <v>49.10331137205845</v>
      </c>
      <c r="AD112" s="59">
        <f t="shared" si="21"/>
        <v>49.632157452027066</v>
      </c>
      <c r="AE112" s="59">
        <f t="shared" si="21"/>
        <v>50.197036779717244</v>
      </c>
      <c r="AF112" s="59">
        <f t="shared" si="21"/>
        <v>50.75921770778794</v>
      </c>
      <c r="AG112" s="59">
        <f t="shared" si="21"/>
        <v>51.348430714184261</v>
      </c>
      <c r="AH112" s="59">
        <f t="shared" si="21"/>
        <v>51.933557402859989</v>
      </c>
      <c r="AI112" s="59">
        <f t="shared" si="21"/>
        <v>52.515470261492709</v>
      </c>
      <c r="AJ112" s="59">
        <f t="shared" si="21"/>
        <v>53.083644794278534</v>
      </c>
      <c r="AK112" s="57"/>
    </row>
    <row r="113" spans="2:37" ht="15.75" customHeight="1" x14ac:dyDescent="0.45">
      <c r="B113" s="57" t="s">
        <v>284</v>
      </c>
      <c r="C113" s="59">
        <f t="shared" si="20"/>
        <v>2.0487654322185489</v>
      </c>
      <c r="D113" s="59">
        <f t="shared" ref="D113:AJ113" si="22">D33*$H$10*D$90</f>
        <v>2.1002495659833689</v>
      </c>
      <c r="E113" s="59">
        <f t="shared" si="22"/>
        <v>2.1267026357120411</v>
      </c>
      <c r="F113" s="59">
        <f t="shared" si="22"/>
        <v>2.1498502591450821</v>
      </c>
      <c r="G113" s="59">
        <f t="shared" si="22"/>
        <v>2.1674539609362449</v>
      </c>
      <c r="H113" s="59">
        <f t="shared" si="22"/>
        <v>2.1838611214258159</v>
      </c>
      <c r="I113" s="59">
        <f t="shared" si="22"/>
        <v>2.2022257111765846</v>
      </c>
      <c r="J113" s="59">
        <f t="shared" si="22"/>
        <v>2.2217834122247573</v>
      </c>
      <c r="K113" s="59">
        <f t="shared" si="22"/>
        <v>2.2441029605977114</v>
      </c>
      <c r="L113" s="59">
        <f t="shared" si="22"/>
        <v>2.2660850700600039</v>
      </c>
      <c r="M113" s="59">
        <f t="shared" si="22"/>
        <v>2.2862972485137032</v>
      </c>
      <c r="N113" s="59">
        <f t="shared" si="22"/>
        <v>2.3130406871833582</v>
      </c>
      <c r="O113" s="59">
        <f t="shared" si="22"/>
        <v>2.3344157048188774</v>
      </c>
      <c r="P113" s="59">
        <f t="shared" si="22"/>
        <v>2.3561697694511805</v>
      </c>
      <c r="Q113" s="59">
        <f t="shared" si="22"/>
        <v>2.378917610769451</v>
      </c>
      <c r="R113" s="59">
        <f t="shared" si="22"/>
        <v>2.4011174172015934</v>
      </c>
      <c r="S113" s="59">
        <f t="shared" si="22"/>
        <v>2.4233846134799792</v>
      </c>
      <c r="T113" s="59">
        <f t="shared" si="22"/>
        <v>2.4467570074336016</v>
      </c>
      <c r="U113" s="59">
        <f t="shared" si="22"/>
        <v>2.46942109621064</v>
      </c>
      <c r="V113" s="59">
        <f t="shared" si="22"/>
        <v>2.4916067920921572</v>
      </c>
      <c r="W113" s="59">
        <f t="shared" si="22"/>
        <v>2.5141669119595762</v>
      </c>
      <c r="X113" s="59">
        <f t="shared" si="22"/>
        <v>2.5371544803383905</v>
      </c>
      <c r="Y113" s="59">
        <f t="shared" si="22"/>
        <v>2.5596765506685792</v>
      </c>
      <c r="Z113" s="59">
        <f t="shared" si="22"/>
        <v>2.5824062239718937</v>
      </c>
      <c r="AA113" s="59">
        <f t="shared" si="22"/>
        <v>2.6050991892523996</v>
      </c>
      <c r="AB113" s="59">
        <f t="shared" si="22"/>
        <v>2.6281030769186122</v>
      </c>
      <c r="AC113" s="59">
        <f t="shared" si="22"/>
        <v>2.653060644943086</v>
      </c>
      <c r="AD113" s="59">
        <f t="shared" si="22"/>
        <v>2.6782952956844017</v>
      </c>
      <c r="AE113" s="59">
        <f t="shared" si="22"/>
        <v>2.7052526160257617</v>
      </c>
      <c r="AF113" s="59">
        <f t="shared" si="22"/>
        <v>2.7320710413021332</v>
      </c>
      <c r="AG113" s="59">
        <f t="shared" si="22"/>
        <v>2.7601940024739533</v>
      </c>
      <c r="AH113" s="59">
        <f t="shared" si="22"/>
        <v>2.7881093188719568</v>
      </c>
      <c r="AI113" s="59">
        <f t="shared" si="22"/>
        <v>2.8158728794806227</v>
      </c>
      <c r="AJ113" s="59">
        <f t="shared" si="22"/>
        <v>2.8429741259444041</v>
      </c>
      <c r="AK113" s="57"/>
    </row>
    <row r="114" spans="2:37" ht="15.75" customHeight="1" x14ac:dyDescent="0.45">
      <c r="B114" s="57" t="s">
        <v>286</v>
      </c>
      <c r="C114" s="59">
        <f t="shared" si="20"/>
        <v>22.845353878470483</v>
      </c>
      <c r="D114" s="59">
        <f t="shared" ref="D114:AJ114" si="23">D34*$H$10*D$90</f>
        <v>23.363482785618473</v>
      </c>
      <c r="E114" s="59">
        <f t="shared" si="23"/>
        <v>23.630513289729581</v>
      </c>
      <c r="F114" s="59">
        <f t="shared" si="23"/>
        <v>23.850107422734975</v>
      </c>
      <c r="G114" s="59">
        <f t="shared" si="23"/>
        <v>24.02161574693185</v>
      </c>
      <c r="H114" s="59">
        <f t="shared" si="23"/>
        <v>24.161966584908672</v>
      </c>
      <c r="I114" s="59">
        <f t="shared" si="23"/>
        <v>24.314800883116774</v>
      </c>
      <c r="J114" s="59">
        <f t="shared" si="23"/>
        <v>24.48477686970708</v>
      </c>
      <c r="K114" s="59">
        <f t="shared" si="23"/>
        <v>24.691945184313738</v>
      </c>
      <c r="L114" s="59">
        <f t="shared" si="23"/>
        <v>24.901311813933571</v>
      </c>
      <c r="M114" s="59">
        <f t="shared" si="23"/>
        <v>25.088566284623102</v>
      </c>
      <c r="N114" s="59">
        <f t="shared" si="23"/>
        <v>25.355089997266983</v>
      </c>
      <c r="O114" s="59">
        <f t="shared" si="23"/>
        <v>25.547993359037033</v>
      </c>
      <c r="P114" s="59">
        <f t="shared" si="23"/>
        <v>25.737471868802903</v>
      </c>
      <c r="Q114" s="59">
        <f t="shared" si="23"/>
        <v>25.938425175389689</v>
      </c>
      <c r="R114" s="59">
        <f t="shared" si="23"/>
        <v>26.131509038138539</v>
      </c>
      <c r="S114" s="59">
        <f t="shared" si="23"/>
        <v>26.321297058192844</v>
      </c>
      <c r="T114" s="59">
        <f t="shared" si="23"/>
        <v>26.523727528905631</v>
      </c>
      <c r="U114" s="59">
        <f t="shared" si="23"/>
        <v>26.716284483306339</v>
      </c>
      <c r="V114" s="59">
        <f t="shared" si="23"/>
        <v>26.899220862316344</v>
      </c>
      <c r="W114" s="59">
        <f t="shared" si="23"/>
        <v>27.083887563650233</v>
      </c>
      <c r="X114" s="59">
        <f t="shared" si="23"/>
        <v>27.272636150530371</v>
      </c>
      <c r="Y114" s="59">
        <f t="shared" si="23"/>
        <v>27.453696617484656</v>
      </c>
      <c r="Z114" s="59">
        <f t="shared" si="23"/>
        <v>27.633903131526658</v>
      </c>
      <c r="AA114" s="59">
        <f t="shared" si="23"/>
        <v>27.810366263238159</v>
      </c>
      <c r="AB114" s="59">
        <f t="shared" si="23"/>
        <v>27.994351440060495</v>
      </c>
      <c r="AC114" s="59">
        <f t="shared" si="23"/>
        <v>28.190310799393387</v>
      </c>
      <c r="AD114" s="59">
        <f t="shared" si="23"/>
        <v>28.395740363441721</v>
      </c>
      <c r="AE114" s="59">
        <f t="shared" si="23"/>
        <v>28.612256846089036</v>
      </c>
      <c r="AF114" s="59">
        <f t="shared" si="23"/>
        <v>28.834110627555507</v>
      </c>
      <c r="AG114" s="59">
        <f t="shared" si="23"/>
        <v>29.065605897166947</v>
      </c>
      <c r="AH114" s="59">
        <f t="shared" si="23"/>
        <v>29.292176981773359</v>
      </c>
      <c r="AI114" s="59">
        <f t="shared" si="23"/>
        <v>29.515110802074886</v>
      </c>
      <c r="AJ114" s="59">
        <f t="shared" si="23"/>
        <v>29.729866641357656</v>
      </c>
      <c r="AK114" s="57"/>
    </row>
    <row r="115" spans="2:37" ht="15.75" customHeight="1" x14ac:dyDescent="0.45">
      <c r="B115" s="57" t="s">
        <v>288</v>
      </c>
      <c r="C115" s="59">
        <f t="shared" si="20"/>
        <v>9.7103041760620403</v>
      </c>
      <c r="D115" s="59">
        <f t="shared" ref="D115:AJ115" si="24">D35*$H$10*D$90</f>
        <v>10.06448270387471</v>
      </c>
      <c r="E115" s="59">
        <f t="shared" si="24"/>
        <v>10.321655818490164</v>
      </c>
      <c r="F115" s="59">
        <f t="shared" si="24"/>
        <v>10.556318750321104</v>
      </c>
      <c r="G115" s="59">
        <f t="shared" si="24"/>
        <v>10.76881027496422</v>
      </c>
      <c r="H115" s="59">
        <f t="shared" si="24"/>
        <v>10.967082728354757</v>
      </c>
      <c r="I115" s="59">
        <f t="shared" si="24"/>
        <v>11.172534982601732</v>
      </c>
      <c r="J115" s="59">
        <f t="shared" si="24"/>
        <v>11.388117809097247</v>
      </c>
      <c r="K115" s="59">
        <f t="shared" si="24"/>
        <v>11.624138849304458</v>
      </c>
      <c r="L115" s="59">
        <f t="shared" si="24"/>
        <v>11.864279341566926</v>
      </c>
      <c r="M115" s="59">
        <f t="shared" si="24"/>
        <v>12.096184072473619</v>
      </c>
      <c r="N115" s="59">
        <f t="shared" si="24"/>
        <v>12.372109964423631</v>
      </c>
      <c r="O115" s="59">
        <f t="shared" si="24"/>
        <v>12.613813990796226</v>
      </c>
      <c r="P115" s="59">
        <f t="shared" si="24"/>
        <v>12.856812350466472</v>
      </c>
      <c r="Q115" s="59">
        <f t="shared" si="24"/>
        <v>13.109061712515766</v>
      </c>
      <c r="R115" s="59">
        <f t="shared" si="24"/>
        <v>13.360721234354141</v>
      </c>
      <c r="S115" s="59">
        <f t="shared" si="24"/>
        <v>13.614225621434244</v>
      </c>
      <c r="T115" s="59">
        <f t="shared" si="24"/>
        <v>13.878131137202072</v>
      </c>
      <c r="U115" s="59">
        <f t="shared" si="24"/>
        <v>14.140517968465625</v>
      </c>
      <c r="V115" s="59">
        <f t="shared" si="24"/>
        <v>14.401392700055908</v>
      </c>
      <c r="W115" s="59">
        <f t="shared" si="24"/>
        <v>14.667043879187011</v>
      </c>
      <c r="X115" s="59">
        <f t="shared" si="24"/>
        <v>14.938896130572212</v>
      </c>
      <c r="Y115" s="59">
        <f t="shared" si="24"/>
        <v>15.210795234938223</v>
      </c>
      <c r="Z115" s="59">
        <f t="shared" si="24"/>
        <v>15.486562500725938</v>
      </c>
      <c r="AA115" s="59">
        <f t="shared" si="24"/>
        <v>15.767204108184652</v>
      </c>
      <c r="AB115" s="59">
        <f t="shared" si="24"/>
        <v>16.056125680065108</v>
      </c>
      <c r="AC115" s="59">
        <f t="shared" si="24"/>
        <v>16.356041497007418</v>
      </c>
      <c r="AD115" s="59">
        <f t="shared" si="24"/>
        <v>16.665726222401691</v>
      </c>
      <c r="AE115" s="59">
        <f t="shared" si="24"/>
        <v>16.986384034269363</v>
      </c>
      <c r="AF115" s="59">
        <f t="shared" si="24"/>
        <v>17.314761658505351</v>
      </c>
      <c r="AG115" s="59">
        <f t="shared" si="24"/>
        <v>17.653608637831066</v>
      </c>
      <c r="AH115" s="59">
        <f t="shared" si="24"/>
        <v>17.99413748687202</v>
      </c>
      <c r="AI115" s="59">
        <f t="shared" si="24"/>
        <v>18.337090487937385</v>
      </c>
      <c r="AJ115" s="59">
        <f t="shared" si="24"/>
        <v>18.674792271667169</v>
      </c>
      <c r="AK115" s="57"/>
    </row>
    <row r="116" spans="2:37" ht="15.75" customHeight="1" x14ac:dyDescent="0.45">
      <c r="B116" s="57" t="s">
        <v>290</v>
      </c>
      <c r="C116" s="59">
        <f t="shared" si="20"/>
        <v>1.903980855886817</v>
      </c>
      <c r="D116" s="59">
        <f t="shared" ref="D116:AJ116" si="25">D36*$H$10*D$90</f>
        <v>1.948443689808423</v>
      </c>
      <c r="E116" s="59">
        <f t="shared" si="25"/>
        <v>1.9597433843083589</v>
      </c>
      <c r="F116" s="59">
        <f t="shared" si="25"/>
        <v>1.9735088596053096</v>
      </c>
      <c r="G116" s="59">
        <f t="shared" si="25"/>
        <v>1.9456705764557995</v>
      </c>
      <c r="H116" s="59">
        <f t="shared" si="25"/>
        <v>1.9382558002488461</v>
      </c>
      <c r="I116" s="59">
        <f t="shared" si="25"/>
        <v>1.9495547036356402</v>
      </c>
      <c r="J116" s="59">
        <f t="shared" si="25"/>
        <v>1.9568505966915417</v>
      </c>
      <c r="K116" s="59">
        <f t="shared" si="25"/>
        <v>1.9610903045099004</v>
      </c>
      <c r="L116" s="59">
        <f t="shared" si="25"/>
        <v>1.9525097233329551</v>
      </c>
      <c r="M116" s="59">
        <f t="shared" si="25"/>
        <v>1.9382186909447412</v>
      </c>
      <c r="N116" s="59">
        <f t="shared" si="25"/>
        <v>1.9310222446129124</v>
      </c>
      <c r="O116" s="59">
        <f t="shared" si="25"/>
        <v>1.9239846694345828</v>
      </c>
      <c r="P116" s="59">
        <f t="shared" si="25"/>
        <v>1.9266872471506629</v>
      </c>
      <c r="Q116" s="59">
        <f t="shared" si="25"/>
        <v>1.9283230955582327</v>
      </c>
      <c r="R116" s="59">
        <f t="shared" si="25"/>
        <v>1.9274516166261355</v>
      </c>
      <c r="S116" s="59">
        <f t="shared" si="25"/>
        <v>1.9293463943697666</v>
      </c>
      <c r="T116" s="59">
        <f t="shared" si="25"/>
        <v>1.9299390832396519</v>
      </c>
      <c r="U116" s="59">
        <f t="shared" si="25"/>
        <v>1.9279618843596835</v>
      </c>
      <c r="V116" s="59">
        <f t="shared" si="25"/>
        <v>1.9272208717943655</v>
      </c>
      <c r="W116" s="59">
        <f t="shared" si="25"/>
        <v>1.9272560439747399</v>
      </c>
      <c r="X116" s="59">
        <f t="shared" si="25"/>
        <v>1.9257967113434993</v>
      </c>
      <c r="Y116" s="59">
        <f t="shared" si="25"/>
        <v>1.9222208528100999</v>
      </c>
      <c r="Z116" s="59">
        <f t="shared" si="25"/>
        <v>1.9199932291179311</v>
      </c>
      <c r="AA116" s="59">
        <f t="shared" si="25"/>
        <v>1.9158021869665303</v>
      </c>
      <c r="AB116" s="59">
        <f t="shared" si="25"/>
        <v>1.9017545020478017</v>
      </c>
      <c r="AC116" s="59">
        <f t="shared" si="25"/>
        <v>1.9038993325150608</v>
      </c>
      <c r="AD116" s="59">
        <f t="shared" si="25"/>
        <v>1.8923962506669694</v>
      </c>
      <c r="AE116" s="59">
        <f t="shared" si="25"/>
        <v>1.8931435199587017</v>
      </c>
      <c r="AF116" s="59">
        <f t="shared" si="25"/>
        <v>1.8782739366808372</v>
      </c>
      <c r="AG116" s="59">
        <f t="shared" si="25"/>
        <v>1.8690235525966585</v>
      </c>
      <c r="AH116" s="59">
        <f t="shared" si="25"/>
        <v>1.859134074050421</v>
      </c>
      <c r="AI116" s="59">
        <f t="shared" si="25"/>
        <v>1.8473965359900704</v>
      </c>
      <c r="AJ116" s="59">
        <f t="shared" si="25"/>
        <v>1.8360116516967007</v>
      </c>
      <c r="AK116" s="57"/>
    </row>
    <row r="117" spans="2:37" ht="15.75" customHeight="1" x14ac:dyDescent="0.45">
      <c r="B117" s="57" t="s">
        <v>292</v>
      </c>
      <c r="C117" s="59">
        <f t="shared" si="20"/>
        <v>18.768796353215503</v>
      </c>
      <c r="D117" s="59">
        <f t="shared" ref="D117:AJ117" si="26">D37*$H$10*D$90</f>
        <v>18.471366104957195</v>
      </c>
      <c r="E117" s="59">
        <f t="shared" si="26"/>
        <v>20.257565413869333</v>
      </c>
      <c r="F117" s="59">
        <f t="shared" si="26"/>
        <v>17.592712054790113</v>
      </c>
      <c r="G117" s="59">
        <f t="shared" si="26"/>
        <v>17.604315003265256</v>
      </c>
      <c r="H117" s="59">
        <f t="shared" si="26"/>
        <v>18.413762684613324</v>
      </c>
      <c r="I117" s="59">
        <f t="shared" si="26"/>
        <v>18.551201373744437</v>
      </c>
      <c r="J117" s="59">
        <f t="shared" si="26"/>
        <v>18.606106378308848</v>
      </c>
      <c r="K117" s="59">
        <f t="shared" si="26"/>
        <v>18.655565706626817</v>
      </c>
      <c r="L117" s="59">
        <f t="shared" si="26"/>
        <v>18.568477622155754</v>
      </c>
      <c r="M117" s="59">
        <f t="shared" si="26"/>
        <v>18.490177755664067</v>
      </c>
      <c r="N117" s="59">
        <f t="shared" si="26"/>
        <v>18.435810319123206</v>
      </c>
      <c r="O117" s="59">
        <f t="shared" si="26"/>
        <v>18.429693874307958</v>
      </c>
      <c r="P117" s="59">
        <f t="shared" si="26"/>
        <v>18.286358213596195</v>
      </c>
      <c r="Q117" s="59">
        <f t="shared" si="26"/>
        <v>18.258639242247533</v>
      </c>
      <c r="R117" s="59">
        <f t="shared" si="26"/>
        <v>18.236023909265541</v>
      </c>
      <c r="S117" s="59">
        <f t="shared" si="26"/>
        <v>18.216573506749523</v>
      </c>
      <c r="T117" s="59">
        <f t="shared" si="26"/>
        <v>18.185518716337064</v>
      </c>
      <c r="U117" s="59">
        <f t="shared" si="26"/>
        <v>17.960367238991321</v>
      </c>
      <c r="V117" s="59">
        <f t="shared" si="26"/>
        <v>17.932315797796676</v>
      </c>
      <c r="W117" s="59">
        <f t="shared" si="26"/>
        <v>17.87090907368669</v>
      </c>
      <c r="X117" s="59">
        <f t="shared" si="26"/>
        <v>17.842761409681849</v>
      </c>
      <c r="Y117" s="59">
        <f t="shared" si="26"/>
        <v>17.815804810194056</v>
      </c>
      <c r="Z117" s="59">
        <f t="shared" si="26"/>
        <v>17.790408190238331</v>
      </c>
      <c r="AA117" s="59">
        <f t="shared" si="26"/>
        <v>17.767996122219547</v>
      </c>
      <c r="AB117" s="59">
        <f t="shared" si="26"/>
        <v>17.731075945447373</v>
      </c>
      <c r="AC117" s="59">
        <f t="shared" si="26"/>
        <v>17.817307630966038</v>
      </c>
      <c r="AD117" s="59">
        <f t="shared" si="26"/>
        <v>17.710382697848214</v>
      </c>
      <c r="AE117" s="59">
        <f t="shared" si="26"/>
        <v>17.703915408045535</v>
      </c>
      <c r="AF117" s="59">
        <f t="shared" si="26"/>
        <v>17.645170114901681</v>
      </c>
      <c r="AG117" s="59">
        <f t="shared" si="26"/>
        <v>17.633640087821544</v>
      </c>
      <c r="AH117" s="59">
        <f t="shared" si="26"/>
        <v>17.626679244998524</v>
      </c>
      <c r="AI117" s="59">
        <f t="shared" si="26"/>
        <v>17.627936365608122</v>
      </c>
      <c r="AJ117" s="59">
        <f t="shared" si="26"/>
        <v>17.61407672096508</v>
      </c>
      <c r="AK117" s="57"/>
    </row>
    <row r="118" spans="2:37" ht="15.75" customHeight="1" x14ac:dyDescent="0.45">
      <c r="B118" s="57" t="s">
        <v>294</v>
      </c>
      <c r="C118" s="59">
        <f t="shared" si="20"/>
        <v>15.25571300328472</v>
      </c>
      <c r="D118" s="59">
        <f t="shared" ref="D118:AJ118" si="27">D38*$H$10*D$90</f>
        <v>14.893882003293697</v>
      </c>
      <c r="E118" s="59">
        <f t="shared" si="27"/>
        <v>16.669492827956137</v>
      </c>
      <c r="F118" s="59">
        <f t="shared" si="27"/>
        <v>13.999887328405975</v>
      </c>
      <c r="G118" s="59">
        <f t="shared" si="27"/>
        <v>14.005863010685838</v>
      </c>
      <c r="H118" s="59">
        <f t="shared" si="27"/>
        <v>14.811339879397229</v>
      </c>
      <c r="I118" s="59">
        <f t="shared" si="27"/>
        <v>14.945615707393438</v>
      </c>
      <c r="J118" s="59">
        <f t="shared" si="27"/>
        <v>14.997847788300666</v>
      </c>
      <c r="K118" s="59">
        <f t="shared" si="27"/>
        <v>15.044066701490868</v>
      </c>
      <c r="L118" s="59">
        <f t="shared" si="27"/>
        <v>14.953880278743974</v>
      </c>
      <c r="M118" s="59">
        <f t="shared" si="27"/>
        <v>14.874548347665046</v>
      </c>
      <c r="N118" s="59">
        <f t="shared" si="27"/>
        <v>14.81641497319505</v>
      </c>
      <c r="O118" s="59">
        <f t="shared" si="27"/>
        <v>14.810292933255997</v>
      </c>
      <c r="P118" s="59">
        <f t="shared" si="27"/>
        <v>14.666863607293312</v>
      </c>
      <c r="Q118" s="59">
        <f t="shared" si="27"/>
        <v>14.639724956132698</v>
      </c>
      <c r="R118" s="59">
        <f t="shared" si="27"/>
        <v>14.618789471294756</v>
      </c>
      <c r="S118" s="59">
        <f t="shared" si="27"/>
        <v>14.601700679660359</v>
      </c>
      <c r="T118" s="59">
        <f t="shared" si="27"/>
        <v>14.573127838172777</v>
      </c>
      <c r="U118" s="59">
        <f t="shared" si="27"/>
        <v>14.351766291193599</v>
      </c>
      <c r="V118" s="59">
        <f t="shared" si="27"/>
        <v>14.328522489112096</v>
      </c>
      <c r="W118" s="59">
        <f t="shared" si="27"/>
        <v>14.271654795307279</v>
      </c>
      <c r="X118" s="59">
        <f t="shared" si="27"/>
        <v>14.249192462225635</v>
      </c>
      <c r="Y118" s="59">
        <f t="shared" si="27"/>
        <v>14.22846202657183</v>
      </c>
      <c r="Z118" s="59">
        <f t="shared" si="27"/>
        <v>14.20989164861925</v>
      </c>
      <c r="AA118" s="59">
        <f t="shared" si="27"/>
        <v>14.194763072982548</v>
      </c>
      <c r="AB118" s="59">
        <f t="shared" si="27"/>
        <v>14.165743955081018</v>
      </c>
      <c r="AC118" s="59">
        <f t="shared" si="27"/>
        <v>14.259929003493056</v>
      </c>
      <c r="AD118" s="59">
        <f t="shared" si="27"/>
        <v>14.161119337656563</v>
      </c>
      <c r="AE118" s="59">
        <f t="shared" si="27"/>
        <v>14.163303113935564</v>
      </c>
      <c r="AF118" s="59">
        <f t="shared" si="27"/>
        <v>14.113222574515015</v>
      </c>
      <c r="AG118" s="59">
        <f t="shared" si="27"/>
        <v>14.110368146787417</v>
      </c>
      <c r="AH118" s="59">
        <f t="shared" si="27"/>
        <v>14.113076794351882</v>
      </c>
      <c r="AI118" s="59">
        <f t="shared" si="27"/>
        <v>14.124331819945738</v>
      </c>
      <c r="AJ118" s="59">
        <f t="shared" si="27"/>
        <v>14.121459076232705</v>
      </c>
      <c r="AK118" s="57"/>
    </row>
    <row r="119" spans="2:37" ht="15.75" customHeight="1" x14ac:dyDescent="0.45">
      <c r="B119" s="57" t="s">
        <v>296</v>
      </c>
      <c r="C119" s="59">
        <f t="shared" si="20"/>
        <v>1.3670258791041476</v>
      </c>
      <c r="D119" s="59">
        <f t="shared" ref="D119:AJ119" si="28">D39*$H$10*D$90</f>
        <v>1.3728921878395881</v>
      </c>
      <c r="E119" s="59">
        <f t="shared" si="28"/>
        <v>1.3455045050130576</v>
      </c>
      <c r="F119" s="59">
        <f t="shared" si="28"/>
        <v>1.3056993779645452</v>
      </c>
      <c r="G119" s="59">
        <f t="shared" si="28"/>
        <v>1.2627214050280999</v>
      </c>
      <c r="H119" s="59">
        <f t="shared" si="28"/>
        <v>1.2292274425689282</v>
      </c>
      <c r="I119" s="59">
        <f t="shared" si="28"/>
        <v>1.1940298192477277</v>
      </c>
      <c r="J119" s="59">
        <f t="shared" si="28"/>
        <v>1.1562095880189018</v>
      </c>
      <c r="K119" s="59">
        <f t="shared" si="28"/>
        <v>1.1202338630027968</v>
      </c>
      <c r="L119" s="59">
        <f t="shared" si="28"/>
        <v>1.0867092284140734</v>
      </c>
      <c r="M119" s="59">
        <f t="shared" si="28"/>
        <v>1.0531609568160016</v>
      </c>
      <c r="N119" s="59">
        <f t="shared" si="28"/>
        <v>1.0173845860004682</v>
      </c>
      <c r="O119" s="59">
        <f t="shared" si="28"/>
        <v>0.98183720178844613</v>
      </c>
      <c r="P119" s="59">
        <f t="shared" si="28"/>
        <v>0.94616962484777145</v>
      </c>
      <c r="Q119" s="59">
        <f t="shared" si="28"/>
        <v>0.92723290240184564</v>
      </c>
      <c r="R119" s="59">
        <f t="shared" si="28"/>
        <v>0.90715649579576552</v>
      </c>
      <c r="S119" s="59">
        <f t="shared" si="28"/>
        <v>0.88834519541347889</v>
      </c>
      <c r="T119" s="59">
        <f t="shared" si="28"/>
        <v>0.87025110684754903</v>
      </c>
      <c r="U119" s="59">
        <f t="shared" si="28"/>
        <v>0.85304804508941412</v>
      </c>
      <c r="V119" s="59">
        <f t="shared" si="28"/>
        <v>0.83530851274490425</v>
      </c>
      <c r="W119" s="59">
        <f t="shared" si="28"/>
        <v>0.8200227386586737</v>
      </c>
      <c r="X119" s="59">
        <f t="shared" si="28"/>
        <v>0.80414165287530315</v>
      </c>
      <c r="Y119" s="59">
        <f t="shared" si="28"/>
        <v>0.7879174557708799</v>
      </c>
      <c r="Z119" s="59">
        <f t="shared" si="28"/>
        <v>0.77117688383357419</v>
      </c>
      <c r="AA119" s="59">
        <f t="shared" si="28"/>
        <v>0.762950818977156</v>
      </c>
      <c r="AB119" s="59">
        <f t="shared" si="28"/>
        <v>0.75476719256856095</v>
      </c>
      <c r="AC119" s="59">
        <f t="shared" si="28"/>
        <v>0.74547494412886439</v>
      </c>
      <c r="AD119" s="59">
        <f t="shared" si="28"/>
        <v>0.73739343163500726</v>
      </c>
      <c r="AE119" s="59">
        <f t="shared" si="28"/>
        <v>0.72944557727234982</v>
      </c>
      <c r="AF119" s="59">
        <f t="shared" si="28"/>
        <v>0.72238305205349085</v>
      </c>
      <c r="AG119" s="59">
        <f t="shared" si="28"/>
        <v>0.71489832957672139</v>
      </c>
      <c r="AH119" s="59">
        <f t="shared" si="28"/>
        <v>0.7084372525348287</v>
      </c>
      <c r="AI119" s="59">
        <f t="shared" si="28"/>
        <v>0.70023555673756854</v>
      </c>
      <c r="AJ119" s="59">
        <f t="shared" si="28"/>
        <v>0.69311613839994513</v>
      </c>
      <c r="AK119" s="57"/>
    </row>
    <row r="120" spans="2:37" ht="15.75" customHeight="1" x14ac:dyDescent="0.45">
      <c r="B120" s="57" t="s">
        <v>298</v>
      </c>
      <c r="C120" s="59">
        <f t="shared" si="20"/>
        <v>13.88868735562329</v>
      </c>
      <c r="D120" s="59">
        <f t="shared" ref="D120:AJ120" si="29">D40*$H$10*D$90</f>
        <v>13.520989918594855</v>
      </c>
      <c r="E120" s="59">
        <f t="shared" si="29"/>
        <v>15.323988543974913</v>
      </c>
      <c r="F120" s="59">
        <f t="shared" si="29"/>
        <v>12.694188068336665</v>
      </c>
      <c r="G120" s="59">
        <f t="shared" si="29"/>
        <v>12.743141605657737</v>
      </c>
      <c r="H120" s="59">
        <f t="shared" si="29"/>
        <v>13.582112672670872</v>
      </c>
      <c r="I120" s="59">
        <f t="shared" si="29"/>
        <v>13.751585902887877</v>
      </c>
      <c r="J120" s="59">
        <f t="shared" si="29"/>
        <v>13.841637979115573</v>
      </c>
      <c r="K120" s="59">
        <f t="shared" si="29"/>
        <v>13.923833295646403</v>
      </c>
      <c r="L120" s="59">
        <f t="shared" si="29"/>
        <v>13.867170829106335</v>
      </c>
      <c r="M120" s="59">
        <f t="shared" si="29"/>
        <v>13.821387169593557</v>
      </c>
      <c r="N120" s="59">
        <f t="shared" si="29"/>
        <v>13.799030829759833</v>
      </c>
      <c r="O120" s="59">
        <f t="shared" si="29"/>
        <v>13.828455731467546</v>
      </c>
      <c r="P120" s="59">
        <f t="shared" si="29"/>
        <v>13.720693982445543</v>
      </c>
      <c r="Q120" s="59">
        <f t="shared" si="29"/>
        <v>13.712491832360337</v>
      </c>
      <c r="R120" s="59">
        <f t="shared" si="29"/>
        <v>13.711632813143428</v>
      </c>
      <c r="S120" s="59">
        <f t="shared" si="29"/>
        <v>13.713355484246881</v>
      </c>
      <c r="T120" s="59">
        <f t="shared" si="29"/>
        <v>13.702876509880397</v>
      </c>
      <c r="U120" s="59">
        <f t="shared" si="29"/>
        <v>13.498718526629544</v>
      </c>
      <c r="V120" s="59">
        <f t="shared" si="29"/>
        <v>13.493214315997999</v>
      </c>
      <c r="W120" s="59">
        <f t="shared" si="29"/>
        <v>13.451631672655363</v>
      </c>
      <c r="X120" s="59">
        <f t="shared" si="29"/>
        <v>13.445050868433686</v>
      </c>
      <c r="Y120" s="59">
        <f t="shared" si="29"/>
        <v>13.440544629894847</v>
      </c>
      <c r="Z120" s="59">
        <f t="shared" si="29"/>
        <v>13.43871508985233</v>
      </c>
      <c r="AA120" s="59">
        <f t="shared" si="29"/>
        <v>13.431812357452054</v>
      </c>
      <c r="AB120" s="59">
        <f t="shared" si="29"/>
        <v>13.410976422552263</v>
      </c>
      <c r="AC120" s="59">
        <f t="shared" si="29"/>
        <v>13.514453674990206</v>
      </c>
      <c r="AD120" s="59">
        <f t="shared" si="29"/>
        <v>13.423726186960392</v>
      </c>
      <c r="AE120" s="59">
        <f t="shared" si="29"/>
        <v>13.433857595819616</v>
      </c>
      <c r="AF120" s="59">
        <f t="shared" si="29"/>
        <v>13.390839256215052</v>
      </c>
      <c r="AG120" s="59">
        <f t="shared" si="29"/>
        <v>13.395470157483171</v>
      </c>
      <c r="AH120" s="59">
        <f t="shared" si="29"/>
        <v>13.404639438237881</v>
      </c>
      <c r="AI120" s="59">
        <f t="shared" si="29"/>
        <v>13.424095982014338</v>
      </c>
      <c r="AJ120" s="59">
        <f t="shared" si="29"/>
        <v>13.428342937832761</v>
      </c>
      <c r="AK120" s="57"/>
    </row>
    <row r="121" spans="2:37" ht="15.75" customHeight="1" x14ac:dyDescent="0.45">
      <c r="B121" s="57" t="s">
        <v>300</v>
      </c>
      <c r="C121" s="59">
        <f t="shared" si="20"/>
        <v>3.5130844637488723</v>
      </c>
      <c r="D121" s="59">
        <f t="shared" ref="D121:AJ121" si="30">D41*$H$10*D$90</f>
        <v>3.5774836448973466</v>
      </c>
      <c r="E121" s="59">
        <f t="shared" si="30"/>
        <v>3.5880725859131868</v>
      </c>
      <c r="F121" s="59">
        <f t="shared" si="30"/>
        <v>3.5928251684912662</v>
      </c>
      <c r="G121" s="59">
        <f t="shared" si="30"/>
        <v>3.5984517715062263</v>
      </c>
      <c r="H121" s="59">
        <f t="shared" si="30"/>
        <v>3.6024219060662857</v>
      </c>
      <c r="I121" s="59">
        <f t="shared" si="30"/>
        <v>3.6055852093439063</v>
      </c>
      <c r="J121" s="59">
        <f t="shared" si="30"/>
        <v>3.6082601676603558</v>
      </c>
      <c r="K121" s="59">
        <f t="shared" si="30"/>
        <v>3.6114989903889043</v>
      </c>
      <c r="L121" s="59">
        <f t="shared" si="30"/>
        <v>3.614595986573919</v>
      </c>
      <c r="M121" s="59">
        <f t="shared" si="30"/>
        <v>3.6156289507376784</v>
      </c>
      <c r="N121" s="59">
        <f t="shared" si="30"/>
        <v>3.619394446045483</v>
      </c>
      <c r="O121" s="59">
        <f t="shared" si="30"/>
        <v>3.6194002623510859</v>
      </c>
      <c r="P121" s="59">
        <f t="shared" si="30"/>
        <v>3.6194952850838145</v>
      </c>
      <c r="Q121" s="59">
        <f t="shared" si="30"/>
        <v>3.6189129283756833</v>
      </c>
      <c r="R121" s="59">
        <f t="shared" si="30"/>
        <v>3.6172344379707844</v>
      </c>
      <c r="S121" s="59">
        <f t="shared" si="30"/>
        <v>3.6148710262408947</v>
      </c>
      <c r="T121" s="59">
        <f t="shared" si="30"/>
        <v>3.6123924578040785</v>
      </c>
      <c r="U121" s="59">
        <f t="shared" si="30"/>
        <v>3.608599161294118</v>
      </c>
      <c r="V121" s="59">
        <f t="shared" si="30"/>
        <v>3.6037919649279164</v>
      </c>
      <c r="W121" s="59">
        <f t="shared" si="30"/>
        <v>3.5992542636104408</v>
      </c>
      <c r="X121" s="59">
        <f t="shared" si="30"/>
        <v>3.5935689474562116</v>
      </c>
      <c r="Y121" s="59">
        <f t="shared" si="30"/>
        <v>3.5873427836222236</v>
      </c>
      <c r="Z121" s="59">
        <f t="shared" si="30"/>
        <v>3.580515640297909</v>
      </c>
      <c r="AA121" s="59">
        <f t="shared" si="30"/>
        <v>3.5732326058941593</v>
      </c>
      <c r="AB121" s="59">
        <f t="shared" si="30"/>
        <v>3.5653324485735736</v>
      </c>
      <c r="AC121" s="59">
        <f t="shared" si="30"/>
        <v>3.5573774891346277</v>
      </c>
      <c r="AD121" s="59">
        <f t="shared" si="30"/>
        <v>3.5492629018177579</v>
      </c>
      <c r="AE121" s="59">
        <f t="shared" si="30"/>
        <v>3.5406129744086314</v>
      </c>
      <c r="AF121" s="59">
        <f t="shared" si="30"/>
        <v>3.5319479841307881</v>
      </c>
      <c r="AG121" s="59">
        <f t="shared" si="30"/>
        <v>3.5232714972004633</v>
      </c>
      <c r="AH121" s="59">
        <f t="shared" si="30"/>
        <v>3.5136029093544066</v>
      </c>
      <c r="AI121" s="59">
        <f t="shared" si="30"/>
        <v>3.5036045456623794</v>
      </c>
      <c r="AJ121" s="59">
        <f t="shared" si="30"/>
        <v>3.4926167418225802</v>
      </c>
      <c r="AK121" s="57"/>
    </row>
    <row r="122" spans="2:37" ht="15.75" customHeight="1" x14ac:dyDescent="0.45">
      <c r="B122" s="57" t="s">
        <v>302</v>
      </c>
      <c r="C122" s="59">
        <f t="shared" si="20"/>
        <v>8.2286086711084039</v>
      </c>
      <c r="D122" s="59">
        <f t="shared" ref="D122:AJ122" si="31">D42*$H$10*D$90</f>
        <v>8.3410112097172693</v>
      </c>
      <c r="E122" s="59">
        <f t="shared" si="31"/>
        <v>8.402523761657374</v>
      </c>
      <c r="F122" s="59">
        <f t="shared" si="31"/>
        <v>8.2126670431544149</v>
      </c>
      <c r="G122" s="59">
        <f t="shared" si="31"/>
        <v>8.143368203697916</v>
      </c>
      <c r="H122" s="59">
        <f t="shared" si="31"/>
        <v>8.0714121346602372</v>
      </c>
      <c r="I122" s="59">
        <f t="shared" si="31"/>
        <v>8.0306202456804119</v>
      </c>
      <c r="J122" s="59">
        <f t="shared" si="31"/>
        <v>8.0705187202374571</v>
      </c>
      <c r="K122" s="59">
        <f t="shared" si="31"/>
        <v>8.0926963941256478</v>
      </c>
      <c r="L122" s="59">
        <f t="shared" si="31"/>
        <v>8.1195538142735231</v>
      </c>
      <c r="M122" s="59">
        <f t="shared" si="31"/>
        <v>8.1089073823693969</v>
      </c>
      <c r="N122" s="59">
        <f t="shared" si="31"/>
        <v>8.1214964031036203</v>
      </c>
      <c r="O122" s="59">
        <f t="shared" si="31"/>
        <v>8.2286178176929958</v>
      </c>
      <c r="P122" s="59">
        <f t="shared" si="31"/>
        <v>8.3031383418311844</v>
      </c>
      <c r="Q122" s="59">
        <f t="shared" si="31"/>
        <v>8.2827296429361184</v>
      </c>
      <c r="R122" s="59">
        <f t="shared" si="31"/>
        <v>8.2569159754751897</v>
      </c>
      <c r="S122" s="59">
        <f t="shared" si="31"/>
        <v>8.2685645645374066</v>
      </c>
      <c r="T122" s="59">
        <f t="shared" si="31"/>
        <v>8.2344750192154645</v>
      </c>
      <c r="U122" s="59">
        <f t="shared" si="31"/>
        <v>8.2489104887353779</v>
      </c>
      <c r="V122" s="59">
        <f t="shared" si="31"/>
        <v>8.2726236364157977</v>
      </c>
      <c r="W122" s="59">
        <f t="shared" si="31"/>
        <v>8.2799976258852848</v>
      </c>
      <c r="X122" s="59">
        <f t="shared" si="31"/>
        <v>8.3011010689442823</v>
      </c>
      <c r="Y122" s="59">
        <f t="shared" si="31"/>
        <v>8.3211617747816184</v>
      </c>
      <c r="Z122" s="59">
        <f t="shared" si="31"/>
        <v>8.3350041500059788</v>
      </c>
      <c r="AA122" s="59">
        <f t="shared" si="31"/>
        <v>8.3458062635151897</v>
      </c>
      <c r="AB122" s="59">
        <f t="shared" si="31"/>
        <v>8.3474007163351445</v>
      </c>
      <c r="AC122" s="59">
        <f t="shared" si="31"/>
        <v>8.3444492079791495</v>
      </c>
      <c r="AD122" s="59">
        <f t="shared" si="31"/>
        <v>8.3605765077135352</v>
      </c>
      <c r="AE122" s="59">
        <f t="shared" si="31"/>
        <v>8.3827377287879408</v>
      </c>
      <c r="AF122" s="59">
        <f t="shared" si="31"/>
        <v>8.3868875916942827</v>
      </c>
      <c r="AG122" s="59">
        <f t="shared" si="31"/>
        <v>8.4016253601440258</v>
      </c>
      <c r="AH122" s="59">
        <f t="shared" si="31"/>
        <v>8.4240127765184525</v>
      </c>
      <c r="AI122" s="59">
        <f t="shared" si="31"/>
        <v>8.4443168456591291</v>
      </c>
      <c r="AJ122" s="59">
        <f t="shared" si="31"/>
        <v>8.4703389708393626</v>
      </c>
      <c r="AK122" s="57"/>
    </row>
    <row r="123" spans="2:37" ht="15.75" customHeight="1" x14ac:dyDescent="0.45">
      <c r="B123" s="57" t="s">
        <v>294</v>
      </c>
      <c r="C123" s="59">
        <f t="shared" si="20"/>
        <v>7.55535320052988</v>
      </c>
      <c r="D123" s="59">
        <f t="shared" ref="D123:AJ123" si="32">D43*$H$10*D$90</f>
        <v>7.6515065875585533</v>
      </c>
      <c r="E123" s="59">
        <f t="shared" si="32"/>
        <v>7.7021516221875652</v>
      </c>
      <c r="F123" s="59">
        <f t="shared" si="32"/>
        <v>7.5036477979846801</v>
      </c>
      <c r="G123" s="59">
        <f t="shared" si="32"/>
        <v>7.4252950116029091</v>
      </c>
      <c r="H123" s="59">
        <f t="shared" si="32"/>
        <v>7.3448096433233792</v>
      </c>
      <c r="I123" s="59">
        <f t="shared" si="32"/>
        <v>7.2956665918579668</v>
      </c>
      <c r="J123" s="59">
        <f t="shared" si="32"/>
        <v>7.3270858713782356</v>
      </c>
      <c r="K123" s="59">
        <f t="shared" si="32"/>
        <v>7.3402200581035499</v>
      </c>
      <c r="L123" s="59">
        <f t="shared" si="32"/>
        <v>7.3578992528253364</v>
      </c>
      <c r="M123" s="59">
        <f t="shared" si="32"/>
        <v>7.3390015799142931</v>
      </c>
      <c r="N123" s="59">
        <f t="shared" si="32"/>
        <v>7.3414814520312746</v>
      </c>
      <c r="O123" s="59">
        <f t="shared" si="32"/>
        <v>7.441427676413138</v>
      </c>
      <c r="P123" s="59">
        <f t="shared" si="32"/>
        <v>7.5068863104028738</v>
      </c>
      <c r="Q123" s="59">
        <f t="shared" si="32"/>
        <v>7.4780677196688359</v>
      </c>
      <c r="R123" s="59">
        <f t="shared" si="32"/>
        <v>7.4437310268985186</v>
      </c>
      <c r="S123" s="59">
        <f t="shared" si="32"/>
        <v>7.4465053612161594</v>
      </c>
      <c r="T123" s="59">
        <f t="shared" si="32"/>
        <v>7.4037856955941237</v>
      </c>
      <c r="U123" s="59">
        <f t="shared" si="32"/>
        <v>7.4097143577298761</v>
      </c>
      <c r="V123" s="59">
        <f t="shared" si="32"/>
        <v>7.4253207812251478</v>
      </c>
      <c r="W123" s="59">
        <f t="shared" si="32"/>
        <v>7.4239598065502026</v>
      </c>
      <c r="X123" s="59">
        <f t="shared" si="32"/>
        <v>7.4367897568588823</v>
      </c>
      <c r="Y123" s="59">
        <f t="shared" si="32"/>
        <v>7.4486995109362422</v>
      </c>
      <c r="Z123" s="59">
        <f t="shared" si="32"/>
        <v>7.4545227026938878</v>
      </c>
      <c r="AA123" s="59">
        <f t="shared" si="32"/>
        <v>7.4571623853490907</v>
      </c>
      <c r="AB123" s="59">
        <f t="shared" si="32"/>
        <v>7.4509022120480317</v>
      </c>
      <c r="AC123" s="59">
        <f t="shared" si="32"/>
        <v>7.4397098332894895</v>
      </c>
      <c r="AD123" s="59">
        <f t="shared" si="32"/>
        <v>7.4475997326762648</v>
      </c>
      <c r="AE123" s="59">
        <f t="shared" si="32"/>
        <v>7.4617072716921591</v>
      </c>
      <c r="AF123" s="59">
        <f t="shared" si="32"/>
        <v>7.4579274362558747</v>
      </c>
      <c r="AG123" s="59">
        <f t="shared" si="32"/>
        <v>7.4644412095683252</v>
      </c>
      <c r="AH123" s="59">
        <f t="shared" si="32"/>
        <v>7.4790352597999217</v>
      </c>
      <c r="AI123" s="59">
        <f t="shared" si="32"/>
        <v>7.4914246935650457</v>
      </c>
      <c r="AJ123" s="59">
        <f t="shared" si="32"/>
        <v>7.5100274918752161</v>
      </c>
      <c r="AK123" s="57"/>
    </row>
    <row r="124" spans="2:37" ht="15.75" customHeight="1" x14ac:dyDescent="0.45">
      <c r="B124" s="57" t="s">
        <v>305</v>
      </c>
      <c r="C124" s="59">
        <f t="shared" si="20"/>
        <v>0.67325503662342734</v>
      </c>
      <c r="D124" s="59">
        <f t="shared" ref="D124:AJ124" si="33">D44*$H$10*D$90</f>
        <v>0.68950494631533887</v>
      </c>
      <c r="E124" s="59">
        <f t="shared" si="33"/>
        <v>0.70037200685071199</v>
      </c>
      <c r="F124" s="59">
        <f t="shared" si="33"/>
        <v>0.7090189504316472</v>
      </c>
      <c r="G124" s="59">
        <f t="shared" si="33"/>
        <v>0.71807319209500586</v>
      </c>
      <c r="H124" s="59">
        <f t="shared" si="33"/>
        <v>0.72660237341557055</v>
      </c>
      <c r="I124" s="59">
        <f t="shared" si="33"/>
        <v>0.73495331475266956</v>
      </c>
      <c r="J124" s="59">
        <f t="shared" si="33"/>
        <v>0.74343261294861573</v>
      </c>
      <c r="K124" s="59">
        <f t="shared" si="33"/>
        <v>0.75247633602209796</v>
      </c>
      <c r="L124" s="59">
        <f t="shared" si="33"/>
        <v>0.76165490065764985</v>
      </c>
      <c r="M124" s="59">
        <f t="shared" si="33"/>
        <v>0.7699062007149825</v>
      </c>
      <c r="N124" s="59">
        <f t="shared" si="33"/>
        <v>0.78001501008104557</v>
      </c>
      <c r="O124" s="59">
        <f t="shared" si="33"/>
        <v>0.78718991996435472</v>
      </c>
      <c r="P124" s="59">
        <f t="shared" si="33"/>
        <v>0.7962522527699194</v>
      </c>
      <c r="Q124" s="59">
        <f t="shared" si="33"/>
        <v>0.80466174617087194</v>
      </c>
      <c r="R124" s="59">
        <f t="shared" si="33"/>
        <v>0.81318483049989809</v>
      </c>
      <c r="S124" s="59">
        <f t="shared" si="33"/>
        <v>0.82205942473701943</v>
      </c>
      <c r="T124" s="59">
        <f t="shared" si="33"/>
        <v>0.83068966317008053</v>
      </c>
      <c r="U124" s="59">
        <f t="shared" si="33"/>
        <v>0.83919579142217138</v>
      </c>
      <c r="V124" s="59">
        <f t="shared" si="33"/>
        <v>0.84730284042409365</v>
      </c>
      <c r="W124" s="59">
        <f t="shared" si="33"/>
        <v>0.85603747964875221</v>
      </c>
      <c r="X124" s="59">
        <f t="shared" si="33"/>
        <v>0.86431169612719172</v>
      </c>
      <c r="Y124" s="59">
        <f t="shared" si="33"/>
        <v>0.87246226384537784</v>
      </c>
      <c r="Z124" s="59">
        <f t="shared" si="33"/>
        <v>0.88048116657270969</v>
      </c>
      <c r="AA124" s="59">
        <f t="shared" si="33"/>
        <v>0.88864387816609736</v>
      </c>
      <c r="AB124" s="59">
        <f t="shared" si="33"/>
        <v>0.89649862253413692</v>
      </c>
      <c r="AC124" s="59">
        <f t="shared" si="33"/>
        <v>0.90473913815182128</v>
      </c>
      <c r="AD124" s="59">
        <f t="shared" si="33"/>
        <v>0.91297699683109101</v>
      </c>
      <c r="AE124" s="59">
        <f t="shared" si="33"/>
        <v>0.92103005779004732</v>
      </c>
      <c r="AF124" s="59">
        <f t="shared" si="33"/>
        <v>0.92895975606869774</v>
      </c>
      <c r="AG124" s="59">
        <f t="shared" si="33"/>
        <v>0.93718455002599899</v>
      </c>
      <c r="AH124" s="59">
        <f t="shared" si="33"/>
        <v>0.94497757590662879</v>
      </c>
      <c r="AI124" s="59">
        <f t="shared" si="33"/>
        <v>0.95289193009895068</v>
      </c>
      <c r="AJ124" s="59">
        <f t="shared" si="33"/>
        <v>0.96031137535154676</v>
      </c>
      <c r="AK124" s="57"/>
    </row>
    <row r="125" spans="2:37" ht="15.75" customHeight="1" x14ac:dyDescent="0.45">
      <c r="B125" s="57" t="s">
        <v>307</v>
      </c>
      <c r="C125" s="59">
        <f t="shared" si="20"/>
        <v>0.14734517178206044</v>
      </c>
      <c r="D125" s="59">
        <f t="shared" ref="D125:AJ125" si="34">D45*$H$10*D$90</f>
        <v>0.15172317203309402</v>
      </c>
      <c r="E125" s="59">
        <f t="shared" si="34"/>
        <v>0.15332684805555585</v>
      </c>
      <c r="F125" s="59">
        <f t="shared" si="34"/>
        <v>0.15495393657520803</v>
      </c>
      <c r="G125" s="59">
        <f t="shared" si="34"/>
        <v>0.1565733949069687</v>
      </c>
      <c r="H125" s="59">
        <f t="shared" si="34"/>
        <v>0.15820480506278722</v>
      </c>
      <c r="I125" s="59">
        <f t="shared" si="34"/>
        <v>0.15985095149740086</v>
      </c>
      <c r="J125" s="59">
        <f t="shared" si="34"/>
        <v>0.16147059206142139</v>
      </c>
      <c r="K125" s="59">
        <f t="shared" si="34"/>
        <v>0.16302468235728068</v>
      </c>
      <c r="L125" s="59">
        <f t="shared" si="34"/>
        <v>0.16455741364147927</v>
      </c>
      <c r="M125" s="59">
        <f t="shared" si="34"/>
        <v>0.16608705418355638</v>
      </c>
      <c r="N125" s="59">
        <f t="shared" si="34"/>
        <v>0.16757855572558958</v>
      </c>
      <c r="O125" s="59">
        <f t="shared" si="34"/>
        <v>0.16905901919413072</v>
      </c>
      <c r="P125" s="59">
        <f t="shared" si="34"/>
        <v>0.17052656306337713</v>
      </c>
      <c r="Q125" s="59">
        <f t="shared" si="34"/>
        <v>0.17197850173648274</v>
      </c>
      <c r="R125" s="59">
        <f t="shared" si="34"/>
        <v>0.17340282544517419</v>
      </c>
      <c r="S125" s="59">
        <f t="shared" si="34"/>
        <v>0.17483981198219622</v>
      </c>
      <c r="T125" s="59">
        <f t="shared" si="34"/>
        <v>0.17627178247813552</v>
      </c>
      <c r="U125" s="59">
        <f t="shared" si="34"/>
        <v>0.17768649017972221</v>
      </c>
      <c r="V125" s="59">
        <f t="shared" si="34"/>
        <v>0.17909442622901173</v>
      </c>
      <c r="W125" s="59">
        <f t="shared" si="34"/>
        <v>0.18049163728802148</v>
      </c>
      <c r="X125" s="59">
        <f t="shared" si="34"/>
        <v>0.18186613701236043</v>
      </c>
      <c r="Y125" s="59">
        <f t="shared" si="34"/>
        <v>0.18323332622861832</v>
      </c>
      <c r="Z125" s="59">
        <f t="shared" si="34"/>
        <v>0.1845792436215449</v>
      </c>
      <c r="AA125" s="59">
        <f t="shared" si="34"/>
        <v>0.18590937611394959</v>
      </c>
      <c r="AB125" s="59">
        <f t="shared" si="34"/>
        <v>0.18722963304186507</v>
      </c>
      <c r="AC125" s="59">
        <f t="shared" si="34"/>
        <v>0.18853480541942921</v>
      </c>
      <c r="AD125" s="59">
        <f t="shared" si="34"/>
        <v>0.18982561173108511</v>
      </c>
      <c r="AE125" s="59">
        <f t="shared" si="34"/>
        <v>0.19110757636946976</v>
      </c>
      <c r="AF125" s="59">
        <f t="shared" si="34"/>
        <v>0.19237371194564953</v>
      </c>
      <c r="AG125" s="59">
        <f t="shared" si="34"/>
        <v>0.19363961270545552</v>
      </c>
      <c r="AH125" s="59">
        <f t="shared" si="34"/>
        <v>0.19489428986818116</v>
      </c>
      <c r="AI125" s="59">
        <f t="shared" si="34"/>
        <v>0.19614705396381871</v>
      </c>
      <c r="AJ125" s="59">
        <f t="shared" si="34"/>
        <v>0.1973926873767419</v>
      </c>
      <c r="AK125" s="57"/>
    </row>
    <row r="126" spans="2:37" ht="15.75" customHeight="1" x14ac:dyDescent="0.45">
      <c r="B126" s="57" t="s">
        <v>309</v>
      </c>
      <c r="C126" s="59">
        <f t="shared" si="20"/>
        <v>0.23142965680079133</v>
      </c>
      <c r="D126" s="59">
        <f t="shared" ref="D126:AJ126" si="35">D46*$H$10*D$90</f>
        <v>0.2376763799121194</v>
      </c>
      <c r="E126" s="59">
        <f t="shared" si="35"/>
        <v>0.24043155785799095</v>
      </c>
      <c r="F126" s="59">
        <f t="shared" si="35"/>
        <v>0.24288401953934136</v>
      </c>
      <c r="G126" s="59">
        <f t="shared" si="35"/>
        <v>0.24525985440816001</v>
      </c>
      <c r="H126" s="59">
        <f t="shared" si="35"/>
        <v>0.24756366946735761</v>
      </c>
      <c r="I126" s="59">
        <f t="shared" si="35"/>
        <v>0.24986830100787366</v>
      </c>
      <c r="J126" s="59">
        <f t="shared" si="35"/>
        <v>0.25218242230055188</v>
      </c>
      <c r="K126" s="59">
        <f t="shared" si="35"/>
        <v>0.25449593028136852</v>
      </c>
      <c r="L126" s="59">
        <f t="shared" si="35"/>
        <v>0.2567904729323674</v>
      </c>
      <c r="M126" s="59">
        <f t="shared" si="35"/>
        <v>0.2589732938879184</v>
      </c>
      <c r="N126" s="59">
        <f t="shared" si="35"/>
        <v>0.26140607642363639</v>
      </c>
      <c r="O126" s="59">
        <f t="shared" si="35"/>
        <v>0.26335912144731527</v>
      </c>
      <c r="P126" s="59">
        <f t="shared" si="35"/>
        <v>0.26543048166360089</v>
      </c>
      <c r="Q126" s="59">
        <f t="shared" si="35"/>
        <v>0.26736608203560042</v>
      </c>
      <c r="R126" s="59">
        <f t="shared" si="35"/>
        <v>0.26927179260498496</v>
      </c>
      <c r="S126" s="59">
        <f t="shared" si="35"/>
        <v>0.27120227288193727</v>
      </c>
      <c r="T126" s="59">
        <f t="shared" si="35"/>
        <v>0.27308146841063508</v>
      </c>
      <c r="U126" s="59">
        <f t="shared" si="35"/>
        <v>0.2748834630401617</v>
      </c>
      <c r="V126" s="59">
        <f t="shared" si="35"/>
        <v>0.276574920270382</v>
      </c>
      <c r="W126" s="59">
        <f t="shared" si="35"/>
        <v>0.27830304587143861</v>
      </c>
      <c r="X126" s="59">
        <f t="shared" si="35"/>
        <v>0.27989308518607059</v>
      </c>
      <c r="Y126" s="59">
        <f t="shared" si="35"/>
        <v>0.28140003051757195</v>
      </c>
      <c r="Z126" s="59">
        <f t="shared" si="35"/>
        <v>0.28281423847795006</v>
      </c>
      <c r="AA126" s="59">
        <f t="shared" si="35"/>
        <v>0.28411995263480122</v>
      </c>
      <c r="AB126" s="59">
        <f t="shared" si="35"/>
        <v>0.28532207267178122</v>
      </c>
      <c r="AC126" s="59">
        <f t="shared" si="35"/>
        <v>0.286496123463723</v>
      </c>
      <c r="AD126" s="59">
        <f t="shared" si="35"/>
        <v>0.28760995260588018</v>
      </c>
      <c r="AE126" s="59">
        <f t="shared" si="35"/>
        <v>0.28867093721117976</v>
      </c>
      <c r="AF126" s="59">
        <f t="shared" si="35"/>
        <v>0.28977118323632384</v>
      </c>
      <c r="AG126" s="59">
        <f t="shared" si="35"/>
        <v>0.29101552044870588</v>
      </c>
      <c r="AH126" s="59">
        <f t="shared" si="35"/>
        <v>0.292346369609991</v>
      </c>
      <c r="AI126" s="59">
        <f t="shared" si="35"/>
        <v>0.29387292177083546</v>
      </c>
      <c r="AJ126" s="59">
        <f t="shared" si="35"/>
        <v>0.29553236497782759</v>
      </c>
      <c r="AK126" s="57"/>
    </row>
    <row r="127" spans="2:37" ht="15.75" customHeight="1" x14ac:dyDescent="0.45">
      <c r="B127" s="57" t="s">
        <v>311</v>
      </c>
      <c r="C127" s="59">
        <f t="shared" si="20"/>
        <v>0.29448022250574563</v>
      </c>
      <c r="D127" s="59">
        <f t="shared" ref="D127:AJ127" si="36">D47*$H$10*D$90</f>
        <v>0.30010537963573342</v>
      </c>
      <c r="E127" s="59">
        <f t="shared" si="36"/>
        <v>0.30661361567262063</v>
      </c>
      <c r="F127" s="59">
        <f t="shared" si="36"/>
        <v>0.31118100905400203</v>
      </c>
      <c r="G127" s="59">
        <f t="shared" si="36"/>
        <v>0.31623995751809003</v>
      </c>
      <c r="H127" s="59">
        <f t="shared" si="36"/>
        <v>0.32083389888542568</v>
      </c>
      <c r="I127" s="59">
        <f t="shared" si="36"/>
        <v>0.32523406224739509</v>
      </c>
      <c r="J127" s="59">
        <f t="shared" si="36"/>
        <v>0.32977956909781664</v>
      </c>
      <c r="K127" s="59">
        <f t="shared" si="36"/>
        <v>0.33495567914231972</v>
      </c>
      <c r="L127" s="59">
        <f t="shared" si="36"/>
        <v>0.34030698458732794</v>
      </c>
      <c r="M127" s="59">
        <f t="shared" si="36"/>
        <v>0.34484582314277606</v>
      </c>
      <c r="N127" s="59">
        <f t="shared" si="36"/>
        <v>0.3510303336752949</v>
      </c>
      <c r="O127" s="59">
        <f t="shared" si="36"/>
        <v>0.35477173505980769</v>
      </c>
      <c r="P127" s="59">
        <f t="shared" si="36"/>
        <v>0.36029525231126325</v>
      </c>
      <c r="Q127" s="59">
        <f t="shared" si="36"/>
        <v>0.36531713288272033</v>
      </c>
      <c r="R127" s="59">
        <f t="shared" si="36"/>
        <v>0.37051021244973892</v>
      </c>
      <c r="S127" s="59">
        <f t="shared" si="36"/>
        <v>0.37601735463393715</v>
      </c>
      <c r="T127" s="59">
        <f t="shared" si="36"/>
        <v>0.38133635322935522</v>
      </c>
      <c r="U127" s="59">
        <f t="shared" si="36"/>
        <v>0.38662583820228758</v>
      </c>
      <c r="V127" s="59">
        <f t="shared" si="36"/>
        <v>0.39163353822437025</v>
      </c>
      <c r="W127" s="59">
        <f t="shared" si="36"/>
        <v>0.39724275218237931</v>
      </c>
      <c r="X127" s="59">
        <f t="shared" si="36"/>
        <v>0.40255247392876076</v>
      </c>
      <c r="Y127" s="59">
        <f t="shared" si="36"/>
        <v>0.40782889232571384</v>
      </c>
      <c r="Z127" s="59">
        <f t="shared" si="36"/>
        <v>0.41308768447321459</v>
      </c>
      <c r="AA127" s="59">
        <f t="shared" si="36"/>
        <v>0.41861459375163046</v>
      </c>
      <c r="AB127" s="59">
        <f t="shared" si="36"/>
        <v>0.42394690203961249</v>
      </c>
      <c r="AC127" s="59">
        <f t="shared" si="36"/>
        <v>0.4297081944850541</v>
      </c>
      <c r="AD127" s="59">
        <f t="shared" si="36"/>
        <v>0.43554143249412591</v>
      </c>
      <c r="AE127" s="59">
        <f t="shared" si="36"/>
        <v>0.44125155899849899</v>
      </c>
      <c r="AF127" s="59">
        <f t="shared" si="36"/>
        <v>0.44681487567819494</v>
      </c>
      <c r="AG127" s="59">
        <f t="shared" si="36"/>
        <v>0.45252946125520416</v>
      </c>
      <c r="AH127" s="59">
        <f t="shared" si="36"/>
        <v>0.45773691642845649</v>
      </c>
      <c r="AI127" s="59">
        <f t="shared" si="36"/>
        <v>0.4628718951655949</v>
      </c>
      <c r="AJ127" s="59">
        <f t="shared" si="36"/>
        <v>0.46738626378977838</v>
      </c>
      <c r="AK127" s="57"/>
    </row>
    <row r="128" spans="2:37" ht="15.75" customHeight="1" x14ac:dyDescent="0.45">
      <c r="B128" s="57" t="s">
        <v>313</v>
      </c>
      <c r="C128" s="59">
        <f t="shared" si="20"/>
        <v>1.9573935681720918</v>
      </c>
      <c r="D128" s="59">
        <f t="shared" ref="D128:AJ128" si="37">D48*$H$10*D$90</f>
        <v>1.9785168194688756</v>
      </c>
      <c r="E128" s="59">
        <f t="shared" si="37"/>
        <v>1.9689031201654486</v>
      </c>
      <c r="F128" s="59">
        <f t="shared" si="37"/>
        <v>1.9616145125257411</v>
      </c>
      <c r="G128" s="59">
        <f t="shared" si="37"/>
        <v>1.9547611946311216</v>
      </c>
      <c r="H128" s="59">
        <f t="shared" si="37"/>
        <v>1.9453485592882584</v>
      </c>
      <c r="I128" s="59">
        <f t="shared" si="37"/>
        <v>1.9371571627754327</v>
      </c>
      <c r="J128" s="59">
        <f t="shared" si="37"/>
        <v>1.9296763930855916</v>
      </c>
      <c r="K128" s="59">
        <f t="shared" si="37"/>
        <v>1.9219477148158701</v>
      </c>
      <c r="L128" s="59">
        <f t="shared" si="37"/>
        <v>1.9146086699506986</v>
      </c>
      <c r="M128" s="59">
        <f t="shared" si="37"/>
        <v>1.9077616193181755</v>
      </c>
      <c r="N128" s="59">
        <f t="shared" si="37"/>
        <v>1.9018251530213874</v>
      </c>
      <c r="O128" s="59">
        <f t="shared" si="37"/>
        <v>1.8966644654335327</v>
      </c>
      <c r="P128" s="59">
        <f t="shared" si="37"/>
        <v>1.8928141307393915</v>
      </c>
      <c r="Q128" s="59">
        <f t="shared" si="37"/>
        <v>1.8910631913443448</v>
      </c>
      <c r="R128" s="59">
        <f t="shared" si="37"/>
        <v>1.8890886207433626</v>
      </c>
      <c r="S128" s="59">
        <f t="shared" si="37"/>
        <v>1.8877514343381789</v>
      </c>
      <c r="T128" s="59">
        <f t="shared" si="37"/>
        <v>1.8882410069747857</v>
      </c>
      <c r="U128" s="59">
        <f t="shared" si="37"/>
        <v>1.8884823693518886</v>
      </c>
      <c r="V128" s="59">
        <f t="shared" si="37"/>
        <v>1.8886228053905152</v>
      </c>
      <c r="W128" s="59">
        <f t="shared" si="37"/>
        <v>1.8892758040345996</v>
      </c>
      <c r="X128" s="59">
        <f t="shared" si="37"/>
        <v>1.8900944728983267</v>
      </c>
      <c r="Y128" s="59">
        <f t="shared" si="37"/>
        <v>1.8907530583229026</v>
      </c>
      <c r="Z128" s="59">
        <f t="shared" si="37"/>
        <v>1.8915491877216934</v>
      </c>
      <c r="AA128" s="59">
        <f t="shared" si="37"/>
        <v>1.8923652815910579</v>
      </c>
      <c r="AB128" s="59">
        <f t="shared" si="37"/>
        <v>1.8938232307158116</v>
      </c>
      <c r="AC128" s="59">
        <f t="shared" si="37"/>
        <v>1.8952438216498582</v>
      </c>
      <c r="AD128" s="59">
        <f t="shared" si="37"/>
        <v>1.8972576902527483</v>
      </c>
      <c r="AE128" s="59">
        <f t="shared" si="37"/>
        <v>1.8993880848624698</v>
      </c>
      <c r="AF128" s="59">
        <f t="shared" si="37"/>
        <v>1.9012761380257202</v>
      </c>
      <c r="AG128" s="59">
        <f t="shared" si="37"/>
        <v>1.9026693252092231</v>
      </c>
      <c r="AH128" s="59">
        <f t="shared" si="37"/>
        <v>1.9034260227190116</v>
      </c>
      <c r="AI128" s="59">
        <f t="shared" si="37"/>
        <v>1.9043733475342643</v>
      </c>
      <c r="AJ128" s="59">
        <f t="shared" si="37"/>
        <v>1.9051571493779587</v>
      </c>
      <c r="AK128" s="57"/>
    </row>
    <row r="129" spans="2:37" ht="15.75" customHeight="1" x14ac:dyDescent="0.45">
      <c r="B129" s="57" t="s">
        <v>315</v>
      </c>
      <c r="C129" s="59">
        <f t="shared" si="20"/>
        <v>9.8240708281439364</v>
      </c>
      <c r="D129" s="59">
        <f t="shared" ref="D129:AJ129" si="38">D49*$H$10*D$90</f>
        <v>10.376897857568647</v>
      </c>
      <c r="E129" s="59">
        <f t="shared" si="38"/>
        <v>10.177875408845862</v>
      </c>
      <c r="F129" s="59">
        <f t="shared" si="38"/>
        <v>9.9207609543735966</v>
      </c>
      <c r="G129" s="59">
        <f t="shared" si="38"/>
        <v>9.7274040508676478</v>
      </c>
      <c r="H129" s="59">
        <f t="shared" si="38"/>
        <v>9.5494587251568746</v>
      </c>
      <c r="I129" s="59">
        <f t="shared" si="38"/>
        <v>9.4415436091917009</v>
      </c>
      <c r="J129" s="59">
        <f t="shared" si="38"/>
        <v>9.4580333054073531</v>
      </c>
      <c r="K129" s="59">
        <f t="shared" si="38"/>
        <v>9.6341764299978454</v>
      </c>
      <c r="L129" s="59">
        <f t="shared" si="38"/>
        <v>9.6945033897150203</v>
      </c>
      <c r="M129" s="59">
        <f t="shared" si="38"/>
        <v>9.8037850991288913</v>
      </c>
      <c r="N129" s="59">
        <f t="shared" si="38"/>
        <v>9.9373492145333184</v>
      </c>
      <c r="O129" s="59">
        <f t="shared" si="38"/>
        <v>10.045681514091175</v>
      </c>
      <c r="P129" s="59">
        <f t="shared" si="38"/>
        <v>10.077903393147194</v>
      </c>
      <c r="Q129" s="59">
        <f t="shared" si="38"/>
        <v>10.114621986544771</v>
      </c>
      <c r="R129" s="59">
        <f t="shared" si="38"/>
        <v>10.220950373999971</v>
      </c>
      <c r="S129" s="59">
        <f t="shared" si="38"/>
        <v>10.231062745159386</v>
      </c>
      <c r="T129" s="59">
        <f t="shared" si="38"/>
        <v>10.280259067876386</v>
      </c>
      <c r="U129" s="59">
        <f t="shared" si="38"/>
        <v>10.301447100304092</v>
      </c>
      <c r="V129" s="59">
        <f t="shared" si="38"/>
        <v>10.33859236005147</v>
      </c>
      <c r="W129" s="59">
        <f t="shared" si="38"/>
        <v>10.343873857649292</v>
      </c>
      <c r="X129" s="59">
        <f t="shared" si="38"/>
        <v>10.38809320754976</v>
      </c>
      <c r="Y129" s="59">
        <f t="shared" si="38"/>
        <v>10.436295991777559</v>
      </c>
      <c r="Z129" s="59">
        <f t="shared" si="38"/>
        <v>10.507190117228784</v>
      </c>
      <c r="AA129" s="59">
        <f t="shared" si="38"/>
        <v>10.574879436113836</v>
      </c>
      <c r="AB129" s="59">
        <f t="shared" si="38"/>
        <v>10.663690780651804</v>
      </c>
      <c r="AC129" s="59">
        <f t="shared" si="38"/>
        <v>10.722672117754136</v>
      </c>
      <c r="AD129" s="59">
        <f t="shared" si="38"/>
        <v>10.813321402777444</v>
      </c>
      <c r="AE129" s="59">
        <f t="shared" si="38"/>
        <v>10.892214603421628</v>
      </c>
      <c r="AF129" s="59">
        <f t="shared" si="38"/>
        <v>10.950908326144431</v>
      </c>
      <c r="AG129" s="59">
        <f t="shared" si="38"/>
        <v>11.026728289743712</v>
      </c>
      <c r="AH129" s="59">
        <f t="shared" si="38"/>
        <v>11.116712715306871</v>
      </c>
      <c r="AI129" s="59">
        <f t="shared" si="38"/>
        <v>11.217130513544891</v>
      </c>
      <c r="AJ129" s="59">
        <f t="shared" si="38"/>
        <v>11.313284632922731</v>
      </c>
      <c r="AK129" s="57"/>
    </row>
    <row r="130" spans="2:37" ht="15.75" customHeight="1" x14ac:dyDescent="0.45">
      <c r="B130" s="57"/>
      <c r="C130" s="59"/>
      <c r="D130" s="59"/>
      <c r="E130" s="59"/>
      <c r="F130" s="59"/>
      <c r="G130" s="59"/>
      <c r="H130" s="59"/>
      <c r="I130" s="59"/>
      <c r="J130" s="59"/>
      <c r="K130" s="59"/>
      <c r="L130" s="59"/>
      <c r="M130" s="59"/>
      <c r="N130" s="59"/>
      <c r="O130" s="59"/>
      <c r="P130" s="59"/>
      <c r="Q130" s="59"/>
      <c r="R130" s="59"/>
      <c r="S130" s="59"/>
      <c r="T130" s="59"/>
      <c r="U130" s="59"/>
      <c r="V130" s="59"/>
      <c r="W130" s="59"/>
      <c r="X130" s="59"/>
      <c r="Y130" s="59"/>
      <c r="Z130" s="59"/>
      <c r="AA130" s="59"/>
      <c r="AB130" s="59"/>
      <c r="AC130" s="59"/>
      <c r="AD130" s="59"/>
      <c r="AE130" s="59"/>
      <c r="AF130" s="59"/>
      <c r="AG130" s="59"/>
      <c r="AH130" s="59"/>
      <c r="AI130" s="59"/>
      <c r="AJ130" s="59"/>
      <c r="AK130" s="57"/>
    </row>
    <row r="131" spans="2:37" ht="15.75" customHeight="1" x14ac:dyDescent="0.45">
      <c r="B131" s="57" t="s">
        <v>317</v>
      </c>
      <c r="C131" s="59">
        <f t="shared" ref="C131:C134" si="39">C51*$H$10</f>
        <v>7.7489325559731981</v>
      </c>
      <c r="D131" s="59">
        <f t="shared" ref="D131:AJ131" si="40">D51*$H$10*D$90</f>
        <v>8.2186107152953234</v>
      </c>
      <c r="E131" s="59">
        <f t="shared" si="40"/>
        <v>8.6593878130266582</v>
      </c>
      <c r="F131" s="59">
        <f t="shared" si="40"/>
        <v>8.6945738806616077</v>
      </c>
      <c r="G131" s="59">
        <f t="shared" si="40"/>
        <v>8.5759109957090267</v>
      </c>
      <c r="H131" s="59">
        <f t="shared" si="40"/>
        <v>8.4899700866349779</v>
      </c>
      <c r="I131" s="59">
        <f t="shared" si="40"/>
        <v>8.2409687260785169</v>
      </c>
      <c r="J131" s="59">
        <f t="shared" si="40"/>
        <v>8.0810370747584468</v>
      </c>
      <c r="K131" s="59">
        <f t="shared" si="40"/>
        <v>8.0648269602794507</v>
      </c>
      <c r="L131" s="59">
        <f t="shared" si="40"/>
        <v>8.0522892852815602</v>
      </c>
      <c r="M131" s="59">
        <f t="shared" si="40"/>
        <v>8.0602169410306033</v>
      </c>
      <c r="N131" s="59">
        <f t="shared" si="40"/>
        <v>8.1169637825993952</v>
      </c>
      <c r="O131" s="59">
        <f t="shared" si="40"/>
        <v>8.1329467691662796</v>
      </c>
      <c r="P131" s="59">
        <f t="shared" si="40"/>
        <v>8.1428620201394786</v>
      </c>
      <c r="Q131" s="59">
        <f t="shared" si="40"/>
        <v>8.1524546747660462</v>
      </c>
      <c r="R131" s="59">
        <f t="shared" si="40"/>
        <v>8.1614335326311007</v>
      </c>
      <c r="S131" s="59">
        <f t="shared" si="40"/>
        <v>8.169991473821808</v>
      </c>
      <c r="T131" s="59">
        <f t="shared" si="40"/>
        <v>8.1784839783126859</v>
      </c>
      <c r="U131" s="59">
        <f t="shared" si="40"/>
        <v>8.1863938916186392</v>
      </c>
      <c r="V131" s="59">
        <f t="shared" si="40"/>
        <v>8.194474617701518</v>
      </c>
      <c r="W131" s="59">
        <f t="shared" si="40"/>
        <v>8.2025641922333996</v>
      </c>
      <c r="X131" s="59">
        <f t="shared" si="40"/>
        <v>8.2101834138077354</v>
      </c>
      <c r="Y131" s="59">
        <f t="shared" si="40"/>
        <v>8.218047729614236</v>
      </c>
      <c r="Z131" s="59">
        <f t="shared" si="40"/>
        <v>8.2255333149343208</v>
      </c>
      <c r="AA131" s="59">
        <f t="shared" si="40"/>
        <v>8.2328518036636744</v>
      </c>
      <c r="AB131" s="59">
        <f t="shared" si="40"/>
        <v>8.24021859840175</v>
      </c>
      <c r="AC131" s="59">
        <f t="shared" si="40"/>
        <v>8.2473983536435131</v>
      </c>
      <c r="AD131" s="59">
        <f t="shared" si="40"/>
        <v>8.2542479591693105</v>
      </c>
      <c r="AE131" s="59">
        <f t="shared" si="40"/>
        <v>8.2610336299244338</v>
      </c>
      <c r="AF131" s="59">
        <f t="shared" si="40"/>
        <v>8.267316285794168</v>
      </c>
      <c r="AG131" s="59">
        <f t="shared" si="40"/>
        <v>8.2737306063135598</v>
      </c>
      <c r="AH131" s="59">
        <f t="shared" si="40"/>
        <v>8.2796848916644432</v>
      </c>
      <c r="AI131" s="59">
        <f t="shared" si="40"/>
        <v>8.2770147586470539</v>
      </c>
      <c r="AJ131" s="59">
        <f t="shared" si="40"/>
        <v>8.2747147284950167</v>
      </c>
      <c r="AK131" s="57"/>
    </row>
    <row r="132" spans="2:37" ht="15.75" customHeight="1" x14ac:dyDescent="0.45">
      <c r="B132" s="57" t="s">
        <v>319</v>
      </c>
      <c r="C132" s="59">
        <f t="shared" si="39"/>
        <v>5.9564813425692407</v>
      </c>
      <c r="D132" s="59">
        <f t="shared" ref="D132:AJ132" si="41">D52*$H$10*D$90</f>
        <v>6.331030245584274</v>
      </c>
      <c r="E132" s="59">
        <f t="shared" si="41"/>
        <v>6.5905097416665592</v>
      </c>
      <c r="F132" s="59">
        <f t="shared" si="41"/>
        <v>6.6510161525633791</v>
      </c>
      <c r="G132" s="59">
        <f t="shared" si="41"/>
        <v>6.5925634895537852</v>
      </c>
      <c r="H132" s="59">
        <f t="shared" si="41"/>
        <v>6.526228253470947</v>
      </c>
      <c r="I132" s="59">
        <f t="shared" si="41"/>
        <v>6.3347611889612221</v>
      </c>
      <c r="J132" s="59">
        <f t="shared" si="41"/>
        <v>6.2117894783376153</v>
      </c>
      <c r="K132" s="59">
        <f t="shared" si="41"/>
        <v>6.1993075669122772</v>
      </c>
      <c r="L132" s="59">
        <f t="shared" si="41"/>
        <v>6.1896743766561357</v>
      </c>
      <c r="M132" s="59">
        <f t="shared" si="41"/>
        <v>6.1957739453228768</v>
      </c>
      <c r="N132" s="59">
        <f t="shared" si="41"/>
        <v>6.2393974601108271</v>
      </c>
      <c r="O132" s="59">
        <f t="shared" si="41"/>
        <v>6.251675829918244</v>
      </c>
      <c r="P132" s="59">
        <f t="shared" si="41"/>
        <v>6.2593130130510639</v>
      </c>
      <c r="Q132" s="59">
        <f t="shared" si="41"/>
        <v>6.266687035058931</v>
      </c>
      <c r="R132" s="59">
        <f t="shared" si="41"/>
        <v>6.2735875223253617</v>
      </c>
      <c r="S132" s="59">
        <f t="shared" si="41"/>
        <v>6.2801624657849162</v>
      </c>
      <c r="T132" s="59">
        <f t="shared" si="41"/>
        <v>6.2866881617697796</v>
      </c>
      <c r="U132" s="59">
        <f t="shared" si="41"/>
        <v>6.2928098585491297</v>
      </c>
      <c r="V132" s="59">
        <f t="shared" si="41"/>
        <v>6.2990188835096257</v>
      </c>
      <c r="W132" s="59">
        <f t="shared" si="41"/>
        <v>6.3052431537769893</v>
      </c>
      <c r="X132" s="59">
        <f t="shared" si="41"/>
        <v>6.3110993497146382</v>
      </c>
      <c r="Y132" s="59">
        <f t="shared" si="41"/>
        <v>6.3171433152021113</v>
      </c>
      <c r="Z132" s="59">
        <f t="shared" si="41"/>
        <v>6.322893975961061</v>
      </c>
      <c r="AA132" s="59">
        <f t="shared" si="41"/>
        <v>6.3285192358276756</v>
      </c>
      <c r="AB132" s="59">
        <f t="shared" si="41"/>
        <v>6.33418359842456</v>
      </c>
      <c r="AC132" s="59">
        <f t="shared" si="41"/>
        <v>6.339672282405596</v>
      </c>
      <c r="AD132" s="59">
        <f t="shared" si="41"/>
        <v>6.3449583830071594</v>
      </c>
      <c r="AE132" s="59">
        <f t="shared" si="41"/>
        <v>6.3501696461597312</v>
      </c>
      <c r="AF132" s="59">
        <f t="shared" si="41"/>
        <v>6.355007707450433</v>
      </c>
      <c r="AG132" s="59">
        <f t="shared" si="41"/>
        <v>6.3599376702871462</v>
      </c>
      <c r="AH132" s="59">
        <f t="shared" si="41"/>
        <v>6.364513775024089</v>
      </c>
      <c r="AI132" s="59">
        <f t="shared" si="41"/>
        <v>6.3624575916715331</v>
      </c>
      <c r="AJ132" s="59">
        <f t="shared" si="41"/>
        <v>6.3606908717781838</v>
      </c>
      <c r="AK132" s="57"/>
    </row>
    <row r="133" spans="2:37" ht="15.75" customHeight="1" x14ac:dyDescent="0.45">
      <c r="B133" s="57" t="s">
        <v>321</v>
      </c>
      <c r="C133" s="59">
        <f t="shared" si="39"/>
        <v>0.27615998353564619</v>
      </c>
      <c r="D133" s="59">
        <f t="shared" ref="D133:AJ133" si="42">D53*$H$10*D$90</f>
        <v>0.27594361434191256</v>
      </c>
      <c r="E133" s="59">
        <f t="shared" si="42"/>
        <v>0.39118734893253471</v>
      </c>
      <c r="F133" s="59">
        <f t="shared" si="42"/>
        <v>0.35046492444887878</v>
      </c>
      <c r="G133" s="59">
        <f t="shared" si="42"/>
        <v>0.3051345372035611</v>
      </c>
      <c r="H133" s="59">
        <f t="shared" si="42"/>
        <v>0.30241547829524312</v>
      </c>
      <c r="I133" s="59">
        <f t="shared" si="42"/>
        <v>0.29362074436024421</v>
      </c>
      <c r="J133" s="59">
        <f t="shared" si="42"/>
        <v>0.28796506290415957</v>
      </c>
      <c r="K133" s="59">
        <f t="shared" si="42"/>
        <v>0.28741395532483266</v>
      </c>
      <c r="L133" s="59">
        <f t="shared" si="42"/>
        <v>0.28696229944537865</v>
      </c>
      <c r="M133" s="59">
        <f t="shared" si="42"/>
        <v>0.28723738437558621</v>
      </c>
      <c r="N133" s="59">
        <f t="shared" si="42"/>
        <v>0.2892550995164529</v>
      </c>
      <c r="O133" s="59">
        <f t="shared" si="42"/>
        <v>0.28983547893614742</v>
      </c>
      <c r="P133" s="59">
        <f t="shared" si="42"/>
        <v>0.29016804780174726</v>
      </c>
      <c r="Q133" s="59">
        <f t="shared" si="42"/>
        <v>0.29051026593088408</v>
      </c>
      <c r="R133" s="59">
        <f t="shared" si="42"/>
        <v>0.29083221280691945</v>
      </c>
      <c r="S133" s="59">
        <f t="shared" si="42"/>
        <v>0.29114135347677617</v>
      </c>
      <c r="T133" s="59">
        <f t="shared" si="42"/>
        <v>0.29144687728844759</v>
      </c>
      <c r="U133" s="59">
        <f t="shared" si="42"/>
        <v>0.2916767002833679</v>
      </c>
      <c r="V133" s="59">
        <f t="shared" si="42"/>
        <v>0.29196759378513615</v>
      </c>
      <c r="W133" s="59">
        <f t="shared" si="42"/>
        <v>0.29224885337939333</v>
      </c>
      <c r="X133" s="59">
        <f t="shared" si="42"/>
        <v>0.29252101446850215</v>
      </c>
      <c r="Y133" s="59">
        <f t="shared" si="42"/>
        <v>0.2928023009468545</v>
      </c>
      <c r="Z133" s="59">
        <f t="shared" si="42"/>
        <v>0.29307346026076636</v>
      </c>
      <c r="AA133" s="59">
        <f t="shared" si="42"/>
        <v>0.2933348335349184</v>
      </c>
      <c r="AB133" s="59">
        <f t="shared" si="42"/>
        <v>0.29359529961655895</v>
      </c>
      <c r="AC133" s="59">
        <f t="shared" si="42"/>
        <v>0.29388957190655196</v>
      </c>
      <c r="AD133" s="59">
        <f t="shared" si="42"/>
        <v>0.29410722511464987</v>
      </c>
      <c r="AE133" s="59">
        <f t="shared" si="42"/>
        <v>0.29435532053754299</v>
      </c>
      <c r="AF133" s="59">
        <f t="shared" si="42"/>
        <v>0.29456777615698038</v>
      </c>
      <c r="AG133" s="59">
        <f t="shared" si="42"/>
        <v>0.29479729395780518</v>
      </c>
      <c r="AH133" s="59">
        <f t="shared" si="42"/>
        <v>0.29501020397180866</v>
      </c>
      <c r="AI133" s="59">
        <f t="shared" si="42"/>
        <v>0.29491979161014426</v>
      </c>
      <c r="AJ133" s="59">
        <f t="shared" si="42"/>
        <v>0.29483688761191634</v>
      </c>
      <c r="AK133" s="57"/>
    </row>
    <row r="134" spans="2:37" ht="15.75" customHeight="1" x14ac:dyDescent="0.45">
      <c r="B134" s="57" t="s">
        <v>323</v>
      </c>
      <c r="C134" s="59">
        <f t="shared" si="39"/>
        <v>1.5162910852166114</v>
      </c>
      <c r="D134" s="59">
        <f t="shared" ref="D134:AJ134" si="43">D54*$H$10*D$90</f>
        <v>1.6116369585098786</v>
      </c>
      <c r="E134" s="59">
        <f t="shared" si="43"/>
        <v>1.6776904719248258</v>
      </c>
      <c r="F134" s="59">
        <f t="shared" si="43"/>
        <v>1.6930930247029132</v>
      </c>
      <c r="G134" s="59">
        <f t="shared" si="43"/>
        <v>1.6782132489777251</v>
      </c>
      <c r="H134" s="59">
        <f t="shared" si="43"/>
        <v>1.6613267381129677</v>
      </c>
      <c r="I134" s="59">
        <f t="shared" si="43"/>
        <v>1.6125863947186192</v>
      </c>
      <c r="J134" s="59">
        <f t="shared" si="43"/>
        <v>1.5812827104496259</v>
      </c>
      <c r="K134" s="59">
        <f t="shared" si="43"/>
        <v>1.578105187342608</v>
      </c>
      <c r="L134" s="59">
        <f t="shared" si="43"/>
        <v>1.5756530368789374</v>
      </c>
      <c r="M134" s="59">
        <f t="shared" si="43"/>
        <v>1.5772055375803113</v>
      </c>
      <c r="N134" s="59">
        <f t="shared" si="43"/>
        <v>1.5883107066459923</v>
      </c>
      <c r="O134" s="59">
        <f t="shared" si="43"/>
        <v>1.5914359767147321</v>
      </c>
      <c r="P134" s="59">
        <f t="shared" si="43"/>
        <v>1.5933803837984837</v>
      </c>
      <c r="Q134" s="59">
        <f t="shared" si="43"/>
        <v>1.5952572261958877</v>
      </c>
      <c r="R134" s="59">
        <f t="shared" si="43"/>
        <v>1.5970139746139771</v>
      </c>
      <c r="S134" s="59">
        <f t="shared" si="43"/>
        <v>1.5986874479053947</v>
      </c>
      <c r="T134" s="59">
        <f t="shared" si="43"/>
        <v>1.600348880202505</v>
      </c>
      <c r="U134" s="59">
        <f t="shared" si="43"/>
        <v>1.6019072294346939</v>
      </c>
      <c r="V134" s="59">
        <f t="shared" si="43"/>
        <v>1.6034878303090627</v>
      </c>
      <c r="W134" s="59">
        <f t="shared" si="43"/>
        <v>1.6050724952254045</v>
      </c>
      <c r="X134" s="59">
        <f t="shared" si="43"/>
        <v>1.6065630496245928</v>
      </c>
      <c r="Y134" s="59">
        <f t="shared" si="43"/>
        <v>1.6081017145814804</v>
      </c>
      <c r="Z134" s="59">
        <f t="shared" si="43"/>
        <v>1.609565716179167</v>
      </c>
      <c r="AA134" s="59">
        <f t="shared" si="43"/>
        <v>1.6109975569639468</v>
      </c>
      <c r="AB134" s="59">
        <f t="shared" si="43"/>
        <v>1.6124393899621929</v>
      </c>
      <c r="AC134" s="59">
        <f t="shared" si="43"/>
        <v>1.6138367506528184</v>
      </c>
      <c r="AD134" s="59">
        <f t="shared" si="43"/>
        <v>1.6151821736124461</v>
      </c>
      <c r="AE134" s="59">
        <f t="shared" si="43"/>
        <v>1.6165088406963726</v>
      </c>
      <c r="AF134" s="59">
        <f t="shared" si="43"/>
        <v>1.6177405951061623</v>
      </c>
      <c r="AG134" s="59">
        <f t="shared" si="43"/>
        <v>1.6189956420686085</v>
      </c>
      <c r="AH134" s="59">
        <f t="shared" si="43"/>
        <v>1.6201604095697077</v>
      </c>
      <c r="AI134" s="59">
        <f t="shared" si="43"/>
        <v>1.6196369905738153</v>
      </c>
      <c r="AJ134" s="59">
        <f t="shared" si="43"/>
        <v>1.6191873983571119</v>
      </c>
      <c r="AK134" s="57"/>
    </row>
    <row r="135" spans="2:37" ht="15.75" customHeight="1" x14ac:dyDescent="0.45">
      <c r="B135" s="57"/>
      <c r="C135" s="59"/>
      <c r="D135" s="59"/>
      <c r="E135" s="59"/>
      <c r="F135" s="59"/>
      <c r="G135" s="59"/>
      <c r="H135" s="59"/>
      <c r="I135" s="59"/>
      <c r="J135" s="59"/>
      <c r="K135" s="59"/>
      <c r="L135" s="59"/>
      <c r="M135" s="59"/>
      <c r="N135" s="59"/>
      <c r="O135" s="59"/>
      <c r="P135" s="59"/>
      <c r="Q135" s="59"/>
      <c r="R135" s="59"/>
      <c r="S135" s="59"/>
      <c r="T135" s="59"/>
      <c r="U135" s="59"/>
      <c r="V135" s="59"/>
      <c r="W135" s="59"/>
      <c r="X135" s="59"/>
      <c r="Y135" s="59"/>
      <c r="Z135" s="59"/>
      <c r="AA135" s="59"/>
      <c r="AB135" s="59"/>
      <c r="AC135" s="59"/>
      <c r="AD135" s="59"/>
      <c r="AE135" s="59"/>
      <c r="AF135" s="59"/>
      <c r="AG135" s="59"/>
      <c r="AH135" s="59"/>
      <c r="AI135" s="59"/>
      <c r="AJ135" s="59"/>
      <c r="AK135" s="57"/>
    </row>
    <row r="136" spans="2:37" ht="15.75" customHeight="1" x14ac:dyDescent="0.45">
      <c r="B136" s="57" t="s">
        <v>203</v>
      </c>
      <c r="C136" s="59">
        <f>C56*$H$10</f>
        <v>404.19883068962872</v>
      </c>
      <c r="D136" s="59">
        <f t="shared" ref="D136:AJ136" si="44">D56*$H$10*D$90</f>
        <v>412.99159494246271</v>
      </c>
      <c r="E136" s="59">
        <f t="shared" si="44"/>
        <v>416.01379233659827</v>
      </c>
      <c r="F136" s="59">
        <f t="shared" si="44"/>
        <v>411.28380125656378</v>
      </c>
      <c r="G136" s="59">
        <f t="shared" si="44"/>
        <v>407.52042516468532</v>
      </c>
      <c r="H136" s="59">
        <f t="shared" si="44"/>
        <v>404.09845806922567</v>
      </c>
      <c r="I136" s="59">
        <f t="shared" si="44"/>
        <v>399.25906535037421</v>
      </c>
      <c r="J136" s="59">
        <f t="shared" si="44"/>
        <v>394.253447975889</v>
      </c>
      <c r="K136" s="59">
        <f t="shared" si="44"/>
        <v>389.40431237761044</v>
      </c>
      <c r="L136" s="59">
        <f t="shared" si="44"/>
        <v>385.40339362162035</v>
      </c>
      <c r="M136" s="59">
        <f t="shared" si="44"/>
        <v>381.5712501022814</v>
      </c>
      <c r="N136" s="59">
        <f t="shared" si="44"/>
        <v>378.44007941073306</v>
      </c>
      <c r="O136" s="59">
        <f t="shared" si="44"/>
        <v>375.09517178405764</v>
      </c>
      <c r="P136" s="59">
        <f t="shared" si="44"/>
        <v>371.79989330306421</v>
      </c>
      <c r="Q136" s="59">
        <f t="shared" si="44"/>
        <v>368.95486264419065</v>
      </c>
      <c r="R136" s="59">
        <f t="shared" si="44"/>
        <v>366.38346244989953</v>
      </c>
      <c r="S136" s="59">
        <f t="shared" si="44"/>
        <v>364.0839558512057</v>
      </c>
      <c r="T136" s="59">
        <f t="shared" si="44"/>
        <v>362.27886905411117</v>
      </c>
      <c r="U136" s="59">
        <f t="shared" si="44"/>
        <v>360.73000520452007</v>
      </c>
      <c r="V136" s="59">
        <f t="shared" si="44"/>
        <v>360.0418204523333</v>
      </c>
      <c r="W136" s="59">
        <f t="shared" si="44"/>
        <v>359.80432209959366</v>
      </c>
      <c r="X136" s="59">
        <f t="shared" si="44"/>
        <v>360.01108122458322</v>
      </c>
      <c r="Y136" s="59">
        <f t="shared" si="44"/>
        <v>360.43071778220002</v>
      </c>
      <c r="Z136" s="59">
        <f t="shared" si="44"/>
        <v>361.00617135010458</v>
      </c>
      <c r="AA136" s="59">
        <f t="shared" si="44"/>
        <v>361.91732677517518</v>
      </c>
      <c r="AB136" s="59">
        <f t="shared" si="44"/>
        <v>363.04316233485503</v>
      </c>
      <c r="AC136" s="59">
        <f t="shared" si="44"/>
        <v>364.56986323112369</v>
      </c>
      <c r="AD136" s="59">
        <f t="shared" si="44"/>
        <v>366.2590217623171</v>
      </c>
      <c r="AE136" s="59">
        <f t="shared" si="44"/>
        <v>368.24232437573068</v>
      </c>
      <c r="AF136" s="59">
        <f t="shared" si="44"/>
        <v>370.25373966237163</v>
      </c>
      <c r="AG136" s="59">
        <f t="shared" si="44"/>
        <v>372.5141027013367</v>
      </c>
      <c r="AH136" s="59">
        <f t="shared" si="44"/>
        <v>374.81834481955372</v>
      </c>
      <c r="AI136" s="59">
        <f t="shared" si="44"/>
        <v>377.07246024280079</v>
      </c>
      <c r="AJ136" s="59">
        <f t="shared" si="44"/>
        <v>379.37570873414865</v>
      </c>
      <c r="AK136" s="57"/>
    </row>
    <row r="137" spans="2:37" ht="15.75" customHeight="1" x14ac:dyDescent="0.45">
      <c r="B137" s="57"/>
      <c r="C137" s="59"/>
      <c r="D137" s="59"/>
      <c r="E137" s="59"/>
      <c r="F137" s="59"/>
      <c r="G137" s="59"/>
      <c r="H137" s="59"/>
      <c r="I137" s="59"/>
      <c r="J137" s="59"/>
      <c r="K137" s="59"/>
      <c r="L137" s="59"/>
      <c r="M137" s="59"/>
      <c r="N137" s="59"/>
      <c r="O137" s="59"/>
      <c r="P137" s="59"/>
      <c r="Q137" s="59"/>
      <c r="R137" s="59"/>
      <c r="S137" s="59"/>
      <c r="T137" s="59"/>
      <c r="U137" s="59"/>
      <c r="V137" s="59"/>
      <c r="W137" s="59"/>
      <c r="X137" s="59"/>
      <c r="Y137" s="59"/>
      <c r="Z137" s="59"/>
      <c r="AA137" s="59"/>
      <c r="AB137" s="59"/>
      <c r="AC137" s="59"/>
      <c r="AD137" s="59"/>
      <c r="AE137" s="59"/>
      <c r="AF137" s="59"/>
      <c r="AG137" s="59"/>
      <c r="AH137" s="59"/>
      <c r="AI137" s="59"/>
      <c r="AJ137" s="59"/>
      <c r="AK137" s="57"/>
    </row>
    <row r="138" spans="2:37" ht="15.75" customHeight="1" x14ac:dyDescent="0.45">
      <c r="B138" s="57" t="s">
        <v>325</v>
      </c>
      <c r="C138" s="59"/>
      <c r="D138" s="59"/>
      <c r="E138" s="59"/>
      <c r="F138" s="59"/>
      <c r="G138" s="59"/>
      <c r="H138" s="59"/>
      <c r="I138" s="59"/>
      <c r="J138" s="59"/>
      <c r="K138" s="59"/>
      <c r="L138" s="59"/>
      <c r="M138" s="59"/>
      <c r="N138" s="59"/>
      <c r="O138" s="59"/>
      <c r="P138" s="59"/>
      <c r="Q138" s="59"/>
      <c r="R138" s="59"/>
      <c r="S138" s="59"/>
      <c r="T138" s="59"/>
      <c r="U138" s="59"/>
      <c r="V138" s="59"/>
      <c r="W138" s="59"/>
      <c r="X138" s="59"/>
      <c r="Y138" s="59"/>
      <c r="Z138" s="59"/>
      <c r="AA138" s="59"/>
      <c r="AB138" s="59"/>
      <c r="AC138" s="59"/>
      <c r="AD138" s="59"/>
      <c r="AE138" s="59"/>
      <c r="AF138" s="59"/>
      <c r="AG138" s="59"/>
      <c r="AH138" s="59"/>
      <c r="AI138" s="59"/>
      <c r="AJ138" s="59"/>
      <c r="AK138" s="57"/>
    </row>
    <row r="139" spans="2:37" ht="15.75" customHeight="1" x14ac:dyDescent="0.45">
      <c r="B139" s="57" t="s">
        <v>327</v>
      </c>
      <c r="C139" s="59">
        <f t="shared" ref="C139:C152" si="45">C59*$H$10</f>
        <v>241.28801863058018</v>
      </c>
      <c r="D139" s="59">
        <f t="shared" ref="D139:AJ139" si="46">D59*$H$10*D$90</f>
        <v>244.80993606763846</v>
      </c>
      <c r="E139" s="59">
        <f t="shared" si="46"/>
        <v>243.46975525250056</v>
      </c>
      <c r="F139" s="59">
        <f t="shared" si="46"/>
        <v>240.59642738473966</v>
      </c>
      <c r="G139" s="59">
        <f t="shared" si="46"/>
        <v>236.42379141919926</v>
      </c>
      <c r="H139" s="59">
        <f t="shared" si="46"/>
        <v>231.61206109449199</v>
      </c>
      <c r="I139" s="59">
        <f t="shared" si="46"/>
        <v>226.15654537558569</v>
      </c>
      <c r="J139" s="59">
        <f t="shared" si="46"/>
        <v>220.02557474085685</v>
      </c>
      <c r="K139" s="59">
        <f t="shared" si="46"/>
        <v>213.49238046353341</v>
      </c>
      <c r="L139" s="59">
        <f t="shared" si="46"/>
        <v>208.85595707623696</v>
      </c>
      <c r="M139" s="59">
        <f t="shared" si="46"/>
        <v>204.36016777653319</v>
      </c>
      <c r="N139" s="59">
        <f t="shared" si="46"/>
        <v>200.32479702507322</v>
      </c>
      <c r="O139" s="59">
        <f t="shared" si="46"/>
        <v>196.28100406747208</v>
      </c>
      <c r="P139" s="59">
        <f t="shared" si="46"/>
        <v>192.41841379834085</v>
      </c>
      <c r="Q139" s="59">
        <f t="shared" si="46"/>
        <v>189.12639947663075</v>
      </c>
      <c r="R139" s="59">
        <f t="shared" si="46"/>
        <v>186.10310489961569</v>
      </c>
      <c r="S139" s="59">
        <f t="shared" si="46"/>
        <v>183.2434756229145</v>
      </c>
      <c r="T139" s="59">
        <f t="shared" si="46"/>
        <v>180.5483959725768</v>
      </c>
      <c r="U139" s="59">
        <f t="shared" si="46"/>
        <v>178.22462698209517</v>
      </c>
      <c r="V139" s="59">
        <f t="shared" si="46"/>
        <v>176.41967293462145</v>
      </c>
      <c r="W139" s="59">
        <f t="shared" si="46"/>
        <v>175.02026617995548</v>
      </c>
      <c r="X139" s="59">
        <f t="shared" si="46"/>
        <v>174.02211063860088</v>
      </c>
      <c r="Y139" s="59">
        <f t="shared" si="46"/>
        <v>173.33947547965565</v>
      </c>
      <c r="Z139" s="59">
        <f t="shared" si="46"/>
        <v>172.93182330707756</v>
      </c>
      <c r="AA139" s="59">
        <f t="shared" si="46"/>
        <v>172.89503357992757</v>
      </c>
      <c r="AB139" s="59">
        <f t="shared" si="46"/>
        <v>173.03403727081169</v>
      </c>
      <c r="AC139" s="59">
        <f t="shared" si="46"/>
        <v>173.51819021394502</v>
      </c>
      <c r="AD139" s="59">
        <f t="shared" si="46"/>
        <v>174.0191564628725</v>
      </c>
      <c r="AE139" s="59">
        <f t="shared" si="46"/>
        <v>174.58606245863353</v>
      </c>
      <c r="AF139" s="59">
        <f t="shared" si="46"/>
        <v>175.75609756660626</v>
      </c>
      <c r="AG139" s="59">
        <f t="shared" si="46"/>
        <v>177.20683214969077</v>
      </c>
      <c r="AH139" s="59">
        <f t="shared" si="46"/>
        <v>178.31038947381566</v>
      </c>
      <c r="AI139" s="59">
        <f t="shared" si="46"/>
        <v>178.87653690743704</v>
      </c>
      <c r="AJ139" s="59">
        <f t="shared" si="46"/>
        <v>179.44726385597673</v>
      </c>
      <c r="AK139" s="57"/>
    </row>
    <row r="140" spans="2:37" ht="15.75" customHeight="1" x14ac:dyDescent="0.45">
      <c r="B140" s="57" t="s">
        <v>329</v>
      </c>
      <c r="C140" s="59">
        <f t="shared" si="45"/>
        <v>0.15103163480340084</v>
      </c>
      <c r="D140" s="59">
        <f t="shared" ref="D140:AJ140" si="47">D60*$H$10*D$90</f>
        <v>0.73417683781887733</v>
      </c>
      <c r="E140" s="59">
        <f t="shared" si="47"/>
        <v>0.76863254484566335</v>
      </c>
      <c r="F140" s="59">
        <f t="shared" si="47"/>
        <v>0.92233928089402517</v>
      </c>
      <c r="G140" s="59">
        <f t="shared" si="47"/>
        <v>1.1298803649020417</v>
      </c>
      <c r="H140" s="59">
        <f t="shared" si="47"/>
        <v>1.2858762686266829</v>
      </c>
      <c r="I140" s="59">
        <f t="shared" si="47"/>
        <v>1.4044961632480322</v>
      </c>
      <c r="J140" s="59">
        <f t="shared" si="47"/>
        <v>1.9238682592166911</v>
      </c>
      <c r="K140" s="59">
        <f t="shared" si="47"/>
        <v>2.6631666448321059</v>
      </c>
      <c r="L140" s="59">
        <f t="shared" si="47"/>
        <v>2.7464634118349993</v>
      </c>
      <c r="M140" s="59">
        <f t="shared" si="47"/>
        <v>3.1253681211060846</v>
      </c>
      <c r="N140" s="59">
        <f t="shared" si="47"/>
        <v>3.4301460664900345</v>
      </c>
      <c r="O140" s="59">
        <f t="shared" si="47"/>
        <v>3.770380829423662</v>
      </c>
      <c r="P140" s="59">
        <f t="shared" si="47"/>
        <v>4.1781723221824336</v>
      </c>
      <c r="Q140" s="59">
        <f t="shared" si="47"/>
        <v>4.3074751229435986</v>
      </c>
      <c r="R140" s="59">
        <f t="shared" si="47"/>
        <v>4.3943554930268256</v>
      </c>
      <c r="S140" s="59">
        <f t="shared" si="47"/>
        <v>4.5598350831088261</v>
      </c>
      <c r="T140" s="59">
        <f t="shared" si="47"/>
        <v>4.8438488555580914</v>
      </c>
      <c r="U140" s="59">
        <f t="shared" si="47"/>
        <v>4.9773872036339757</v>
      </c>
      <c r="V140" s="59">
        <f t="shared" si="47"/>
        <v>5.1741743563452305</v>
      </c>
      <c r="W140" s="59">
        <f t="shared" si="47"/>
        <v>5.3437168080355715</v>
      </c>
      <c r="X140" s="59">
        <f t="shared" si="47"/>
        <v>5.4539453802029749</v>
      </c>
      <c r="Y140" s="59">
        <f t="shared" si="47"/>
        <v>5.4748628001833719</v>
      </c>
      <c r="Z140" s="59">
        <f t="shared" si="47"/>
        <v>5.4706789211192017</v>
      </c>
      <c r="AA140" s="59">
        <f t="shared" si="47"/>
        <v>5.2972217305052078</v>
      </c>
      <c r="AB140" s="59">
        <f t="shared" si="47"/>
        <v>5.1419123790384349</v>
      </c>
      <c r="AC140" s="59">
        <f t="shared" si="47"/>
        <v>4.8530671803048593</v>
      </c>
      <c r="AD140" s="59">
        <f t="shared" si="47"/>
        <v>4.6806126372534536</v>
      </c>
      <c r="AE140" s="59">
        <f t="shared" si="47"/>
        <v>4.5493889587421954</v>
      </c>
      <c r="AF140" s="59">
        <f t="shared" si="47"/>
        <v>3.9931193133873917</v>
      </c>
      <c r="AG140" s="59">
        <f t="shared" si="47"/>
        <v>3.2569220770657625</v>
      </c>
      <c r="AH140" s="59">
        <f t="shared" si="47"/>
        <v>2.8266647570259558</v>
      </c>
      <c r="AI140" s="59">
        <f t="shared" si="47"/>
        <v>2.8877031040492369</v>
      </c>
      <c r="AJ140" s="59">
        <f t="shared" si="47"/>
        <v>2.9596356360901641</v>
      </c>
      <c r="AK140" s="57"/>
    </row>
    <row r="141" spans="2:37" ht="15.75" customHeight="1" x14ac:dyDescent="0.45">
      <c r="B141" s="57" t="s">
        <v>331</v>
      </c>
      <c r="C141" s="59">
        <f t="shared" si="45"/>
        <v>96.773244044616092</v>
      </c>
      <c r="D141" s="59">
        <f t="shared" ref="D141:AJ141" si="48">D61*$H$10*D$90</f>
        <v>99.770229707265557</v>
      </c>
      <c r="E141" s="59">
        <f t="shared" si="48"/>
        <v>102.63954066790653</v>
      </c>
      <c r="F141" s="59">
        <f t="shared" si="48"/>
        <v>104.5159389726398</v>
      </c>
      <c r="G141" s="59">
        <f t="shared" si="48"/>
        <v>102.77456036947065</v>
      </c>
      <c r="H141" s="59">
        <f t="shared" si="48"/>
        <v>101.61044954485969</v>
      </c>
      <c r="I141" s="59">
        <f t="shared" si="48"/>
        <v>101.24996784884013</v>
      </c>
      <c r="J141" s="59">
        <f t="shared" si="48"/>
        <v>100.93894033336714</v>
      </c>
      <c r="K141" s="59">
        <f t="shared" si="48"/>
        <v>100.64860475936156</v>
      </c>
      <c r="L141" s="59">
        <f t="shared" si="48"/>
        <v>100.40075189839969</v>
      </c>
      <c r="M141" s="59">
        <f t="shared" si="48"/>
        <v>99.748318989208443</v>
      </c>
      <c r="N141" s="59">
        <f t="shared" si="48"/>
        <v>99.196548835191237</v>
      </c>
      <c r="O141" s="59">
        <f t="shared" si="48"/>
        <v>98.452000722687629</v>
      </c>
      <c r="P141" s="59">
        <f t="shared" si="48"/>
        <v>97.834850065394875</v>
      </c>
      <c r="Q141" s="59">
        <f t="shared" si="48"/>
        <v>97.141395174015727</v>
      </c>
      <c r="R141" s="59">
        <f t="shared" si="48"/>
        <v>96.430498314896596</v>
      </c>
      <c r="S141" s="59">
        <f t="shared" si="48"/>
        <v>95.816716178987591</v>
      </c>
      <c r="T141" s="59">
        <f t="shared" si="48"/>
        <v>95.37705241322314</v>
      </c>
      <c r="U141" s="59">
        <f t="shared" si="48"/>
        <v>95.425575929421441</v>
      </c>
      <c r="V141" s="59">
        <f t="shared" si="48"/>
        <v>95.295909037564343</v>
      </c>
      <c r="W141" s="59">
        <f t="shared" si="48"/>
        <v>95.36648281604468</v>
      </c>
      <c r="X141" s="59">
        <f t="shared" si="48"/>
        <v>95.387389924285216</v>
      </c>
      <c r="Y141" s="59">
        <f t="shared" si="48"/>
        <v>95.390660657258593</v>
      </c>
      <c r="Z141" s="59">
        <f t="shared" si="48"/>
        <v>95.271259959983112</v>
      </c>
      <c r="AA141" s="59">
        <f t="shared" si="48"/>
        <v>95.309502849581307</v>
      </c>
      <c r="AB141" s="59">
        <f t="shared" si="48"/>
        <v>95.336771426916229</v>
      </c>
      <c r="AC141" s="59">
        <f t="shared" si="48"/>
        <v>95.354583335073826</v>
      </c>
      <c r="AD141" s="59">
        <f t="shared" si="48"/>
        <v>95.732219435320019</v>
      </c>
      <c r="AE141" s="59">
        <f t="shared" si="48"/>
        <v>96.031339237829755</v>
      </c>
      <c r="AF141" s="59">
        <f t="shared" si="48"/>
        <v>96.379721042636675</v>
      </c>
      <c r="AG141" s="59">
        <f t="shared" si="48"/>
        <v>96.756829758393451</v>
      </c>
      <c r="AH141" s="59">
        <f t="shared" si="48"/>
        <v>97.157704552150719</v>
      </c>
      <c r="AI141" s="59">
        <f t="shared" si="48"/>
        <v>97.449590012137108</v>
      </c>
      <c r="AJ141" s="59">
        <f t="shared" si="48"/>
        <v>97.800883024080136</v>
      </c>
      <c r="AK141" s="57"/>
    </row>
    <row r="142" spans="2:37" ht="15.75" customHeight="1" x14ac:dyDescent="0.45">
      <c r="B142" s="57" t="s">
        <v>333</v>
      </c>
      <c r="C142" s="59">
        <f t="shared" si="45"/>
        <v>42.139102415487102</v>
      </c>
      <c r="D142" s="59">
        <f t="shared" ref="D142:AJ142" si="49">D62*$H$10*D$90</f>
        <v>43.476258706573049</v>
      </c>
      <c r="E142" s="59">
        <f t="shared" si="49"/>
        <v>44.298016492107585</v>
      </c>
      <c r="F142" s="59">
        <f t="shared" si="49"/>
        <v>44.849944265894962</v>
      </c>
      <c r="G142" s="59">
        <f t="shared" si="49"/>
        <v>45.165462270840209</v>
      </c>
      <c r="H142" s="59">
        <f t="shared" si="49"/>
        <v>45.446895598714832</v>
      </c>
      <c r="I142" s="59">
        <f t="shared" si="49"/>
        <v>45.64349653445143</v>
      </c>
      <c r="J142" s="59">
        <f t="shared" si="49"/>
        <v>45.93302540292548</v>
      </c>
      <c r="K142" s="59">
        <f t="shared" si="49"/>
        <v>46.390341427135318</v>
      </c>
      <c r="L142" s="59">
        <f t="shared" si="49"/>
        <v>46.843682828754012</v>
      </c>
      <c r="M142" s="59">
        <f t="shared" si="49"/>
        <v>47.27488647636816</v>
      </c>
      <c r="N142" s="59">
        <f t="shared" si="49"/>
        <v>47.880532037302885</v>
      </c>
      <c r="O142" s="59">
        <f t="shared" si="49"/>
        <v>48.341757749663131</v>
      </c>
      <c r="P142" s="59">
        <f t="shared" si="49"/>
        <v>48.806329126929768</v>
      </c>
      <c r="Q142" s="59">
        <f t="shared" si="49"/>
        <v>49.291286715596641</v>
      </c>
      <c r="R142" s="59">
        <f t="shared" si="49"/>
        <v>49.764253691871041</v>
      </c>
      <c r="S142" s="59">
        <f t="shared" si="49"/>
        <v>50.238276161080776</v>
      </c>
      <c r="T142" s="59">
        <f t="shared" si="49"/>
        <v>50.735083011780766</v>
      </c>
      <c r="U142" s="59">
        <f t="shared" si="49"/>
        <v>51.216810106750053</v>
      </c>
      <c r="V142" s="59">
        <f t="shared" si="49"/>
        <v>51.6882409025337</v>
      </c>
      <c r="W142" s="59">
        <f t="shared" si="49"/>
        <v>52.167340383415393</v>
      </c>
      <c r="X142" s="59">
        <f t="shared" si="49"/>
        <v>52.655286585843875</v>
      </c>
      <c r="Y142" s="59">
        <f t="shared" si="49"/>
        <v>53.133194965693527</v>
      </c>
      <c r="Z142" s="59">
        <f t="shared" si="49"/>
        <v>53.615363679055164</v>
      </c>
      <c r="AA142" s="59">
        <f t="shared" si="49"/>
        <v>54.096557501984982</v>
      </c>
      <c r="AB142" s="59">
        <f t="shared" si="49"/>
        <v>54.584028714352243</v>
      </c>
      <c r="AC142" s="59">
        <f t="shared" si="49"/>
        <v>55.112432166342337</v>
      </c>
      <c r="AD142" s="59">
        <f t="shared" si="49"/>
        <v>55.646513442377341</v>
      </c>
      <c r="AE142" s="59">
        <f t="shared" si="49"/>
        <v>56.216547618185729</v>
      </c>
      <c r="AF142" s="59">
        <f t="shared" si="49"/>
        <v>56.783506397122544</v>
      </c>
      <c r="AG142" s="59">
        <f t="shared" si="49"/>
        <v>57.377593933631232</v>
      </c>
      <c r="AH142" s="59">
        <f t="shared" si="49"/>
        <v>57.967239286061549</v>
      </c>
      <c r="AI142" s="59">
        <f t="shared" si="49"/>
        <v>58.547031723012651</v>
      </c>
      <c r="AJ142" s="59">
        <f t="shared" si="49"/>
        <v>59.113390675914296</v>
      </c>
      <c r="AK142" s="57"/>
    </row>
    <row r="143" spans="2:37" ht="15.75" customHeight="1" x14ac:dyDescent="0.45">
      <c r="B143" s="57" t="s">
        <v>321</v>
      </c>
      <c r="C143" s="59">
        <f t="shared" si="45"/>
        <v>10.075268962262857</v>
      </c>
      <c r="D143" s="59">
        <f t="shared" ref="D143:AJ143" si="50">D63*$H$10*D$90</f>
        <v>9.531108325106965</v>
      </c>
      <c r="E143" s="59">
        <f t="shared" si="50"/>
        <v>10.041408765627938</v>
      </c>
      <c r="F143" s="59">
        <f t="shared" si="50"/>
        <v>5.5409959842356455</v>
      </c>
      <c r="G143" s="59">
        <f t="shared" si="50"/>
        <v>6.5578584320659381</v>
      </c>
      <c r="H143" s="59">
        <f t="shared" si="50"/>
        <v>8.652296284892282</v>
      </c>
      <c r="I143" s="59">
        <f t="shared" si="50"/>
        <v>9.0438587980441785</v>
      </c>
      <c r="J143" s="59">
        <f t="shared" si="50"/>
        <v>9.2406288099274541</v>
      </c>
      <c r="K143" s="59">
        <f t="shared" si="50"/>
        <v>9.4234919147553544</v>
      </c>
      <c r="L143" s="59">
        <f t="shared" si="50"/>
        <v>9.2608040163748999</v>
      </c>
      <c r="M143" s="59">
        <f t="shared" si="50"/>
        <v>9.1250684035369574</v>
      </c>
      <c r="N143" s="59">
        <f t="shared" si="50"/>
        <v>9.0479967338381471</v>
      </c>
      <c r="O143" s="59">
        <f t="shared" si="50"/>
        <v>9.0995172142905485</v>
      </c>
      <c r="P143" s="59">
        <f t="shared" si="50"/>
        <v>8.8027087731275859</v>
      </c>
      <c r="Q143" s="59">
        <f t="shared" si="50"/>
        <v>8.7585825632702328</v>
      </c>
      <c r="R143" s="59">
        <f t="shared" si="50"/>
        <v>8.734106589112308</v>
      </c>
      <c r="S143" s="59">
        <f t="shared" si="50"/>
        <v>8.7162341586436476</v>
      </c>
      <c r="T143" s="59">
        <f t="shared" si="50"/>
        <v>8.6659698665463587</v>
      </c>
      <c r="U143" s="59">
        <f t="shared" si="50"/>
        <v>8.1267952307049054</v>
      </c>
      <c r="V143" s="59">
        <f t="shared" si="50"/>
        <v>8.0899541824997989</v>
      </c>
      <c r="W143" s="59">
        <f t="shared" si="50"/>
        <v>7.9604590668977195</v>
      </c>
      <c r="X143" s="59">
        <f t="shared" si="50"/>
        <v>7.9205788865654343</v>
      </c>
      <c r="Y143" s="59">
        <f t="shared" si="50"/>
        <v>7.8848077866514998</v>
      </c>
      <c r="Z143" s="59">
        <f t="shared" si="50"/>
        <v>7.8558652266092244</v>
      </c>
      <c r="AA143" s="59">
        <f t="shared" si="50"/>
        <v>7.8148113980003986</v>
      </c>
      <c r="AB143" s="59">
        <f t="shared" si="50"/>
        <v>7.7400531381406932</v>
      </c>
      <c r="AC143" s="59">
        <f t="shared" si="50"/>
        <v>7.9748092063052214</v>
      </c>
      <c r="AD143" s="59">
        <f t="shared" si="50"/>
        <v>7.7225438387051835</v>
      </c>
      <c r="AE143" s="59">
        <f t="shared" si="50"/>
        <v>7.7207006827857203</v>
      </c>
      <c r="AF143" s="59">
        <f t="shared" si="50"/>
        <v>7.5905983644662456</v>
      </c>
      <c r="AG143" s="59">
        <f t="shared" si="50"/>
        <v>7.5781058571992963</v>
      </c>
      <c r="AH143" s="59">
        <f t="shared" si="50"/>
        <v>7.5788393266091445</v>
      </c>
      <c r="AI143" s="59">
        <f t="shared" si="50"/>
        <v>7.6044415859984751</v>
      </c>
      <c r="AJ143" s="59">
        <f t="shared" si="50"/>
        <v>7.5919428574964636</v>
      </c>
      <c r="AK143" s="57"/>
    </row>
    <row r="144" spans="2:37" ht="15.75" customHeight="1" x14ac:dyDescent="0.45">
      <c r="B144" s="57" t="s">
        <v>336</v>
      </c>
      <c r="C144" s="59">
        <f t="shared" si="45"/>
        <v>0.32578578665960023</v>
      </c>
      <c r="D144" s="59">
        <f t="shared" ref="D144:AJ144" si="51">D64*$H$10*D$90</f>
        <v>0.3314318608761378</v>
      </c>
      <c r="E144" s="59">
        <f t="shared" si="51"/>
        <v>0.33111045549831858</v>
      </c>
      <c r="F144" s="59">
        <f t="shared" si="51"/>
        <v>0.33085725215940759</v>
      </c>
      <c r="G144" s="59">
        <f t="shared" si="51"/>
        <v>0.33065020101291115</v>
      </c>
      <c r="H144" s="59">
        <f t="shared" si="51"/>
        <v>0.3304982558672846</v>
      </c>
      <c r="I144" s="59">
        <f t="shared" si="51"/>
        <v>0.33038125936813101</v>
      </c>
      <c r="J144" s="59">
        <f t="shared" si="51"/>
        <v>0.3302976730222566</v>
      </c>
      <c r="K144" s="59">
        <f t="shared" si="51"/>
        <v>0.33024575378851428</v>
      </c>
      <c r="L144" s="59">
        <f t="shared" si="51"/>
        <v>0.33018077090433084</v>
      </c>
      <c r="M144" s="59">
        <f t="shared" si="51"/>
        <v>0.33015251172878213</v>
      </c>
      <c r="N144" s="59">
        <f t="shared" si="51"/>
        <v>0.3301301750688756</v>
      </c>
      <c r="O144" s="59">
        <f t="shared" si="51"/>
        <v>0.33012725026980144</v>
      </c>
      <c r="P144" s="59">
        <f t="shared" si="51"/>
        <v>0.33012317418635706</v>
      </c>
      <c r="Q144" s="59">
        <f t="shared" si="51"/>
        <v>0.33013070296389968</v>
      </c>
      <c r="R144" s="59">
        <f t="shared" si="51"/>
        <v>0.33013620677082794</v>
      </c>
      <c r="S144" s="59">
        <f t="shared" si="51"/>
        <v>0.33014436145218162</v>
      </c>
      <c r="T144" s="59">
        <f t="shared" si="51"/>
        <v>0.33016753923511249</v>
      </c>
      <c r="U144" s="59">
        <f t="shared" si="51"/>
        <v>0.33018450497469382</v>
      </c>
      <c r="V144" s="59">
        <f t="shared" si="51"/>
        <v>0.33021682981906242</v>
      </c>
      <c r="W144" s="59">
        <f t="shared" si="51"/>
        <v>0.33025941401672587</v>
      </c>
      <c r="X144" s="59">
        <f t="shared" si="51"/>
        <v>0.33029170200791425</v>
      </c>
      <c r="Y144" s="59">
        <f t="shared" si="51"/>
        <v>0.33034282044636609</v>
      </c>
      <c r="Z144" s="59">
        <f t="shared" si="51"/>
        <v>0.33038740333956107</v>
      </c>
      <c r="AA144" s="59">
        <f t="shared" si="51"/>
        <v>0.3304343090577278</v>
      </c>
      <c r="AB144" s="59">
        <f t="shared" si="51"/>
        <v>0.33049212547534546</v>
      </c>
      <c r="AC144" s="59">
        <f t="shared" si="51"/>
        <v>0.33054965495343924</v>
      </c>
      <c r="AD144" s="59">
        <f t="shared" si="51"/>
        <v>0.33060563084666017</v>
      </c>
      <c r="AE144" s="59">
        <f t="shared" si="51"/>
        <v>0.33066676422771762</v>
      </c>
      <c r="AF144" s="59">
        <f t="shared" si="51"/>
        <v>0.33071765730052843</v>
      </c>
      <c r="AG144" s="59">
        <f t="shared" si="51"/>
        <v>0.33078267655743021</v>
      </c>
      <c r="AH144" s="59">
        <f t="shared" si="51"/>
        <v>0.33083869845387615</v>
      </c>
      <c r="AI144" s="59">
        <f t="shared" si="51"/>
        <v>0.3308967813373116</v>
      </c>
      <c r="AJ144" s="59">
        <f t="shared" si="51"/>
        <v>0.33094330273724354</v>
      </c>
      <c r="AK144" s="57"/>
    </row>
    <row r="145" spans="2:37" ht="15.75" customHeight="1" x14ac:dyDescent="0.45">
      <c r="B145" s="57" t="s">
        <v>338</v>
      </c>
      <c r="C145" s="59">
        <f t="shared" si="45"/>
        <v>0.10102374868096663</v>
      </c>
      <c r="D145" s="59">
        <f t="shared" ref="D145:AJ145" si="52">D65*$H$10*D$90</f>
        <v>0.11348156071085101</v>
      </c>
      <c r="E145" s="59">
        <f t="shared" si="52"/>
        <v>0.11444152866887342</v>
      </c>
      <c r="F145" s="59">
        <f t="shared" si="52"/>
        <v>0.11705608598194114</v>
      </c>
      <c r="G145" s="59">
        <f t="shared" si="52"/>
        <v>0.11669339713612921</v>
      </c>
      <c r="H145" s="59">
        <f t="shared" si="52"/>
        <v>0.11602366798303468</v>
      </c>
      <c r="I145" s="59">
        <f t="shared" si="52"/>
        <v>0.1161001592674126</v>
      </c>
      <c r="J145" s="59">
        <f t="shared" si="52"/>
        <v>0.115648775611243</v>
      </c>
      <c r="K145" s="59">
        <f t="shared" si="52"/>
        <v>0.11514718311676982</v>
      </c>
      <c r="L145" s="59">
        <f t="shared" si="52"/>
        <v>0.11462996889454438</v>
      </c>
      <c r="M145" s="59">
        <f t="shared" si="52"/>
        <v>0.11494964515665534</v>
      </c>
      <c r="N145" s="59">
        <f t="shared" si="52"/>
        <v>0.11472124735618985</v>
      </c>
      <c r="O145" s="59">
        <f t="shared" si="52"/>
        <v>0.11500959736248642</v>
      </c>
      <c r="P145" s="59">
        <f t="shared" si="52"/>
        <v>0.11501134291447228</v>
      </c>
      <c r="Q145" s="59">
        <f t="shared" si="52"/>
        <v>0.11489014545477955</v>
      </c>
      <c r="R145" s="59">
        <f t="shared" si="52"/>
        <v>0.11584249457386435</v>
      </c>
      <c r="S145" s="59">
        <f t="shared" si="52"/>
        <v>0.11692676058687036</v>
      </c>
      <c r="T145" s="59">
        <f t="shared" si="52"/>
        <v>0.11855646878752434</v>
      </c>
      <c r="U145" s="59">
        <f t="shared" si="52"/>
        <v>0.12059259590786264</v>
      </c>
      <c r="V145" s="59">
        <f t="shared" si="52"/>
        <v>0.12305899073141138</v>
      </c>
      <c r="W145" s="59">
        <f t="shared" si="52"/>
        <v>0.12578822579226548</v>
      </c>
      <c r="X145" s="59">
        <f t="shared" si="52"/>
        <v>0.12893847204956294</v>
      </c>
      <c r="Y145" s="59">
        <f t="shared" si="52"/>
        <v>0.13229554118252165</v>
      </c>
      <c r="Z145" s="59">
        <f t="shared" si="52"/>
        <v>0.13589398141187412</v>
      </c>
      <c r="AA145" s="59">
        <f t="shared" si="52"/>
        <v>0.1398023415804428</v>
      </c>
      <c r="AB145" s="59">
        <f t="shared" si="52"/>
        <v>0.1439100574800258</v>
      </c>
      <c r="AC145" s="59">
        <f t="shared" si="52"/>
        <v>0.14797762842626666</v>
      </c>
      <c r="AD145" s="59">
        <f t="shared" si="52"/>
        <v>0.15232725595674432</v>
      </c>
      <c r="AE145" s="59">
        <f t="shared" si="52"/>
        <v>0.15708662431464296</v>
      </c>
      <c r="AF145" s="59">
        <f t="shared" si="52"/>
        <v>0.1620857646108067</v>
      </c>
      <c r="AG145" s="59">
        <f t="shared" si="52"/>
        <v>0.16796260724720638</v>
      </c>
      <c r="AH145" s="59">
        <f t="shared" si="52"/>
        <v>0.17292424475840928</v>
      </c>
      <c r="AI145" s="59">
        <f t="shared" si="52"/>
        <v>0.1785921081913292</v>
      </c>
      <c r="AJ145" s="59">
        <f t="shared" si="52"/>
        <v>0.18488238379823496</v>
      </c>
      <c r="AK145" s="57"/>
    </row>
    <row r="146" spans="2:37" ht="15.75" customHeight="1" x14ac:dyDescent="0.45">
      <c r="B146" s="57" t="s">
        <v>313</v>
      </c>
      <c r="C146" s="59">
        <f t="shared" si="45"/>
        <v>1.9573935681720918</v>
      </c>
      <c r="D146" s="59">
        <f t="shared" ref="D146:AJ146" si="53">D66*$H$10*D$90</f>
        <v>1.9785168194688756</v>
      </c>
      <c r="E146" s="59">
        <f t="shared" si="53"/>
        <v>1.9689031201654486</v>
      </c>
      <c r="F146" s="59">
        <f t="shared" si="53"/>
        <v>1.9616145125257411</v>
      </c>
      <c r="G146" s="59">
        <f t="shared" si="53"/>
        <v>1.9547611946311216</v>
      </c>
      <c r="H146" s="59">
        <f t="shared" si="53"/>
        <v>1.9453485592882584</v>
      </c>
      <c r="I146" s="59">
        <f t="shared" si="53"/>
        <v>1.9371571627754327</v>
      </c>
      <c r="J146" s="59">
        <f t="shared" si="53"/>
        <v>1.9296763930855916</v>
      </c>
      <c r="K146" s="59">
        <f t="shared" si="53"/>
        <v>1.9219477148158701</v>
      </c>
      <c r="L146" s="59">
        <f t="shared" si="53"/>
        <v>1.9146086699506986</v>
      </c>
      <c r="M146" s="59">
        <f t="shared" si="53"/>
        <v>1.9077616193181755</v>
      </c>
      <c r="N146" s="59">
        <f t="shared" si="53"/>
        <v>1.9018251530213874</v>
      </c>
      <c r="O146" s="59">
        <f t="shared" si="53"/>
        <v>1.8966644654335327</v>
      </c>
      <c r="P146" s="59">
        <f t="shared" si="53"/>
        <v>1.8928141307393915</v>
      </c>
      <c r="Q146" s="59">
        <f t="shared" si="53"/>
        <v>1.8910631913443448</v>
      </c>
      <c r="R146" s="59">
        <f t="shared" si="53"/>
        <v>1.8890886207433626</v>
      </c>
      <c r="S146" s="59">
        <f t="shared" si="53"/>
        <v>1.8877514343381789</v>
      </c>
      <c r="T146" s="59">
        <f t="shared" si="53"/>
        <v>1.8882410069747857</v>
      </c>
      <c r="U146" s="59">
        <f t="shared" si="53"/>
        <v>1.8884823693518886</v>
      </c>
      <c r="V146" s="59">
        <f t="shared" si="53"/>
        <v>1.8886228053905152</v>
      </c>
      <c r="W146" s="59">
        <f t="shared" si="53"/>
        <v>1.8892758040345996</v>
      </c>
      <c r="X146" s="59">
        <f t="shared" si="53"/>
        <v>1.8900944728983267</v>
      </c>
      <c r="Y146" s="59">
        <f t="shared" si="53"/>
        <v>1.8907530583229026</v>
      </c>
      <c r="Z146" s="59">
        <f t="shared" si="53"/>
        <v>1.8915491877216934</v>
      </c>
      <c r="AA146" s="59">
        <f t="shared" si="53"/>
        <v>1.8923652815910579</v>
      </c>
      <c r="AB146" s="59">
        <f t="shared" si="53"/>
        <v>1.8938232307158116</v>
      </c>
      <c r="AC146" s="59">
        <f t="shared" si="53"/>
        <v>1.8952438216498582</v>
      </c>
      <c r="AD146" s="59">
        <f t="shared" si="53"/>
        <v>1.8972576902527483</v>
      </c>
      <c r="AE146" s="59">
        <f t="shared" si="53"/>
        <v>1.8993880848624698</v>
      </c>
      <c r="AF146" s="59">
        <f t="shared" si="53"/>
        <v>1.9012761380257202</v>
      </c>
      <c r="AG146" s="59">
        <f t="shared" si="53"/>
        <v>1.9026693252092231</v>
      </c>
      <c r="AH146" s="59">
        <f t="shared" si="53"/>
        <v>1.9034260227190116</v>
      </c>
      <c r="AI146" s="59">
        <f t="shared" si="53"/>
        <v>1.9043733475342643</v>
      </c>
      <c r="AJ146" s="59">
        <f t="shared" si="53"/>
        <v>1.9051571493779587</v>
      </c>
      <c r="AK146" s="57"/>
    </row>
    <row r="147" spans="2:37" ht="15.75" customHeight="1" x14ac:dyDescent="0.45">
      <c r="B147" s="57" t="s">
        <v>341</v>
      </c>
      <c r="C147" s="59">
        <f t="shared" si="45"/>
        <v>392.81087139499289</v>
      </c>
      <c r="D147" s="59">
        <f t="shared" ref="D147:AJ147" si="54">D67*$H$10*D$90</f>
        <v>400.74515688894701</v>
      </c>
      <c r="E147" s="59">
        <f t="shared" si="54"/>
        <v>403.63180795792908</v>
      </c>
      <c r="F147" s="59">
        <f t="shared" si="54"/>
        <v>398.83520427393694</v>
      </c>
      <c r="G147" s="59">
        <f t="shared" si="54"/>
        <v>394.45370404515262</v>
      </c>
      <c r="H147" s="59">
        <f t="shared" si="54"/>
        <v>390.99949321514356</v>
      </c>
      <c r="I147" s="59">
        <f t="shared" si="54"/>
        <v>385.88199106558426</v>
      </c>
      <c r="J147" s="59">
        <f t="shared" si="54"/>
        <v>380.43764512754541</v>
      </c>
      <c r="K147" s="59">
        <f t="shared" si="54"/>
        <v>374.98536222754711</v>
      </c>
      <c r="L147" s="59">
        <f t="shared" si="54"/>
        <v>370.46708716583146</v>
      </c>
      <c r="M147" s="59">
        <f t="shared" si="54"/>
        <v>365.986681950665</v>
      </c>
      <c r="N147" s="59">
        <f t="shared" si="54"/>
        <v>362.22674763726724</v>
      </c>
      <c r="O147" s="59">
        <f t="shared" si="54"/>
        <v>358.2864608933059</v>
      </c>
      <c r="P147" s="59">
        <f t="shared" si="54"/>
        <v>354.37843535028742</v>
      </c>
      <c r="Q147" s="59">
        <f t="shared" si="54"/>
        <v>350.9612158755412</v>
      </c>
      <c r="R147" s="59">
        <f t="shared" si="54"/>
        <v>347.76137744009293</v>
      </c>
      <c r="S147" s="59">
        <f t="shared" si="54"/>
        <v>344.90935010738502</v>
      </c>
      <c r="T147" s="59">
        <f t="shared" si="54"/>
        <v>342.5073346365906</v>
      </c>
      <c r="U147" s="59">
        <f t="shared" si="54"/>
        <v>340.31045239811175</v>
      </c>
      <c r="V147" s="59">
        <f t="shared" si="54"/>
        <v>339.00985982973265</v>
      </c>
      <c r="W147" s="59">
        <f t="shared" si="54"/>
        <v>338.20357722270205</v>
      </c>
      <c r="X147" s="59">
        <f t="shared" si="54"/>
        <v>337.78864369897747</v>
      </c>
      <c r="Y147" s="59">
        <f t="shared" si="54"/>
        <v>337.57641362974937</v>
      </c>
      <c r="Z147" s="59">
        <f t="shared" si="54"/>
        <v>337.5027903121611</v>
      </c>
      <c r="AA147" s="59">
        <f t="shared" si="54"/>
        <v>337.77572172140617</v>
      </c>
      <c r="AB147" s="59">
        <f t="shared" si="54"/>
        <v>338.20502272619694</v>
      </c>
      <c r="AC147" s="59">
        <f t="shared" si="54"/>
        <v>339.18685839604967</v>
      </c>
      <c r="AD147" s="59">
        <f t="shared" si="54"/>
        <v>340.1812380052865</v>
      </c>
      <c r="AE147" s="59">
        <f t="shared" si="54"/>
        <v>341.49115099927025</v>
      </c>
      <c r="AF147" s="59">
        <f t="shared" si="54"/>
        <v>342.89714567384584</v>
      </c>
      <c r="AG147" s="59">
        <f t="shared" si="54"/>
        <v>344.57772081338896</v>
      </c>
      <c r="AH147" s="59">
        <f t="shared" si="54"/>
        <v>346.24800687391286</v>
      </c>
      <c r="AI147" s="59">
        <f t="shared" si="54"/>
        <v>347.77910429904125</v>
      </c>
      <c r="AJ147" s="59">
        <f t="shared" si="54"/>
        <v>349.33406834935823</v>
      </c>
      <c r="AK147" s="57"/>
    </row>
    <row r="148" spans="2:37" ht="15.75" customHeight="1" x14ac:dyDescent="0.45">
      <c r="B148" s="57" t="s">
        <v>343</v>
      </c>
      <c r="C148" s="59">
        <f t="shared" si="45"/>
        <v>0</v>
      </c>
      <c r="D148" s="59">
        <f t="shared" ref="D148:AJ148" si="55">D68*$H$10*D$90</f>
        <v>0</v>
      </c>
      <c r="E148" s="59">
        <f t="shared" si="55"/>
        <v>0</v>
      </c>
      <c r="F148" s="59">
        <f t="shared" si="55"/>
        <v>0</v>
      </c>
      <c r="G148" s="59">
        <f t="shared" si="55"/>
        <v>0</v>
      </c>
      <c r="H148" s="59">
        <f t="shared" si="55"/>
        <v>0</v>
      </c>
      <c r="I148" s="59">
        <f t="shared" si="55"/>
        <v>0</v>
      </c>
      <c r="J148" s="59">
        <f t="shared" si="55"/>
        <v>0</v>
      </c>
      <c r="K148" s="59">
        <f t="shared" si="55"/>
        <v>0</v>
      </c>
      <c r="L148" s="59">
        <f t="shared" si="55"/>
        <v>0</v>
      </c>
      <c r="M148" s="59">
        <f t="shared" si="55"/>
        <v>0</v>
      </c>
      <c r="N148" s="59">
        <f t="shared" si="55"/>
        <v>0</v>
      </c>
      <c r="O148" s="59">
        <f t="shared" si="55"/>
        <v>0</v>
      </c>
      <c r="P148" s="59">
        <f t="shared" si="55"/>
        <v>0</v>
      </c>
      <c r="Q148" s="59">
        <f t="shared" si="55"/>
        <v>0</v>
      </c>
      <c r="R148" s="59">
        <f t="shared" si="55"/>
        <v>0</v>
      </c>
      <c r="S148" s="59">
        <f t="shared" si="55"/>
        <v>0</v>
      </c>
      <c r="T148" s="59">
        <f t="shared" si="55"/>
        <v>0</v>
      </c>
      <c r="U148" s="59">
        <f t="shared" si="55"/>
        <v>0</v>
      </c>
      <c r="V148" s="59">
        <f t="shared" si="55"/>
        <v>0</v>
      </c>
      <c r="W148" s="59">
        <f t="shared" si="55"/>
        <v>0</v>
      </c>
      <c r="X148" s="59">
        <f t="shared" si="55"/>
        <v>0</v>
      </c>
      <c r="Y148" s="59">
        <f t="shared" si="55"/>
        <v>0</v>
      </c>
      <c r="Z148" s="59">
        <f t="shared" si="55"/>
        <v>0</v>
      </c>
      <c r="AA148" s="59">
        <f t="shared" si="55"/>
        <v>0</v>
      </c>
      <c r="AB148" s="59">
        <f t="shared" si="55"/>
        <v>0</v>
      </c>
      <c r="AC148" s="59">
        <f t="shared" si="55"/>
        <v>0</v>
      </c>
      <c r="AD148" s="59">
        <f t="shared" si="55"/>
        <v>0</v>
      </c>
      <c r="AE148" s="59">
        <f t="shared" si="55"/>
        <v>0</v>
      </c>
      <c r="AF148" s="59">
        <f t="shared" si="55"/>
        <v>0</v>
      </c>
      <c r="AG148" s="59">
        <f t="shared" si="55"/>
        <v>0</v>
      </c>
      <c r="AH148" s="59">
        <f t="shared" si="55"/>
        <v>0</v>
      </c>
      <c r="AI148" s="59">
        <f t="shared" si="55"/>
        <v>0</v>
      </c>
      <c r="AJ148" s="59">
        <f t="shared" si="55"/>
        <v>0</v>
      </c>
      <c r="AK148" s="57"/>
    </row>
    <row r="149" spans="2:37" ht="15.75" customHeight="1" x14ac:dyDescent="0.45">
      <c r="B149" s="57" t="s">
        <v>345</v>
      </c>
      <c r="C149" s="59">
        <f t="shared" si="45"/>
        <v>0.51857217595263094</v>
      </c>
      <c r="D149" s="59">
        <f t="shared" ref="D149:AJ149" si="56">D69*$H$10*D$90</f>
        <v>0.62560119603877218</v>
      </c>
      <c r="E149" s="59">
        <f t="shared" si="56"/>
        <v>0.80450912002173869</v>
      </c>
      <c r="F149" s="59">
        <f t="shared" si="56"/>
        <v>1.0173263810328932</v>
      </c>
      <c r="G149" s="59">
        <f t="shared" si="56"/>
        <v>1.2655622840030165</v>
      </c>
      <c r="H149" s="59">
        <f t="shared" si="56"/>
        <v>1.523415287360492</v>
      </c>
      <c r="I149" s="59">
        <f t="shared" si="56"/>
        <v>1.7782540882049274</v>
      </c>
      <c r="J149" s="59">
        <f t="shared" si="56"/>
        <v>2.0369565200859596</v>
      </c>
      <c r="K149" s="59">
        <f t="shared" si="56"/>
        <v>2.3021341234076043</v>
      </c>
      <c r="L149" s="59">
        <f t="shared" si="56"/>
        <v>2.5586788070572335</v>
      </c>
      <c r="M149" s="59">
        <f t="shared" si="56"/>
        <v>2.8062962611924536</v>
      </c>
      <c r="N149" s="59">
        <f t="shared" si="56"/>
        <v>3.0496281561463605</v>
      </c>
      <c r="O149" s="59">
        <f t="shared" si="56"/>
        <v>3.294244053413204</v>
      </c>
      <c r="P149" s="59">
        <f t="shared" si="56"/>
        <v>3.5432181629953496</v>
      </c>
      <c r="Q149" s="59">
        <f t="shared" si="56"/>
        <v>3.7999240406964674</v>
      </c>
      <c r="R149" s="59">
        <f t="shared" si="56"/>
        <v>4.0644671589212713</v>
      </c>
      <c r="S149" s="59">
        <f t="shared" si="56"/>
        <v>4.3459921893459663</v>
      </c>
      <c r="T149" s="59">
        <f t="shared" si="56"/>
        <v>4.6095598415080294</v>
      </c>
      <c r="U149" s="59">
        <f t="shared" si="56"/>
        <v>4.8573648714885858</v>
      </c>
      <c r="V149" s="59">
        <f t="shared" si="56"/>
        <v>5.1164663572650975</v>
      </c>
      <c r="W149" s="59">
        <f t="shared" si="56"/>
        <v>5.3784685952508218</v>
      </c>
      <c r="X149" s="59">
        <f t="shared" si="56"/>
        <v>5.6427707680783472</v>
      </c>
      <c r="Y149" s="59">
        <f t="shared" si="56"/>
        <v>5.9114156097227788</v>
      </c>
      <c r="Z149" s="59">
        <f t="shared" si="56"/>
        <v>6.1832236656867972</v>
      </c>
      <c r="AA149" s="59">
        <f t="shared" si="56"/>
        <v>6.4519506849722053</v>
      </c>
      <c r="AB149" s="59">
        <f t="shared" si="56"/>
        <v>6.7197431265241097</v>
      </c>
      <c r="AC149" s="59">
        <f t="shared" si="56"/>
        <v>6.9868695982652707</v>
      </c>
      <c r="AD149" s="59">
        <f t="shared" si="56"/>
        <v>7.2532806077335312</v>
      </c>
      <c r="AE149" s="59">
        <f t="shared" si="56"/>
        <v>7.5171149501218473</v>
      </c>
      <c r="AF149" s="59">
        <f t="shared" si="56"/>
        <v>7.7827646999922226</v>
      </c>
      <c r="AG149" s="59">
        <f t="shared" si="56"/>
        <v>8.0468103629517085</v>
      </c>
      <c r="AH149" s="59">
        <f t="shared" si="56"/>
        <v>8.3089014244657893</v>
      </c>
      <c r="AI149" s="59">
        <f t="shared" si="56"/>
        <v>8.5705422559939795</v>
      </c>
      <c r="AJ149" s="59">
        <f t="shared" si="56"/>
        <v>8.8290314741143465</v>
      </c>
      <c r="AK149" s="57"/>
    </row>
    <row r="150" spans="2:37" ht="15.75" customHeight="1" x14ac:dyDescent="0.45">
      <c r="B150" s="57" t="s">
        <v>347</v>
      </c>
      <c r="C150" s="59">
        <f t="shared" si="45"/>
        <v>1.0347936894660996</v>
      </c>
      <c r="D150" s="59">
        <f t="shared" ref="D150:AJ150" si="57">D70*$H$10*D$90</f>
        <v>1.1983873473319271</v>
      </c>
      <c r="E150" s="59">
        <f t="shared" si="57"/>
        <v>1.3311961421226892</v>
      </c>
      <c r="F150" s="59">
        <f t="shared" si="57"/>
        <v>1.4105839009592147</v>
      </c>
      <c r="G150" s="59">
        <f t="shared" si="57"/>
        <v>1.9292981020273556</v>
      </c>
      <c r="H150" s="59">
        <f t="shared" si="57"/>
        <v>1.8297266049089054</v>
      </c>
      <c r="I150" s="59">
        <f t="shared" si="57"/>
        <v>1.9106997398858523</v>
      </c>
      <c r="J150" s="59">
        <f t="shared" si="57"/>
        <v>1.9998093135584765</v>
      </c>
      <c r="K150" s="59">
        <f t="shared" si="57"/>
        <v>2.0678292693246996</v>
      </c>
      <c r="L150" s="59">
        <f t="shared" si="57"/>
        <v>2.208695533271622</v>
      </c>
      <c r="M150" s="59">
        <f t="shared" si="57"/>
        <v>2.4241569996219692</v>
      </c>
      <c r="N150" s="59">
        <f t="shared" si="57"/>
        <v>2.6035117199675306</v>
      </c>
      <c r="O150" s="59">
        <f t="shared" si="57"/>
        <v>2.7729042494322833</v>
      </c>
      <c r="P150" s="59">
        <f t="shared" si="57"/>
        <v>3.0203004122063248</v>
      </c>
      <c r="Q150" s="59">
        <f t="shared" si="57"/>
        <v>3.2380207122002087</v>
      </c>
      <c r="R150" s="59">
        <f t="shared" si="57"/>
        <v>3.4408800474362353</v>
      </c>
      <c r="S150" s="59">
        <f t="shared" si="57"/>
        <v>3.6403686169100431</v>
      </c>
      <c r="T150" s="59">
        <f t="shared" si="57"/>
        <v>3.8532058270675025</v>
      </c>
      <c r="U150" s="59">
        <f t="shared" si="57"/>
        <v>4.1760291304061408</v>
      </c>
      <c r="V150" s="59">
        <f t="shared" si="57"/>
        <v>4.4306510982045335</v>
      </c>
      <c r="W150" s="59">
        <f t="shared" si="57"/>
        <v>4.6753280384955449</v>
      </c>
      <c r="X150" s="59">
        <f t="shared" si="57"/>
        <v>4.9385293158445531</v>
      </c>
      <c r="Y150" s="59">
        <f t="shared" si="57"/>
        <v>5.2139577881516219</v>
      </c>
      <c r="Z150" s="59">
        <f t="shared" si="57"/>
        <v>5.4806640969375673</v>
      </c>
      <c r="AA150" s="59">
        <f t="shared" si="57"/>
        <v>5.7650673888805724</v>
      </c>
      <c r="AB150" s="59">
        <f t="shared" si="57"/>
        <v>6.0847599033019133</v>
      </c>
      <c r="AC150" s="59">
        <f t="shared" si="57"/>
        <v>6.3017775309747863</v>
      </c>
      <c r="AD150" s="59">
        <f t="shared" si="57"/>
        <v>6.6218703620931958</v>
      </c>
      <c r="AE150" s="59">
        <f t="shared" si="57"/>
        <v>6.9272772168508796</v>
      </c>
      <c r="AF150" s="59">
        <f t="shared" si="57"/>
        <v>7.247625648251355</v>
      </c>
      <c r="AG150" s="59">
        <f t="shared" si="57"/>
        <v>7.5587170279285019</v>
      </c>
      <c r="AH150" s="59">
        <f t="shared" si="57"/>
        <v>7.8676233421297654</v>
      </c>
      <c r="AI150" s="59">
        <f t="shared" si="57"/>
        <v>8.1747376502610702</v>
      </c>
      <c r="AJ150" s="59">
        <f t="shared" si="57"/>
        <v>8.5107069425446209</v>
      </c>
      <c r="AK150" s="57"/>
    </row>
    <row r="151" spans="2:37" ht="15.75" customHeight="1" x14ac:dyDescent="0.45">
      <c r="B151" s="57" t="s">
        <v>349</v>
      </c>
      <c r="C151" s="59">
        <f t="shared" si="45"/>
        <v>4.167487782128703E-3</v>
      </c>
      <c r="D151" s="59">
        <f t="shared" ref="D151:AJ151" si="58">D71*$H$10*D$90</f>
        <v>9.0350554538235848E-3</v>
      </c>
      <c r="E151" s="59">
        <f t="shared" si="58"/>
        <v>1.7512617122262042E-2</v>
      </c>
      <c r="F151" s="59">
        <f t="shared" si="58"/>
        <v>3.0791199524685824E-2</v>
      </c>
      <c r="G151" s="59">
        <f t="shared" si="58"/>
        <v>5.3623160271228938E-2</v>
      </c>
      <c r="H151" s="59">
        <f t="shared" si="58"/>
        <v>8.4531491206078502E-2</v>
      </c>
      <c r="I151" s="59">
        <f t="shared" si="58"/>
        <v>0.11413075356163993</v>
      </c>
      <c r="J151" s="59">
        <f t="shared" si="58"/>
        <v>0.14537351199164261</v>
      </c>
      <c r="K151" s="59">
        <f t="shared" si="58"/>
        <v>0.17818479007491414</v>
      </c>
      <c r="L151" s="59">
        <f t="shared" si="58"/>
        <v>0.20891536343451825</v>
      </c>
      <c r="M151" s="59">
        <f t="shared" si="58"/>
        <v>0.2372379070709309</v>
      </c>
      <c r="N151" s="59">
        <f t="shared" si="58"/>
        <v>0.26193284708659548</v>
      </c>
      <c r="O151" s="59">
        <f t="shared" si="58"/>
        <v>0.2850850448997132</v>
      </c>
      <c r="P151" s="59">
        <f t="shared" si="58"/>
        <v>0.30628553876168985</v>
      </c>
      <c r="Q151" s="59">
        <f t="shared" si="58"/>
        <v>0.32540817628025492</v>
      </c>
      <c r="R151" s="59">
        <f t="shared" si="58"/>
        <v>0.34029075019218774</v>
      </c>
      <c r="S151" s="59">
        <f t="shared" si="58"/>
        <v>0.35173422946715466</v>
      </c>
      <c r="T151" s="59">
        <f t="shared" si="58"/>
        <v>0.36171279816801472</v>
      </c>
      <c r="U151" s="59">
        <f t="shared" si="58"/>
        <v>0.37016908374560603</v>
      </c>
      <c r="V151" s="59">
        <f t="shared" si="58"/>
        <v>0.37795269256652658</v>
      </c>
      <c r="W151" s="59">
        <f t="shared" si="58"/>
        <v>0.38414505282653499</v>
      </c>
      <c r="X151" s="59">
        <f t="shared" si="58"/>
        <v>0.38931614859286701</v>
      </c>
      <c r="Y151" s="59">
        <f t="shared" si="58"/>
        <v>0.39404444357994733</v>
      </c>
      <c r="Z151" s="59">
        <f t="shared" si="58"/>
        <v>0.39853600186142318</v>
      </c>
      <c r="AA151" s="59">
        <f t="shared" si="58"/>
        <v>0.402028680039002</v>
      </c>
      <c r="AB151" s="59">
        <f t="shared" si="58"/>
        <v>0.40520811876169066</v>
      </c>
      <c r="AC151" s="59">
        <f t="shared" si="58"/>
        <v>0.40800302410742656</v>
      </c>
      <c r="AD151" s="59">
        <f t="shared" si="58"/>
        <v>0.41043382502922637</v>
      </c>
      <c r="AE151" s="59">
        <f t="shared" si="58"/>
        <v>0.41246760516791631</v>
      </c>
      <c r="AF151" s="59">
        <f t="shared" si="58"/>
        <v>0.41441800482070229</v>
      </c>
      <c r="AG151" s="59">
        <f t="shared" si="58"/>
        <v>0.41655489340254886</v>
      </c>
      <c r="AH151" s="59">
        <f t="shared" si="58"/>
        <v>0.4190126738173014</v>
      </c>
      <c r="AI151" s="59">
        <f t="shared" si="58"/>
        <v>0.42172068732304585</v>
      </c>
      <c r="AJ151" s="59">
        <f t="shared" si="58"/>
        <v>0.42472846845558376</v>
      </c>
      <c r="AK151" s="57"/>
    </row>
    <row r="152" spans="2:37" ht="15.75" customHeight="1" x14ac:dyDescent="0.45">
      <c r="B152" s="57" t="s">
        <v>351</v>
      </c>
      <c r="C152" s="59">
        <f t="shared" si="45"/>
        <v>9.8240708281439364</v>
      </c>
      <c r="D152" s="59">
        <f t="shared" ref="D152:AJ152" si="59">D72*$H$10*D$90</f>
        <v>10.376897857568647</v>
      </c>
      <c r="E152" s="59">
        <f t="shared" si="59"/>
        <v>10.177875408845862</v>
      </c>
      <c r="F152" s="59">
        <f t="shared" si="59"/>
        <v>9.9207609543735966</v>
      </c>
      <c r="G152" s="59">
        <f t="shared" si="59"/>
        <v>9.7274040508676478</v>
      </c>
      <c r="H152" s="59">
        <f t="shared" si="59"/>
        <v>9.5494587251568746</v>
      </c>
      <c r="I152" s="59">
        <f t="shared" si="59"/>
        <v>9.4415436091917009</v>
      </c>
      <c r="J152" s="59">
        <f t="shared" si="59"/>
        <v>9.4580333054073531</v>
      </c>
      <c r="K152" s="59">
        <f t="shared" si="59"/>
        <v>9.6341764299978454</v>
      </c>
      <c r="L152" s="59">
        <f t="shared" si="59"/>
        <v>9.6945033897150203</v>
      </c>
      <c r="M152" s="59">
        <f t="shared" si="59"/>
        <v>9.8037850991288913</v>
      </c>
      <c r="N152" s="59">
        <f t="shared" si="59"/>
        <v>9.9373492145333184</v>
      </c>
      <c r="O152" s="59">
        <f t="shared" si="59"/>
        <v>10.045681514091175</v>
      </c>
      <c r="P152" s="59">
        <f t="shared" si="59"/>
        <v>10.077903393147194</v>
      </c>
      <c r="Q152" s="59">
        <f t="shared" si="59"/>
        <v>10.114621986544771</v>
      </c>
      <c r="R152" s="59">
        <f t="shared" si="59"/>
        <v>10.220950373999971</v>
      </c>
      <c r="S152" s="59">
        <f t="shared" si="59"/>
        <v>10.231062745159386</v>
      </c>
      <c r="T152" s="59">
        <f t="shared" si="59"/>
        <v>10.280259067876386</v>
      </c>
      <c r="U152" s="59">
        <f t="shared" si="59"/>
        <v>10.301447100304092</v>
      </c>
      <c r="V152" s="59">
        <f t="shared" si="59"/>
        <v>10.33859236005147</v>
      </c>
      <c r="W152" s="59">
        <f t="shared" si="59"/>
        <v>10.343873857649292</v>
      </c>
      <c r="X152" s="59">
        <f t="shared" si="59"/>
        <v>10.38809320754976</v>
      </c>
      <c r="Y152" s="59">
        <f t="shared" si="59"/>
        <v>10.436295991777559</v>
      </c>
      <c r="Z152" s="59">
        <f t="shared" si="59"/>
        <v>10.507190117228784</v>
      </c>
      <c r="AA152" s="59">
        <f t="shared" si="59"/>
        <v>10.574879436113836</v>
      </c>
      <c r="AB152" s="59">
        <f t="shared" si="59"/>
        <v>10.663690780651804</v>
      </c>
      <c r="AC152" s="59">
        <f t="shared" si="59"/>
        <v>10.722672117754136</v>
      </c>
      <c r="AD152" s="59">
        <f t="shared" si="59"/>
        <v>10.813321402777444</v>
      </c>
      <c r="AE152" s="59">
        <f t="shared" si="59"/>
        <v>10.892214603421628</v>
      </c>
      <c r="AF152" s="59">
        <f t="shared" si="59"/>
        <v>10.950908326144431</v>
      </c>
      <c r="AG152" s="59">
        <f t="shared" si="59"/>
        <v>11.026728289743712</v>
      </c>
      <c r="AH152" s="59">
        <f t="shared" si="59"/>
        <v>11.116712715306871</v>
      </c>
      <c r="AI152" s="59">
        <f t="shared" si="59"/>
        <v>11.217130513544891</v>
      </c>
      <c r="AJ152" s="59">
        <f t="shared" si="59"/>
        <v>11.313284632922731</v>
      </c>
      <c r="AK152" s="57"/>
    </row>
    <row r="153" spans="2:37" ht="15.75" customHeight="1" x14ac:dyDescent="0.45">
      <c r="B153" s="57"/>
      <c r="C153" s="59"/>
      <c r="D153" s="59"/>
      <c r="E153" s="59"/>
      <c r="F153" s="59"/>
      <c r="G153" s="59"/>
      <c r="H153" s="59"/>
      <c r="I153" s="59"/>
      <c r="J153" s="59"/>
      <c r="K153" s="59"/>
      <c r="L153" s="59"/>
      <c r="M153" s="59"/>
      <c r="N153" s="59"/>
      <c r="O153" s="59"/>
      <c r="P153" s="59"/>
      <c r="Q153" s="59"/>
      <c r="R153" s="59"/>
      <c r="S153" s="59"/>
      <c r="T153" s="59"/>
      <c r="U153" s="59"/>
      <c r="V153" s="59"/>
      <c r="W153" s="59"/>
      <c r="X153" s="59"/>
      <c r="Y153" s="59"/>
      <c r="Z153" s="59"/>
      <c r="AA153" s="59"/>
      <c r="AB153" s="59"/>
      <c r="AC153" s="59"/>
      <c r="AD153" s="59"/>
      <c r="AE153" s="59"/>
      <c r="AF153" s="59"/>
      <c r="AG153" s="59"/>
      <c r="AH153" s="59"/>
      <c r="AI153" s="59"/>
      <c r="AJ153" s="59"/>
      <c r="AK153" s="57"/>
    </row>
    <row r="154" spans="2:37" ht="15.75" customHeight="1" x14ac:dyDescent="0.45">
      <c r="B154" s="57" t="s">
        <v>353</v>
      </c>
      <c r="C154" s="59">
        <f>C74*$H$10</f>
        <v>404.19250217778517</v>
      </c>
      <c r="D154" s="59">
        <f t="shared" ref="D154:AJ154" si="60">D74*$H$10*D$90</f>
        <v>412.95507551633699</v>
      </c>
      <c r="E154" s="59">
        <f t="shared" si="60"/>
        <v>415.96290898215568</v>
      </c>
      <c r="F154" s="59">
        <f t="shared" si="60"/>
        <v>411.21469323625519</v>
      </c>
      <c r="G154" s="59">
        <f t="shared" si="60"/>
        <v>407.42957790630743</v>
      </c>
      <c r="H154" s="59">
        <f t="shared" si="60"/>
        <v>403.98664012289743</v>
      </c>
      <c r="I154" s="59">
        <f t="shared" si="60"/>
        <v>399.12661621954254</v>
      </c>
      <c r="J154" s="59">
        <f t="shared" si="60"/>
        <v>394.07778212659844</v>
      </c>
      <c r="K154" s="59">
        <f t="shared" si="60"/>
        <v>389.16766840654833</v>
      </c>
      <c r="L154" s="59">
        <f t="shared" si="60"/>
        <v>385.13789652661592</v>
      </c>
      <c r="M154" s="59">
        <f t="shared" si="60"/>
        <v>381.25815054748898</v>
      </c>
      <c r="N154" s="59">
        <f t="shared" si="60"/>
        <v>378.07916975202716</v>
      </c>
      <c r="O154" s="59">
        <f t="shared" si="60"/>
        <v>374.68438369299167</v>
      </c>
      <c r="P154" s="59">
        <f t="shared" si="60"/>
        <v>371.32614155886051</v>
      </c>
      <c r="Q154" s="59">
        <f t="shared" si="60"/>
        <v>368.4391961779454</v>
      </c>
      <c r="R154" s="59">
        <f t="shared" si="60"/>
        <v>365.82798848566182</v>
      </c>
      <c r="S154" s="59">
        <f t="shared" si="60"/>
        <v>363.47849327482669</v>
      </c>
      <c r="T154" s="59">
        <f t="shared" si="60"/>
        <v>361.61208367157883</v>
      </c>
      <c r="U154" s="59">
        <f t="shared" si="60"/>
        <v>360.01545567427365</v>
      </c>
      <c r="V154" s="59">
        <f t="shared" si="60"/>
        <v>359.27352688591975</v>
      </c>
      <c r="W154" s="59">
        <f t="shared" si="60"/>
        <v>358.98539419951447</v>
      </c>
      <c r="X154" s="59">
        <f t="shared" si="60"/>
        <v>359.14736223787935</v>
      </c>
      <c r="Y154" s="59">
        <f t="shared" si="60"/>
        <v>359.53213278143181</v>
      </c>
      <c r="Z154" s="59">
        <f t="shared" si="60"/>
        <v>360.07238390676133</v>
      </c>
      <c r="AA154" s="59">
        <f t="shared" si="60"/>
        <v>360.96965259606776</v>
      </c>
      <c r="AB154" s="59">
        <f t="shared" si="60"/>
        <v>362.07839249224583</v>
      </c>
      <c r="AC154" s="59">
        <f t="shared" si="60"/>
        <v>363.60618520572103</v>
      </c>
      <c r="AD154" s="59">
        <f t="shared" si="60"/>
        <v>365.28015437586305</v>
      </c>
      <c r="AE154" s="59">
        <f t="shared" si="60"/>
        <v>367.24021833522033</v>
      </c>
      <c r="AF154" s="59">
        <f t="shared" si="60"/>
        <v>369.29287186397022</v>
      </c>
      <c r="AG154" s="59">
        <f t="shared" si="60"/>
        <v>371.62652205211396</v>
      </c>
      <c r="AH154" s="59">
        <f t="shared" si="60"/>
        <v>373.96026189785368</v>
      </c>
      <c r="AI154" s="59">
        <f t="shared" si="60"/>
        <v>376.16326300755884</v>
      </c>
      <c r="AJ154" s="59">
        <f t="shared" si="60"/>
        <v>378.41185716793103</v>
      </c>
      <c r="AK154" s="57"/>
    </row>
    <row r="155" spans="2:37" ht="15.75" customHeight="1" x14ac:dyDescent="0.45">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c r="AB155" s="11"/>
      <c r="AC155" s="11"/>
      <c r="AD155" s="11"/>
      <c r="AE155" s="11"/>
      <c r="AF155" s="11"/>
      <c r="AG155" s="11"/>
      <c r="AH155" s="11"/>
      <c r="AI155" s="11"/>
      <c r="AJ155" s="11"/>
      <c r="AK155" s="11"/>
    </row>
    <row r="156" spans="2:37" ht="15.75" customHeight="1" x14ac:dyDescent="0.45">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c r="AE156" s="11"/>
      <c r="AF156" s="11"/>
      <c r="AG156" s="11"/>
      <c r="AH156" s="11"/>
      <c r="AI156" s="11"/>
      <c r="AJ156" s="11"/>
      <c r="AK156" s="11"/>
    </row>
    <row r="157" spans="2:37" ht="15.75" customHeight="1" x14ac:dyDescent="0.45">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c r="AE157" s="11"/>
      <c r="AF157" s="11"/>
      <c r="AG157" s="11"/>
      <c r="AH157" s="11"/>
      <c r="AI157" s="11"/>
      <c r="AJ157" s="11"/>
      <c r="AK157" s="11"/>
    </row>
    <row r="158" spans="2:37" ht="15.75" customHeight="1" x14ac:dyDescent="0.45">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c r="AE158" s="11"/>
      <c r="AF158" s="11"/>
      <c r="AG158" s="11"/>
      <c r="AH158" s="11"/>
      <c r="AI158" s="11"/>
      <c r="AJ158" s="11"/>
      <c r="AK158" s="11"/>
    </row>
    <row r="159" spans="2:37" ht="15.75" customHeight="1" x14ac:dyDescent="0.45">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c r="AB159" s="11"/>
      <c r="AC159" s="11"/>
      <c r="AD159" s="11"/>
      <c r="AE159" s="11"/>
      <c r="AF159" s="11"/>
      <c r="AG159" s="11"/>
      <c r="AH159" s="11"/>
      <c r="AI159" s="11"/>
      <c r="AJ159" s="11"/>
      <c r="AK159" s="11"/>
    </row>
    <row r="160" spans="2:37" ht="15.75" customHeight="1" x14ac:dyDescent="0.45">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c r="AB160" s="11"/>
      <c r="AC160" s="11"/>
      <c r="AD160" s="11"/>
      <c r="AE160" s="11"/>
      <c r="AF160" s="11"/>
      <c r="AG160" s="11"/>
      <c r="AH160" s="11"/>
      <c r="AI160" s="11"/>
      <c r="AJ160" s="11"/>
      <c r="AK160" s="11"/>
    </row>
    <row r="161" spans="2:37" ht="15.75" customHeight="1" x14ac:dyDescent="0.45">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c r="AF161" s="11"/>
      <c r="AG161" s="11"/>
      <c r="AH161" s="11"/>
      <c r="AI161" s="11"/>
      <c r="AJ161" s="11"/>
      <c r="AK161" s="11"/>
    </row>
    <row r="162" spans="2:37" ht="15.75" customHeight="1" x14ac:dyDescent="0.45">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c r="AB162" s="11"/>
      <c r="AC162" s="11"/>
      <c r="AD162" s="11"/>
      <c r="AE162" s="11"/>
      <c r="AF162" s="11"/>
      <c r="AG162" s="11"/>
      <c r="AH162" s="11"/>
      <c r="AI162" s="11"/>
      <c r="AJ162" s="11"/>
      <c r="AK162" s="11"/>
    </row>
    <row r="163" spans="2:37" ht="15.75" customHeight="1" x14ac:dyDescent="0.45">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c r="AE163" s="11"/>
      <c r="AF163" s="11"/>
      <c r="AG163" s="11"/>
      <c r="AH163" s="11"/>
      <c r="AI163" s="11"/>
      <c r="AJ163" s="11"/>
      <c r="AK163" s="11"/>
    </row>
    <row r="164" spans="2:37" ht="15.75" customHeight="1" x14ac:dyDescent="0.45">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1"/>
      <c r="AC164" s="11"/>
      <c r="AD164" s="11"/>
      <c r="AE164" s="11"/>
      <c r="AF164" s="11"/>
      <c r="AG164" s="11"/>
      <c r="AH164" s="11"/>
      <c r="AI164" s="11"/>
      <c r="AJ164" s="11"/>
      <c r="AK164" s="11"/>
    </row>
    <row r="165" spans="2:37" ht="15.75" customHeight="1" x14ac:dyDescent="0.45">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c r="AB165" s="11"/>
      <c r="AC165" s="11"/>
      <c r="AD165" s="11"/>
      <c r="AE165" s="11"/>
      <c r="AF165" s="11"/>
      <c r="AG165" s="11"/>
      <c r="AH165" s="11"/>
      <c r="AI165" s="11"/>
      <c r="AJ165" s="11"/>
      <c r="AK165" s="11"/>
    </row>
    <row r="166" spans="2:37" ht="15.75" customHeight="1" x14ac:dyDescent="0.45">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c r="AE166" s="11"/>
      <c r="AF166" s="11"/>
      <c r="AG166" s="11"/>
      <c r="AH166" s="11"/>
      <c r="AI166" s="11"/>
      <c r="AJ166" s="11"/>
      <c r="AK166" s="11"/>
    </row>
    <row r="167" spans="2:37" ht="15.75" customHeight="1" x14ac:dyDescent="0.45">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c r="AB167" s="11"/>
      <c r="AC167" s="11"/>
      <c r="AD167" s="11"/>
      <c r="AE167" s="11"/>
      <c r="AF167" s="11"/>
      <c r="AG167" s="11"/>
      <c r="AH167" s="11"/>
      <c r="AI167" s="11"/>
      <c r="AJ167" s="11"/>
      <c r="AK167" s="11"/>
    </row>
    <row r="168" spans="2:37" ht="15.75" customHeight="1" x14ac:dyDescent="0.45">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c r="AE168" s="11"/>
      <c r="AF168" s="11"/>
      <c r="AG168" s="11"/>
      <c r="AH168" s="11"/>
      <c r="AI168" s="11"/>
      <c r="AJ168" s="11"/>
      <c r="AK168" s="11"/>
    </row>
    <row r="169" spans="2:37" ht="15.75" customHeight="1" x14ac:dyDescent="0.45">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c r="AE169" s="11"/>
      <c r="AF169" s="11"/>
      <c r="AG169" s="11"/>
      <c r="AH169" s="11"/>
      <c r="AI169" s="11"/>
      <c r="AJ169" s="11"/>
      <c r="AK169" s="11"/>
    </row>
    <row r="170" spans="2:37" ht="15.75" customHeight="1" x14ac:dyDescent="0.45">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c r="AE170" s="11"/>
      <c r="AF170" s="11"/>
      <c r="AG170" s="11"/>
      <c r="AH170" s="11"/>
      <c r="AI170" s="11"/>
      <c r="AJ170" s="11"/>
      <c r="AK170" s="11"/>
    </row>
    <row r="171" spans="2:37" ht="15.75" customHeight="1" x14ac:dyDescent="0.45">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c r="AF171" s="11"/>
      <c r="AG171" s="11"/>
      <c r="AH171" s="11"/>
      <c r="AI171" s="11"/>
      <c r="AJ171" s="11"/>
      <c r="AK171" s="11"/>
    </row>
    <row r="172" spans="2:37" ht="15.75" customHeight="1" x14ac:dyDescent="0.45">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11"/>
      <c r="AF172" s="11"/>
      <c r="AG172" s="11"/>
      <c r="AH172" s="11"/>
      <c r="AI172" s="11"/>
      <c r="AJ172" s="11"/>
      <c r="AK172" s="11"/>
    </row>
    <row r="173" spans="2:37" ht="15.75" customHeight="1" x14ac:dyDescent="0.45">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c r="AB173" s="11"/>
      <c r="AC173" s="11"/>
      <c r="AD173" s="11"/>
      <c r="AE173" s="11"/>
      <c r="AF173" s="11"/>
      <c r="AG173" s="11"/>
      <c r="AH173" s="11"/>
      <c r="AI173" s="11"/>
      <c r="AJ173" s="11"/>
      <c r="AK173" s="11"/>
    </row>
    <row r="174" spans="2:37" ht="15.75" customHeight="1" x14ac:dyDescent="0.45">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c r="AE174" s="11"/>
      <c r="AF174" s="11"/>
      <c r="AG174" s="11"/>
      <c r="AH174" s="11"/>
      <c r="AI174" s="11"/>
      <c r="AJ174" s="11"/>
      <c r="AK174" s="11"/>
    </row>
    <row r="175" spans="2:37" ht="15.75" customHeight="1" x14ac:dyDescent="0.45">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c r="AF175" s="11"/>
      <c r="AG175" s="11"/>
      <c r="AH175" s="11"/>
      <c r="AI175" s="11"/>
      <c r="AJ175" s="11"/>
      <c r="AK175" s="11"/>
    </row>
    <row r="176" spans="2:37" ht="15.75" customHeight="1" x14ac:dyDescent="0.45">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c r="AF176" s="11"/>
      <c r="AG176" s="11"/>
      <c r="AH176" s="11"/>
      <c r="AI176" s="11"/>
      <c r="AJ176" s="11"/>
      <c r="AK176" s="11"/>
    </row>
    <row r="177" spans="2:37" ht="15.75" customHeight="1" x14ac:dyDescent="0.45">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c r="AF177" s="11"/>
      <c r="AG177" s="11"/>
      <c r="AH177" s="11"/>
      <c r="AI177" s="11"/>
      <c r="AJ177" s="11"/>
      <c r="AK177" s="11"/>
    </row>
    <row r="178" spans="2:37" ht="15.75" customHeight="1" x14ac:dyDescent="0.45">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c r="AF178" s="11"/>
      <c r="AG178" s="11"/>
      <c r="AH178" s="11"/>
      <c r="AI178" s="11"/>
      <c r="AJ178" s="11"/>
      <c r="AK178" s="11"/>
    </row>
    <row r="179" spans="2:37" ht="15.75" customHeight="1" x14ac:dyDescent="0.45">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c r="AE179" s="11"/>
      <c r="AF179" s="11"/>
      <c r="AG179" s="11"/>
      <c r="AH179" s="11"/>
      <c r="AI179" s="11"/>
      <c r="AJ179" s="11"/>
      <c r="AK179" s="11"/>
    </row>
    <row r="180" spans="2:37" ht="15.75" customHeight="1" x14ac:dyDescent="0.45">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1"/>
      <c r="AF180" s="11"/>
      <c r="AG180" s="11"/>
      <c r="AH180" s="11"/>
      <c r="AI180" s="11"/>
      <c r="AJ180" s="11"/>
      <c r="AK180" s="11"/>
    </row>
    <row r="181" spans="2:37" ht="15.75" customHeight="1" x14ac:dyDescent="0.45">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c r="AE181" s="11"/>
      <c r="AF181" s="11"/>
      <c r="AG181" s="11"/>
      <c r="AH181" s="11"/>
      <c r="AI181" s="11"/>
      <c r="AJ181" s="11"/>
      <c r="AK181" s="11"/>
    </row>
    <row r="182" spans="2:37" ht="15.75" customHeight="1" x14ac:dyDescent="0.45">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c r="AE182" s="11"/>
      <c r="AF182" s="11"/>
      <c r="AG182" s="11"/>
      <c r="AH182" s="11"/>
      <c r="AI182" s="11"/>
      <c r="AJ182" s="11"/>
      <c r="AK182" s="11"/>
    </row>
    <row r="183" spans="2:37" ht="15.75" customHeight="1" x14ac:dyDescent="0.45">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c r="AE183" s="11"/>
      <c r="AF183" s="11"/>
      <c r="AG183" s="11"/>
      <c r="AH183" s="11"/>
      <c r="AI183" s="11"/>
      <c r="AJ183" s="11"/>
      <c r="AK183" s="11"/>
    </row>
    <row r="184" spans="2:37" ht="15.75" customHeight="1" x14ac:dyDescent="0.45">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c r="AF184" s="11"/>
      <c r="AG184" s="11"/>
      <c r="AH184" s="11"/>
      <c r="AI184" s="11"/>
      <c r="AJ184" s="11"/>
      <c r="AK184" s="11"/>
    </row>
    <row r="185" spans="2:37" ht="15.75" customHeight="1" x14ac:dyDescent="0.45">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c r="AF185" s="11"/>
      <c r="AG185" s="11"/>
      <c r="AH185" s="11"/>
      <c r="AI185" s="11"/>
      <c r="AJ185" s="11"/>
      <c r="AK185" s="11"/>
    </row>
    <row r="186" spans="2:37" ht="15.75" customHeight="1" x14ac:dyDescent="0.45">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c r="AF186" s="11"/>
      <c r="AG186" s="11"/>
      <c r="AH186" s="11"/>
      <c r="AI186" s="11"/>
      <c r="AJ186" s="11"/>
      <c r="AK186" s="11"/>
    </row>
    <row r="187" spans="2:37" ht="15.75" customHeight="1" x14ac:dyDescent="0.45">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c r="AF187" s="11"/>
      <c r="AG187" s="11"/>
      <c r="AH187" s="11"/>
      <c r="AI187" s="11"/>
      <c r="AJ187" s="11"/>
      <c r="AK187" s="11"/>
    </row>
    <row r="188" spans="2:37" ht="15.75" customHeight="1" x14ac:dyDescent="0.45">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c r="AF188" s="11"/>
      <c r="AG188" s="11"/>
      <c r="AH188" s="11"/>
      <c r="AI188" s="11"/>
      <c r="AJ188" s="11"/>
      <c r="AK188" s="11"/>
    </row>
    <row r="189" spans="2:37" ht="15.75" customHeight="1" x14ac:dyDescent="0.45">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c r="AE189" s="11"/>
      <c r="AF189" s="11"/>
      <c r="AG189" s="11"/>
      <c r="AH189" s="11"/>
      <c r="AI189" s="11"/>
      <c r="AJ189" s="11"/>
      <c r="AK189" s="11"/>
    </row>
    <row r="190" spans="2:37" ht="15.75" customHeight="1" x14ac:dyDescent="0.45">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c r="AF190" s="11"/>
      <c r="AG190" s="11"/>
      <c r="AH190" s="11"/>
      <c r="AI190" s="11"/>
      <c r="AJ190" s="11"/>
      <c r="AK190" s="11"/>
    </row>
    <row r="191" spans="2:37" ht="15.75" customHeight="1" x14ac:dyDescent="0.45">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c r="AB191" s="11"/>
      <c r="AC191" s="11"/>
      <c r="AD191" s="11"/>
      <c r="AE191" s="11"/>
      <c r="AF191" s="11"/>
      <c r="AG191" s="11"/>
      <c r="AH191" s="11"/>
      <c r="AI191" s="11"/>
      <c r="AJ191" s="11"/>
      <c r="AK191" s="11"/>
    </row>
    <row r="192" spans="2:37" ht="15.75" customHeight="1" x14ac:dyDescent="0.45">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c r="AE192" s="11"/>
      <c r="AF192" s="11"/>
      <c r="AG192" s="11"/>
      <c r="AH192" s="11"/>
      <c r="AI192" s="11"/>
      <c r="AJ192" s="11"/>
      <c r="AK192" s="11"/>
    </row>
    <row r="193" spans="2:37" ht="15.75" customHeight="1" x14ac:dyDescent="0.45">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c r="AF193" s="11"/>
      <c r="AG193" s="11"/>
      <c r="AH193" s="11"/>
      <c r="AI193" s="11"/>
      <c r="AJ193" s="11"/>
      <c r="AK193" s="11"/>
    </row>
    <row r="194" spans="2:37" ht="15.75" customHeight="1" x14ac:dyDescent="0.45">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c r="AE194" s="11"/>
      <c r="AF194" s="11"/>
      <c r="AG194" s="11"/>
      <c r="AH194" s="11"/>
      <c r="AI194" s="11"/>
      <c r="AJ194" s="11"/>
      <c r="AK194" s="11"/>
    </row>
    <row r="195" spans="2:37" ht="15.75" customHeight="1" x14ac:dyDescent="0.45">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c r="AB195" s="11"/>
      <c r="AC195" s="11"/>
      <c r="AD195" s="11"/>
      <c r="AE195" s="11"/>
      <c r="AF195" s="11"/>
      <c r="AG195" s="11"/>
      <c r="AH195" s="11"/>
      <c r="AI195" s="11"/>
      <c r="AJ195" s="11"/>
      <c r="AK195" s="11"/>
    </row>
    <row r="196" spans="2:37" ht="15.75" customHeight="1" x14ac:dyDescent="0.45">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c r="AB196" s="11"/>
      <c r="AC196" s="11"/>
      <c r="AD196" s="11"/>
      <c r="AE196" s="11"/>
      <c r="AF196" s="11"/>
      <c r="AG196" s="11"/>
      <c r="AH196" s="11"/>
      <c r="AI196" s="11"/>
      <c r="AJ196" s="11"/>
      <c r="AK196" s="11"/>
    </row>
    <row r="197" spans="2:37" ht="15.75" customHeight="1" x14ac:dyDescent="0.45">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c r="AF197" s="11"/>
      <c r="AG197" s="11"/>
      <c r="AH197" s="11"/>
      <c r="AI197" s="11"/>
      <c r="AJ197" s="11"/>
      <c r="AK197" s="11"/>
    </row>
    <row r="198" spans="2:37" ht="15.75" customHeight="1" x14ac:dyDescent="0.45">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c r="AF198" s="11"/>
      <c r="AG198" s="11"/>
      <c r="AH198" s="11"/>
      <c r="AI198" s="11"/>
      <c r="AJ198" s="11"/>
      <c r="AK198" s="11"/>
    </row>
    <row r="199" spans="2:37" ht="15.75" customHeight="1" x14ac:dyDescent="0.45">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c r="AB199" s="11"/>
      <c r="AC199" s="11"/>
      <c r="AD199" s="11"/>
      <c r="AE199" s="11"/>
      <c r="AF199" s="11"/>
      <c r="AG199" s="11"/>
      <c r="AH199" s="11"/>
      <c r="AI199" s="11"/>
      <c r="AJ199" s="11"/>
      <c r="AK199" s="11"/>
    </row>
    <row r="200" spans="2:37" ht="15.75" customHeight="1" x14ac:dyDescent="0.45">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c r="AB200" s="11"/>
      <c r="AC200" s="11"/>
      <c r="AD200" s="11"/>
      <c r="AE200" s="11"/>
      <c r="AF200" s="11"/>
      <c r="AG200" s="11"/>
      <c r="AH200" s="11"/>
      <c r="AI200" s="11"/>
      <c r="AJ200" s="11"/>
      <c r="AK200" s="11"/>
    </row>
    <row r="201" spans="2:37" ht="15.75" customHeight="1" x14ac:dyDescent="0.45">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c r="AB201" s="11"/>
      <c r="AC201" s="11"/>
      <c r="AD201" s="11"/>
      <c r="AE201" s="11"/>
      <c r="AF201" s="11"/>
      <c r="AG201" s="11"/>
      <c r="AH201" s="11"/>
      <c r="AI201" s="11"/>
      <c r="AJ201" s="11"/>
      <c r="AK201" s="11"/>
    </row>
    <row r="202" spans="2:37" ht="15.75" customHeight="1" x14ac:dyDescent="0.45">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c r="AB202" s="11"/>
      <c r="AC202" s="11"/>
      <c r="AD202" s="11"/>
      <c r="AE202" s="11"/>
      <c r="AF202" s="11"/>
      <c r="AG202" s="11"/>
      <c r="AH202" s="11"/>
      <c r="AI202" s="11"/>
      <c r="AJ202" s="11"/>
      <c r="AK202" s="11"/>
    </row>
    <row r="203" spans="2:37" ht="15.75" customHeight="1" x14ac:dyDescent="0.45">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c r="AB203" s="11"/>
      <c r="AC203" s="11"/>
      <c r="AD203" s="11"/>
      <c r="AE203" s="11"/>
      <c r="AF203" s="11"/>
      <c r="AG203" s="11"/>
      <c r="AH203" s="11"/>
      <c r="AI203" s="11"/>
      <c r="AJ203" s="11"/>
      <c r="AK203" s="11"/>
    </row>
    <row r="204" spans="2:37" ht="15.75" customHeight="1" x14ac:dyDescent="0.45">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c r="AB204" s="11"/>
      <c r="AC204" s="11"/>
      <c r="AD204" s="11"/>
      <c r="AE204" s="11"/>
      <c r="AF204" s="11"/>
      <c r="AG204" s="11"/>
      <c r="AH204" s="11"/>
      <c r="AI204" s="11"/>
      <c r="AJ204" s="11"/>
      <c r="AK204" s="11"/>
    </row>
    <row r="205" spans="2:37" ht="15.75" customHeight="1" x14ac:dyDescent="0.45">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c r="AB205" s="11"/>
      <c r="AC205" s="11"/>
      <c r="AD205" s="11"/>
      <c r="AE205" s="11"/>
      <c r="AF205" s="11"/>
      <c r="AG205" s="11"/>
      <c r="AH205" s="11"/>
      <c r="AI205" s="11"/>
      <c r="AJ205" s="11"/>
      <c r="AK205" s="11"/>
    </row>
    <row r="206" spans="2:37" ht="15.75" customHeight="1" x14ac:dyDescent="0.45">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c r="AB206" s="11"/>
      <c r="AC206" s="11"/>
      <c r="AD206" s="11"/>
      <c r="AE206" s="11"/>
      <c r="AF206" s="11"/>
      <c r="AG206" s="11"/>
      <c r="AH206" s="11"/>
      <c r="AI206" s="11"/>
      <c r="AJ206" s="11"/>
      <c r="AK206" s="11"/>
    </row>
    <row r="207" spans="2:37" ht="15.75" customHeight="1" x14ac:dyDescent="0.45">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c r="AB207" s="11"/>
      <c r="AC207" s="11"/>
      <c r="AD207" s="11"/>
      <c r="AE207" s="11"/>
      <c r="AF207" s="11"/>
      <c r="AG207" s="11"/>
      <c r="AH207" s="11"/>
      <c r="AI207" s="11"/>
      <c r="AJ207" s="11"/>
      <c r="AK207" s="11"/>
    </row>
    <row r="208" spans="2:37" ht="15.75" customHeight="1" x14ac:dyDescent="0.45">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c r="AB208" s="11"/>
      <c r="AC208" s="11"/>
      <c r="AD208" s="11"/>
      <c r="AE208" s="11"/>
      <c r="AF208" s="11"/>
      <c r="AG208" s="11"/>
      <c r="AH208" s="11"/>
      <c r="AI208" s="11"/>
      <c r="AJ208" s="11"/>
      <c r="AK208" s="11"/>
    </row>
    <row r="209" spans="2:37" ht="15.75" customHeight="1" x14ac:dyDescent="0.45">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c r="AB209" s="11"/>
      <c r="AC209" s="11"/>
      <c r="AD209" s="11"/>
      <c r="AE209" s="11"/>
      <c r="AF209" s="11"/>
      <c r="AG209" s="11"/>
      <c r="AH209" s="11"/>
      <c r="AI209" s="11"/>
      <c r="AJ209" s="11"/>
      <c r="AK209" s="11"/>
    </row>
    <row r="210" spans="2:37" ht="15.75" customHeight="1" x14ac:dyDescent="0.45">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c r="AB210" s="11"/>
      <c r="AC210" s="11"/>
      <c r="AD210" s="11"/>
      <c r="AE210" s="11"/>
      <c r="AF210" s="11"/>
      <c r="AG210" s="11"/>
      <c r="AH210" s="11"/>
      <c r="AI210" s="11"/>
      <c r="AJ210" s="11"/>
      <c r="AK210" s="11"/>
    </row>
    <row r="211" spans="2:37" ht="15.75" customHeight="1" x14ac:dyDescent="0.45">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c r="AB211" s="11"/>
      <c r="AC211" s="11"/>
      <c r="AD211" s="11"/>
      <c r="AE211" s="11"/>
      <c r="AF211" s="11"/>
      <c r="AG211" s="11"/>
      <c r="AH211" s="11"/>
      <c r="AI211" s="11"/>
      <c r="AJ211" s="11"/>
      <c r="AK211" s="11"/>
    </row>
    <row r="212" spans="2:37" ht="15.75" customHeight="1" x14ac:dyDescent="0.45">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c r="AB212" s="11"/>
      <c r="AC212" s="11"/>
      <c r="AD212" s="11"/>
      <c r="AE212" s="11"/>
      <c r="AF212" s="11"/>
      <c r="AG212" s="11"/>
      <c r="AH212" s="11"/>
      <c r="AI212" s="11"/>
      <c r="AJ212" s="11"/>
      <c r="AK212" s="11"/>
    </row>
    <row r="213" spans="2:37" ht="15.75" customHeight="1" x14ac:dyDescent="0.45">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c r="AE213" s="11"/>
      <c r="AF213" s="11"/>
      <c r="AG213" s="11"/>
      <c r="AH213" s="11"/>
      <c r="AI213" s="11"/>
      <c r="AJ213" s="11"/>
      <c r="AK213" s="11"/>
    </row>
    <row r="214" spans="2:37" ht="15.75" customHeight="1" x14ac:dyDescent="0.45">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c r="AB214" s="11"/>
      <c r="AC214" s="11"/>
      <c r="AD214" s="11"/>
      <c r="AE214" s="11"/>
      <c r="AF214" s="11"/>
      <c r="AG214" s="11"/>
      <c r="AH214" s="11"/>
      <c r="AI214" s="11"/>
      <c r="AJ214" s="11"/>
      <c r="AK214" s="11"/>
    </row>
    <row r="215" spans="2:37" ht="15.75" customHeight="1" x14ac:dyDescent="0.45">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c r="AB215" s="11"/>
      <c r="AC215" s="11"/>
      <c r="AD215" s="11"/>
      <c r="AE215" s="11"/>
      <c r="AF215" s="11"/>
      <c r="AG215" s="11"/>
      <c r="AH215" s="11"/>
      <c r="AI215" s="11"/>
      <c r="AJ215" s="11"/>
      <c r="AK215" s="11"/>
    </row>
    <row r="216" spans="2:37" ht="15.75" customHeight="1" x14ac:dyDescent="0.45">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c r="AB216" s="11"/>
      <c r="AC216" s="11"/>
      <c r="AD216" s="11"/>
      <c r="AE216" s="11"/>
      <c r="AF216" s="11"/>
      <c r="AG216" s="11"/>
      <c r="AH216" s="11"/>
      <c r="AI216" s="11"/>
      <c r="AJ216" s="11"/>
      <c r="AK216" s="11"/>
    </row>
    <row r="217" spans="2:37" ht="15.75" customHeight="1" x14ac:dyDescent="0.45">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c r="AB217" s="11"/>
      <c r="AC217" s="11"/>
      <c r="AD217" s="11"/>
      <c r="AE217" s="11"/>
      <c r="AF217" s="11"/>
      <c r="AG217" s="11"/>
      <c r="AH217" s="11"/>
      <c r="AI217" s="11"/>
      <c r="AJ217" s="11"/>
      <c r="AK217" s="11"/>
    </row>
    <row r="218" spans="2:37" ht="15.75" customHeight="1" x14ac:dyDescent="0.45">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c r="AB218" s="11"/>
      <c r="AC218" s="11"/>
      <c r="AD218" s="11"/>
      <c r="AE218" s="11"/>
      <c r="AF218" s="11"/>
      <c r="AG218" s="11"/>
      <c r="AH218" s="11"/>
      <c r="AI218" s="11"/>
      <c r="AJ218" s="11"/>
      <c r="AK218" s="11"/>
    </row>
    <row r="219" spans="2:37" ht="15.75" customHeight="1" x14ac:dyDescent="0.45">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c r="AB219" s="11"/>
      <c r="AC219" s="11"/>
      <c r="AD219" s="11"/>
      <c r="AE219" s="11"/>
      <c r="AF219" s="11"/>
      <c r="AG219" s="11"/>
      <c r="AH219" s="11"/>
      <c r="AI219" s="11"/>
      <c r="AJ219" s="11"/>
      <c r="AK219" s="11"/>
    </row>
    <row r="220" spans="2:37" ht="15.75" customHeight="1" x14ac:dyDescent="0.45">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c r="AB220" s="11"/>
      <c r="AC220" s="11"/>
      <c r="AD220" s="11"/>
      <c r="AE220" s="11"/>
      <c r="AF220" s="11"/>
      <c r="AG220" s="11"/>
      <c r="AH220" s="11"/>
      <c r="AI220" s="11"/>
      <c r="AJ220" s="11"/>
      <c r="AK220" s="11"/>
    </row>
    <row r="221" spans="2:37" ht="15.75" customHeight="1" x14ac:dyDescent="0.45">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c r="AB221" s="11"/>
      <c r="AC221" s="11"/>
      <c r="AD221" s="11"/>
      <c r="AE221" s="11"/>
      <c r="AF221" s="11"/>
      <c r="AG221" s="11"/>
      <c r="AH221" s="11"/>
      <c r="AI221" s="11"/>
      <c r="AJ221" s="11"/>
      <c r="AK221" s="11"/>
    </row>
    <row r="222" spans="2:37" ht="15.75" customHeight="1" x14ac:dyDescent="0.45">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c r="AB222" s="11"/>
      <c r="AC222" s="11"/>
      <c r="AD222" s="11"/>
      <c r="AE222" s="11"/>
      <c r="AF222" s="11"/>
      <c r="AG222" s="11"/>
      <c r="AH222" s="11"/>
      <c r="AI222" s="11"/>
      <c r="AJ222" s="11"/>
      <c r="AK222" s="11"/>
    </row>
    <row r="223" spans="2:37" ht="15.75" customHeight="1" x14ac:dyDescent="0.45">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c r="AB223" s="11"/>
      <c r="AC223" s="11"/>
      <c r="AD223" s="11"/>
      <c r="AE223" s="11"/>
      <c r="AF223" s="11"/>
      <c r="AG223" s="11"/>
      <c r="AH223" s="11"/>
      <c r="AI223" s="11"/>
      <c r="AJ223" s="11"/>
      <c r="AK223" s="11"/>
    </row>
    <row r="224" spans="2:37" ht="15.75" customHeight="1" x14ac:dyDescent="0.45">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c r="AB224" s="11"/>
      <c r="AC224" s="11"/>
      <c r="AD224" s="11"/>
      <c r="AE224" s="11"/>
      <c r="AF224" s="11"/>
      <c r="AG224" s="11"/>
      <c r="AH224" s="11"/>
      <c r="AI224" s="11"/>
      <c r="AJ224" s="11"/>
      <c r="AK224" s="11"/>
    </row>
    <row r="225" spans="2:37" ht="15.75" customHeight="1" x14ac:dyDescent="0.45">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c r="AB225" s="11"/>
      <c r="AC225" s="11"/>
      <c r="AD225" s="11"/>
      <c r="AE225" s="11"/>
      <c r="AF225" s="11"/>
      <c r="AG225" s="11"/>
      <c r="AH225" s="11"/>
      <c r="AI225" s="11"/>
      <c r="AJ225" s="11"/>
      <c r="AK225" s="11"/>
    </row>
    <row r="226" spans="2:37" ht="15.75" customHeight="1" x14ac:dyDescent="0.45">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c r="AB226" s="11"/>
      <c r="AC226" s="11"/>
      <c r="AD226" s="11"/>
      <c r="AE226" s="11"/>
      <c r="AF226" s="11"/>
      <c r="AG226" s="11"/>
      <c r="AH226" s="11"/>
      <c r="AI226" s="11"/>
      <c r="AJ226" s="11"/>
      <c r="AK226" s="11"/>
    </row>
    <row r="227" spans="2:37" ht="15.75" customHeight="1" x14ac:dyDescent="0.45">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c r="AB227" s="11"/>
      <c r="AC227" s="11"/>
      <c r="AD227" s="11"/>
      <c r="AE227" s="11"/>
      <c r="AF227" s="11"/>
      <c r="AG227" s="11"/>
      <c r="AH227" s="11"/>
      <c r="AI227" s="11"/>
      <c r="AJ227" s="11"/>
      <c r="AK227" s="11"/>
    </row>
    <row r="228" spans="2:37" ht="15.75" customHeight="1" x14ac:dyDescent="0.45">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c r="AE228" s="11"/>
      <c r="AF228" s="11"/>
      <c r="AG228" s="11"/>
      <c r="AH228" s="11"/>
      <c r="AI228" s="11"/>
      <c r="AJ228" s="11"/>
      <c r="AK228" s="11"/>
    </row>
    <row r="229" spans="2:37" ht="15.75" customHeight="1" x14ac:dyDescent="0.45">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c r="AE229" s="11"/>
      <c r="AF229" s="11"/>
      <c r="AG229" s="11"/>
      <c r="AH229" s="11"/>
      <c r="AI229" s="11"/>
      <c r="AJ229" s="11"/>
      <c r="AK229" s="11"/>
    </row>
    <row r="230" spans="2:37" ht="15.75" customHeight="1" x14ac:dyDescent="0.45">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c r="AB230" s="11"/>
      <c r="AC230" s="11"/>
      <c r="AD230" s="11"/>
      <c r="AE230" s="11"/>
      <c r="AF230" s="11"/>
      <c r="AG230" s="11"/>
      <c r="AH230" s="11"/>
      <c r="AI230" s="11"/>
      <c r="AJ230" s="11"/>
      <c r="AK230" s="11"/>
    </row>
    <row r="231" spans="2:37" ht="15.75" customHeight="1" x14ac:dyDescent="0.45">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c r="AB231" s="11"/>
      <c r="AC231" s="11"/>
      <c r="AD231" s="11"/>
      <c r="AE231" s="11"/>
      <c r="AF231" s="11"/>
      <c r="AG231" s="11"/>
      <c r="AH231" s="11"/>
      <c r="AI231" s="11"/>
      <c r="AJ231" s="11"/>
      <c r="AK231" s="11"/>
    </row>
    <row r="232" spans="2:37" ht="15.75" customHeight="1" x14ac:dyDescent="0.45">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c r="AB232" s="11"/>
      <c r="AC232" s="11"/>
      <c r="AD232" s="11"/>
      <c r="AE232" s="11"/>
      <c r="AF232" s="11"/>
      <c r="AG232" s="11"/>
      <c r="AH232" s="11"/>
      <c r="AI232" s="11"/>
      <c r="AJ232" s="11"/>
      <c r="AK232" s="11"/>
    </row>
    <row r="233" spans="2:37" ht="15.75" customHeight="1" x14ac:dyDescent="0.45">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c r="AE233" s="11"/>
      <c r="AF233" s="11"/>
      <c r="AG233" s="11"/>
      <c r="AH233" s="11"/>
      <c r="AI233" s="11"/>
      <c r="AJ233" s="11"/>
      <c r="AK233" s="11"/>
    </row>
    <row r="234" spans="2:37" ht="15.75" customHeight="1" x14ac:dyDescent="0.45">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c r="AE234" s="11"/>
      <c r="AF234" s="11"/>
      <c r="AG234" s="11"/>
      <c r="AH234" s="11"/>
      <c r="AI234" s="11"/>
      <c r="AJ234" s="11"/>
      <c r="AK234" s="11"/>
    </row>
    <row r="235" spans="2:37" ht="15.75" customHeight="1" x14ac:dyDescent="0.45">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c r="AE235" s="11"/>
      <c r="AF235" s="11"/>
      <c r="AG235" s="11"/>
      <c r="AH235" s="11"/>
      <c r="AI235" s="11"/>
      <c r="AJ235" s="11"/>
      <c r="AK235" s="11"/>
    </row>
    <row r="236" spans="2:37" ht="15.75" customHeight="1" x14ac:dyDescent="0.45">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c r="AB236" s="11"/>
      <c r="AC236" s="11"/>
      <c r="AD236" s="11"/>
      <c r="AE236" s="11"/>
      <c r="AF236" s="11"/>
      <c r="AG236" s="11"/>
      <c r="AH236" s="11"/>
      <c r="AI236" s="11"/>
      <c r="AJ236" s="11"/>
      <c r="AK236" s="11"/>
    </row>
    <row r="237" spans="2:37" ht="15.75" customHeight="1" x14ac:dyDescent="0.45">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c r="AE237" s="11"/>
      <c r="AF237" s="11"/>
      <c r="AG237" s="11"/>
      <c r="AH237" s="11"/>
      <c r="AI237" s="11"/>
      <c r="AJ237" s="11"/>
      <c r="AK237" s="11"/>
    </row>
    <row r="238" spans="2:37" ht="15.75" customHeight="1" x14ac:dyDescent="0.45">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c r="AB238" s="11"/>
      <c r="AC238" s="11"/>
      <c r="AD238" s="11"/>
      <c r="AE238" s="11"/>
      <c r="AF238" s="11"/>
      <c r="AG238" s="11"/>
      <c r="AH238" s="11"/>
      <c r="AI238" s="11"/>
      <c r="AJ238" s="11"/>
      <c r="AK238" s="11"/>
    </row>
    <row r="239" spans="2:37" ht="15.75" customHeight="1" x14ac:dyDescent="0.45">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c r="AB239" s="11"/>
      <c r="AC239" s="11"/>
      <c r="AD239" s="11"/>
      <c r="AE239" s="11"/>
      <c r="AF239" s="11"/>
      <c r="AG239" s="11"/>
      <c r="AH239" s="11"/>
      <c r="AI239" s="11"/>
      <c r="AJ239" s="11"/>
      <c r="AK239" s="11"/>
    </row>
    <row r="240" spans="2:37" ht="15.75" customHeight="1" x14ac:dyDescent="0.45">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c r="AB240" s="11"/>
      <c r="AC240" s="11"/>
      <c r="AD240" s="11"/>
      <c r="AE240" s="11"/>
      <c r="AF240" s="11"/>
      <c r="AG240" s="11"/>
      <c r="AH240" s="11"/>
      <c r="AI240" s="11"/>
      <c r="AJ240" s="11"/>
      <c r="AK240" s="11"/>
    </row>
    <row r="241" spans="2:37" ht="15.75" customHeight="1" x14ac:dyDescent="0.45">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c r="AB241" s="11"/>
      <c r="AC241" s="11"/>
      <c r="AD241" s="11"/>
      <c r="AE241" s="11"/>
      <c r="AF241" s="11"/>
      <c r="AG241" s="11"/>
      <c r="AH241" s="11"/>
      <c r="AI241" s="11"/>
      <c r="AJ241" s="11"/>
      <c r="AK241" s="11"/>
    </row>
    <row r="242" spans="2:37" ht="15.75" customHeight="1" x14ac:dyDescent="0.45">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c r="AB242" s="11"/>
      <c r="AC242" s="11"/>
      <c r="AD242" s="11"/>
      <c r="AE242" s="11"/>
      <c r="AF242" s="11"/>
      <c r="AG242" s="11"/>
      <c r="AH242" s="11"/>
      <c r="AI242" s="11"/>
      <c r="AJ242" s="11"/>
      <c r="AK242" s="11"/>
    </row>
    <row r="243" spans="2:37" ht="15.75" customHeight="1" x14ac:dyDescent="0.45">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c r="AB243" s="11"/>
      <c r="AC243" s="11"/>
      <c r="AD243" s="11"/>
      <c r="AE243" s="11"/>
      <c r="AF243" s="11"/>
      <c r="AG243" s="11"/>
      <c r="AH243" s="11"/>
      <c r="AI243" s="11"/>
      <c r="AJ243" s="11"/>
      <c r="AK243" s="11"/>
    </row>
    <row r="244" spans="2:37" ht="15.75" customHeight="1" x14ac:dyDescent="0.45">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c r="AB244" s="11"/>
      <c r="AC244" s="11"/>
      <c r="AD244" s="11"/>
      <c r="AE244" s="11"/>
      <c r="AF244" s="11"/>
      <c r="AG244" s="11"/>
      <c r="AH244" s="11"/>
      <c r="AI244" s="11"/>
      <c r="AJ244" s="11"/>
      <c r="AK244" s="11"/>
    </row>
    <row r="245" spans="2:37" ht="15.75" customHeight="1" x14ac:dyDescent="0.45">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c r="AB245" s="11"/>
      <c r="AC245" s="11"/>
      <c r="AD245" s="11"/>
      <c r="AE245" s="11"/>
      <c r="AF245" s="11"/>
      <c r="AG245" s="11"/>
      <c r="AH245" s="11"/>
      <c r="AI245" s="11"/>
      <c r="AJ245" s="11"/>
      <c r="AK245" s="11"/>
    </row>
    <row r="246" spans="2:37" ht="15.75" customHeight="1" x14ac:dyDescent="0.45">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c r="AB246" s="11"/>
      <c r="AC246" s="11"/>
      <c r="AD246" s="11"/>
      <c r="AE246" s="11"/>
      <c r="AF246" s="11"/>
      <c r="AG246" s="11"/>
      <c r="AH246" s="11"/>
      <c r="AI246" s="11"/>
      <c r="AJ246" s="11"/>
      <c r="AK246" s="11"/>
    </row>
    <row r="247" spans="2:37" ht="15.75" customHeight="1" x14ac:dyDescent="0.45">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c r="AB247" s="11"/>
      <c r="AC247" s="11"/>
      <c r="AD247" s="11"/>
      <c r="AE247" s="11"/>
      <c r="AF247" s="11"/>
      <c r="AG247" s="11"/>
      <c r="AH247" s="11"/>
      <c r="AI247" s="11"/>
      <c r="AJ247" s="11"/>
      <c r="AK247" s="11"/>
    </row>
    <row r="248" spans="2:37" ht="15.75" customHeight="1" x14ac:dyDescent="0.45">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c r="AB248" s="11"/>
      <c r="AC248" s="11"/>
      <c r="AD248" s="11"/>
      <c r="AE248" s="11"/>
      <c r="AF248" s="11"/>
      <c r="AG248" s="11"/>
      <c r="AH248" s="11"/>
      <c r="AI248" s="11"/>
      <c r="AJ248" s="11"/>
      <c r="AK248" s="11"/>
    </row>
    <row r="249" spans="2:37" ht="15.75" customHeight="1" x14ac:dyDescent="0.45">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c r="AB249" s="11"/>
      <c r="AC249" s="11"/>
      <c r="AD249" s="11"/>
      <c r="AE249" s="11"/>
      <c r="AF249" s="11"/>
      <c r="AG249" s="11"/>
      <c r="AH249" s="11"/>
      <c r="AI249" s="11"/>
      <c r="AJ249" s="11"/>
      <c r="AK249" s="11"/>
    </row>
    <row r="250" spans="2:37" ht="15.75" customHeight="1" x14ac:dyDescent="0.45">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c r="AB250" s="11"/>
      <c r="AC250" s="11"/>
      <c r="AD250" s="11"/>
      <c r="AE250" s="11"/>
      <c r="AF250" s="11"/>
      <c r="AG250" s="11"/>
      <c r="AH250" s="11"/>
      <c r="AI250" s="11"/>
      <c r="AJ250" s="11"/>
      <c r="AK250" s="11"/>
    </row>
    <row r="251" spans="2:37" ht="15.75" customHeight="1" x14ac:dyDescent="0.45">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c r="AB251" s="11"/>
      <c r="AC251" s="11"/>
      <c r="AD251" s="11"/>
      <c r="AE251" s="11"/>
      <c r="AF251" s="11"/>
      <c r="AG251" s="11"/>
      <c r="AH251" s="11"/>
      <c r="AI251" s="11"/>
      <c r="AJ251" s="11"/>
      <c r="AK251" s="11"/>
    </row>
    <row r="252" spans="2:37" ht="15.75" customHeight="1" x14ac:dyDescent="0.45">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c r="AE252" s="11"/>
      <c r="AF252" s="11"/>
      <c r="AG252" s="11"/>
      <c r="AH252" s="11"/>
      <c r="AI252" s="11"/>
      <c r="AJ252" s="11"/>
      <c r="AK252" s="11"/>
    </row>
    <row r="253" spans="2:37" ht="15.75" customHeight="1" x14ac:dyDescent="0.45">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c r="AB253" s="11"/>
      <c r="AC253" s="11"/>
      <c r="AD253" s="11"/>
      <c r="AE253" s="11"/>
      <c r="AF253" s="11"/>
      <c r="AG253" s="11"/>
      <c r="AH253" s="11"/>
      <c r="AI253" s="11"/>
      <c r="AJ253" s="11"/>
      <c r="AK253" s="11"/>
    </row>
    <row r="254" spans="2:37" ht="15.75" customHeight="1" x14ac:dyDescent="0.45">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c r="AB254" s="11"/>
      <c r="AC254" s="11"/>
      <c r="AD254" s="11"/>
      <c r="AE254" s="11"/>
      <c r="AF254" s="11"/>
      <c r="AG254" s="11"/>
      <c r="AH254" s="11"/>
      <c r="AI254" s="11"/>
      <c r="AJ254" s="11"/>
      <c r="AK254" s="11"/>
    </row>
    <row r="255" spans="2:37" ht="15.75" customHeight="1" x14ac:dyDescent="0.45">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c r="AB255" s="11"/>
      <c r="AC255" s="11"/>
      <c r="AD255" s="11"/>
      <c r="AE255" s="11"/>
      <c r="AF255" s="11"/>
      <c r="AG255" s="11"/>
      <c r="AH255" s="11"/>
      <c r="AI255" s="11"/>
      <c r="AJ255" s="11"/>
      <c r="AK255" s="11"/>
    </row>
    <row r="256" spans="2:37" ht="15.75" customHeight="1" x14ac:dyDescent="0.45">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c r="AB256" s="11"/>
      <c r="AC256" s="11"/>
      <c r="AD256" s="11"/>
      <c r="AE256" s="11"/>
      <c r="AF256" s="11"/>
      <c r="AG256" s="11"/>
      <c r="AH256" s="11"/>
      <c r="AI256" s="11"/>
      <c r="AJ256" s="11"/>
      <c r="AK256" s="11"/>
    </row>
    <row r="257" spans="2:37" ht="15.75" customHeight="1" x14ac:dyDescent="0.45">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c r="AB257" s="11"/>
      <c r="AC257" s="11"/>
      <c r="AD257" s="11"/>
      <c r="AE257" s="11"/>
      <c r="AF257" s="11"/>
      <c r="AG257" s="11"/>
      <c r="AH257" s="11"/>
      <c r="AI257" s="11"/>
      <c r="AJ257" s="11"/>
      <c r="AK257" s="11"/>
    </row>
    <row r="258" spans="2:37" ht="15.75" customHeight="1" x14ac:dyDescent="0.45">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c r="AB258" s="11"/>
      <c r="AC258" s="11"/>
      <c r="AD258" s="11"/>
      <c r="AE258" s="11"/>
      <c r="AF258" s="11"/>
      <c r="AG258" s="11"/>
      <c r="AH258" s="11"/>
      <c r="AI258" s="11"/>
      <c r="AJ258" s="11"/>
      <c r="AK258" s="11"/>
    </row>
    <row r="259" spans="2:37" ht="15.75" customHeight="1" x14ac:dyDescent="0.45">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c r="AB259" s="11"/>
      <c r="AC259" s="11"/>
      <c r="AD259" s="11"/>
      <c r="AE259" s="11"/>
      <c r="AF259" s="11"/>
      <c r="AG259" s="11"/>
      <c r="AH259" s="11"/>
      <c r="AI259" s="11"/>
      <c r="AJ259" s="11"/>
      <c r="AK259" s="11"/>
    </row>
    <row r="260" spans="2:37" ht="15.75" customHeight="1" x14ac:dyDescent="0.45">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c r="AB260" s="11"/>
      <c r="AC260" s="11"/>
      <c r="AD260" s="11"/>
      <c r="AE260" s="11"/>
      <c r="AF260" s="11"/>
      <c r="AG260" s="11"/>
      <c r="AH260" s="11"/>
      <c r="AI260" s="11"/>
      <c r="AJ260" s="11"/>
      <c r="AK260" s="11"/>
    </row>
    <row r="261" spans="2:37" ht="15.75" customHeight="1" x14ac:dyDescent="0.45">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c r="AB261" s="11"/>
      <c r="AC261" s="11"/>
      <c r="AD261" s="11"/>
      <c r="AE261" s="11"/>
      <c r="AF261" s="11"/>
      <c r="AG261" s="11"/>
      <c r="AH261" s="11"/>
      <c r="AI261" s="11"/>
      <c r="AJ261" s="11"/>
      <c r="AK261" s="11"/>
    </row>
    <row r="262" spans="2:37" ht="15.75" customHeight="1" x14ac:dyDescent="0.45">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c r="AB262" s="11"/>
      <c r="AC262" s="11"/>
      <c r="AD262" s="11"/>
      <c r="AE262" s="11"/>
      <c r="AF262" s="11"/>
      <c r="AG262" s="11"/>
      <c r="AH262" s="11"/>
      <c r="AI262" s="11"/>
      <c r="AJ262" s="11"/>
      <c r="AK262" s="11"/>
    </row>
    <row r="263" spans="2:37" ht="15.75" customHeight="1" x14ac:dyDescent="0.45">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c r="AB263" s="11"/>
      <c r="AC263" s="11"/>
      <c r="AD263" s="11"/>
      <c r="AE263" s="11"/>
      <c r="AF263" s="11"/>
      <c r="AG263" s="11"/>
      <c r="AH263" s="11"/>
      <c r="AI263" s="11"/>
      <c r="AJ263" s="11"/>
      <c r="AK263" s="11"/>
    </row>
    <row r="264" spans="2:37" ht="15.75" customHeight="1" x14ac:dyDescent="0.45">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c r="AB264" s="11"/>
      <c r="AC264" s="11"/>
      <c r="AD264" s="11"/>
      <c r="AE264" s="11"/>
      <c r="AF264" s="11"/>
      <c r="AG264" s="11"/>
      <c r="AH264" s="11"/>
      <c r="AI264" s="11"/>
      <c r="AJ264" s="11"/>
      <c r="AK264" s="11"/>
    </row>
    <row r="265" spans="2:37" ht="15.75" customHeight="1" x14ac:dyDescent="0.45">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c r="AB265" s="11"/>
      <c r="AC265" s="11"/>
      <c r="AD265" s="11"/>
      <c r="AE265" s="11"/>
      <c r="AF265" s="11"/>
      <c r="AG265" s="11"/>
      <c r="AH265" s="11"/>
      <c r="AI265" s="11"/>
      <c r="AJ265" s="11"/>
      <c r="AK265" s="11"/>
    </row>
    <row r="266" spans="2:37" ht="15.75" customHeight="1" x14ac:dyDescent="0.45">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c r="AB266" s="11"/>
      <c r="AC266" s="11"/>
      <c r="AD266" s="11"/>
      <c r="AE266" s="11"/>
      <c r="AF266" s="11"/>
      <c r="AG266" s="11"/>
      <c r="AH266" s="11"/>
      <c r="AI266" s="11"/>
      <c r="AJ266" s="11"/>
      <c r="AK266" s="11"/>
    </row>
    <row r="267" spans="2:37" ht="15.75" customHeight="1" x14ac:dyDescent="0.45">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c r="AB267" s="11"/>
      <c r="AC267" s="11"/>
      <c r="AD267" s="11"/>
      <c r="AE267" s="11"/>
      <c r="AF267" s="11"/>
      <c r="AG267" s="11"/>
      <c r="AH267" s="11"/>
      <c r="AI267" s="11"/>
      <c r="AJ267" s="11"/>
      <c r="AK267" s="11"/>
    </row>
    <row r="268" spans="2:37" ht="15.75" customHeight="1" x14ac:dyDescent="0.45">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c r="AB268" s="11"/>
      <c r="AC268" s="11"/>
      <c r="AD268" s="11"/>
      <c r="AE268" s="11"/>
      <c r="AF268" s="11"/>
      <c r="AG268" s="11"/>
      <c r="AH268" s="11"/>
      <c r="AI268" s="11"/>
      <c r="AJ268" s="11"/>
      <c r="AK268" s="11"/>
    </row>
    <row r="269" spans="2:37" ht="15.75" customHeight="1" x14ac:dyDescent="0.45">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c r="AB269" s="11"/>
      <c r="AC269" s="11"/>
      <c r="AD269" s="11"/>
      <c r="AE269" s="11"/>
      <c r="AF269" s="11"/>
      <c r="AG269" s="11"/>
      <c r="AH269" s="11"/>
      <c r="AI269" s="11"/>
      <c r="AJ269" s="11"/>
      <c r="AK269" s="11"/>
    </row>
    <row r="270" spans="2:37" ht="15.75" customHeight="1" x14ac:dyDescent="0.45">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c r="AB270" s="11"/>
      <c r="AC270" s="11"/>
      <c r="AD270" s="11"/>
      <c r="AE270" s="11"/>
      <c r="AF270" s="11"/>
      <c r="AG270" s="11"/>
      <c r="AH270" s="11"/>
      <c r="AI270" s="11"/>
      <c r="AJ270" s="11"/>
      <c r="AK270" s="11"/>
    </row>
    <row r="271" spans="2:37" ht="15.75" customHeight="1" x14ac:dyDescent="0.45">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c r="AB271" s="11"/>
      <c r="AC271" s="11"/>
      <c r="AD271" s="11"/>
      <c r="AE271" s="11"/>
      <c r="AF271" s="11"/>
      <c r="AG271" s="11"/>
      <c r="AH271" s="11"/>
      <c r="AI271" s="11"/>
      <c r="AJ271" s="11"/>
      <c r="AK271" s="11"/>
    </row>
    <row r="272" spans="2:37" ht="15.75" customHeight="1" x14ac:dyDescent="0.45">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c r="AB272" s="11"/>
      <c r="AC272" s="11"/>
      <c r="AD272" s="11"/>
      <c r="AE272" s="11"/>
      <c r="AF272" s="11"/>
      <c r="AG272" s="11"/>
      <c r="AH272" s="11"/>
      <c r="AI272" s="11"/>
      <c r="AJ272" s="11"/>
      <c r="AK272" s="11"/>
    </row>
    <row r="273" spans="2:37" ht="15.75" customHeight="1" x14ac:dyDescent="0.45">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c r="AB273" s="11"/>
      <c r="AC273" s="11"/>
      <c r="AD273" s="11"/>
      <c r="AE273" s="11"/>
      <c r="AF273" s="11"/>
      <c r="AG273" s="11"/>
      <c r="AH273" s="11"/>
      <c r="AI273" s="11"/>
      <c r="AJ273" s="11"/>
      <c r="AK273" s="11"/>
    </row>
    <row r="274" spans="2:37" ht="15.75" customHeight="1" x14ac:dyDescent="0.45">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c r="AB274" s="11"/>
      <c r="AC274" s="11"/>
      <c r="AD274" s="11"/>
      <c r="AE274" s="11"/>
      <c r="AF274" s="11"/>
      <c r="AG274" s="11"/>
      <c r="AH274" s="11"/>
      <c r="AI274" s="11"/>
      <c r="AJ274" s="11"/>
      <c r="AK274" s="11"/>
    </row>
    <row r="275" spans="2:37" ht="15.75" customHeight="1" x14ac:dyDescent="0.45">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c r="AB275" s="11"/>
      <c r="AC275" s="11"/>
      <c r="AD275" s="11"/>
      <c r="AE275" s="11"/>
      <c r="AF275" s="11"/>
      <c r="AG275" s="11"/>
      <c r="AH275" s="11"/>
      <c r="AI275" s="11"/>
      <c r="AJ275" s="11"/>
      <c r="AK275" s="11"/>
    </row>
    <row r="276" spans="2:37" ht="15.75" customHeight="1" x14ac:dyDescent="0.45">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c r="AB276" s="11"/>
      <c r="AC276" s="11"/>
      <c r="AD276" s="11"/>
      <c r="AE276" s="11"/>
      <c r="AF276" s="11"/>
      <c r="AG276" s="11"/>
      <c r="AH276" s="11"/>
      <c r="AI276" s="11"/>
      <c r="AJ276" s="11"/>
      <c r="AK276" s="11"/>
    </row>
    <row r="277" spans="2:37" ht="15.75" customHeight="1" x14ac:dyDescent="0.45">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c r="AB277" s="11"/>
      <c r="AC277" s="11"/>
      <c r="AD277" s="11"/>
      <c r="AE277" s="11"/>
      <c r="AF277" s="11"/>
      <c r="AG277" s="11"/>
      <c r="AH277" s="11"/>
      <c r="AI277" s="11"/>
      <c r="AJ277" s="11"/>
      <c r="AK277" s="11"/>
    </row>
    <row r="278" spans="2:37" ht="15.75" customHeight="1" x14ac:dyDescent="0.45">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c r="AB278" s="11"/>
      <c r="AC278" s="11"/>
      <c r="AD278" s="11"/>
      <c r="AE278" s="11"/>
      <c r="AF278" s="11"/>
      <c r="AG278" s="11"/>
      <c r="AH278" s="11"/>
      <c r="AI278" s="11"/>
      <c r="AJ278" s="11"/>
      <c r="AK278" s="11"/>
    </row>
    <row r="279" spans="2:37" ht="15.75" customHeight="1" x14ac:dyDescent="0.45">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c r="AB279" s="11"/>
      <c r="AC279" s="11"/>
      <c r="AD279" s="11"/>
      <c r="AE279" s="11"/>
      <c r="AF279" s="11"/>
      <c r="AG279" s="11"/>
      <c r="AH279" s="11"/>
      <c r="AI279" s="11"/>
      <c r="AJ279" s="11"/>
      <c r="AK279" s="11"/>
    </row>
    <row r="280" spans="2:37" ht="15.75" customHeight="1" x14ac:dyDescent="0.45">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c r="AB280" s="11"/>
      <c r="AC280" s="11"/>
      <c r="AD280" s="11"/>
      <c r="AE280" s="11"/>
      <c r="AF280" s="11"/>
      <c r="AG280" s="11"/>
      <c r="AH280" s="11"/>
      <c r="AI280" s="11"/>
      <c r="AJ280" s="11"/>
      <c r="AK280" s="11"/>
    </row>
    <row r="281" spans="2:37" ht="15.75" customHeight="1" x14ac:dyDescent="0.45">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c r="AB281" s="11"/>
      <c r="AC281" s="11"/>
      <c r="AD281" s="11"/>
      <c r="AE281" s="11"/>
      <c r="AF281" s="11"/>
      <c r="AG281" s="11"/>
      <c r="AH281" s="11"/>
      <c r="AI281" s="11"/>
      <c r="AJ281" s="11"/>
      <c r="AK281" s="11"/>
    </row>
    <row r="282" spans="2:37" ht="15.75" customHeight="1" x14ac:dyDescent="0.45">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c r="AB282" s="11"/>
      <c r="AC282" s="11"/>
      <c r="AD282" s="11"/>
      <c r="AE282" s="11"/>
      <c r="AF282" s="11"/>
      <c r="AG282" s="11"/>
      <c r="AH282" s="11"/>
      <c r="AI282" s="11"/>
      <c r="AJ282" s="11"/>
      <c r="AK282" s="11"/>
    </row>
    <row r="283" spans="2:37" ht="15.75" customHeight="1" x14ac:dyDescent="0.45">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c r="AB283" s="11"/>
      <c r="AC283" s="11"/>
      <c r="AD283" s="11"/>
      <c r="AE283" s="11"/>
      <c r="AF283" s="11"/>
      <c r="AG283" s="11"/>
      <c r="AH283" s="11"/>
      <c r="AI283" s="11"/>
      <c r="AJ283" s="11"/>
      <c r="AK283" s="11"/>
    </row>
    <row r="284" spans="2:37" ht="15.75" customHeight="1" x14ac:dyDescent="0.45">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c r="AB284" s="11"/>
      <c r="AC284" s="11"/>
      <c r="AD284" s="11"/>
      <c r="AE284" s="11"/>
      <c r="AF284" s="11"/>
      <c r="AG284" s="11"/>
      <c r="AH284" s="11"/>
      <c r="AI284" s="11"/>
      <c r="AJ284" s="11"/>
      <c r="AK284" s="11"/>
    </row>
    <row r="285" spans="2:37" ht="15.75" customHeight="1" x14ac:dyDescent="0.45">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c r="AB285" s="11"/>
      <c r="AC285" s="11"/>
      <c r="AD285" s="11"/>
      <c r="AE285" s="11"/>
      <c r="AF285" s="11"/>
      <c r="AG285" s="11"/>
      <c r="AH285" s="11"/>
      <c r="AI285" s="11"/>
      <c r="AJ285" s="11"/>
      <c r="AK285" s="11"/>
    </row>
    <row r="286" spans="2:37" ht="15.75" customHeight="1" x14ac:dyDescent="0.45">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c r="AB286" s="11"/>
      <c r="AC286" s="11"/>
      <c r="AD286" s="11"/>
      <c r="AE286" s="11"/>
      <c r="AF286" s="11"/>
      <c r="AG286" s="11"/>
      <c r="AH286" s="11"/>
      <c r="AI286" s="11"/>
      <c r="AJ286" s="11"/>
      <c r="AK286" s="11"/>
    </row>
    <row r="287" spans="2:37" ht="15.75" customHeight="1" x14ac:dyDescent="0.45">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c r="AB287" s="11"/>
      <c r="AC287" s="11"/>
      <c r="AD287" s="11"/>
      <c r="AE287" s="11"/>
      <c r="AF287" s="11"/>
      <c r="AG287" s="11"/>
      <c r="AH287" s="11"/>
      <c r="AI287" s="11"/>
      <c r="AJ287" s="11"/>
      <c r="AK287" s="11"/>
    </row>
    <row r="288" spans="2:37" ht="15.75" customHeight="1" x14ac:dyDescent="0.45">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c r="AB288" s="11"/>
      <c r="AC288" s="11"/>
      <c r="AD288" s="11"/>
      <c r="AE288" s="11"/>
      <c r="AF288" s="11"/>
      <c r="AG288" s="11"/>
      <c r="AH288" s="11"/>
      <c r="AI288" s="11"/>
      <c r="AJ288" s="11"/>
      <c r="AK288" s="11"/>
    </row>
    <row r="289" spans="2:37" ht="15.75" customHeight="1" x14ac:dyDescent="0.45">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c r="AB289" s="11"/>
      <c r="AC289" s="11"/>
      <c r="AD289" s="11"/>
      <c r="AE289" s="11"/>
      <c r="AF289" s="11"/>
      <c r="AG289" s="11"/>
      <c r="AH289" s="11"/>
      <c r="AI289" s="11"/>
      <c r="AJ289" s="11"/>
      <c r="AK289" s="11"/>
    </row>
    <row r="290" spans="2:37" ht="15.75" customHeight="1" x14ac:dyDescent="0.45">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c r="AB290" s="11"/>
      <c r="AC290" s="11"/>
      <c r="AD290" s="11"/>
      <c r="AE290" s="11"/>
      <c r="AF290" s="11"/>
      <c r="AG290" s="11"/>
      <c r="AH290" s="11"/>
      <c r="AI290" s="11"/>
      <c r="AJ290" s="11"/>
      <c r="AK290" s="11"/>
    </row>
    <row r="291" spans="2:37" ht="15.75" customHeight="1" x14ac:dyDescent="0.45">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c r="AB291" s="11"/>
      <c r="AC291" s="11"/>
      <c r="AD291" s="11"/>
      <c r="AE291" s="11"/>
      <c r="AF291" s="11"/>
      <c r="AG291" s="11"/>
      <c r="AH291" s="11"/>
      <c r="AI291" s="11"/>
      <c r="AJ291" s="11"/>
      <c r="AK291" s="11"/>
    </row>
    <row r="292" spans="2:37" ht="15.75" customHeight="1" x14ac:dyDescent="0.45">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c r="AB292" s="11"/>
      <c r="AC292" s="11"/>
      <c r="AD292" s="11"/>
      <c r="AE292" s="11"/>
      <c r="AF292" s="11"/>
      <c r="AG292" s="11"/>
      <c r="AH292" s="11"/>
      <c r="AI292" s="11"/>
      <c r="AJ292" s="11"/>
      <c r="AK292" s="11"/>
    </row>
    <row r="293" spans="2:37" ht="15.75" customHeight="1" x14ac:dyDescent="0.45">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c r="AB293" s="11"/>
      <c r="AC293" s="11"/>
      <c r="AD293" s="11"/>
      <c r="AE293" s="11"/>
      <c r="AF293" s="11"/>
      <c r="AG293" s="11"/>
      <c r="AH293" s="11"/>
      <c r="AI293" s="11"/>
      <c r="AJ293" s="11"/>
      <c r="AK293" s="11"/>
    </row>
    <row r="294" spans="2:37" ht="15.75" customHeight="1" x14ac:dyDescent="0.45">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c r="AB294" s="11"/>
      <c r="AC294" s="11"/>
      <c r="AD294" s="11"/>
      <c r="AE294" s="11"/>
      <c r="AF294" s="11"/>
      <c r="AG294" s="11"/>
      <c r="AH294" s="11"/>
      <c r="AI294" s="11"/>
      <c r="AJ294" s="11"/>
      <c r="AK294" s="11"/>
    </row>
    <row r="295" spans="2:37" ht="15.75" customHeight="1" x14ac:dyDescent="0.45">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c r="AB295" s="11"/>
      <c r="AC295" s="11"/>
      <c r="AD295" s="11"/>
      <c r="AE295" s="11"/>
      <c r="AF295" s="11"/>
      <c r="AG295" s="11"/>
      <c r="AH295" s="11"/>
      <c r="AI295" s="11"/>
      <c r="AJ295" s="11"/>
      <c r="AK295" s="11"/>
    </row>
    <row r="296" spans="2:37" ht="15.75" customHeight="1" x14ac:dyDescent="0.45">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c r="AB296" s="11"/>
      <c r="AC296" s="11"/>
      <c r="AD296" s="11"/>
      <c r="AE296" s="11"/>
      <c r="AF296" s="11"/>
      <c r="AG296" s="11"/>
      <c r="AH296" s="11"/>
      <c r="AI296" s="11"/>
      <c r="AJ296" s="11"/>
      <c r="AK296" s="11"/>
    </row>
    <row r="297" spans="2:37" ht="15.75" customHeight="1" x14ac:dyDescent="0.45">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c r="AB297" s="11"/>
      <c r="AC297" s="11"/>
      <c r="AD297" s="11"/>
      <c r="AE297" s="11"/>
      <c r="AF297" s="11"/>
      <c r="AG297" s="11"/>
      <c r="AH297" s="11"/>
      <c r="AI297" s="11"/>
      <c r="AJ297" s="11"/>
      <c r="AK297" s="11"/>
    </row>
    <row r="298" spans="2:37" ht="15.75" customHeight="1" x14ac:dyDescent="0.45">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c r="AB298" s="11"/>
      <c r="AC298" s="11"/>
      <c r="AD298" s="11"/>
      <c r="AE298" s="11"/>
      <c r="AF298" s="11"/>
      <c r="AG298" s="11"/>
      <c r="AH298" s="11"/>
      <c r="AI298" s="11"/>
      <c r="AJ298" s="11"/>
      <c r="AK298" s="11"/>
    </row>
    <row r="299" spans="2:37" ht="15.75" customHeight="1" x14ac:dyDescent="0.45">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c r="AB299" s="11"/>
      <c r="AC299" s="11"/>
      <c r="AD299" s="11"/>
      <c r="AE299" s="11"/>
      <c r="AF299" s="11"/>
      <c r="AG299" s="11"/>
      <c r="AH299" s="11"/>
      <c r="AI299" s="11"/>
      <c r="AJ299" s="11"/>
      <c r="AK299" s="11"/>
    </row>
    <row r="300" spans="2:37" ht="15.75" customHeight="1" x14ac:dyDescent="0.45">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c r="AB300" s="11"/>
      <c r="AC300" s="11"/>
      <c r="AD300" s="11"/>
      <c r="AE300" s="11"/>
      <c r="AF300" s="11"/>
      <c r="AG300" s="11"/>
      <c r="AH300" s="11"/>
      <c r="AI300" s="11"/>
      <c r="AJ300" s="11"/>
      <c r="AK300" s="11"/>
    </row>
    <row r="301" spans="2:37" ht="15.75" customHeight="1" x14ac:dyDescent="0.45">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c r="AB301" s="11"/>
      <c r="AC301" s="11"/>
      <c r="AD301" s="11"/>
      <c r="AE301" s="11"/>
      <c r="AF301" s="11"/>
      <c r="AG301" s="11"/>
      <c r="AH301" s="11"/>
      <c r="AI301" s="11"/>
      <c r="AJ301" s="11"/>
      <c r="AK301" s="11"/>
    </row>
    <row r="302" spans="2:37" ht="15.75" customHeight="1" x14ac:dyDescent="0.45">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c r="AB302" s="11"/>
      <c r="AC302" s="11"/>
      <c r="AD302" s="11"/>
      <c r="AE302" s="11"/>
      <c r="AF302" s="11"/>
      <c r="AG302" s="11"/>
      <c r="AH302" s="11"/>
      <c r="AI302" s="11"/>
      <c r="AJ302" s="11"/>
      <c r="AK302" s="11"/>
    </row>
    <row r="303" spans="2:37" ht="15.75" customHeight="1" x14ac:dyDescent="0.45">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c r="AB303" s="11"/>
      <c r="AC303" s="11"/>
      <c r="AD303" s="11"/>
      <c r="AE303" s="11"/>
      <c r="AF303" s="11"/>
      <c r="AG303" s="11"/>
      <c r="AH303" s="11"/>
      <c r="AI303" s="11"/>
      <c r="AJ303" s="11"/>
      <c r="AK303" s="11"/>
    </row>
    <row r="304" spans="2:37" ht="15.75" customHeight="1" x14ac:dyDescent="0.45">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c r="AB304" s="11"/>
      <c r="AC304" s="11"/>
      <c r="AD304" s="11"/>
      <c r="AE304" s="11"/>
      <c r="AF304" s="11"/>
      <c r="AG304" s="11"/>
      <c r="AH304" s="11"/>
      <c r="AI304" s="11"/>
      <c r="AJ304" s="11"/>
      <c r="AK304" s="11"/>
    </row>
    <row r="305" spans="2:37" ht="15.75" customHeight="1" x14ac:dyDescent="0.45">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c r="AB305" s="11"/>
      <c r="AC305" s="11"/>
      <c r="AD305" s="11"/>
      <c r="AE305" s="11"/>
      <c r="AF305" s="11"/>
      <c r="AG305" s="11"/>
      <c r="AH305" s="11"/>
      <c r="AI305" s="11"/>
      <c r="AJ305" s="11"/>
      <c r="AK305" s="11"/>
    </row>
    <row r="306" spans="2:37" ht="15.75" customHeight="1" x14ac:dyDescent="0.45">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c r="AB306" s="11"/>
      <c r="AC306" s="11"/>
      <c r="AD306" s="11"/>
      <c r="AE306" s="11"/>
      <c r="AF306" s="11"/>
      <c r="AG306" s="11"/>
      <c r="AH306" s="11"/>
      <c r="AI306" s="11"/>
      <c r="AJ306" s="11"/>
      <c r="AK306" s="11"/>
    </row>
    <row r="307" spans="2:37" ht="15.75" customHeight="1" x14ac:dyDescent="0.45">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c r="AB307" s="11"/>
      <c r="AC307" s="11"/>
      <c r="AD307" s="11"/>
      <c r="AE307" s="11"/>
      <c r="AF307" s="11"/>
      <c r="AG307" s="11"/>
      <c r="AH307" s="11"/>
      <c r="AI307" s="11"/>
      <c r="AJ307" s="11"/>
      <c r="AK307" s="11"/>
    </row>
    <row r="308" spans="2:37" ht="15.75" customHeight="1" x14ac:dyDescent="0.45">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c r="AB308" s="11"/>
      <c r="AC308" s="11"/>
      <c r="AD308" s="11"/>
      <c r="AE308" s="11"/>
      <c r="AF308" s="11"/>
      <c r="AG308" s="11"/>
      <c r="AH308" s="11"/>
      <c r="AI308" s="11"/>
      <c r="AJ308" s="11"/>
      <c r="AK308" s="11"/>
    </row>
    <row r="309" spans="2:37" ht="15.75" customHeight="1" x14ac:dyDescent="0.45">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c r="AB309" s="11"/>
      <c r="AC309" s="11"/>
      <c r="AD309" s="11"/>
      <c r="AE309" s="11"/>
      <c r="AF309" s="11"/>
      <c r="AG309" s="11"/>
      <c r="AH309" s="11"/>
      <c r="AI309" s="11"/>
      <c r="AJ309" s="11"/>
      <c r="AK309" s="11"/>
    </row>
    <row r="310" spans="2:37" ht="15.75" customHeight="1" x14ac:dyDescent="0.45">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c r="AB310" s="11"/>
      <c r="AC310" s="11"/>
      <c r="AD310" s="11"/>
      <c r="AE310" s="11"/>
      <c r="AF310" s="11"/>
      <c r="AG310" s="11"/>
      <c r="AH310" s="11"/>
      <c r="AI310" s="11"/>
      <c r="AJ310" s="11"/>
      <c r="AK310" s="11"/>
    </row>
    <row r="311" spans="2:37" ht="15.75" customHeight="1" x14ac:dyDescent="0.45">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c r="AB311" s="11"/>
      <c r="AC311" s="11"/>
      <c r="AD311" s="11"/>
      <c r="AE311" s="11"/>
      <c r="AF311" s="11"/>
      <c r="AG311" s="11"/>
      <c r="AH311" s="11"/>
      <c r="AI311" s="11"/>
      <c r="AJ311" s="11"/>
      <c r="AK311" s="11"/>
    </row>
    <row r="312" spans="2:37" ht="15.75" customHeight="1" x14ac:dyDescent="0.45">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c r="AB312" s="11"/>
      <c r="AC312" s="11"/>
      <c r="AD312" s="11"/>
      <c r="AE312" s="11"/>
      <c r="AF312" s="11"/>
      <c r="AG312" s="11"/>
      <c r="AH312" s="11"/>
      <c r="AI312" s="11"/>
      <c r="AJ312" s="11"/>
      <c r="AK312" s="11"/>
    </row>
    <row r="313" spans="2:37" ht="15.75" customHeight="1" x14ac:dyDescent="0.45">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c r="AB313" s="11"/>
      <c r="AC313" s="11"/>
      <c r="AD313" s="11"/>
      <c r="AE313" s="11"/>
      <c r="AF313" s="11"/>
      <c r="AG313" s="11"/>
      <c r="AH313" s="11"/>
      <c r="AI313" s="11"/>
      <c r="AJ313" s="11"/>
      <c r="AK313" s="11"/>
    </row>
    <row r="314" spans="2:37" ht="15.75" customHeight="1" x14ac:dyDescent="0.45">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c r="AB314" s="11"/>
      <c r="AC314" s="11"/>
      <c r="AD314" s="11"/>
      <c r="AE314" s="11"/>
      <c r="AF314" s="11"/>
      <c r="AG314" s="11"/>
      <c r="AH314" s="11"/>
      <c r="AI314" s="11"/>
      <c r="AJ314" s="11"/>
      <c r="AK314" s="11"/>
    </row>
    <row r="315" spans="2:37" ht="15.75" customHeight="1" x14ac:dyDescent="0.45">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c r="AB315" s="11"/>
      <c r="AC315" s="11"/>
      <c r="AD315" s="11"/>
      <c r="AE315" s="11"/>
      <c r="AF315" s="11"/>
      <c r="AG315" s="11"/>
      <c r="AH315" s="11"/>
      <c r="AI315" s="11"/>
      <c r="AJ315" s="11"/>
      <c r="AK315" s="11"/>
    </row>
    <row r="316" spans="2:37" ht="15.75" customHeight="1" x14ac:dyDescent="0.45">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c r="AB316" s="11"/>
      <c r="AC316" s="11"/>
      <c r="AD316" s="11"/>
      <c r="AE316" s="11"/>
      <c r="AF316" s="11"/>
      <c r="AG316" s="11"/>
      <c r="AH316" s="11"/>
      <c r="AI316" s="11"/>
      <c r="AJ316" s="11"/>
      <c r="AK316" s="11"/>
    </row>
    <row r="317" spans="2:37" ht="15.75" customHeight="1" x14ac:dyDescent="0.45">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c r="AB317" s="11"/>
      <c r="AC317" s="11"/>
      <c r="AD317" s="11"/>
      <c r="AE317" s="11"/>
      <c r="AF317" s="11"/>
      <c r="AG317" s="11"/>
      <c r="AH317" s="11"/>
      <c r="AI317" s="11"/>
      <c r="AJ317" s="11"/>
      <c r="AK317" s="11"/>
    </row>
    <row r="318" spans="2:37" ht="15.75" customHeight="1" x14ac:dyDescent="0.45">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c r="AB318" s="11"/>
      <c r="AC318" s="11"/>
      <c r="AD318" s="11"/>
      <c r="AE318" s="11"/>
      <c r="AF318" s="11"/>
      <c r="AG318" s="11"/>
      <c r="AH318" s="11"/>
      <c r="AI318" s="11"/>
      <c r="AJ318" s="11"/>
      <c r="AK318" s="11"/>
    </row>
    <row r="319" spans="2:37" ht="15.75" customHeight="1" x14ac:dyDescent="0.45">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c r="AB319" s="11"/>
      <c r="AC319" s="11"/>
      <c r="AD319" s="11"/>
      <c r="AE319" s="11"/>
      <c r="AF319" s="11"/>
      <c r="AG319" s="11"/>
      <c r="AH319" s="11"/>
      <c r="AI319" s="11"/>
      <c r="AJ319" s="11"/>
      <c r="AK319" s="11"/>
    </row>
    <row r="320" spans="2:37" ht="15.75" customHeight="1" x14ac:dyDescent="0.45">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c r="AB320" s="11"/>
      <c r="AC320" s="11"/>
      <c r="AD320" s="11"/>
      <c r="AE320" s="11"/>
      <c r="AF320" s="11"/>
      <c r="AG320" s="11"/>
      <c r="AH320" s="11"/>
      <c r="AI320" s="11"/>
      <c r="AJ320" s="11"/>
      <c r="AK320" s="11"/>
    </row>
    <row r="321" spans="2:37" ht="15.75" customHeight="1" x14ac:dyDescent="0.45">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c r="AB321" s="11"/>
      <c r="AC321" s="11"/>
      <c r="AD321" s="11"/>
      <c r="AE321" s="11"/>
      <c r="AF321" s="11"/>
      <c r="AG321" s="11"/>
      <c r="AH321" s="11"/>
      <c r="AI321" s="11"/>
      <c r="AJ321" s="11"/>
      <c r="AK321" s="11"/>
    </row>
    <row r="322" spans="2:37" ht="15.75" customHeight="1" x14ac:dyDescent="0.45">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c r="AB322" s="11"/>
      <c r="AC322" s="11"/>
      <c r="AD322" s="11"/>
      <c r="AE322" s="11"/>
      <c r="AF322" s="11"/>
      <c r="AG322" s="11"/>
      <c r="AH322" s="11"/>
      <c r="AI322" s="11"/>
      <c r="AJ322" s="11"/>
      <c r="AK322" s="11"/>
    </row>
    <row r="323" spans="2:37" ht="15.75" customHeight="1" x14ac:dyDescent="0.45">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c r="AB323" s="11"/>
      <c r="AC323" s="11"/>
      <c r="AD323" s="11"/>
      <c r="AE323" s="11"/>
      <c r="AF323" s="11"/>
      <c r="AG323" s="11"/>
      <c r="AH323" s="11"/>
      <c r="AI323" s="11"/>
      <c r="AJ323" s="11"/>
      <c r="AK323" s="11"/>
    </row>
    <row r="324" spans="2:37" ht="15.75" customHeight="1" x14ac:dyDescent="0.45">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c r="AB324" s="11"/>
      <c r="AC324" s="11"/>
      <c r="AD324" s="11"/>
      <c r="AE324" s="11"/>
      <c r="AF324" s="11"/>
      <c r="AG324" s="11"/>
      <c r="AH324" s="11"/>
      <c r="AI324" s="11"/>
      <c r="AJ324" s="11"/>
      <c r="AK324" s="11"/>
    </row>
    <row r="325" spans="2:37" ht="15.75" customHeight="1" x14ac:dyDescent="0.45">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c r="AB325" s="11"/>
      <c r="AC325" s="11"/>
      <c r="AD325" s="11"/>
      <c r="AE325" s="11"/>
      <c r="AF325" s="11"/>
      <c r="AG325" s="11"/>
      <c r="AH325" s="11"/>
      <c r="AI325" s="11"/>
      <c r="AJ325" s="11"/>
      <c r="AK325" s="11"/>
    </row>
    <row r="326" spans="2:37" ht="15.75" customHeight="1" x14ac:dyDescent="0.45">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c r="AB326" s="11"/>
      <c r="AC326" s="11"/>
      <c r="AD326" s="11"/>
      <c r="AE326" s="11"/>
      <c r="AF326" s="11"/>
      <c r="AG326" s="11"/>
      <c r="AH326" s="11"/>
      <c r="AI326" s="11"/>
      <c r="AJ326" s="11"/>
      <c r="AK326" s="11"/>
    </row>
    <row r="327" spans="2:37" ht="15.75" customHeight="1" x14ac:dyDescent="0.45">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c r="AB327" s="11"/>
      <c r="AC327" s="11"/>
      <c r="AD327" s="11"/>
      <c r="AE327" s="11"/>
      <c r="AF327" s="11"/>
      <c r="AG327" s="11"/>
      <c r="AH327" s="11"/>
      <c r="AI327" s="11"/>
      <c r="AJ327" s="11"/>
      <c r="AK327" s="11"/>
    </row>
    <row r="328" spans="2:37" ht="15.75" customHeight="1" x14ac:dyDescent="0.45">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c r="AB328" s="11"/>
      <c r="AC328" s="11"/>
      <c r="AD328" s="11"/>
      <c r="AE328" s="11"/>
      <c r="AF328" s="11"/>
      <c r="AG328" s="11"/>
      <c r="AH328" s="11"/>
      <c r="AI328" s="11"/>
      <c r="AJ328" s="11"/>
      <c r="AK328" s="11"/>
    </row>
    <row r="329" spans="2:37" ht="15.75" customHeight="1" x14ac:dyDescent="0.45">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c r="AB329" s="11"/>
      <c r="AC329" s="11"/>
      <c r="AD329" s="11"/>
      <c r="AE329" s="11"/>
      <c r="AF329" s="11"/>
      <c r="AG329" s="11"/>
      <c r="AH329" s="11"/>
      <c r="AI329" s="11"/>
      <c r="AJ329" s="11"/>
      <c r="AK329" s="11"/>
    </row>
    <row r="330" spans="2:37" ht="15.75" customHeight="1" x14ac:dyDescent="0.45">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c r="AB330" s="11"/>
      <c r="AC330" s="11"/>
      <c r="AD330" s="11"/>
      <c r="AE330" s="11"/>
      <c r="AF330" s="11"/>
      <c r="AG330" s="11"/>
      <c r="AH330" s="11"/>
      <c r="AI330" s="11"/>
      <c r="AJ330" s="11"/>
      <c r="AK330" s="11"/>
    </row>
    <row r="331" spans="2:37" ht="15.75" customHeight="1" x14ac:dyDescent="0.45">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c r="AB331" s="11"/>
      <c r="AC331" s="11"/>
      <c r="AD331" s="11"/>
      <c r="AE331" s="11"/>
      <c r="AF331" s="11"/>
      <c r="AG331" s="11"/>
      <c r="AH331" s="11"/>
      <c r="AI331" s="11"/>
      <c r="AJ331" s="11"/>
      <c r="AK331" s="11"/>
    </row>
    <row r="332" spans="2:37" ht="15.75" customHeight="1" x14ac:dyDescent="0.45">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c r="AB332" s="11"/>
      <c r="AC332" s="11"/>
      <c r="AD332" s="11"/>
      <c r="AE332" s="11"/>
      <c r="AF332" s="11"/>
      <c r="AG332" s="11"/>
      <c r="AH332" s="11"/>
      <c r="AI332" s="11"/>
      <c r="AJ332" s="11"/>
      <c r="AK332" s="11"/>
    </row>
    <row r="333" spans="2:37" ht="15.75" customHeight="1" x14ac:dyDescent="0.45">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c r="AB333" s="11"/>
      <c r="AC333" s="11"/>
      <c r="AD333" s="11"/>
      <c r="AE333" s="11"/>
      <c r="AF333" s="11"/>
      <c r="AG333" s="11"/>
      <c r="AH333" s="11"/>
      <c r="AI333" s="11"/>
      <c r="AJ333" s="11"/>
      <c r="AK333" s="11"/>
    </row>
    <row r="334" spans="2:37" ht="15.75" customHeight="1" x14ac:dyDescent="0.45">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c r="AB334" s="11"/>
      <c r="AC334" s="11"/>
      <c r="AD334" s="11"/>
      <c r="AE334" s="11"/>
      <c r="AF334" s="11"/>
      <c r="AG334" s="11"/>
      <c r="AH334" s="11"/>
      <c r="AI334" s="11"/>
      <c r="AJ334" s="11"/>
      <c r="AK334" s="11"/>
    </row>
    <row r="335" spans="2:37" ht="15.75" customHeight="1" x14ac:dyDescent="0.45">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c r="AB335" s="11"/>
      <c r="AC335" s="11"/>
      <c r="AD335" s="11"/>
      <c r="AE335" s="11"/>
      <c r="AF335" s="11"/>
      <c r="AG335" s="11"/>
      <c r="AH335" s="11"/>
      <c r="AI335" s="11"/>
      <c r="AJ335" s="11"/>
      <c r="AK335" s="11"/>
    </row>
    <row r="336" spans="2:37" ht="15.75" customHeight="1" x14ac:dyDescent="0.45">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c r="AB336" s="11"/>
      <c r="AC336" s="11"/>
      <c r="AD336" s="11"/>
      <c r="AE336" s="11"/>
      <c r="AF336" s="11"/>
      <c r="AG336" s="11"/>
      <c r="AH336" s="11"/>
      <c r="AI336" s="11"/>
      <c r="AJ336" s="11"/>
      <c r="AK336" s="11"/>
    </row>
    <row r="337" spans="2:37" ht="15.75" customHeight="1" x14ac:dyDescent="0.45">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c r="AB337" s="11"/>
      <c r="AC337" s="11"/>
      <c r="AD337" s="11"/>
      <c r="AE337" s="11"/>
      <c r="AF337" s="11"/>
      <c r="AG337" s="11"/>
      <c r="AH337" s="11"/>
      <c r="AI337" s="11"/>
      <c r="AJ337" s="11"/>
      <c r="AK337" s="11"/>
    </row>
    <row r="338" spans="2:37" ht="15.75" customHeight="1" x14ac:dyDescent="0.45">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c r="AB338" s="11"/>
      <c r="AC338" s="11"/>
      <c r="AD338" s="11"/>
      <c r="AE338" s="11"/>
      <c r="AF338" s="11"/>
      <c r="AG338" s="11"/>
      <c r="AH338" s="11"/>
      <c r="AI338" s="11"/>
      <c r="AJ338" s="11"/>
      <c r="AK338" s="11"/>
    </row>
    <row r="339" spans="2:37" ht="15.75" customHeight="1" x14ac:dyDescent="0.45">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c r="AB339" s="11"/>
      <c r="AC339" s="11"/>
      <c r="AD339" s="11"/>
      <c r="AE339" s="11"/>
      <c r="AF339" s="11"/>
      <c r="AG339" s="11"/>
      <c r="AH339" s="11"/>
      <c r="AI339" s="11"/>
      <c r="AJ339" s="11"/>
      <c r="AK339" s="11"/>
    </row>
    <row r="340" spans="2:37" ht="15.75" customHeight="1" x14ac:dyDescent="0.45">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c r="AB340" s="11"/>
      <c r="AC340" s="11"/>
      <c r="AD340" s="11"/>
      <c r="AE340" s="11"/>
      <c r="AF340" s="11"/>
      <c r="AG340" s="11"/>
      <c r="AH340" s="11"/>
      <c r="AI340" s="11"/>
      <c r="AJ340" s="11"/>
      <c r="AK340" s="11"/>
    </row>
    <row r="341" spans="2:37" ht="15.75" customHeight="1" x14ac:dyDescent="0.45">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c r="AB341" s="11"/>
      <c r="AC341" s="11"/>
      <c r="AD341" s="11"/>
      <c r="AE341" s="11"/>
      <c r="AF341" s="11"/>
      <c r="AG341" s="11"/>
      <c r="AH341" s="11"/>
      <c r="AI341" s="11"/>
      <c r="AJ341" s="11"/>
      <c r="AK341" s="11"/>
    </row>
    <row r="342" spans="2:37" ht="15.75" customHeight="1" x14ac:dyDescent="0.45">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c r="AB342" s="11"/>
      <c r="AC342" s="11"/>
      <c r="AD342" s="11"/>
      <c r="AE342" s="11"/>
      <c r="AF342" s="11"/>
      <c r="AG342" s="11"/>
      <c r="AH342" s="11"/>
      <c r="AI342" s="11"/>
      <c r="AJ342" s="11"/>
      <c r="AK342" s="11"/>
    </row>
    <row r="343" spans="2:37" ht="15.75" customHeight="1" x14ac:dyDescent="0.45">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c r="AB343" s="11"/>
      <c r="AC343" s="11"/>
      <c r="AD343" s="11"/>
      <c r="AE343" s="11"/>
      <c r="AF343" s="11"/>
      <c r="AG343" s="11"/>
      <c r="AH343" s="11"/>
      <c r="AI343" s="11"/>
      <c r="AJ343" s="11"/>
      <c r="AK343" s="11"/>
    </row>
    <row r="344" spans="2:37" ht="15.75" customHeight="1" x14ac:dyDescent="0.45">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c r="AB344" s="11"/>
      <c r="AC344" s="11"/>
      <c r="AD344" s="11"/>
      <c r="AE344" s="11"/>
      <c r="AF344" s="11"/>
      <c r="AG344" s="11"/>
      <c r="AH344" s="11"/>
      <c r="AI344" s="11"/>
      <c r="AJ344" s="11"/>
      <c r="AK344" s="11"/>
    </row>
    <row r="345" spans="2:37" ht="15.75" customHeight="1" x14ac:dyDescent="0.45">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c r="AB345" s="11"/>
      <c r="AC345" s="11"/>
      <c r="AD345" s="11"/>
      <c r="AE345" s="11"/>
      <c r="AF345" s="11"/>
      <c r="AG345" s="11"/>
      <c r="AH345" s="11"/>
      <c r="AI345" s="11"/>
      <c r="AJ345" s="11"/>
      <c r="AK345" s="11"/>
    </row>
    <row r="346" spans="2:37" ht="15.75" customHeight="1" x14ac:dyDescent="0.45">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c r="AB346" s="11"/>
      <c r="AC346" s="11"/>
      <c r="AD346" s="11"/>
      <c r="AE346" s="11"/>
      <c r="AF346" s="11"/>
      <c r="AG346" s="11"/>
      <c r="AH346" s="11"/>
      <c r="AI346" s="11"/>
      <c r="AJ346" s="11"/>
      <c r="AK346" s="11"/>
    </row>
    <row r="347" spans="2:37" ht="15.75" customHeight="1" x14ac:dyDescent="0.45">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c r="AB347" s="11"/>
      <c r="AC347" s="11"/>
      <c r="AD347" s="11"/>
      <c r="AE347" s="11"/>
      <c r="AF347" s="11"/>
      <c r="AG347" s="11"/>
      <c r="AH347" s="11"/>
      <c r="AI347" s="11"/>
      <c r="AJ347" s="11"/>
      <c r="AK347" s="11"/>
    </row>
    <row r="348" spans="2:37" ht="15.75" customHeight="1" x14ac:dyDescent="0.45">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c r="AB348" s="11"/>
      <c r="AC348" s="11"/>
      <c r="AD348" s="11"/>
      <c r="AE348" s="11"/>
      <c r="AF348" s="11"/>
      <c r="AG348" s="11"/>
      <c r="AH348" s="11"/>
      <c r="AI348" s="11"/>
      <c r="AJ348" s="11"/>
      <c r="AK348" s="11"/>
    </row>
    <row r="349" spans="2:37" ht="15.75" customHeight="1" x14ac:dyDescent="0.45">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c r="AB349" s="11"/>
      <c r="AC349" s="11"/>
      <c r="AD349" s="11"/>
      <c r="AE349" s="11"/>
      <c r="AF349" s="11"/>
      <c r="AG349" s="11"/>
      <c r="AH349" s="11"/>
      <c r="AI349" s="11"/>
      <c r="AJ349" s="11"/>
      <c r="AK349" s="11"/>
    </row>
    <row r="350" spans="2:37" ht="15.75" customHeight="1" x14ac:dyDescent="0.45">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c r="AB350" s="11"/>
      <c r="AC350" s="11"/>
      <c r="AD350" s="11"/>
      <c r="AE350" s="11"/>
      <c r="AF350" s="11"/>
      <c r="AG350" s="11"/>
      <c r="AH350" s="11"/>
      <c r="AI350" s="11"/>
      <c r="AJ350" s="11"/>
      <c r="AK350" s="11"/>
    </row>
    <row r="351" spans="2:37" ht="15.75" customHeight="1" x14ac:dyDescent="0.45">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c r="AB351" s="11"/>
      <c r="AC351" s="11"/>
      <c r="AD351" s="11"/>
      <c r="AE351" s="11"/>
      <c r="AF351" s="11"/>
      <c r="AG351" s="11"/>
      <c r="AH351" s="11"/>
      <c r="AI351" s="11"/>
      <c r="AJ351" s="11"/>
      <c r="AK351" s="11"/>
    </row>
    <row r="352" spans="2:37" ht="15.75" customHeight="1" x14ac:dyDescent="0.45">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c r="AB352" s="11"/>
      <c r="AC352" s="11"/>
      <c r="AD352" s="11"/>
      <c r="AE352" s="11"/>
      <c r="AF352" s="11"/>
      <c r="AG352" s="11"/>
      <c r="AH352" s="11"/>
      <c r="AI352" s="11"/>
      <c r="AJ352" s="11"/>
      <c r="AK352" s="11"/>
    </row>
    <row r="353" spans="2:37" ht="15.75" customHeight="1" x14ac:dyDescent="0.45">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c r="AB353" s="11"/>
      <c r="AC353" s="11"/>
      <c r="AD353" s="11"/>
      <c r="AE353" s="11"/>
      <c r="AF353" s="11"/>
      <c r="AG353" s="11"/>
      <c r="AH353" s="11"/>
      <c r="AI353" s="11"/>
      <c r="AJ353" s="11"/>
      <c r="AK353" s="11"/>
    </row>
    <row r="354" spans="2:37" ht="15.75" customHeight="1" x14ac:dyDescent="0.45">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c r="AB354" s="11"/>
      <c r="AC354" s="11"/>
      <c r="AD354" s="11"/>
      <c r="AE354" s="11"/>
      <c r="AF354" s="11"/>
      <c r="AG354" s="11"/>
      <c r="AH354" s="11"/>
      <c r="AI354" s="11"/>
      <c r="AJ354" s="11"/>
      <c r="AK354" s="11"/>
    </row>
    <row r="355" spans="2:37" ht="15.75" customHeight="1" x14ac:dyDescent="0.45">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c r="AB355" s="11"/>
      <c r="AC355" s="11"/>
      <c r="AD355" s="11"/>
      <c r="AE355" s="11"/>
      <c r="AF355" s="11"/>
      <c r="AG355" s="11"/>
      <c r="AH355" s="11"/>
      <c r="AI355" s="11"/>
      <c r="AJ355" s="11"/>
      <c r="AK355" s="11"/>
    </row>
    <row r="356" spans="2:37" ht="15.75" customHeight="1" x14ac:dyDescent="0.45">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c r="AB356" s="11"/>
      <c r="AC356" s="11"/>
      <c r="AD356" s="11"/>
      <c r="AE356" s="11"/>
      <c r="AF356" s="11"/>
      <c r="AG356" s="11"/>
      <c r="AH356" s="11"/>
      <c r="AI356" s="11"/>
      <c r="AJ356" s="11"/>
      <c r="AK356" s="11"/>
    </row>
    <row r="357" spans="2:37" ht="15.75" customHeight="1" x14ac:dyDescent="0.45">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c r="AB357" s="11"/>
      <c r="AC357" s="11"/>
      <c r="AD357" s="11"/>
      <c r="AE357" s="11"/>
      <c r="AF357" s="11"/>
      <c r="AG357" s="11"/>
      <c r="AH357" s="11"/>
      <c r="AI357" s="11"/>
      <c r="AJ357" s="11"/>
      <c r="AK357" s="11"/>
    </row>
    <row r="358" spans="2:37" ht="15.75" customHeight="1" x14ac:dyDescent="0.45">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c r="AB358" s="11"/>
      <c r="AC358" s="11"/>
      <c r="AD358" s="11"/>
      <c r="AE358" s="11"/>
      <c r="AF358" s="11"/>
      <c r="AG358" s="11"/>
      <c r="AH358" s="11"/>
      <c r="AI358" s="11"/>
      <c r="AJ358" s="11"/>
      <c r="AK358" s="11"/>
    </row>
    <row r="359" spans="2:37" ht="15.75" customHeight="1" x14ac:dyDescent="0.45">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c r="AB359" s="11"/>
      <c r="AC359" s="11"/>
      <c r="AD359" s="11"/>
      <c r="AE359" s="11"/>
      <c r="AF359" s="11"/>
      <c r="AG359" s="11"/>
      <c r="AH359" s="11"/>
      <c r="AI359" s="11"/>
      <c r="AJ359" s="11"/>
      <c r="AK359" s="11"/>
    </row>
    <row r="360" spans="2:37" ht="15.75" customHeight="1" x14ac:dyDescent="0.45">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c r="AB360" s="11"/>
      <c r="AC360" s="11"/>
      <c r="AD360" s="11"/>
      <c r="AE360" s="11"/>
      <c r="AF360" s="11"/>
      <c r="AG360" s="11"/>
      <c r="AH360" s="11"/>
      <c r="AI360" s="11"/>
      <c r="AJ360" s="11"/>
      <c r="AK360" s="11"/>
    </row>
    <row r="361" spans="2:37" ht="15.75" customHeight="1" x14ac:dyDescent="0.45">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c r="AB361" s="11"/>
      <c r="AC361" s="11"/>
      <c r="AD361" s="11"/>
      <c r="AE361" s="11"/>
      <c r="AF361" s="11"/>
      <c r="AG361" s="11"/>
      <c r="AH361" s="11"/>
      <c r="AI361" s="11"/>
      <c r="AJ361" s="11"/>
      <c r="AK361" s="11"/>
    </row>
    <row r="362" spans="2:37" ht="15.75" customHeight="1" x14ac:dyDescent="0.45">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c r="AB362" s="11"/>
      <c r="AC362" s="11"/>
      <c r="AD362" s="11"/>
      <c r="AE362" s="11"/>
      <c r="AF362" s="11"/>
      <c r="AG362" s="11"/>
      <c r="AH362" s="11"/>
      <c r="AI362" s="11"/>
      <c r="AJ362" s="11"/>
      <c r="AK362" s="11"/>
    </row>
    <row r="363" spans="2:37" ht="15.75" customHeight="1" x14ac:dyDescent="0.45">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c r="AB363" s="11"/>
      <c r="AC363" s="11"/>
      <c r="AD363" s="11"/>
      <c r="AE363" s="11"/>
      <c r="AF363" s="11"/>
      <c r="AG363" s="11"/>
      <c r="AH363" s="11"/>
      <c r="AI363" s="11"/>
      <c r="AJ363" s="11"/>
      <c r="AK363" s="11"/>
    </row>
    <row r="364" spans="2:37" ht="15.75" customHeight="1" x14ac:dyDescent="0.45">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c r="AB364" s="11"/>
      <c r="AC364" s="11"/>
      <c r="AD364" s="11"/>
      <c r="AE364" s="11"/>
      <c r="AF364" s="11"/>
      <c r="AG364" s="11"/>
      <c r="AH364" s="11"/>
      <c r="AI364" s="11"/>
      <c r="AJ364" s="11"/>
      <c r="AK364" s="11"/>
    </row>
    <row r="365" spans="2:37" ht="15.75" customHeight="1" x14ac:dyDescent="0.45">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c r="AB365" s="11"/>
      <c r="AC365" s="11"/>
      <c r="AD365" s="11"/>
      <c r="AE365" s="11"/>
      <c r="AF365" s="11"/>
      <c r="AG365" s="11"/>
      <c r="AH365" s="11"/>
      <c r="AI365" s="11"/>
      <c r="AJ365" s="11"/>
      <c r="AK365" s="11"/>
    </row>
    <row r="366" spans="2:37" ht="15.75" customHeight="1" x14ac:dyDescent="0.45">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c r="AB366" s="11"/>
      <c r="AC366" s="11"/>
      <c r="AD366" s="11"/>
      <c r="AE366" s="11"/>
      <c r="AF366" s="11"/>
      <c r="AG366" s="11"/>
      <c r="AH366" s="11"/>
      <c r="AI366" s="11"/>
      <c r="AJ366" s="11"/>
      <c r="AK366" s="11"/>
    </row>
    <row r="367" spans="2:37" ht="15.75" customHeight="1" x14ac:dyDescent="0.45">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c r="AB367" s="11"/>
      <c r="AC367" s="11"/>
      <c r="AD367" s="11"/>
      <c r="AE367" s="11"/>
      <c r="AF367" s="11"/>
      <c r="AG367" s="11"/>
      <c r="AH367" s="11"/>
      <c r="AI367" s="11"/>
      <c r="AJ367" s="11"/>
      <c r="AK367" s="11"/>
    </row>
    <row r="368" spans="2:37" ht="15.75" customHeight="1" x14ac:dyDescent="0.45">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c r="AB368" s="11"/>
      <c r="AC368" s="11"/>
      <c r="AD368" s="11"/>
      <c r="AE368" s="11"/>
      <c r="AF368" s="11"/>
      <c r="AG368" s="11"/>
      <c r="AH368" s="11"/>
      <c r="AI368" s="11"/>
      <c r="AJ368" s="11"/>
      <c r="AK368" s="11"/>
    </row>
    <row r="369" spans="2:37" ht="15.75" customHeight="1" x14ac:dyDescent="0.45">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c r="AB369" s="11"/>
      <c r="AC369" s="11"/>
      <c r="AD369" s="11"/>
      <c r="AE369" s="11"/>
      <c r="AF369" s="11"/>
      <c r="AG369" s="11"/>
      <c r="AH369" s="11"/>
      <c r="AI369" s="11"/>
      <c r="AJ369" s="11"/>
      <c r="AK369" s="11"/>
    </row>
    <row r="370" spans="2:37" ht="15.75" customHeight="1" x14ac:dyDescent="0.45">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c r="AB370" s="11"/>
      <c r="AC370" s="11"/>
      <c r="AD370" s="11"/>
      <c r="AE370" s="11"/>
      <c r="AF370" s="11"/>
      <c r="AG370" s="11"/>
      <c r="AH370" s="11"/>
      <c r="AI370" s="11"/>
      <c r="AJ370" s="11"/>
      <c r="AK370" s="11"/>
    </row>
    <row r="371" spans="2:37" ht="15.75" customHeight="1" x14ac:dyDescent="0.45">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c r="AB371" s="11"/>
      <c r="AC371" s="11"/>
      <c r="AD371" s="11"/>
      <c r="AE371" s="11"/>
      <c r="AF371" s="11"/>
      <c r="AG371" s="11"/>
      <c r="AH371" s="11"/>
      <c r="AI371" s="11"/>
      <c r="AJ371" s="11"/>
      <c r="AK371" s="11"/>
    </row>
    <row r="372" spans="2:37" ht="15.75" customHeight="1" x14ac:dyDescent="0.45">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c r="AB372" s="11"/>
      <c r="AC372" s="11"/>
      <c r="AD372" s="11"/>
      <c r="AE372" s="11"/>
      <c r="AF372" s="11"/>
      <c r="AG372" s="11"/>
      <c r="AH372" s="11"/>
      <c r="AI372" s="11"/>
      <c r="AJ372" s="11"/>
      <c r="AK372" s="11"/>
    </row>
    <row r="373" spans="2:37" ht="15.75" customHeight="1" x14ac:dyDescent="0.45">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c r="AB373" s="11"/>
      <c r="AC373" s="11"/>
      <c r="AD373" s="11"/>
      <c r="AE373" s="11"/>
      <c r="AF373" s="11"/>
      <c r="AG373" s="11"/>
      <c r="AH373" s="11"/>
      <c r="AI373" s="11"/>
      <c r="AJ373" s="11"/>
      <c r="AK373" s="11"/>
    </row>
    <row r="374" spans="2:37" ht="15.75" customHeight="1" x14ac:dyDescent="0.45">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c r="AB374" s="11"/>
      <c r="AC374" s="11"/>
      <c r="AD374" s="11"/>
      <c r="AE374" s="11"/>
      <c r="AF374" s="11"/>
      <c r="AG374" s="11"/>
      <c r="AH374" s="11"/>
      <c r="AI374" s="11"/>
      <c r="AJ374" s="11"/>
      <c r="AK374" s="11"/>
    </row>
    <row r="375" spans="2:37" ht="15.75" customHeight="1" x14ac:dyDescent="0.45">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c r="AB375" s="11"/>
      <c r="AC375" s="11"/>
      <c r="AD375" s="11"/>
      <c r="AE375" s="11"/>
      <c r="AF375" s="11"/>
      <c r="AG375" s="11"/>
      <c r="AH375" s="11"/>
      <c r="AI375" s="11"/>
      <c r="AJ375" s="11"/>
      <c r="AK375" s="11"/>
    </row>
    <row r="376" spans="2:37" ht="15.75" customHeight="1" x14ac:dyDescent="0.45">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c r="AB376" s="11"/>
      <c r="AC376" s="11"/>
      <c r="AD376" s="11"/>
      <c r="AE376" s="11"/>
      <c r="AF376" s="11"/>
      <c r="AG376" s="11"/>
      <c r="AH376" s="11"/>
      <c r="AI376" s="11"/>
      <c r="AJ376" s="11"/>
      <c r="AK376" s="11"/>
    </row>
    <row r="377" spans="2:37" ht="15.75" customHeight="1" x14ac:dyDescent="0.45">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c r="AB377" s="11"/>
      <c r="AC377" s="11"/>
      <c r="AD377" s="11"/>
      <c r="AE377" s="11"/>
      <c r="AF377" s="11"/>
      <c r="AG377" s="11"/>
      <c r="AH377" s="11"/>
      <c r="AI377" s="11"/>
      <c r="AJ377" s="11"/>
      <c r="AK377" s="11"/>
    </row>
    <row r="378" spans="2:37" ht="15.75" customHeight="1" x14ac:dyDescent="0.45">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c r="AB378" s="11"/>
      <c r="AC378" s="11"/>
      <c r="AD378" s="11"/>
      <c r="AE378" s="11"/>
      <c r="AF378" s="11"/>
      <c r="AG378" s="11"/>
      <c r="AH378" s="11"/>
      <c r="AI378" s="11"/>
      <c r="AJ378" s="11"/>
      <c r="AK378" s="11"/>
    </row>
    <row r="379" spans="2:37" ht="15.75" customHeight="1" x14ac:dyDescent="0.45">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c r="AB379" s="11"/>
      <c r="AC379" s="11"/>
      <c r="AD379" s="11"/>
      <c r="AE379" s="11"/>
      <c r="AF379" s="11"/>
      <c r="AG379" s="11"/>
      <c r="AH379" s="11"/>
      <c r="AI379" s="11"/>
      <c r="AJ379" s="11"/>
      <c r="AK379" s="11"/>
    </row>
    <row r="380" spans="2:37" ht="15.75" customHeight="1" x14ac:dyDescent="0.45">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c r="AB380" s="11"/>
      <c r="AC380" s="11"/>
      <c r="AD380" s="11"/>
      <c r="AE380" s="11"/>
      <c r="AF380" s="11"/>
      <c r="AG380" s="11"/>
      <c r="AH380" s="11"/>
      <c r="AI380" s="11"/>
      <c r="AJ380" s="11"/>
      <c r="AK380" s="11"/>
    </row>
    <row r="381" spans="2:37" ht="15.75" customHeight="1" x14ac:dyDescent="0.45">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c r="AB381" s="11"/>
      <c r="AC381" s="11"/>
      <c r="AD381" s="11"/>
      <c r="AE381" s="11"/>
      <c r="AF381" s="11"/>
      <c r="AG381" s="11"/>
      <c r="AH381" s="11"/>
      <c r="AI381" s="11"/>
      <c r="AJ381" s="11"/>
      <c r="AK381" s="11"/>
    </row>
    <row r="382" spans="2:37" ht="15.75" customHeight="1" x14ac:dyDescent="0.45">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c r="AB382" s="11"/>
      <c r="AC382" s="11"/>
      <c r="AD382" s="11"/>
      <c r="AE382" s="11"/>
      <c r="AF382" s="11"/>
      <c r="AG382" s="11"/>
      <c r="AH382" s="11"/>
      <c r="AI382" s="11"/>
      <c r="AJ382" s="11"/>
      <c r="AK382" s="11"/>
    </row>
    <row r="383" spans="2:37" ht="15.75" customHeight="1" x14ac:dyDescent="0.45">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c r="AB383" s="11"/>
      <c r="AC383" s="11"/>
      <c r="AD383" s="11"/>
      <c r="AE383" s="11"/>
      <c r="AF383" s="11"/>
      <c r="AG383" s="11"/>
      <c r="AH383" s="11"/>
      <c r="AI383" s="11"/>
      <c r="AJ383" s="11"/>
      <c r="AK383" s="11"/>
    </row>
    <row r="384" spans="2:37" ht="15.75" customHeight="1" x14ac:dyDescent="0.45">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c r="AB384" s="11"/>
      <c r="AC384" s="11"/>
      <c r="AD384" s="11"/>
      <c r="AE384" s="11"/>
      <c r="AF384" s="11"/>
      <c r="AG384" s="11"/>
      <c r="AH384" s="11"/>
      <c r="AI384" s="11"/>
      <c r="AJ384" s="11"/>
      <c r="AK384" s="11"/>
    </row>
    <row r="385" spans="2:37" ht="15.75" customHeight="1" x14ac:dyDescent="0.45">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c r="AB385" s="11"/>
      <c r="AC385" s="11"/>
      <c r="AD385" s="11"/>
      <c r="AE385" s="11"/>
      <c r="AF385" s="11"/>
      <c r="AG385" s="11"/>
      <c r="AH385" s="11"/>
      <c r="AI385" s="11"/>
      <c r="AJ385" s="11"/>
      <c r="AK385" s="11"/>
    </row>
    <row r="386" spans="2:37" ht="15.75" customHeight="1" x14ac:dyDescent="0.45">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c r="AB386" s="11"/>
      <c r="AC386" s="11"/>
      <c r="AD386" s="11"/>
      <c r="AE386" s="11"/>
      <c r="AF386" s="11"/>
      <c r="AG386" s="11"/>
      <c r="AH386" s="11"/>
      <c r="AI386" s="11"/>
      <c r="AJ386" s="11"/>
      <c r="AK386" s="11"/>
    </row>
    <row r="387" spans="2:37" ht="15.75" customHeight="1" x14ac:dyDescent="0.45">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c r="AB387" s="11"/>
      <c r="AC387" s="11"/>
      <c r="AD387" s="11"/>
      <c r="AE387" s="11"/>
      <c r="AF387" s="11"/>
      <c r="AG387" s="11"/>
      <c r="AH387" s="11"/>
      <c r="AI387" s="11"/>
      <c r="AJ387" s="11"/>
      <c r="AK387" s="11"/>
    </row>
    <row r="388" spans="2:37" ht="15.75" customHeight="1" x14ac:dyDescent="0.45">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c r="AB388" s="11"/>
      <c r="AC388" s="11"/>
      <c r="AD388" s="11"/>
      <c r="AE388" s="11"/>
      <c r="AF388" s="11"/>
      <c r="AG388" s="11"/>
      <c r="AH388" s="11"/>
      <c r="AI388" s="11"/>
      <c r="AJ388" s="11"/>
      <c r="AK388" s="11"/>
    </row>
    <row r="389" spans="2:37" ht="15.75" customHeight="1" x14ac:dyDescent="0.45">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c r="AB389" s="11"/>
      <c r="AC389" s="11"/>
      <c r="AD389" s="11"/>
      <c r="AE389" s="11"/>
      <c r="AF389" s="11"/>
      <c r="AG389" s="11"/>
      <c r="AH389" s="11"/>
      <c r="AI389" s="11"/>
      <c r="AJ389" s="11"/>
      <c r="AK389" s="11"/>
    </row>
    <row r="390" spans="2:37" ht="15.75" customHeight="1" x14ac:dyDescent="0.45">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c r="AB390" s="11"/>
      <c r="AC390" s="11"/>
      <c r="AD390" s="11"/>
      <c r="AE390" s="11"/>
      <c r="AF390" s="11"/>
      <c r="AG390" s="11"/>
      <c r="AH390" s="11"/>
      <c r="AI390" s="11"/>
      <c r="AJ390" s="11"/>
      <c r="AK390" s="11"/>
    </row>
    <row r="391" spans="2:37" ht="15.75" customHeight="1" x14ac:dyDescent="0.45">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c r="AB391" s="11"/>
      <c r="AC391" s="11"/>
      <c r="AD391" s="11"/>
      <c r="AE391" s="11"/>
      <c r="AF391" s="11"/>
      <c r="AG391" s="11"/>
      <c r="AH391" s="11"/>
      <c r="AI391" s="11"/>
      <c r="AJ391" s="11"/>
      <c r="AK391" s="11"/>
    </row>
    <row r="392" spans="2:37" ht="15.75" customHeight="1" x14ac:dyDescent="0.45">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c r="AB392" s="11"/>
      <c r="AC392" s="11"/>
      <c r="AD392" s="11"/>
      <c r="AE392" s="11"/>
      <c r="AF392" s="11"/>
      <c r="AG392" s="11"/>
      <c r="AH392" s="11"/>
      <c r="AI392" s="11"/>
      <c r="AJ392" s="11"/>
      <c r="AK392" s="11"/>
    </row>
    <row r="393" spans="2:37" ht="15.75" customHeight="1" x14ac:dyDescent="0.45">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c r="AB393" s="11"/>
      <c r="AC393" s="11"/>
      <c r="AD393" s="11"/>
      <c r="AE393" s="11"/>
      <c r="AF393" s="11"/>
      <c r="AG393" s="11"/>
      <c r="AH393" s="11"/>
      <c r="AI393" s="11"/>
      <c r="AJ393" s="11"/>
      <c r="AK393" s="11"/>
    </row>
    <row r="394" spans="2:37" ht="15.75" customHeight="1" x14ac:dyDescent="0.45">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c r="AB394" s="11"/>
      <c r="AC394" s="11"/>
      <c r="AD394" s="11"/>
      <c r="AE394" s="11"/>
      <c r="AF394" s="11"/>
      <c r="AG394" s="11"/>
      <c r="AH394" s="11"/>
      <c r="AI394" s="11"/>
      <c r="AJ394" s="11"/>
      <c r="AK394" s="11"/>
    </row>
    <row r="395" spans="2:37" ht="15.75" customHeight="1" x14ac:dyDescent="0.45">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c r="AB395" s="11"/>
      <c r="AC395" s="11"/>
      <c r="AD395" s="11"/>
      <c r="AE395" s="11"/>
      <c r="AF395" s="11"/>
      <c r="AG395" s="11"/>
      <c r="AH395" s="11"/>
      <c r="AI395" s="11"/>
      <c r="AJ395" s="11"/>
      <c r="AK395" s="11"/>
    </row>
    <row r="396" spans="2:37" ht="15.75" customHeight="1" x14ac:dyDescent="0.45">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c r="AB396" s="11"/>
      <c r="AC396" s="11"/>
      <c r="AD396" s="11"/>
      <c r="AE396" s="11"/>
      <c r="AF396" s="11"/>
      <c r="AG396" s="11"/>
      <c r="AH396" s="11"/>
      <c r="AI396" s="11"/>
      <c r="AJ396" s="11"/>
      <c r="AK396" s="11"/>
    </row>
    <row r="397" spans="2:37" ht="15.75" customHeight="1" x14ac:dyDescent="0.45">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c r="AB397" s="11"/>
      <c r="AC397" s="11"/>
      <c r="AD397" s="11"/>
      <c r="AE397" s="11"/>
      <c r="AF397" s="11"/>
      <c r="AG397" s="11"/>
      <c r="AH397" s="11"/>
      <c r="AI397" s="11"/>
      <c r="AJ397" s="11"/>
      <c r="AK397" s="11"/>
    </row>
    <row r="398" spans="2:37" ht="15.75" customHeight="1" x14ac:dyDescent="0.45">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c r="AB398" s="11"/>
      <c r="AC398" s="11"/>
      <c r="AD398" s="11"/>
      <c r="AE398" s="11"/>
      <c r="AF398" s="11"/>
      <c r="AG398" s="11"/>
      <c r="AH398" s="11"/>
      <c r="AI398" s="11"/>
      <c r="AJ398" s="11"/>
      <c r="AK398" s="11"/>
    </row>
    <row r="399" spans="2:37" ht="15.75" customHeight="1" x14ac:dyDescent="0.45">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c r="AB399" s="11"/>
      <c r="AC399" s="11"/>
      <c r="AD399" s="11"/>
      <c r="AE399" s="11"/>
      <c r="AF399" s="11"/>
      <c r="AG399" s="11"/>
      <c r="AH399" s="11"/>
      <c r="AI399" s="11"/>
      <c r="AJ399" s="11"/>
      <c r="AK399" s="11"/>
    </row>
    <row r="400" spans="2:37" ht="15.75" customHeight="1" x14ac:dyDescent="0.45">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c r="AB400" s="11"/>
      <c r="AC400" s="11"/>
      <c r="AD400" s="11"/>
      <c r="AE400" s="11"/>
      <c r="AF400" s="11"/>
      <c r="AG400" s="11"/>
      <c r="AH400" s="11"/>
      <c r="AI400" s="11"/>
      <c r="AJ400" s="11"/>
      <c r="AK400" s="11"/>
    </row>
    <row r="401" spans="2:37" ht="15.75" customHeight="1" x14ac:dyDescent="0.45">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c r="AB401" s="11"/>
      <c r="AC401" s="11"/>
      <c r="AD401" s="11"/>
      <c r="AE401" s="11"/>
      <c r="AF401" s="11"/>
      <c r="AG401" s="11"/>
      <c r="AH401" s="11"/>
      <c r="AI401" s="11"/>
      <c r="AJ401" s="11"/>
      <c r="AK401" s="11"/>
    </row>
    <row r="402" spans="2:37" ht="15.75" customHeight="1" x14ac:dyDescent="0.45">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c r="AB402" s="11"/>
      <c r="AC402" s="11"/>
      <c r="AD402" s="11"/>
      <c r="AE402" s="11"/>
      <c r="AF402" s="11"/>
      <c r="AG402" s="11"/>
      <c r="AH402" s="11"/>
      <c r="AI402" s="11"/>
      <c r="AJ402" s="11"/>
      <c r="AK402" s="11"/>
    </row>
    <row r="403" spans="2:37" ht="15.75" customHeight="1" x14ac:dyDescent="0.45">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c r="AB403" s="11"/>
      <c r="AC403" s="11"/>
      <c r="AD403" s="11"/>
      <c r="AE403" s="11"/>
      <c r="AF403" s="11"/>
      <c r="AG403" s="11"/>
      <c r="AH403" s="11"/>
      <c r="AI403" s="11"/>
      <c r="AJ403" s="11"/>
      <c r="AK403" s="11"/>
    </row>
    <row r="404" spans="2:37" ht="15.75" customHeight="1" x14ac:dyDescent="0.45">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c r="AB404" s="11"/>
      <c r="AC404" s="11"/>
      <c r="AD404" s="11"/>
      <c r="AE404" s="11"/>
      <c r="AF404" s="11"/>
      <c r="AG404" s="11"/>
      <c r="AH404" s="11"/>
      <c r="AI404" s="11"/>
      <c r="AJ404" s="11"/>
      <c r="AK404" s="11"/>
    </row>
    <row r="405" spans="2:37" ht="15.75" customHeight="1" x14ac:dyDescent="0.45">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c r="AB405" s="11"/>
      <c r="AC405" s="11"/>
      <c r="AD405" s="11"/>
      <c r="AE405" s="11"/>
      <c r="AF405" s="11"/>
      <c r="AG405" s="11"/>
      <c r="AH405" s="11"/>
      <c r="AI405" s="11"/>
      <c r="AJ405" s="11"/>
      <c r="AK405" s="11"/>
    </row>
    <row r="406" spans="2:37" ht="15.75" customHeight="1" x14ac:dyDescent="0.45">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c r="AB406" s="11"/>
      <c r="AC406" s="11"/>
      <c r="AD406" s="11"/>
      <c r="AE406" s="11"/>
      <c r="AF406" s="11"/>
      <c r="AG406" s="11"/>
      <c r="AH406" s="11"/>
      <c r="AI406" s="11"/>
      <c r="AJ406" s="11"/>
      <c r="AK406" s="11"/>
    </row>
    <row r="407" spans="2:37" ht="15.75" customHeight="1" x14ac:dyDescent="0.45">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c r="AB407" s="11"/>
      <c r="AC407" s="11"/>
      <c r="AD407" s="11"/>
      <c r="AE407" s="11"/>
      <c r="AF407" s="11"/>
      <c r="AG407" s="11"/>
      <c r="AH407" s="11"/>
      <c r="AI407" s="11"/>
      <c r="AJ407" s="11"/>
      <c r="AK407" s="11"/>
    </row>
    <row r="408" spans="2:37" ht="15.75" customHeight="1" x14ac:dyDescent="0.45">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c r="AB408" s="11"/>
      <c r="AC408" s="11"/>
      <c r="AD408" s="11"/>
      <c r="AE408" s="11"/>
      <c r="AF408" s="11"/>
      <c r="AG408" s="11"/>
      <c r="AH408" s="11"/>
      <c r="AI408" s="11"/>
      <c r="AJ408" s="11"/>
      <c r="AK408" s="11"/>
    </row>
    <row r="409" spans="2:37" ht="15.75" customHeight="1" x14ac:dyDescent="0.45">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c r="AB409" s="11"/>
      <c r="AC409" s="11"/>
      <c r="AD409" s="11"/>
      <c r="AE409" s="11"/>
      <c r="AF409" s="11"/>
      <c r="AG409" s="11"/>
      <c r="AH409" s="11"/>
      <c r="AI409" s="11"/>
      <c r="AJ409" s="11"/>
      <c r="AK409" s="11"/>
    </row>
    <row r="410" spans="2:37" ht="15.75" customHeight="1" x14ac:dyDescent="0.45">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c r="AB410" s="11"/>
      <c r="AC410" s="11"/>
      <c r="AD410" s="11"/>
      <c r="AE410" s="11"/>
      <c r="AF410" s="11"/>
      <c r="AG410" s="11"/>
      <c r="AH410" s="11"/>
      <c r="AI410" s="11"/>
      <c r="AJ410" s="11"/>
      <c r="AK410" s="11"/>
    </row>
    <row r="411" spans="2:37" ht="15.75" customHeight="1" x14ac:dyDescent="0.45">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c r="AB411" s="11"/>
      <c r="AC411" s="11"/>
      <c r="AD411" s="11"/>
      <c r="AE411" s="11"/>
      <c r="AF411" s="11"/>
      <c r="AG411" s="11"/>
      <c r="AH411" s="11"/>
      <c r="AI411" s="11"/>
      <c r="AJ411" s="11"/>
      <c r="AK411" s="11"/>
    </row>
    <row r="412" spans="2:37" ht="15.75" customHeight="1" x14ac:dyDescent="0.45">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c r="AB412" s="11"/>
      <c r="AC412" s="11"/>
      <c r="AD412" s="11"/>
      <c r="AE412" s="11"/>
      <c r="AF412" s="11"/>
      <c r="AG412" s="11"/>
      <c r="AH412" s="11"/>
      <c r="AI412" s="11"/>
      <c r="AJ412" s="11"/>
      <c r="AK412" s="11"/>
    </row>
    <row r="413" spans="2:37" ht="15.75" customHeight="1" x14ac:dyDescent="0.45">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c r="AB413" s="11"/>
      <c r="AC413" s="11"/>
      <c r="AD413" s="11"/>
      <c r="AE413" s="11"/>
      <c r="AF413" s="11"/>
      <c r="AG413" s="11"/>
      <c r="AH413" s="11"/>
      <c r="AI413" s="11"/>
      <c r="AJ413" s="11"/>
      <c r="AK413" s="11"/>
    </row>
    <row r="414" spans="2:37" ht="15.75" customHeight="1" x14ac:dyDescent="0.45">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c r="AB414" s="11"/>
      <c r="AC414" s="11"/>
      <c r="AD414" s="11"/>
      <c r="AE414" s="11"/>
      <c r="AF414" s="11"/>
      <c r="AG414" s="11"/>
      <c r="AH414" s="11"/>
      <c r="AI414" s="11"/>
      <c r="AJ414" s="11"/>
      <c r="AK414" s="11"/>
    </row>
    <row r="415" spans="2:37" ht="15.75" customHeight="1" x14ac:dyDescent="0.45">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c r="AB415" s="11"/>
      <c r="AC415" s="11"/>
      <c r="AD415" s="11"/>
      <c r="AE415" s="11"/>
      <c r="AF415" s="11"/>
      <c r="AG415" s="11"/>
      <c r="AH415" s="11"/>
      <c r="AI415" s="11"/>
      <c r="AJ415" s="11"/>
      <c r="AK415" s="11"/>
    </row>
    <row r="416" spans="2:37" ht="15.75" customHeight="1" x14ac:dyDescent="0.45">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c r="AB416" s="11"/>
      <c r="AC416" s="11"/>
      <c r="AD416" s="11"/>
      <c r="AE416" s="11"/>
      <c r="AF416" s="11"/>
      <c r="AG416" s="11"/>
      <c r="AH416" s="11"/>
      <c r="AI416" s="11"/>
      <c r="AJ416" s="11"/>
      <c r="AK416" s="11"/>
    </row>
    <row r="417" spans="2:37" ht="15.75" customHeight="1" x14ac:dyDescent="0.45">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c r="AB417" s="11"/>
      <c r="AC417" s="11"/>
      <c r="AD417" s="11"/>
      <c r="AE417" s="11"/>
      <c r="AF417" s="11"/>
      <c r="AG417" s="11"/>
      <c r="AH417" s="11"/>
      <c r="AI417" s="11"/>
      <c r="AJ417" s="11"/>
      <c r="AK417" s="11"/>
    </row>
    <row r="418" spans="2:37" ht="15.75" customHeight="1" x14ac:dyDescent="0.45">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c r="AB418" s="11"/>
      <c r="AC418" s="11"/>
      <c r="AD418" s="11"/>
      <c r="AE418" s="11"/>
      <c r="AF418" s="11"/>
      <c r="AG418" s="11"/>
      <c r="AH418" s="11"/>
      <c r="AI418" s="11"/>
      <c r="AJ418" s="11"/>
      <c r="AK418" s="11"/>
    </row>
    <row r="419" spans="2:37" ht="15.75" customHeight="1" x14ac:dyDescent="0.45">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c r="AB419" s="11"/>
      <c r="AC419" s="11"/>
      <c r="AD419" s="11"/>
      <c r="AE419" s="11"/>
      <c r="AF419" s="11"/>
      <c r="AG419" s="11"/>
      <c r="AH419" s="11"/>
      <c r="AI419" s="11"/>
      <c r="AJ419" s="11"/>
      <c r="AK419" s="11"/>
    </row>
    <row r="420" spans="2:37" ht="15.75" customHeight="1" x14ac:dyDescent="0.45">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c r="AB420" s="11"/>
      <c r="AC420" s="11"/>
      <c r="AD420" s="11"/>
      <c r="AE420" s="11"/>
      <c r="AF420" s="11"/>
      <c r="AG420" s="11"/>
      <c r="AH420" s="11"/>
      <c r="AI420" s="11"/>
      <c r="AJ420" s="11"/>
      <c r="AK420" s="11"/>
    </row>
    <row r="421" spans="2:37" ht="15.75" customHeight="1" x14ac:dyDescent="0.45">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c r="AB421" s="11"/>
      <c r="AC421" s="11"/>
      <c r="AD421" s="11"/>
      <c r="AE421" s="11"/>
      <c r="AF421" s="11"/>
      <c r="AG421" s="11"/>
      <c r="AH421" s="11"/>
      <c r="AI421" s="11"/>
      <c r="AJ421" s="11"/>
      <c r="AK421" s="11"/>
    </row>
    <row r="422" spans="2:37" ht="15.75" customHeight="1" x14ac:dyDescent="0.45">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c r="AB422" s="11"/>
      <c r="AC422" s="11"/>
      <c r="AD422" s="11"/>
      <c r="AE422" s="11"/>
      <c r="AF422" s="11"/>
      <c r="AG422" s="11"/>
      <c r="AH422" s="11"/>
      <c r="AI422" s="11"/>
      <c r="AJ422" s="11"/>
      <c r="AK422" s="11"/>
    </row>
    <row r="423" spans="2:37" ht="15.75" customHeight="1" x14ac:dyDescent="0.45">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c r="AB423" s="11"/>
      <c r="AC423" s="11"/>
      <c r="AD423" s="11"/>
      <c r="AE423" s="11"/>
      <c r="AF423" s="11"/>
      <c r="AG423" s="11"/>
      <c r="AH423" s="11"/>
      <c r="AI423" s="11"/>
      <c r="AJ423" s="11"/>
      <c r="AK423" s="11"/>
    </row>
    <row r="424" spans="2:37" ht="15.75" customHeight="1" x14ac:dyDescent="0.45">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c r="AB424" s="11"/>
      <c r="AC424" s="11"/>
      <c r="AD424" s="11"/>
      <c r="AE424" s="11"/>
      <c r="AF424" s="11"/>
      <c r="AG424" s="11"/>
      <c r="AH424" s="11"/>
      <c r="AI424" s="11"/>
      <c r="AJ424" s="11"/>
      <c r="AK424" s="11"/>
    </row>
    <row r="425" spans="2:37" ht="15.75" customHeight="1" x14ac:dyDescent="0.45">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c r="AB425" s="11"/>
      <c r="AC425" s="11"/>
      <c r="AD425" s="11"/>
      <c r="AE425" s="11"/>
      <c r="AF425" s="11"/>
      <c r="AG425" s="11"/>
      <c r="AH425" s="11"/>
      <c r="AI425" s="11"/>
      <c r="AJ425" s="11"/>
      <c r="AK425" s="11"/>
    </row>
    <row r="426" spans="2:37" ht="15.75" customHeight="1" x14ac:dyDescent="0.45">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c r="AB426" s="11"/>
      <c r="AC426" s="11"/>
      <c r="AD426" s="11"/>
      <c r="AE426" s="11"/>
      <c r="AF426" s="11"/>
      <c r="AG426" s="11"/>
      <c r="AH426" s="11"/>
      <c r="AI426" s="11"/>
      <c r="AJ426" s="11"/>
      <c r="AK426" s="11"/>
    </row>
    <row r="427" spans="2:37" ht="15.75" customHeight="1" x14ac:dyDescent="0.45">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c r="AB427" s="11"/>
      <c r="AC427" s="11"/>
      <c r="AD427" s="11"/>
      <c r="AE427" s="11"/>
      <c r="AF427" s="11"/>
      <c r="AG427" s="11"/>
      <c r="AH427" s="11"/>
      <c r="AI427" s="11"/>
      <c r="AJ427" s="11"/>
      <c r="AK427" s="11"/>
    </row>
    <row r="428" spans="2:37" ht="15.75" customHeight="1" x14ac:dyDescent="0.45">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c r="AB428" s="11"/>
      <c r="AC428" s="11"/>
      <c r="AD428" s="11"/>
      <c r="AE428" s="11"/>
      <c r="AF428" s="11"/>
      <c r="AG428" s="11"/>
      <c r="AH428" s="11"/>
      <c r="AI428" s="11"/>
      <c r="AJ428" s="11"/>
      <c r="AK428" s="11"/>
    </row>
    <row r="429" spans="2:37" ht="15.75" customHeight="1" x14ac:dyDescent="0.45">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c r="AB429" s="11"/>
      <c r="AC429" s="11"/>
      <c r="AD429" s="11"/>
      <c r="AE429" s="11"/>
      <c r="AF429" s="11"/>
      <c r="AG429" s="11"/>
      <c r="AH429" s="11"/>
      <c r="AI429" s="11"/>
      <c r="AJ429" s="11"/>
      <c r="AK429" s="11"/>
    </row>
    <row r="430" spans="2:37" ht="15.75" customHeight="1" x14ac:dyDescent="0.45">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c r="AB430" s="11"/>
      <c r="AC430" s="11"/>
      <c r="AD430" s="11"/>
      <c r="AE430" s="11"/>
      <c r="AF430" s="11"/>
      <c r="AG430" s="11"/>
      <c r="AH430" s="11"/>
      <c r="AI430" s="11"/>
      <c r="AJ430" s="11"/>
      <c r="AK430" s="11"/>
    </row>
    <row r="431" spans="2:37" ht="15.75" customHeight="1" x14ac:dyDescent="0.45">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c r="AB431" s="11"/>
      <c r="AC431" s="11"/>
      <c r="AD431" s="11"/>
      <c r="AE431" s="11"/>
      <c r="AF431" s="11"/>
      <c r="AG431" s="11"/>
      <c r="AH431" s="11"/>
      <c r="AI431" s="11"/>
      <c r="AJ431" s="11"/>
      <c r="AK431" s="11"/>
    </row>
    <row r="432" spans="2:37" ht="15.75" customHeight="1" x14ac:dyDescent="0.45">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c r="AB432" s="11"/>
      <c r="AC432" s="11"/>
      <c r="AD432" s="11"/>
      <c r="AE432" s="11"/>
      <c r="AF432" s="11"/>
      <c r="AG432" s="11"/>
      <c r="AH432" s="11"/>
      <c r="AI432" s="11"/>
      <c r="AJ432" s="11"/>
      <c r="AK432" s="11"/>
    </row>
    <row r="433" spans="2:37" ht="15.75" customHeight="1" x14ac:dyDescent="0.45">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c r="AB433" s="11"/>
      <c r="AC433" s="11"/>
      <c r="AD433" s="11"/>
      <c r="AE433" s="11"/>
      <c r="AF433" s="11"/>
      <c r="AG433" s="11"/>
      <c r="AH433" s="11"/>
      <c r="AI433" s="11"/>
      <c r="AJ433" s="11"/>
      <c r="AK433" s="11"/>
    </row>
    <row r="434" spans="2:37" ht="15.75" customHeight="1" x14ac:dyDescent="0.45">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c r="AB434" s="11"/>
      <c r="AC434" s="11"/>
      <c r="AD434" s="11"/>
      <c r="AE434" s="11"/>
      <c r="AF434" s="11"/>
      <c r="AG434" s="11"/>
      <c r="AH434" s="11"/>
      <c r="AI434" s="11"/>
      <c r="AJ434" s="11"/>
      <c r="AK434" s="11"/>
    </row>
    <row r="435" spans="2:37" ht="15.75" customHeight="1" x14ac:dyDescent="0.45">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c r="AB435" s="11"/>
      <c r="AC435" s="11"/>
      <c r="AD435" s="11"/>
      <c r="AE435" s="11"/>
      <c r="AF435" s="11"/>
      <c r="AG435" s="11"/>
      <c r="AH435" s="11"/>
      <c r="AI435" s="11"/>
      <c r="AJ435" s="11"/>
      <c r="AK435" s="11"/>
    </row>
    <row r="436" spans="2:37" ht="15.75" customHeight="1" x14ac:dyDescent="0.45">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c r="AB436" s="11"/>
      <c r="AC436" s="11"/>
      <c r="AD436" s="11"/>
      <c r="AE436" s="11"/>
      <c r="AF436" s="11"/>
      <c r="AG436" s="11"/>
      <c r="AH436" s="11"/>
      <c r="AI436" s="11"/>
      <c r="AJ436" s="11"/>
      <c r="AK436" s="11"/>
    </row>
    <row r="437" spans="2:37" ht="15.75" customHeight="1" x14ac:dyDescent="0.45">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c r="AB437" s="11"/>
      <c r="AC437" s="11"/>
      <c r="AD437" s="11"/>
      <c r="AE437" s="11"/>
      <c r="AF437" s="11"/>
      <c r="AG437" s="11"/>
      <c r="AH437" s="11"/>
      <c r="AI437" s="11"/>
      <c r="AJ437" s="11"/>
      <c r="AK437" s="11"/>
    </row>
    <row r="438" spans="2:37" ht="15.75" customHeight="1" x14ac:dyDescent="0.45">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c r="AB438" s="11"/>
      <c r="AC438" s="11"/>
      <c r="AD438" s="11"/>
      <c r="AE438" s="11"/>
      <c r="AF438" s="11"/>
      <c r="AG438" s="11"/>
      <c r="AH438" s="11"/>
      <c r="AI438" s="11"/>
      <c r="AJ438" s="11"/>
      <c r="AK438" s="11"/>
    </row>
    <row r="439" spans="2:37" ht="15.75" customHeight="1" x14ac:dyDescent="0.45">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c r="AB439" s="11"/>
      <c r="AC439" s="11"/>
      <c r="AD439" s="11"/>
      <c r="AE439" s="11"/>
      <c r="AF439" s="11"/>
      <c r="AG439" s="11"/>
      <c r="AH439" s="11"/>
      <c r="AI439" s="11"/>
      <c r="AJ439" s="11"/>
      <c r="AK439" s="11"/>
    </row>
    <row r="440" spans="2:37" ht="15.75" customHeight="1" x14ac:dyDescent="0.45">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c r="AB440" s="11"/>
      <c r="AC440" s="11"/>
      <c r="AD440" s="11"/>
      <c r="AE440" s="11"/>
      <c r="AF440" s="11"/>
      <c r="AG440" s="11"/>
      <c r="AH440" s="11"/>
      <c r="AI440" s="11"/>
      <c r="AJ440" s="11"/>
      <c r="AK440" s="11"/>
    </row>
    <row r="441" spans="2:37" ht="15.75" customHeight="1" x14ac:dyDescent="0.45">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c r="AB441" s="11"/>
      <c r="AC441" s="11"/>
      <c r="AD441" s="11"/>
      <c r="AE441" s="11"/>
      <c r="AF441" s="11"/>
      <c r="AG441" s="11"/>
      <c r="AH441" s="11"/>
      <c r="AI441" s="11"/>
      <c r="AJ441" s="11"/>
      <c r="AK441" s="11"/>
    </row>
    <row r="442" spans="2:37" ht="15.75" customHeight="1" x14ac:dyDescent="0.45">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c r="AB442" s="11"/>
      <c r="AC442" s="11"/>
      <c r="AD442" s="11"/>
      <c r="AE442" s="11"/>
      <c r="AF442" s="11"/>
      <c r="AG442" s="11"/>
      <c r="AH442" s="11"/>
      <c r="AI442" s="11"/>
      <c r="AJ442" s="11"/>
      <c r="AK442" s="11"/>
    </row>
    <row r="443" spans="2:37" ht="15.75" customHeight="1" x14ac:dyDescent="0.45">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c r="AB443" s="11"/>
      <c r="AC443" s="11"/>
      <c r="AD443" s="11"/>
      <c r="AE443" s="11"/>
      <c r="AF443" s="11"/>
      <c r="AG443" s="11"/>
      <c r="AH443" s="11"/>
      <c r="AI443" s="11"/>
      <c r="AJ443" s="11"/>
      <c r="AK443" s="11"/>
    </row>
    <row r="444" spans="2:37" ht="15.75" customHeight="1" x14ac:dyDescent="0.45">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c r="AB444" s="11"/>
      <c r="AC444" s="11"/>
      <c r="AD444" s="11"/>
      <c r="AE444" s="11"/>
      <c r="AF444" s="11"/>
      <c r="AG444" s="11"/>
      <c r="AH444" s="11"/>
      <c r="AI444" s="11"/>
      <c r="AJ444" s="11"/>
      <c r="AK444" s="11"/>
    </row>
    <row r="445" spans="2:37" ht="15.75" customHeight="1" x14ac:dyDescent="0.45">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c r="AB445" s="11"/>
      <c r="AC445" s="11"/>
      <c r="AD445" s="11"/>
      <c r="AE445" s="11"/>
      <c r="AF445" s="11"/>
      <c r="AG445" s="11"/>
      <c r="AH445" s="11"/>
      <c r="AI445" s="11"/>
      <c r="AJ445" s="11"/>
      <c r="AK445" s="11"/>
    </row>
    <row r="446" spans="2:37" ht="15.75" customHeight="1" x14ac:dyDescent="0.45">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c r="AB446" s="11"/>
      <c r="AC446" s="11"/>
      <c r="AD446" s="11"/>
      <c r="AE446" s="11"/>
      <c r="AF446" s="11"/>
      <c r="AG446" s="11"/>
      <c r="AH446" s="11"/>
      <c r="AI446" s="11"/>
      <c r="AJ446" s="11"/>
      <c r="AK446" s="11"/>
    </row>
    <row r="447" spans="2:37" ht="15.75" customHeight="1" x14ac:dyDescent="0.45">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c r="AB447" s="11"/>
      <c r="AC447" s="11"/>
      <c r="AD447" s="11"/>
      <c r="AE447" s="11"/>
      <c r="AF447" s="11"/>
      <c r="AG447" s="11"/>
      <c r="AH447" s="11"/>
      <c r="AI447" s="11"/>
      <c r="AJ447" s="11"/>
      <c r="AK447" s="11"/>
    </row>
    <row r="448" spans="2:37" ht="15.75" customHeight="1" x14ac:dyDescent="0.45">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c r="AB448" s="11"/>
      <c r="AC448" s="11"/>
      <c r="AD448" s="11"/>
      <c r="AE448" s="11"/>
      <c r="AF448" s="11"/>
      <c r="AG448" s="11"/>
      <c r="AH448" s="11"/>
      <c r="AI448" s="11"/>
      <c r="AJ448" s="11"/>
      <c r="AK448" s="11"/>
    </row>
    <row r="449" spans="2:37" ht="15.75" customHeight="1" x14ac:dyDescent="0.45">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c r="AB449" s="11"/>
      <c r="AC449" s="11"/>
      <c r="AD449" s="11"/>
      <c r="AE449" s="11"/>
      <c r="AF449" s="11"/>
      <c r="AG449" s="11"/>
      <c r="AH449" s="11"/>
      <c r="AI449" s="11"/>
      <c r="AJ449" s="11"/>
      <c r="AK449" s="11"/>
    </row>
    <row r="450" spans="2:37" ht="15.75" customHeight="1" x14ac:dyDescent="0.45">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c r="AB450" s="11"/>
      <c r="AC450" s="11"/>
      <c r="AD450" s="11"/>
      <c r="AE450" s="11"/>
      <c r="AF450" s="11"/>
      <c r="AG450" s="11"/>
      <c r="AH450" s="11"/>
      <c r="AI450" s="11"/>
      <c r="AJ450" s="11"/>
      <c r="AK450" s="11"/>
    </row>
    <row r="451" spans="2:37" ht="15.75" customHeight="1" x14ac:dyDescent="0.45">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c r="AB451" s="11"/>
      <c r="AC451" s="11"/>
      <c r="AD451" s="11"/>
      <c r="AE451" s="11"/>
      <c r="AF451" s="11"/>
      <c r="AG451" s="11"/>
      <c r="AH451" s="11"/>
      <c r="AI451" s="11"/>
      <c r="AJ451" s="11"/>
      <c r="AK451" s="11"/>
    </row>
    <row r="452" spans="2:37" ht="15.75" customHeight="1" x14ac:dyDescent="0.45">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c r="AB452" s="11"/>
      <c r="AC452" s="11"/>
      <c r="AD452" s="11"/>
      <c r="AE452" s="11"/>
      <c r="AF452" s="11"/>
      <c r="AG452" s="11"/>
      <c r="AH452" s="11"/>
      <c r="AI452" s="11"/>
      <c r="AJ452" s="11"/>
      <c r="AK452" s="11"/>
    </row>
    <row r="453" spans="2:37" ht="15.75" customHeight="1" x14ac:dyDescent="0.45">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c r="AB453" s="11"/>
      <c r="AC453" s="11"/>
      <c r="AD453" s="11"/>
      <c r="AE453" s="11"/>
      <c r="AF453" s="11"/>
      <c r="AG453" s="11"/>
      <c r="AH453" s="11"/>
      <c r="AI453" s="11"/>
      <c r="AJ453" s="11"/>
      <c r="AK453" s="11"/>
    </row>
    <row r="454" spans="2:37" ht="15.75" customHeight="1" x14ac:dyDescent="0.45">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c r="AB454" s="11"/>
      <c r="AC454" s="11"/>
      <c r="AD454" s="11"/>
      <c r="AE454" s="11"/>
      <c r="AF454" s="11"/>
      <c r="AG454" s="11"/>
      <c r="AH454" s="11"/>
      <c r="AI454" s="11"/>
      <c r="AJ454" s="11"/>
      <c r="AK454" s="11"/>
    </row>
    <row r="455" spans="2:37" ht="15.75" customHeight="1" x14ac:dyDescent="0.45">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c r="AB455" s="11"/>
      <c r="AC455" s="11"/>
      <c r="AD455" s="11"/>
      <c r="AE455" s="11"/>
      <c r="AF455" s="11"/>
      <c r="AG455" s="11"/>
      <c r="AH455" s="11"/>
      <c r="AI455" s="11"/>
      <c r="AJ455" s="11"/>
      <c r="AK455" s="11"/>
    </row>
    <row r="456" spans="2:37" ht="15.75" customHeight="1" x14ac:dyDescent="0.45">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c r="AB456" s="11"/>
      <c r="AC456" s="11"/>
      <c r="AD456" s="11"/>
      <c r="AE456" s="11"/>
      <c r="AF456" s="11"/>
      <c r="AG456" s="11"/>
      <c r="AH456" s="11"/>
      <c r="AI456" s="11"/>
      <c r="AJ456" s="11"/>
      <c r="AK456" s="11"/>
    </row>
    <row r="457" spans="2:37" ht="15.75" customHeight="1" x14ac:dyDescent="0.45">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c r="AB457" s="11"/>
      <c r="AC457" s="11"/>
      <c r="AD457" s="11"/>
      <c r="AE457" s="11"/>
      <c r="AF457" s="11"/>
      <c r="AG457" s="11"/>
      <c r="AH457" s="11"/>
      <c r="AI457" s="11"/>
      <c r="AJ457" s="11"/>
      <c r="AK457" s="11"/>
    </row>
    <row r="458" spans="2:37" ht="15.75" customHeight="1" x14ac:dyDescent="0.45">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c r="AB458" s="11"/>
      <c r="AC458" s="11"/>
      <c r="AD458" s="11"/>
      <c r="AE458" s="11"/>
      <c r="AF458" s="11"/>
      <c r="AG458" s="11"/>
      <c r="AH458" s="11"/>
      <c r="AI458" s="11"/>
      <c r="AJ458" s="11"/>
      <c r="AK458" s="11"/>
    </row>
    <row r="459" spans="2:37" ht="15.75" customHeight="1" x14ac:dyDescent="0.45">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c r="AB459" s="11"/>
      <c r="AC459" s="11"/>
      <c r="AD459" s="11"/>
      <c r="AE459" s="11"/>
      <c r="AF459" s="11"/>
      <c r="AG459" s="11"/>
      <c r="AH459" s="11"/>
      <c r="AI459" s="11"/>
      <c r="AJ459" s="11"/>
      <c r="AK459" s="11"/>
    </row>
    <row r="460" spans="2:37" ht="15.75" customHeight="1" x14ac:dyDescent="0.45">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c r="AB460" s="11"/>
      <c r="AC460" s="11"/>
      <c r="AD460" s="11"/>
      <c r="AE460" s="11"/>
      <c r="AF460" s="11"/>
      <c r="AG460" s="11"/>
      <c r="AH460" s="11"/>
      <c r="AI460" s="11"/>
      <c r="AJ460" s="11"/>
      <c r="AK460" s="11"/>
    </row>
    <row r="461" spans="2:37" ht="15.75" customHeight="1" x14ac:dyDescent="0.45">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c r="AB461" s="11"/>
      <c r="AC461" s="11"/>
      <c r="AD461" s="11"/>
      <c r="AE461" s="11"/>
      <c r="AF461" s="11"/>
      <c r="AG461" s="11"/>
      <c r="AH461" s="11"/>
      <c r="AI461" s="11"/>
      <c r="AJ461" s="11"/>
      <c r="AK461" s="11"/>
    </row>
    <row r="462" spans="2:37" ht="15.75" customHeight="1" x14ac:dyDescent="0.45">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c r="AB462" s="11"/>
      <c r="AC462" s="11"/>
      <c r="AD462" s="11"/>
      <c r="AE462" s="11"/>
      <c r="AF462" s="11"/>
      <c r="AG462" s="11"/>
      <c r="AH462" s="11"/>
      <c r="AI462" s="11"/>
      <c r="AJ462" s="11"/>
      <c r="AK462" s="11"/>
    </row>
    <row r="463" spans="2:37" ht="15.75" customHeight="1" x14ac:dyDescent="0.45">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c r="AB463" s="11"/>
      <c r="AC463" s="11"/>
      <c r="AD463" s="11"/>
      <c r="AE463" s="11"/>
      <c r="AF463" s="11"/>
      <c r="AG463" s="11"/>
      <c r="AH463" s="11"/>
      <c r="AI463" s="11"/>
      <c r="AJ463" s="11"/>
      <c r="AK463" s="11"/>
    </row>
    <row r="464" spans="2:37" ht="15.75" customHeight="1" x14ac:dyDescent="0.45">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c r="AB464" s="11"/>
      <c r="AC464" s="11"/>
      <c r="AD464" s="11"/>
      <c r="AE464" s="11"/>
      <c r="AF464" s="11"/>
      <c r="AG464" s="11"/>
      <c r="AH464" s="11"/>
      <c r="AI464" s="11"/>
      <c r="AJ464" s="11"/>
      <c r="AK464" s="11"/>
    </row>
    <row r="465" spans="2:37" ht="15.75" customHeight="1" x14ac:dyDescent="0.45">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c r="AB465" s="11"/>
      <c r="AC465" s="11"/>
      <c r="AD465" s="11"/>
      <c r="AE465" s="11"/>
      <c r="AF465" s="11"/>
      <c r="AG465" s="11"/>
      <c r="AH465" s="11"/>
      <c r="AI465" s="11"/>
      <c r="AJ465" s="11"/>
      <c r="AK465" s="11"/>
    </row>
    <row r="466" spans="2:37" ht="15.75" customHeight="1" x14ac:dyDescent="0.45">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c r="AB466" s="11"/>
      <c r="AC466" s="11"/>
      <c r="AD466" s="11"/>
      <c r="AE466" s="11"/>
      <c r="AF466" s="11"/>
      <c r="AG466" s="11"/>
      <c r="AH466" s="11"/>
      <c r="AI466" s="11"/>
      <c r="AJ466" s="11"/>
      <c r="AK466" s="11"/>
    </row>
    <row r="467" spans="2:37" ht="15.75" customHeight="1" x14ac:dyDescent="0.45">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c r="AB467" s="11"/>
      <c r="AC467" s="11"/>
      <c r="AD467" s="11"/>
      <c r="AE467" s="11"/>
      <c r="AF467" s="11"/>
      <c r="AG467" s="11"/>
      <c r="AH467" s="11"/>
      <c r="AI467" s="11"/>
      <c r="AJ467" s="11"/>
      <c r="AK467" s="11"/>
    </row>
    <row r="468" spans="2:37" ht="15.75" customHeight="1" x14ac:dyDescent="0.45">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c r="AB468" s="11"/>
      <c r="AC468" s="11"/>
      <c r="AD468" s="11"/>
      <c r="AE468" s="11"/>
      <c r="AF468" s="11"/>
      <c r="AG468" s="11"/>
      <c r="AH468" s="11"/>
      <c r="AI468" s="11"/>
      <c r="AJ468" s="11"/>
      <c r="AK468" s="11"/>
    </row>
    <row r="469" spans="2:37" ht="15.75" customHeight="1" x14ac:dyDescent="0.45">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c r="AB469" s="11"/>
      <c r="AC469" s="11"/>
      <c r="AD469" s="11"/>
      <c r="AE469" s="11"/>
      <c r="AF469" s="11"/>
      <c r="AG469" s="11"/>
      <c r="AH469" s="11"/>
      <c r="AI469" s="11"/>
      <c r="AJ469" s="11"/>
      <c r="AK469" s="11"/>
    </row>
    <row r="470" spans="2:37" ht="15.75" customHeight="1" x14ac:dyDescent="0.45">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c r="AB470" s="11"/>
      <c r="AC470" s="11"/>
      <c r="AD470" s="11"/>
      <c r="AE470" s="11"/>
      <c r="AF470" s="11"/>
      <c r="AG470" s="11"/>
      <c r="AH470" s="11"/>
      <c r="AI470" s="11"/>
      <c r="AJ470" s="11"/>
      <c r="AK470" s="11"/>
    </row>
    <row r="471" spans="2:37" ht="15.75" customHeight="1" x14ac:dyDescent="0.45">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c r="AB471" s="11"/>
      <c r="AC471" s="11"/>
      <c r="AD471" s="11"/>
      <c r="AE471" s="11"/>
      <c r="AF471" s="11"/>
      <c r="AG471" s="11"/>
      <c r="AH471" s="11"/>
      <c r="AI471" s="11"/>
      <c r="AJ471" s="11"/>
      <c r="AK471" s="11"/>
    </row>
    <row r="472" spans="2:37" ht="15.75" customHeight="1" x14ac:dyDescent="0.45">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c r="AB472" s="11"/>
      <c r="AC472" s="11"/>
      <c r="AD472" s="11"/>
      <c r="AE472" s="11"/>
      <c r="AF472" s="11"/>
      <c r="AG472" s="11"/>
      <c r="AH472" s="11"/>
      <c r="AI472" s="11"/>
      <c r="AJ472" s="11"/>
      <c r="AK472" s="11"/>
    </row>
    <row r="473" spans="2:37" ht="15.75" customHeight="1" x14ac:dyDescent="0.45">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c r="AB473" s="11"/>
      <c r="AC473" s="11"/>
      <c r="AD473" s="11"/>
      <c r="AE473" s="11"/>
      <c r="AF473" s="11"/>
      <c r="AG473" s="11"/>
      <c r="AH473" s="11"/>
      <c r="AI473" s="11"/>
      <c r="AJ473" s="11"/>
      <c r="AK473" s="11"/>
    </row>
    <row r="474" spans="2:37" ht="15.75" customHeight="1" x14ac:dyDescent="0.45">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c r="AB474" s="11"/>
      <c r="AC474" s="11"/>
      <c r="AD474" s="11"/>
      <c r="AE474" s="11"/>
      <c r="AF474" s="11"/>
      <c r="AG474" s="11"/>
      <c r="AH474" s="11"/>
      <c r="AI474" s="11"/>
      <c r="AJ474" s="11"/>
      <c r="AK474" s="11"/>
    </row>
    <row r="475" spans="2:37" ht="15.75" customHeight="1" x14ac:dyDescent="0.45">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c r="AB475" s="11"/>
      <c r="AC475" s="11"/>
      <c r="AD475" s="11"/>
      <c r="AE475" s="11"/>
      <c r="AF475" s="11"/>
      <c r="AG475" s="11"/>
      <c r="AH475" s="11"/>
      <c r="AI475" s="11"/>
      <c r="AJ475" s="11"/>
      <c r="AK475" s="11"/>
    </row>
    <row r="476" spans="2:37" ht="15.75" customHeight="1" x14ac:dyDescent="0.45">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c r="AB476" s="11"/>
      <c r="AC476" s="11"/>
      <c r="AD476" s="11"/>
      <c r="AE476" s="11"/>
      <c r="AF476" s="11"/>
      <c r="AG476" s="11"/>
      <c r="AH476" s="11"/>
      <c r="AI476" s="11"/>
      <c r="AJ476" s="11"/>
      <c r="AK476" s="11"/>
    </row>
    <row r="477" spans="2:37" ht="15.75" customHeight="1" x14ac:dyDescent="0.45">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c r="AB477" s="11"/>
      <c r="AC477" s="11"/>
      <c r="AD477" s="11"/>
      <c r="AE477" s="11"/>
      <c r="AF477" s="11"/>
      <c r="AG477" s="11"/>
      <c r="AH477" s="11"/>
      <c r="AI477" s="11"/>
      <c r="AJ477" s="11"/>
      <c r="AK477" s="11"/>
    </row>
    <row r="478" spans="2:37" ht="15.75" customHeight="1" x14ac:dyDescent="0.45">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c r="AB478" s="11"/>
      <c r="AC478" s="11"/>
      <c r="AD478" s="11"/>
      <c r="AE478" s="11"/>
      <c r="AF478" s="11"/>
      <c r="AG478" s="11"/>
      <c r="AH478" s="11"/>
      <c r="AI478" s="11"/>
      <c r="AJ478" s="11"/>
      <c r="AK478" s="11"/>
    </row>
    <row r="479" spans="2:37" ht="15.75" customHeight="1" x14ac:dyDescent="0.45">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c r="AB479" s="11"/>
      <c r="AC479" s="11"/>
      <c r="AD479" s="11"/>
      <c r="AE479" s="11"/>
      <c r="AF479" s="11"/>
      <c r="AG479" s="11"/>
      <c r="AH479" s="11"/>
      <c r="AI479" s="11"/>
      <c r="AJ479" s="11"/>
      <c r="AK479" s="11"/>
    </row>
    <row r="480" spans="2:37" ht="15.75" customHeight="1" x14ac:dyDescent="0.45">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c r="AB480" s="11"/>
      <c r="AC480" s="11"/>
      <c r="AD480" s="11"/>
      <c r="AE480" s="11"/>
      <c r="AF480" s="11"/>
      <c r="AG480" s="11"/>
      <c r="AH480" s="11"/>
      <c r="AI480" s="11"/>
      <c r="AJ480" s="11"/>
      <c r="AK480" s="11"/>
    </row>
    <row r="481" spans="2:37" ht="15.75" customHeight="1" x14ac:dyDescent="0.45">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c r="AB481" s="11"/>
      <c r="AC481" s="11"/>
      <c r="AD481" s="11"/>
      <c r="AE481" s="11"/>
      <c r="AF481" s="11"/>
      <c r="AG481" s="11"/>
      <c r="AH481" s="11"/>
      <c r="AI481" s="11"/>
      <c r="AJ481" s="11"/>
      <c r="AK481" s="11"/>
    </row>
    <row r="482" spans="2:37" ht="15.75" customHeight="1" x14ac:dyDescent="0.45">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c r="AB482" s="11"/>
      <c r="AC482" s="11"/>
      <c r="AD482" s="11"/>
      <c r="AE482" s="11"/>
      <c r="AF482" s="11"/>
      <c r="AG482" s="11"/>
      <c r="AH482" s="11"/>
      <c r="AI482" s="11"/>
      <c r="AJ482" s="11"/>
      <c r="AK482" s="11"/>
    </row>
    <row r="483" spans="2:37" ht="15.75" customHeight="1" x14ac:dyDescent="0.45">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c r="AB483" s="11"/>
      <c r="AC483" s="11"/>
      <c r="AD483" s="11"/>
      <c r="AE483" s="11"/>
      <c r="AF483" s="11"/>
      <c r="AG483" s="11"/>
      <c r="AH483" s="11"/>
      <c r="AI483" s="11"/>
      <c r="AJ483" s="11"/>
      <c r="AK483" s="11"/>
    </row>
    <row r="484" spans="2:37" ht="15.75" customHeight="1" x14ac:dyDescent="0.45">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c r="AB484" s="11"/>
      <c r="AC484" s="11"/>
      <c r="AD484" s="11"/>
      <c r="AE484" s="11"/>
      <c r="AF484" s="11"/>
      <c r="AG484" s="11"/>
      <c r="AH484" s="11"/>
      <c r="AI484" s="11"/>
      <c r="AJ484" s="11"/>
      <c r="AK484" s="11"/>
    </row>
    <row r="485" spans="2:37" ht="15.75" customHeight="1" x14ac:dyDescent="0.45">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c r="AB485" s="11"/>
      <c r="AC485" s="11"/>
      <c r="AD485" s="11"/>
      <c r="AE485" s="11"/>
      <c r="AF485" s="11"/>
      <c r="AG485" s="11"/>
      <c r="AH485" s="11"/>
      <c r="AI485" s="11"/>
      <c r="AJ485" s="11"/>
      <c r="AK485" s="11"/>
    </row>
    <row r="486" spans="2:37" ht="15.75" customHeight="1" x14ac:dyDescent="0.45">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c r="AB486" s="11"/>
      <c r="AC486" s="11"/>
      <c r="AD486" s="11"/>
      <c r="AE486" s="11"/>
      <c r="AF486" s="11"/>
      <c r="AG486" s="11"/>
      <c r="AH486" s="11"/>
      <c r="AI486" s="11"/>
      <c r="AJ486" s="11"/>
      <c r="AK486" s="11"/>
    </row>
    <row r="487" spans="2:37" ht="15.75" customHeight="1" x14ac:dyDescent="0.45">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c r="AB487" s="11"/>
      <c r="AC487" s="11"/>
      <c r="AD487" s="11"/>
      <c r="AE487" s="11"/>
      <c r="AF487" s="11"/>
      <c r="AG487" s="11"/>
      <c r="AH487" s="11"/>
      <c r="AI487" s="11"/>
      <c r="AJ487" s="11"/>
      <c r="AK487" s="11"/>
    </row>
    <row r="488" spans="2:37" ht="15.75" customHeight="1" x14ac:dyDescent="0.45">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c r="AB488" s="11"/>
      <c r="AC488" s="11"/>
      <c r="AD488" s="11"/>
      <c r="AE488" s="11"/>
      <c r="AF488" s="11"/>
      <c r="AG488" s="11"/>
      <c r="AH488" s="11"/>
      <c r="AI488" s="11"/>
      <c r="AJ488" s="11"/>
      <c r="AK488" s="11"/>
    </row>
    <row r="489" spans="2:37" ht="15.75" customHeight="1" x14ac:dyDescent="0.45">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c r="AB489" s="11"/>
      <c r="AC489" s="11"/>
      <c r="AD489" s="11"/>
      <c r="AE489" s="11"/>
      <c r="AF489" s="11"/>
      <c r="AG489" s="11"/>
      <c r="AH489" s="11"/>
      <c r="AI489" s="11"/>
      <c r="AJ489" s="11"/>
      <c r="AK489" s="11"/>
    </row>
    <row r="490" spans="2:37" ht="15.75" customHeight="1" x14ac:dyDescent="0.45">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c r="AB490" s="11"/>
      <c r="AC490" s="11"/>
      <c r="AD490" s="11"/>
      <c r="AE490" s="11"/>
      <c r="AF490" s="11"/>
      <c r="AG490" s="11"/>
      <c r="AH490" s="11"/>
      <c r="AI490" s="11"/>
      <c r="AJ490" s="11"/>
      <c r="AK490" s="11"/>
    </row>
    <row r="491" spans="2:37" ht="15.75" customHeight="1" x14ac:dyDescent="0.45">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c r="AB491" s="11"/>
      <c r="AC491" s="11"/>
      <c r="AD491" s="11"/>
      <c r="AE491" s="11"/>
      <c r="AF491" s="11"/>
      <c r="AG491" s="11"/>
      <c r="AH491" s="11"/>
      <c r="AI491" s="11"/>
      <c r="AJ491" s="11"/>
      <c r="AK491" s="11"/>
    </row>
    <row r="492" spans="2:37" ht="15.75" customHeight="1" x14ac:dyDescent="0.45">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c r="AB492" s="11"/>
      <c r="AC492" s="11"/>
      <c r="AD492" s="11"/>
      <c r="AE492" s="11"/>
      <c r="AF492" s="11"/>
      <c r="AG492" s="11"/>
      <c r="AH492" s="11"/>
      <c r="AI492" s="11"/>
      <c r="AJ492" s="11"/>
      <c r="AK492" s="11"/>
    </row>
    <row r="493" spans="2:37" ht="15.75" customHeight="1" x14ac:dyDescent="0.45">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c r="AB493" s="11"/>
      <c r="AC493" s="11"/>
      <c r="AD493" s="11"/>
      <c r="AE493" s="11"/>
      <c r="AF493" s="11"/>
      <c r="AG493" s="11"/>
      <c r="AH493" s="11"/>
      <c r="AI493" s="11"/>
      <c r="AJ493" s="11"/>
      <c r="AK493" s="11"/>
    </row>
    <row r="494" spans="2:37" ht="15.75" customHeight="1" x14ac:dyDescent="0.45">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c r="AB494" s="11"/>
      <c r="AC494" s="11"/>
      <c r="AD494" s="11"/>
      <c r="AE494" s="11"/>
      <c r="AF494" s="11"/>
      <c r="AG494" s="11"/>
      <c r="AH494" s="11"/>
      <c r="AI494" s="11"/>
      <c r="AJ494" s="11"/>
      <c r="AK494" s="11"/>
    </row>
    <row r="495" spans="2:37" ht="15.75" customHeight="1" x14ac:dyDescent="0.45">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c r="AB495" s="11"/>
      <c r="AC495" s="11"/>
      <c r="AD495" s="11"/>
      <c r="AE495" s="11"/>
      <c r="AF495" s="11"/>
      <c r="AG495" s="11"/>
      <c r="AH495" s="11"/>
      <c r="AI495" s="11"/>
      <c r="AJ495" s="11"/>
      <c r="AK495" s="11"/>
    </row>
    <row r="496" spans="2:37" ht="15.75" customHeight="1" x14ac:dyDescent="0.45">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c r="AB496" s="11"/>
      <c r="AC496" s="11"/>
      <c r="AD496" s="11"/>
      <c r="AE496" s="11"/>
      <c r="AF496" s="11"/>
      <c r="AG496" s="11"/>
      <c r="AH496" s="11"/>
      <c r="AI496" s="11"/>
      <c r="AJ496" s="11"/>
      <c r="AK496" s="11"/>
    </row>
    <row r="497" spans="2:37" ht="15.75" customHeight="1" x14ac:dyDescent="0.45">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c r="AB497" s="11"/>
      <c r="AC497" s="11"/>
      <c r="AD497" s="11"/>
      <c r="AE497" s="11"/>
      <c r="AF497" s="11"/>
      <c r="AG497" s="11"/>
      <c r="AH497" s="11"/>
      <c r="AI497" s="11"/>
      <c r="AJ497" s="11"/>
      <c r="AK497" s="11"/>
    </row>
    <row r="498" spans="2:37" ht="15.75" customHeight="1" x14ac:dyDescent="0.45">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c r="AB498" s="11"/>
      <c r="AC498" s="11"/>
      <c r="AD498" s="11"/>
      <c r="AE498" s="11"/>
      <c r="AF498" s="11"/>
      <c r="AG498" s="11"/>
      <c r="AH498" s="11"/>
      <c r="AI498" s="11"/>
      <c r="AJ498" s="11"/>
      <c r="AK498" s="11"/>
    </row>
    <row r="499" spans="2:37" ht="15.75" customHeight="1" x14ac:dyDescent="0.45">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c r="AB499" s="11"/>
      <c r="AC499" s="11"/>
      <c r="AD499" s="11"/>
      <c r="AE499" s="11"/>
      <c r="AF499" s="11"/>
      <c r="AG499" s="11"/>
      <c r="AH499" s="11"/>
      <c r="AI499" s="11"/>
      <c r="AJ499" s="11"/>
      <c r="AK499" s="11"/>
    </row>
    <row r="500" spans="2:37" ht="15.75" customHeight="1" x14ac:dyDescent="0.45">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c r="AB500" s="11"/>
      <c r="AC500" s="11"/>
      <c r="AD500" s="11"/>
      <c r="AE500" s="11"/>
      <c r="AF500" s="11"/>
      <c r="AG500" s="11"/>
      <c r="AH500" s="11"/>
      <c r="AI500" s="11"/>
      <c r="AJ500" s="11"/>
      <c r="AK500" s="11"/>
    </row>
    <row r="501" spans="2:37" ht="15.75" customHeight="1" x14ac:dyDescent="0.45">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c r="AB501" s="11"/>
      <c r="AC501" s="11"/>
      <c r="AD501" s="11"/>
      <c r="AE501" s="11"/>
      <c r="AF501" s="11"/>
      <c r="AG501" s="11"/>
      <c r="AH501" s="11"/>
      <c r="AI501" s="11"/>
      <c r="AJ501" s="11"/>
      <c r="AK501" s="11"/>
    </row>
    <row r="502" spans="2:37" ht="15.75" customHeight="1" x14ac:dyDescent="0.45">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c r="AB502" s="11"/>
      <c r="AC502" s="11"/>
      <c r="AD502" s="11"/>
      <c r="AE502" s="11"/>
      <c r="AF502" s="11"/>
      <c r="AG502" s="11"/>
      <c r="AH502" s="11"/>
      <c r="AI502" s="11"/>
      <c r="AJ502" s="11"/>
      <c r="AK502" s="11"/>
    </row>
    <row r="503" spans="2:37" ht="15.75" customHeight="1" x14ac:dyDescent="0.45">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c r="AB503" s="11"/>
      <c r="AC503" s="11"/>
      <c r="AD503" s="11"/>
      <c r="AE503" s="11"/>
      <c r="AF503" s="11"/>
      <c r="AG503" s="11"/>
      <c r="AH503" s="11"/>
      <c r="AI503" s="11"/>
      <c r="AJ503" s="11"/>
      <c r="AK503" s="11"/>
    </row>
    <row r="504" spans="2:37" ht="15.75" customHeight="1" x14ac:dyDescent="0.45">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c r="AB504" s="11"/>
      <c r="AC504" s="11"/>
      <c r="AD504" s="11"/>
      <c r="AE504" s="11"/>
      <c r="AF504" s="11"/>
      <c r="AG504" s="11"/>
      <c r="AH504" s="11"/>
      <c r="AI504" s="11"/>
      <c r="AJ504" s="11"/>
      <c r="AK504" s="11"/>
    </row>
    <row r="505" spans="2:37" ht="15.75" customHeight="1" x14ac:dyDescent="0.45">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c r="AB505" s="11"/>
      <c r="AC505" s="11"/>
      <c r="AD505" s="11"/>
      <c r="AE505" s="11"/>
      <c r="AF505" s="11"/>
      <c r="AG505" s="11"/>
      <c r="AH505" s="11"/>
      <c r="AI505" s="11"/>
      <c r="AJ505" s="11"/>
      <c r="AK505" s="11"/>
    </row>
    <row r="506" spans="2:37" ht="15.75" customHeight="1" x14ac:dyDescent="0.45">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c r="AB506" s="11"/>
      <c r="AC506" s="11"/>
      <c r="AD506" s="11"/>
      <c r="AE506" s="11"/>
      <c r="AF506" s="11"/>
      <c r="AG506" s="11"/>
      <c r="AH506" s="11"/>
      <c r="AI506" s="11"/>
      <c r="AJ506" s="11"/>
      <c r="AK506" s="11"/>
    </row>
    <row r="507" spans="2:37" ht="15.75" customHeight="1" x14ac:dyDescent="0.45">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c r="AB507" s="11"/>
      <c r="AC507" s="11"/>
      <c r="AD507" s="11"/>
      <c r="AE507" s="11"/>
      <c r="AF507" s="11"/>
      <c r="AG507" s="11"/>
      <c r="AH507" s="11"/>
      <c r="AI507" s="11"/>
      <c r="AJ507" s="11"/>
      <c r="AK507" s="11"/>
    </row>
    <row r="508" spans="2:37" ht="15.75" customHeight="1" x14ac:dyDescent="0.45">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c r="AB508" s="11"/>
      <c r="AC508" s="11"/>
      <c r="AD508" s="11"/>
      <c r="AE508" s="11"/>
      <c r="AF508" s="11"/>
      <c r="AG508" s="11"/>
      <c r="AH508" s="11"/>
      <c r="AI508" s="11"/>
      <c r="AJ508" s="11"/>
      <c r="AK508" s="11"/>
    </row>
    <row r="509" spans="2:37" ht="15.75" customHeight="1" x14ac:dyDescent="0.45">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c r="AB509" s="11"/>
      <c r="AC509" s="11"/>
      <c r="AD509" s="11"/>
      <c r="AE509" s="11"/>
      <c r="AF509" s="11"/>
      <c r="AG509" s="11"/>
      <c r="AH509" s="11"/>
      <c r="AI509" s="11"/>
      <c r="AJ509" s="11"/>
      <c r="AK509" s="11"/>
    </row>
    <row r="510" spans="2:37" ht="15.75" customHeight="1" x14ac:dyDescent="0.45">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c r="AB510" s="11"/>
      <c r="AC510" s="11"/>
      <c r="AD510" s="11"/>
      <c r="AE510" s="11"/>
      <c r="AF510" s="11"/>
      <c r="AG510" s="11"/>
      <c r="AH510" s="11"/>
      <c r="AI510" s="11"/>
      <c r="AJ510" s="11"/>
      <c r="AK510" s="11"/>
    </row>
    <row r="511" spans="2:37" ht="15.75" customHeight="1" x14ac:dyDescent="0.45">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c r="AB511" s="11"/>
      <c r="AC511" s="11"/>
      <c r="AD511" s="11"/>
      <c r="AE511" s="11"/>
      <c r="AF511" s="11"/>
      <c r="AG511" s="11"/>
      <c r="AH511" s="11"/>
      <c r="AI511" s="11"/>
      <c r="AJ511" s="11"/>
      <c r="AK511" s="11"/>
    </row>
    <row r="512" spans="2:37" ht="15.75" customHeight="1" x14ac:dyDescent="0.45">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c r="AB512" s="11"/>
      <c r="AC512" s="11"/>
      <c r="AD512" s="11"/>
      <c r="AE512" s="11"/>
      <c r="AF512" s="11"/>
      <c r="AG512" s="11"/>
      <c r="AH512" s="11"/>
      <c r="AI512" s="11"/>
      <c r="AJ512" s="11"/>
      <c r="AK512" s="11"/>
    </row>
    <row r="513" spans="2:37" ht="15.75" customHeight="1" x14ac:dyDescent="0.45">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c r="AB513" s="11"/>
      <c r="AC513" s="11"/>
      <c r="AD513" s="11"/>
      <c r="AE513" s="11"/>
      <c r="AF513" s="11"/>
      <c r="AG513" s="11"/>
      <c r="AH513" s="11"/>
      <c r="AI513" s="11"/>
      <c r="AJ513" s="11"/>
      <c r="AK513" s="11"/>
    </row>
    <row r="514" spans="2:37" ht="15.75" customHeight="1" x14ac:dyDescent="0.45">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c r="AB514" s="11"/>
      <c r="AC514" s="11"/>
      <c r="AD514" s="11"/>
      <c r="AE514" s="11"/>
      <c r="AF514" s="11"/>
      <c r="AG514" s="11"/>
      <c r="AH514" s="11"/>
      <c r="AI514" s="11"/>
      <c r="AJ514" s="11"/>
      <c r="AK514" s="11"/>
    </row>
    <row r="515" spans="2:37" ht="15.75" customHeight="1" x14ac:dyDescent="0.45">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c r="AB515" s="11"/>
      <c r="AC515" s="11"/>
      <c r="AD515" s="11"/>
      <c r="AE515" s="11"/>
      <c r="AF515" s="11"/>
      <c r="AG515" s="11"/>
      <c r="AH515" s="11"/>
      <c r="AI515" s="11"/>
      <c r="AJ515" s="11"/>
      <c r="AK515" s="11"/>
    </row>
    <row r="516" spans="2:37" ht="15.75" customHeight="1" x14ac:dyDescent="0.45">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c r="AB516" s="11"/>
      <c r="AC516" s="11"/>
      <c r="AD516" s="11"/>
      <c r="AE516" s="11"/>
      <c r="AF516" s="11"/>
      <c r="AG516" s="11"/>
      <c r="AH516" s="11"/>
      <c r="AI516" s="11"/>
      <c r="AJ516" s="11"/>
      <c r="AK516" s="11"/>
    </row>
    <row r="517" spans="2:37" ht="15.75" customHeight="1" x14ac:dyDescent="0.45">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c r="AB517" s="11"/>
      <c r="AC517" s="11"/>
      <c r="AD517" s="11"/>
      <c r="AE517" s="11"/>
      <c r="AF517" s="11"/>
      <c r="AG517" s="11"/>
      <c r="AH517" s="11"/>
      <c r="AI517" s="11"/>
      <c r="AJ517" s="11"/>
      <c r="AK517" s="11"/>
    </row>
    <row r="518" spans="2:37" ht="15.75" customHeight="1" x14ac:dyDescent="0.45">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c r="AB518" s="11"/>
      <c r="AC518" s="11"/>
      <c r="AD518" s="11"/>
      <c r="AE518" s="11"/>
      <c r="AF518" s="11"/>
      <c r="AG518" s="11"/>
      <c r="AH518" s="11"/>
      <c r="AI518" s="11"/>
      <c r="AJ518" s="11"/>
      <c r="AK518" s="11"/>
    </row>
    <row r="519" spans="2:37" ht="15.75" customHeight="1" x14ac:dyDescent="0.45">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c r="AB519" s="11"/>
      <c r="AC519" s="11"/>
      <c r="AD519" s="11"/>
      <c r="AE519" s="11"/>
      <c r="AF519" s="11"/>
      <c r="AG519" s="11"/>
      <c r="AH519" s="11"/>
      <c r="AI519" s="11"/>
      <c r="AJ519" s="11"/>
      <c r="AK519" s="11"/>
    </row>
    <row r="520" spans="2:37" ht="15.75" customHeight="1" x14ac:dyDescent="0.45">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c r="AB520" s="11"/>
      <c r="AC520" s="11"/>
      <c r="AD520" s="11"/>
      <c r="AE520" s="11"/>
      <c r="AF520" s="11"/>
      <c r="AG520" s="11"/>
      <c r="AH520" s="11"/>
      <c r="AI520" s="11"/>
      <c r="AJ520" s="11"/>
      <c r="AK520" s="11"/>
    </row>
    <row r="521" spans="2:37" ht="15.75" customHeight="1" x14ac:dyDescent="0.45">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c r="AB521" s="11"/>
      <c r="AC521" s="11"/>
      <c r="AD521" s="11"/>
      <c r="AE521" s="11"/>
      <c r="AF521" s="11"/>
      <c r="AG521" s="11"/>
      <c r="AH521" s="11"/>
      <c r="AI521" s="11"/>
      <c r="AJ521" s="11"/>
      <c r="AK521" s="11"/>
    </row>
    <row r="522" spans="2:37" ht="15.75" customHeight="1" x14ac:dyDescent="0.45">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c r="AB522" s="11"/>
      <c r="AC522" s="11"/>
      <c r="AD522" s="11"/>
      <c r="AE522" s="11"/>
      <c r="AF522" s="11"/>
      <c r="AG522" s="11"/>
      <c r="AH522" s="11"/>
      <c r="AI522" s="11"/>
      <c r="AJ522" s="11"/>
      <c r="AK522" s="11"/>
    </row>
    <row r="523" spans="2:37" ht="15.75" customHeight="1" x14ac:dyDescent="0.45">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c r="AB523" s="11"/>
      <c r="AC523" s="11"/>
      <c r="AD523" s="11"/>
      <c r="AE523" s="11"/>
      <c r="AF523" s="11"/>
      <c r="AG523" s="11"/>
      <c r="AH523" s="11"/>
      <c r="AI523" s="11"/>
      <c r="AJ523" s="11"/>
      <c r="AK523" s="11"/>
    </row>
    <row r="524" spans="2:37" ht="15.75" customHeight="1" x14ac:dyDescent="0.45">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c r="AB524" s="11"/>
      <c r="AC524" s="11"/>
      <c r="AD524" s="11"/>
      <c r="AE524" s="11"/>
      <c r="AF524" s="11"/>
      <c r="AG524" s="11"/>
      <c r="AH524" s="11"/>
      <c r="AI524" s="11"/>
      <c r="AJ524" s="11"/>
      <c r="AK524" s="11"/>
    </row>
    <row r="525" spans="2:37" ht="15.75" customHeight="1" x14ac:dyDescent="0.45">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c r="AB525" s="11"/>
      <c r="AC525" s="11"/>
      <c r="AD525" s="11"/>
      <c r="AE525" s="11"/>
      <c r="AF525" s="11"/>
      <c r="AG525" s="11"/>
      <c r="AH525" s="11"/>
      <c r="AI525" s="11"/>
      <c r="AJ525" s="11"/>
      <c r="AK525" s="11"/>
    </row>
    <row r="526" spans="2:37" ht="15.75" customHeight="1" x14ac:dyDescent="0.45">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c r="AB526" s="11"/>
      <c r="AC526" s="11"/>
      <c r="AD526" s="11"/>
      <c r="AE526" s="11"/>
      <c r="AF526" s="11"/>
      <c r="AG526" s="11"/>
      <c r="AH526" s="11"/>
      <c r="AI526" s="11"/>
      <c r="AJ526" s="11"/>
      <c r="AK526" s="11"/>
    </row>
    <row r="527" spans="2:37" ht="15.75" customHeight="1" x14ac:dyDescent="0.45">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c r="AB527" s="11"/>
      <c r="AC527" s="11"/>
      <c r="AD527" s="11"/>
      <c r="AE527" s="11"/>
      <c r="AF527" s="11"/>
      <c r="AG527" s="11"/>
      <c r="AH527" s="11"/>
      <c r="AI527" s="11"/>
      <c r="AJ527" s="11"/>
      <c r="AK527" s="11"/>
    </row>
    <row r="528" spans="2:37" ht="15.75" customHeight="1" x14ac:dyDescent="0.45">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c r="AB528" s="11"/>
      <c r="AC528" s="11"/>
      <c r="AD528" s="11"/>
      <c r="AE528" s="11"/>
      <c r="AF528" s="11"/>
      <c r="AG528" s="11"/>
      <c r="AH528" s="11"/>
      <c r="AI528" s="11"/>
      <c r="AJ528" s="11"/>
      <c r="AK528" s="11"/>
    </row>
    <row r="529" spans="2:37" ht="15.75" customHeight="1" x14ac:dyDescent="0.45">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c r="AB529" s="11"/>
      <c r="AC529" s="11"/>
      <c r="AD529" s="11"/>
      <c r="AE529" s="11"/>
      <c r="AF529" s="11"/>
      <c r="AG529" s="11"/>
      <c r="AH529" s="11"/>
      <c r="AI529" s="11"/>
      <c r="AJ529" s="11"/>
      <c r="AK529" s="11"/>
    </row>
    <row r="530" spans="2:37" ht="15.75" customHeight="1" x14ac:dyDescent="0.45">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c r="AB530" s="11"/>
      <c r="AC530" s="11"/>
      <c r="AD530" s="11"/>
      <c r="AE530" s="11"/>
      <c r="AF530" s="11"/>
      <c r="AG530" s="11"/>
      <c r="AH530" s="11"/>
      <c r="AI530" s="11"/>
      <c r="AJ530" s="11"/>
      <c r="AK530" s="11"/>
    </row>
    <row r="531" spans="2:37" ht="15.75" customHeight="1" x14ac:dyDescent="0.45">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c r="AB531" s="11"/>
      <c r="AC531" s="11"/>
      <c r="AD531" s="11"/>
      <c r="AE531" s="11"/>
      <c r="AF531" s="11"/>
      <c r="AG531" s="11"/>
      <c r="AH531" s="11"/>
      <c r="AI531" s="11"/>
      <c r="AJ531" s="11"/>
      <c r="AK531" s="11"/>
    </row>
    <row r="532" spans="2:37" ht="15.75" customHeight="1" x14ac:dyDescent="0.45">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c r="AB532" s="11"/>
      <c r="AC532" s="11"/>
      <c r="AD532" s="11"/>
      <c r="AE532" s="11"/>
      <c r="AF532" s="11"/>
      <c r="AG532" s="11"/>
      <c r="AH532" s="11"/>
      <c r="AI532" s="11"/>
      <c r="AJ532" s="11"/>
      <c r="AK532" s="11"/>
    </row>
    <row r="533" spans="2:37" ht="15.75" customHeight="1" x14ac:dyDescent="0.45">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c r="AB533" s="11"/>
      <c r="AC533" s="11"/>
      <c r="AD533" s="11"/>
      <c r="AE533" s="11"/>
      <c r="AF533" s="11"/>
      <c r="AG533" s="11"/>
      <c r="AH533" s="11"/>
      <c r="AI533" s="11"/>
      <c r="AJ533" s="11"/>
      <c r="AK533" s="11"/>
    </row>
    <row r="534" spans="2:37" ht="15.75" customHeight="1" x14ac:dyDescent="0.45">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c r="AB534" s="11"/>
      <c r="AC534" s="11"/>
      <c r="AD534" s="11"/>
      <c r="AE534" s="11"/>
      <c r="AF534" s="11"/>
      <c r="AG534" s="11"/>
      <c r="AH534" s="11"/>
      <c r="AI534" s="11"/>
      <c r="AJ534" s="11"/>
      <c r="AK534" s="11"/>
    </row>
    <row r="535" spans="2:37" ht="15.75" customHeight="1" x14ac:dyDescent="0.45">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c r="AB535" s="11"/>
      <c r="AC535" s="11"/>
      <c r="AD535" s="11"/>
      <c r="AE535" s="11"/>
      <c r="AF535" s="11"/>
      <c r="AG535" s="11"/>
      <c r="AH535" s="11"/>
      <c r="AI535" s="11"/>
      <c r="AJ535" s="11"/>
      <c r="AK535" s="11"/>
    </row>
    <row r="536" spans="2:37" ht="15.75" customHeight="1" x14ac:dyDescent="0.45">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c r="AB536" s="11"/>
      <c r="AC536" s="11"/>
      <c r="AD536" s="11"/>
      <c r="AE536" s="11"/>
      <c r="AF536" s="11"/>
      <c r="AG536" s="11"/>
      <c r="AH536" s="11"/>
      <c r="AI536" s="11"/>
      <c r="AJ536" s="11"/>
      <c r="AK536" s="11"/>
    </row>
    <row r="537" spans="2:37" ht="15.75" customHeight="1" x14ac:dyDescent="0.45">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c r="AB537" s="11"/>
      <c r="AC537" s="11"/>
      <c r="AD537" s="11"/>
      <c r="AE537" s="11"/>
      <c r="AF537" s="11"/>
      <c r="AG537" s="11"/>
      <c r="AH537" s="11"/>
      <c r="AI537" s="11"/>
      <c r="AJ537" s="11"/>
      <c r="AK537" s="11"/>
    </row>
    <row r="538" spans="2:37" ht="15.75" customHeight="1" x14ac:dyDescent="0.45">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c r="AB538" s="11"/>
      <c r="AC538" s="11"/>
      <c r="AD538" s="11"/>
      <c r="AE538" s="11"/>
      <c r="AF538" s="11"/>
      <c r="AG538" s="11"/>
      <c r="AH538" s="11"/>
      <c r="AI538" s="11"/>
      <c r="AJ538" s="11"/>
      <c r="AK538" s="11"/>
    </row>
    <row r="539" spans="2:37" ht="15.75" customHeight="1" x14ac:dyDescent="0.45">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c r="AB539" s="11"/>
      <c r="AC539" s="11"/>
      <c r="AD539" s="11"/>
      <c r="AE539" s="11"/>
      <c r="AF539" s="11"/>
      <c r="AG539" s="11"/>
      <c r="AH539" s="11"/>
      <c r="AI539" s="11"/>
      <c r="AJ539" s="11"/>
      <c r="AK539" s="11"/>
    </row>
    <row r="540" spans="2:37" ht="15.75" customHeight="1" x14ac:dyDescent="0.45">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c r="AB540" s="11"/>
      <c r="AC540" s="11"/>
      <c r="AD540" s="11"/>
      <c r="AE540" s="11"/>
      <c r="AF540" s="11"/>
      <c r="AG540" s="11"/>
      <c r="AH540" s="11"/>
      <c r="AI540" s="11"/>
      <c r="AJ540" s="11"/>
      <c r="AK540" s="11"/>
    </row>
    <row r="541" spans="2:37" ht="15.75" customHeight="1" x14ac:dyDescent="0.45">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c r="AB541" s="11"/>
      <c r="AC541" s="11"/>
      <c r="AD541" s="11"/>
      <c r="AE541" s="11"/>
      <c r="AF541" s="11"/>
      <c r="AG541" s="11"/>
      <c r="AH541" s="11"/>
      <c r="AI541" s="11"/>
      <c r="AJ541" s="11"/>
      <c r="AK541" s="11"/>
    </row>
    <row r="542" spans="2:37" ht="15.75" customHeight="1" x14ac:dyDescent="0.45">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c r="AB542" s="11"/>
      <c r="AC542" s="11"/>
      <c r="AD542" s="11"/>
      <c r="AE542" s="11"/>
      <c r="AF542" s="11"/>
      <c r="AG542" s="11"/>
      <c r="AH542" s="11"/>
      <c r="AI542" s="11"/>
      <c r="AJ542" s="11"/>
      <c r="AK542" s="11"/>
    </row>
    <row r="543" spans="2:37" ht="15.75" customHeight="1" x14ac:dyDescent="0.45">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c r="AB543" s="11"/>
      <c r="AC543" s="11"/>
      <c r="AD543" s="11"/>
      <c r="AE543" s="11"/>
      <c r="AF543" s="11"/>
      <c r="AG543" s="11"/>
      <c r="AH543" s="11"/>
      <c r="AI543" s="11"/>
      <c r="AJ543" s="11"/>
      <c r="AK543" s="11"/>
    </row>
    <row r="544" spans="2:37" ht="15.75" customHeight="1" x14ac:dyDescent="0.45">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c r="AB544" s="11"/>
      <c r="AC544" s="11"/>
      <c r="AD544" s="11"/>
      <c r="AE544" s="11"/>
      <c r="AF544" s="11"/>
      <c r="AG544" s="11"/>
      <c r="AH544" s="11"/>
      <c r="AI544" s="11"/>
      <c r="AJ544" s="11"/>
      <c r="AK544" s="11"/>
    </row>
    <row r="545" spans="2:37" ht="15.75" customHeight="1" x14ac:dyDescent="0.45">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c r="AB545" s="11"/>
      <c r="AC545" s="11"/>
      <c r="AD545" s="11"/>
      <c r="AE545" s="11"/>
      <c r="AF545" s="11"/>
      <c r="AG545" s="11"/>
      <c r="AH545" s="11"/>
      <c r="AI545" s="11"/>
      <c r="AJ545" s="11"/>
      <c r="AK545" s="11"/>
    </row>
    <row r="546" spans="2:37" ht="15.75" customHeight="1" x14ac:dyDescent="0.45">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c r="AB546" s="11"/>
      <c r="AC546" s="11"/>
      <c r="AD546" s="11"/>
      <c r="AE546" s="11"/>
      <c r="AF546" s="11"/>
      <c r="AG546" s="11"/>
      <c r="AH546" s="11"/>
      <c r="AI546" s="11"/>
      <c r="AJ546" s="11"/>
      <c r="AK546" s="11"/>
    </row>
    <row r="547" spans="2:37" ht="15.75" customHeight="1" x14ac:dyDescent="0.45">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c r="AB547" s="11"/>
      <c r="AC547" s="11"/>
      <c r="AD547" s="11"/>
      <c r="AE547" s="11"/>
      <c r="AF547" s="11"/>
      <c r="AG547" s="11"/>
      <c r="AH547" s="11"/>
      <c r="AI547" s="11"/>
      <c r="AJ547" s="11"/>
      <c r="AK547" s="11"/>
    </row>
    <row r="548" spans="2:37" ht="15.75" customHeight="1" x14ac:dyDescent="0.45">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c r="AB548" s="11"/>
      <c r="AC548" s="11"/>
      <c r="AD548" s="11"/>
      <c r="AE548" s="11"/>
      <c r="AF548" s="11"/>
      <c r="AG548" s="11"/>
      <c r="AH548" s="11"/>
      <c r="AI548" s="11"/>
      <c r="AJ548" s="11"/>
      <c r="AK548" s="11"/>
    </row>
    <row r="549" spans="2:37" ht="15.75" customHeight="1" x14ac:dyDescent="0.45">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c r="AB549" s="11"/>
      <c r="AC549" s="11"/>
      <c r="AD549" s="11"/>
      <c r="AE549" s="11"/>
      <c r="AF549" s="11"/>
      <c r="AG549" s="11"/>
      <c r="AH549" s="11"/>
      <c r="AI549" s="11"/>
      <c r="AJ549" s="11"/>
      <c r="AK549" s="11"/>
    </row>
    <row r="550" spans="2:37" ht="15.75" customHeight="1" x14ac:dyDescent="0.45">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c r="AB550" s="11"/>
      <c r="AC550" s="11"/>
      <c r="AD550" s="11"/>
      <c r="AE550" s="11"/>
      <c r="AF550" s="11"/>
      <c r="AG550" s="11"/>
      <c r="AH550" s="11"/>
      <c r="AI550" s="11"/>
      <c r="AJ550" s="11"/>
      <c r="AK550" s="11"/>
    </row>
    <row r="551" spans="2:37" ht="15.75" customHeight="1" x14ac:dyDescent="0.45">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c r="AB551" s="11"/>
      <c r="AC551" s="11"/>
      <c r="AD551" s="11"/>
      <c r="AE551" s="11"/>
      <c r="AF551" s="11"/>
      <c r="AG551" s="11"/>
      <c r="AH551" s="11"/>
      <c r="AI551" s="11"/>
      <c r="AJ551" s="11"/>
      <c r="AK551" s="11"/>
    </row>
    <row r="552" spans="2:37" ht="15.75" customHeight="1" x14ac:dyDescent="0.45">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c r="AB552" s="11"/>
      <c r="AC552" s="11"/>
      <c r="AD552" s="11"/>
      <c r="AE552" s="11"/>
      <c r="AF552" s="11"/>
      <c r="AG552" s="11"/>
      <c r="AH552" s="11"/>
      <c r="AI552" s="11"/>
      <c r="AJ552" s="11"/>
      <c r="AK552" s="11"/>
    </row>
    <row r="553" spans="2:37" ht="15.75" customHeight="1" x14ac:dyDescent="0.45">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c r="AB553" s="11"/>
      <c r="AC553" s="11"/>
      <c r="AD553" s="11"/>
      <c r="AE553" s="11"/>
      <c r="AF553" s="11"/>
      <c r="AG553" s="11"/>
      <c r="AH553" s="11"/>
      <c r="AI553" s="11"/>
      <c r="AJ553" s="11"/>
      <c r="AK553" s="11"/>
    </row>
    <row r="554" spans="2:37" ht="15.75" customHeight="1" x14ac:dyDescent="0.45">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c r="AB554" s="11"/>
      <c r="AC554" s="11"/>
      <c r="AD554" s="11"/>
      <c r="AE554" s="11"/>
      <c r="AF554" s="11"/>
      <c r="AG554" s="11"/>
      <c r="AH554" s="11"/>
      <c r="AI554" s="11"/>
      <c r="AJ554" s="11"/>
      <c r="AK554" s="11"/>
    </row>
    <row r="555" spans="2:37" ht="15.75" customHeight="1" x14ac:dyDescent="0.45">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c r="AB555" s="11"/>
      <c r="AC555" s="11"/>
      <c r="AD555" s="11"/>
      <c r="AE555" s="11"/>
      <c r="AF555" s="11"/>
      <c r="AG555" s="11"/>
      <c r="AH555" s="11"/>
      <c r="AI555" s="11"/>
      <c r="AJ555" s="11"/>
      <c r="AK555" s="11"/>
    </row>
    <row r="556" spans="2:37" ht="15.75" customHeight="1" x14ac:dyDescent="0.45">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c r="AB556" s="11"/>
      <c r="AC556" s="11"/>
      <c r="AD556" s="11"/>
      <c r="AE556" s="11"/>
      <c r="AF556" s="11"/>
      <c r="AG556" s="11"/>
      <c r="AH556" s="11"/>
      <c r="AI556" s="11"/>
      <c r="AJ556" s="11"/>
      <c r="AK556" s="11"/>
    </row>
    <row r="557" spans="2:37" ht="15.75" customHeight="1" x14ac:dyDescent="0.45">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c r="AB557" s="11"/>
      <c r="AC557" s="11"/>
      <c r="AD557" s="11"/>
      <c r="AE557" s="11"/>
      <c r="AF557" s="11"/>
      <c r="AG557" s="11"/>
      <c r="AH557" s="11"/>
      <c r="AI557" s="11"/>
      <c r="AJ557" s="11"/>
      <c r="AK557" s="11"/>
    </row>
    <row r="558" spans="2:37" ht="15.75" customHeight="1" x14ac:dyDescent="0.45">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c r="AB558" s="11"/>
      <c r="AC558" s="11"/>
      <c r="AD558" s="11"/>
      <c r="AE558" s="11"/>
      <c r="AF558" s="11"/>
      <c r="AG558" s="11"/>
      <c r="AH558" s="11"/>
      <c r="AI558" s="11"/>
      <c r="AJ558" s="11"/>
      <c r="AK558" s="11"/>
    </row>
    <row r="559" spans="2:37" ht="15.75" customHeight="1" x14ac:dyDescent="0.45">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c r="AB559" s="11"/>
      <c r="AC559" s="11"/>
      <c r="AD559" s="11"/>
      <c r="AE559" s="11"/>
      <c r="AF559" s="11"/>
      <c r="AG559" s="11"/>
      <c r="AH559" s="11"/>
      <c r="AI559" s="11"/>
      <c r="AJ559" s="11"/>
      <c r="AK559" s="11"/>
    </row>
    <row r="560" spans="2:37" ht="15.75" customHeight="1" x14ac:dyDescent="0.45">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c r="AB560" s="11"/>
      <c r="AC560" s="11"/>
      <c r="AD560" s="11"/>
      <c r="AE560" s="11"/>
      <c r="AF560" s="11"/>
      <c r="AG560" s="11"/>
      <c r="AH560" s="11"/>
      <c r="AI560" s="11"/>
      <c r="AJ560" s="11"/>
      <c r="AK560" s="11"/>
    </row>
    <row r="561" spans="2:37" ht="15.75" customHeight="1" x14ac:dyDescent="0.45">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c r="AB561" s="11"/>
      <c r="AC561" s="11"/>
      <c r="AD561" s="11"/>
      <c r="AE561" s="11"/>
      <c r="AF561" s="11"/>
      <c r="AG561" s="11"/>
      <c r="AH561" s="11"/>
      <c r="AI561" s="11"/>
      <c r="AJ561" s="11"/>
      <c r="AK561" s="11"/>
    </row>
    <row r="562" spans="2:37" ht="15.75" customHeight="1" x14ac:dyDescent="0.45">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c r="AB562" s="11"/>
      <c r="AC562" s="11"/>
      <c r="AD562" s="11"/>
      <c r="AE562" s="11"/>
      <c r="AF562" s="11"/>
      <c r="AG562" s="11"/>
      <c r="AH562" s="11"/>
      <c r="AI562" s="11"/>
      <c r="AJ562" s="11"/>
      <c r="AK562" s="11"/>
    </row>
    <row r="563" spans="2:37" ht="15.75" customHeight="1" x14ac:dyDescent="0.45">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c r="AB563" s="11"/>
      <c r="AC563" s="11"/>
      <c r="AD563" s="11"/>
      <c r="AE563" s="11"/>
      <c r="AF563" s="11"/>
      <c r="AG563" s="11"/>
      <c r="AH563" s="11"/>
      <c r="AI563" s="11"/>
      <c r="AJ563" s="11"/>
      <c r="AK563" s="11"/>
    </row>
    <row r="564" spans="2:37" ht="15.75" customHeight="1" x14ac:dyDescent="0.45">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c r="AB564" s="11"/>
      <c r="AC564" s="11"/>
      <c r="AD564" s="11"/>
      <c r="AE564" s="11"/>
      <c r="AF564" s="11"/>
      <c r="AG564" s="11"/>
      <c r="AH564" s="11"/>
      <c r="AI564" s="11"/>
      <c r="AJ564" s="11"/>
      <c r="AK564" s="11"/>
    </row>
    <row r="565" spans="2:37" ht="15.75" customHeight="1" x14ac:dyDescent="0.45">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c r="AB565" s="11"/>
      <c r="AC565" s="11"/>
      <c r="AD565" s="11"/>
      <c r="AE565" s="11"/>
      <c r="AF565" s="11"/>
      <c r="AG565" s="11"/>
      <c r="AH565" s="11"/>
      <c r="AI565" s="11"/>
      <c r="AJ565" s="11"/>
      <c r="AK565" s="11"/>
    </row>
    <row r="566" spans="2:37" ht="15.75" customHeight="1" x14ac:dyDescent="0.45">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c r="AB566" s="11"/>
      <c r="AC566" s="11"/>
      <c r="AD566" s="11"/>
      <c r="AE566" s="11"/>
      <c r="AF566" s="11"/>
      <c r="AG566" s="11"/>
      <c r="AH566" s="11"/>
      <c r="AI566" s="11"/>
      <c r="AJ566" s="11"/>
      <c r="AK566" s="11"/>
    </row>
    <row r="567" spans="2:37" ht="15.75" customHeight="1" x14ac:dyDescent="0.45">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c r="AB567" s="11"/>
      <c r="AC567" s="11"/>
      <c r="AD567" s="11"/>
      <c r="AE567" s="11"/>
      <c r="AF567" s="11"/>
      <c r="AG567" s="11"/>
      <c r="AH567" s="11"/>
      <c r="AI567" s="11"/>
      <c r="AJ567" s="11"/>
      <c r="AK567" s="11"/>
    </row>
    <row r="568" spans="2:37" ht="15.75" customHeight="1" x14ac:dyDescent="0.45">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c r="AB568" s="11"/>
      <c r="AC568" s="11"/>
      <c r="AD568" s="11"/>
      <c r="AE568" s="11"/>
      <c r="AF568" s="11"/>
      <c r="AG568" s="11"/>
      <c r="AH568" s="11"/>
      <c r="AI568" s="11"/>
      <c r="AJ568" s="11"/>
      <c r="AK568" s="11"/>
    </row>
    <row r="569" spans="2:37" ht="15.75" customHeight="1" x14ac:dyDescent="0.45">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c r="AB569" s="11"/>
      <c r="AC569" s="11"/>
      <c r="AD569" s="11"/>
      <c r="AE569" s="11"/>
      <c r="AF569" s="11"/>
      <c r="AG569" s="11"/>
      <c r="AH569" s="11"/>
      <c r="AI569" s="11"/>
      <c r="AJ569" s="11"/>
      <c r="AK569" s="11"/>
    </row>
    <row r="570" spans="2:37" ht="15.75" customHeight="1" x14ac:dyDescent="0.45">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c r="AB570" s="11"/>
      <c r="AC570" s="11"/>
      <c r="AD570" s="11"/>
      <c r="AE570" s="11"/>
      <c r="AF570" s="11"/>
      <c r="AG570" s="11"/>
      <c r="AH570" s="11"/>
      <c r="AI570" s="11"/>
      <c r="AJ570" s="11"/>
      <c r="AK570" s="11"/>
    </row>
    <row r="571" spans="2:37" ht="15.75" customHeight="1" x14ac:dyDescent="0.45">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c r="AB571" s="11"/>
      <c r="AC571" s="11"/>
      <c r="AD571" s="11"/>
      <c r="AE571" s="11"/>
      <c r="AF571" s="11"/>
      <c r="AG571" s="11"/>
      <c r="AH571" s="11"/>
      <c r="AI571" s="11"/>
      <c r="AJ571" s="11"/>
      <c r="AK571" s="11"/>
    </row>
    <row r="572" spans="2:37" ht="15.75" customHeight="1" x14ac:dyDescent="0.45">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c r="AB572" s="11"/>
      <c r="AC572" s="11"/>
      <c r="AD572" s="11"/>
      <c r="AE572" s="11"/>
      <c r="AF572" s="11"/>
      <c r="AG572" s="11"/>
      <c r="AH572" s="11"/>
      <c r="AI572" s="11"/>
      <c r="AJ572" s="11"/>
      <c r="AK572" s="11"/>
    </row>
    <row r="573" spans="2:37" ht="15.75" customHeight="1" x14ac:dyDescent="0.45">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c r="AB573" s="11"/>
      <c r="AC573" s="11"/>
      <c r="AD573" s="11"/>
      <c r="AE573" s="11"/>
      <c r="AF573" s="11"/>
      <c r="AG573" s="11"/>
      <c r="AH573" s="11"/>
      <c r="AI573" s="11"/>
      <c r="AJ573" s="11"/>
      <c r="AK573" s="11"/>
    </row>
    <row r="574" spans="2:37" ht="15.75" customHeight="1" x14ac:dyDescent="0.45">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c r="AB574" s="11"/>
      <c r="AC574" s="11"/>
      <c r="AD574" s="11"/>
      <c r="AE574" s="11"/>
      <c r="AF574" s="11"/>
      <c r="AG574" s="11"/>
      <c r="AH574" s="11"/>
      <c r="AI574" s="11"/>
      <c r="AJ574" s="11"/>
      <c r="AK574" s="11"/>
    </row>
    <row r="575" spans="2:37" ht="15.75" customHeight="1" x14ac:dyDescent="0.45">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c r="AB575" s="11"/>
      <c r="AC575" s="11"/>
      <c r="AD575" s="11"/>
      <c r="AE575" s="11"/>
      <c r="AF575" s="11"/>
      <c r="AG575" s="11"/>
      <c r="AH575" s="11"/>
      <c r="AI575" s="11"/>
      <c r="AJ575" s="11"/>
      <c r="AK575" s="11"/>
    </row>
    <row r="576" spans="2:37" ht="15.75" customHeight="1" x14ac:dyDescent="0.45">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c r="AB576" s="11"/>
      <c r="AC576" s="11"/>
      <c r="AD576" s="11"/>
      <c r="AE576" s="11"/>
      <c r="AF576" s="11"/>
      <c r="AG576" s="11"/>
      <c r="AH576" s="11"/>
      <c r="AI576" s="11"/>
      <c r="AJ576" s="11"/>
      <c r="AK576" s="11"/>
    </row>
    <row r="577" spans="2:37" ht="15.75" customHeight="1" x14ac:dyDescent="0.45">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c r="AB577" s="11"/>
      <c r="AC577" s="11"/>
      <c r="AD577" s="11"/>
      <c r="AE577" s="11"/>
      <c r="AF577" s="11"/>
      <c r="AG577" s="11"/>
      <c r="AH577" s="11"/>
      <c r="AI577" s="11"/>
      <c r="AJ577" s="11"/>
      <c r="AK577" s="11"/>
    </row>
    <row r="578" spans="2:37" ht="15.75" customHeight="1" x14ac:dyDescent="0.45">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c r="AB578" s="11"/>
      <c r="AC578" s="11"/>
      <c r="AD578" s="11"/>
      <c r="AE578" s="11"/>
      <c r="AF578" s="11"/>
      <c r="AG578" s="11"/>
      <c r="AH578" s="11"/>
      <c r="AI578" s="11"/>
      <c r="AJ578" s="11"/>
      <c r="AK578" s="11"/>
    </row>
    <row r="579" spans="2:37" ht="15.75" customHeight="1" x14ac:dyDescent="0.45">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c r="AB579" s="11"/>
      <c r="AC579" s="11"/>
      <c r="AD579" s="11"/>
      <c r="AE579" s="11"/>
      <c r="AF579" s="11"/>
      <c r="AG579" s="11"/>
      <c r="AH579" s="11"/>
      <c r="AI579" s="11"/>
      <c r="AJ579" s="11"/>
      <c r="AK579" s="11"/>
    </row>
    <row r="580" spans="2:37" ht="15.75" customHeight="1" x14ac:dyDescent="0.45">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c r="AB580" s="11"/>
      <c r="AC580" s="11"/>
      <c r="AD580" s="11"/>
      <c r="AE580" s="11"/>
      <c r="AF580" s="11"/>
      <c r="AG580" s="11"/>
      <c r="AH580" s="11"/>
      <c r="AI580" s="11"/>
      <c r="AJ580" s="11"/>
      <c r="AK580" s="11"/>
    </row>
    <row r="581" spans="2:37" ht="15.75" customHeight="1" x14ac:dyDescent="0.45">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c r="AB581" s="11"/>
      <c r="AC581" s="11"/>
      <c r="AD581" s="11"/>
      <c r="AE581" s="11"/>
      <c r="AF581" s="11"/>
      <c r="AG581" s="11"/>
      <c r="AH581" s="11"/>
      <c r="AI581" s="11"/>
      <c r="AJ581" s="11"/>
      <c r="AK581" s="11"/>
    </row>
    <row r="582" spans="2:37" ht="15.75" customHeight="1" x14ac:dyDescent="0.45">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c r="AB582" s="11"/>
      <c r="AC582" s="11"/>
      <c r="AD582" s="11"/>
      <c r="AE582" s="11"/>
      <c r="AF582" s="11"/>
      <c r="AG582" s="11"/>
      <c r="AH582" s="11"/>
      <c r="AI582" s="11"/>
      <c r="AJ582" s="11"/>
      <c r="AK582" s="11"/>
    </row>
    <row r="583" spans="2:37" ht="15.75" customHeight="1" x14ac:dyDescent="0.45">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c r="AB583" s="11"/>
      <c r="AC583" s="11"/>
      <c r="AD583" s="11"/>
      <c r="AE583" s="11"/>
      <c r="AF583" s="11"/>
      <c r="AG583" s="11"/>
      <c r="AH583" s="11"/>
      <c r="AI583" s="11"/>
      <c r="AJ583" s="11"/>
      <c r="AK583" s="11"/>
    </row>
    <row r="584" spans="2:37" ht="15.75" customHeight="1" x14ac:dyDescent="0.45">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c r="AB584" s="11"/>
      <c r="AC584" s="11"/>
      <c r="AD584" s="11"/>
      <c r="AE584" s="11"/>
      <c r="AF584" s="11"/>
      <c r="AG584" s="11"/>
      <c r="AH584" s="11"/>
      <c r="AI584" s="11"/>
      <c r="AJ584" s="11"/>
      <c r="AK584" s="11"/>
    </row>
    <row r="585" spans="2:37" ht="15.75" customHeight="1" x14ac:dyDescent="0.45">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c r="AB585" s="11"/>
      <c r="AC585" s="11"/>
      <c r="AD585" s="11"/>
      <c r="AE585" s="11"/>
      <c r="AF585" s="11"/>
      <c r="AG585" s="11"/>
      <c r="AH585" s="11"/>
      <c r="AI585" s="11"/>
      <c r="AJ585" s="11"/>
      <c r="AK585" s="11"/>
    </row>
    <row r="586" spans="2:37" ht="15.75" customHeight="1" x14ac:dyDescent="0.45">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c r="AB586" s="11"/>
      <c r="AC586" s="11"/>
      <c r="AD586" s="11"/>
      <c r="AE586" s="11"/>
      <c r="AF586" s="11"/>
      <c r="AG586" s="11"/>
      <c r="AH586" s="11"/>
      <c r="AI586" s="11"/>
      <c r="AJ586" s="11"/>
      <c r="AK586" s="11"/>
    </row>
    <row r="587" spans="2:37" ht="15.75" customHeight="1" x14ac:dyDescent="0.45">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c r="AB587" s="11"/>
      <c r="AC587" s="11"/>
      <c r="AD587" s="11"/>
      <c r="AE587" s="11"/>
      <c r="AF587" s="11"/>
      <c r="AG587" s="11"/>
      <c r="AH587" s="11"/>
      <c r="AI587" s="11"/>
      <c r="AJ587" s="11"/>
      <c r="AK587" s="11"/>
    </row>
    <row r="588" spans="2:37" ht="15.75" customHeight="1" x14ac:dyDescent="0.45">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c r="AB588" s="11"/>
      <c r="AC588" s="11"/>
      <c r="AD588" s="11"/>
      <c r="AE588" s="11"/>
      <c r="AF588" s="11"/>
      <c r="AG588" s="11"/>
      <c r="AH588" s="11"/>
      <c r="AI588" s="11"/>
      <c r="AJ588" s="11"/>
      <c r="AK588" s="11"/>
    </row>
    <row r="589" spans="2:37" ht="15.75" customHeight="1" x14ac:dyDescent="0.45">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c r="AB589" s="11"/>
      <c r="AC589" s="11"/>
      <c r="AD589" s="11"/>
      <c r="AE589" s="11"/>
      <c r="AF589" s="11"/>
      <c r="AG589" s="11"/>
      <c r="AH589" s="11"/>
      <c r="AI589" s="11"/>
      <c r="AJ589" s="11"/>
      <c r="AK589" s="11"/>
    </row>
    <row r="590" spans="2:37" ht="15.75" customHeight="1" x14ac:dyDescent="0.45">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c r="AB590" s="11"/>
      <c r="AC590" s="11"/>
      <c r="AD590" s="11"/>
      <c r="AE590" s="11"/>
      <c r="AF590" s="11"/>
      <c r="AG590" s="11"/>
      <c r="AH590" s="11"/>
      <c r="AI590" s="11"/>
      <c r="AJ590" s="11"/>
      <c r="AK590" s="11"/>
    </row>
    <row r="591" spans="2:37" ht="15.75" customHeight="1" x14ac:dyDescent="0.45">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c r="AB591" s="11"/>
      <c r="AC591" s="11"/>
      <c r="AD591" s="11"/>
      <c r="AE591" s="11"/>
      <c r="AF591" s="11"/>
      <c r="AG591" s="11"/>
      <c r="AH591" s="11"/>
      <c r="AI591" s="11"/>
      <c r="AJ591" s="11"/>
      <c r="AK591" s="11"/>
    </row>
    <row r="592" spans="2:37" ht="15.75" customHeight="1" x14ac:dyDescent="0.45">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c r="AB592" s="11"/>
      <c r="AC592" s="11"/>
      <c r="AD592" s="11"/>
      <c r="AE592" s="11"/>
      <c r="AF592" s="11"/>
      <c r="AG592" s="11"/>
      <c r="AH592" s="11"/>
      <c r="AI592" s="11"/>
      <c r="AJ592" s="11"/>
      <c r="AK592" s="11"/>
    </row>
    <row r="593" spans="2:37" ht="15.75" customHeight="1" x14ac:dyDescent="0.45">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c r="AB593" s="11"/>
      <c r="AC593" s="11"/>
      <c r="AD593" s="11"/>
      <c r="AE593" s="11"/>
      <c r="AF593" s="11"/>
      <c r="AG593" s="11"/>
      <c r="AH593" s="11"/>
      <c r="AI593" s="11"/>
      <c r="AJ593" s="11"/>
      <c r="AK593" s="11"/>
    </row>
    <row r="594" spans="2:37" ht="15.75" customHeight="1" x14ac:dyDescent="0.45">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c r="AB594" s="11"/>
      <c r="AC594" s="11"/>
      <c r="AD594" s="11"/>
      <c r="AE594" s="11"/>
      <c r="AF594" s="11"/>
      <c r="AG594" s="11"/>
      <c r="AH594" s="11"/>
      <c r="AI594" s="11"/>
      <c r="AJ594" s="11"/>
      <c r="AK594" s="11"/>
    </row>
    <row r="595" spans="2:37" ht="15.75" customHeight="1" x14ac:dyDescent="0.45">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c r="AB595" s="11"/>
      <c r="AC595" s="11"/>
      <c r="AD595" s="11"/>
      <c r="AE595" s="11"/>
      <c r="AF595" s="11"/>
      <c r="AG595" s="11"/>
      <c r="AH595" s="11"/>
      <c r="AI595" s="11"/>
      <c r="AJ595" s="11"/>
      <c r="AK595" s="11"/>
    </row>
    <row r="596" spans="2:37" ht="15.75" customHeight="1" x14ac:dyDescent="0.45">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c r="AB596" s="11"/>
      <c r="AC596" s="11"/>
      <c r="AD596" s="11"/>
      <c r="AE596" s="11"/>
      <c r="AF596" s="11"/>
      <c r="AG596" s="11"/>
      <c r="AH596" s="11"/>
      <c r="AI596" s="11"/>
      <c r="AJ596" s="11"/>
      <c r="AK596" s="11"/>
    </row>
    <row r="597" spans="2:37" ht="15.75" customHeight="1" x14ac:dyDescent="0.45">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c r="AB597" s="11"/>
      <c r="AC597" s="11"/>
      <c r="AD597" s="11"/>
      <c r="AE597" s="11"/>
      <c r="AF597" s="11"/>
      <c r="AG597" s="11"/>
      <c r="AH597" s="11"/>
      <c r="AI597" s="11"/>
      <c r="AJ597" s="11"/>
      <c r="AK597" s="11"/>
    </row>
    <row r="598" spans="2:37" ht="15.75" customHeight="1" x14ac:dyDescent="0.45">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c r="AB598" s="11"/>
      <c r="AC598" s="11"/>
      <c r="AD598" s="11"/>
      <c r="AE598" s="11"/>
      <c r="AF598" s="11"/>
      <c r="AG598" s="11"/>
      <c r="AH598" s="11"/>
      <c r="AI598" s="11"/>
      <c r="AJ598" s="11"/>
      <c r="AK598" s="11"/>
    </row>
    <row r="599" spans="2:37" ht="15.75" customHeight="1" x14ac:dyDescent="0.45">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c r="AB599" s="11"/>
      <c r="AC599" s="11"/>
      <c r="AD599" s="11"/>
      <c r="AE599" s="11"/>
      <c r="AF599" s="11"/>
      <c r="AG599" s="11"/>
      <c r="AH599" s="11"/>
      <c r="AI599" s="11"/>
      <c r="AJ599" s="11"/>
      <c r="AK599" s="11"/>
    </row>
    <row r="600" spans="2:37" ht="15.75" customHeight="1" x14ac:dyDescent="0.45">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c r="AB600" s="11"/>
      <c r="AC600" s="11"/>
      <c r="AD600" s="11"/>
      <c r="AE600" s="11"/>
      <c r="AF600" s="11"/>
      <c r="AG600" s="11"/>
      <c r="AH600" s="11"/>
      <c r="AI600" s="11"/>
      <c r="AJ600" s="11"/>
      <c r="AK600" s="11"/>
    </row>
    <row r="601" spans="2:37" ht="15.75" customHeight="1" x14ac:dyDescent="0.45">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c r="AB601" s="11"/>
      <c r="AC601" s="11"/>
      <c r="AD601" s="11"/>
      <c r="AE601" s="11"/>
      <c r="AF601" s="11"/>
      <c r="AG601" s="11"/>
      <c r="AH601" s="11"/>
      <c r="AI601" s="11"/>
      <c r="AJ601" s="11"/>
      <c r="AK601" s="11"/>
    </row>
    <row r="602" spans="2:37" ht="15.75" customHeight="1" x14ac:dyDescent="0.45">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c r="AB602" s="11"/>
      <c r="AC602" s="11"/>
      <c r="AD602" s="11"/>
      <c r="AE602" s="11"/>
      <c r="AF602" s="11"/>
      <c r="AG602" s="11"/>
      <c r="AH602" s="11"/>
      <c r="AI602" s="11"/>
      <c r="AJ602" s="11"/>
      <c r="AK602" s="11"/>
    </row>
    <row r="603" spans="2:37" ht="15.75" customHeight="1" x14ac:dyDescent="0.45">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c r="AB603" s="11"/>
      <c r="AC603" s="11"/>
      <c r="AD603" s="11"/>
      <c r="AE603" s="11"/>
      <c r="AF603" s="11"/>
      <c r="AG603" s="11"/>
      <c r="AH603" s="11"/>
      <c r="AI603" s="11"/>
      <c r="AJ603" s="11"/>
      <c r="AK603" s="11"/>
    </row>
    <row r="604" spans="2:37" ht="15.75" customHeight="1" x14ac:dyDescent="0.45">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c r="AB604" s="11"/>
      <c r="AC604" s="11"/>
      <c r="AD604" s="11"/>
      <c r="AE604" s="11"/>
      <c r="AF604" s="11"/>
      <c r="AG604" s="11"/>
      <c r="AH604" s="11"/>
      <c r="AI604" s="11"/>
      <c r="AJ604" s="11"/>
      <c r="AK604" s="11"/>
    </row>
    <row r="605" spans="2:37" ht="15.75" customHeight="1" x14ac:dyDescent="0.45">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c r="AB605" s="11"/>
      <c r="AC605" s="11"/>
      <c r="AD605" s="11"/>
      <c r="AE605" s="11"/>
      <c r="AF605" s="11"/>
      <c r="AG605" s="11"/>
      <c r="AH605" s="11"/>
      <c r="AI605" s="11"/>
      <c r="AJ605" s="11"/>
      <c r="AK605" s="11"/>
    </row>
    <row r="606" spans="2:37" ht="15.75" customHeight="1" x14ac:dyDescent="0.45">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c r="AB606" s="11"/>
      <c r="AC606" s="11"/>
      <c r="AD606" s="11"/>
      <c r="AE606" s="11"/>
      <c r="AF606" s="11"/>
      <c r="AG606" s="11"/>
      <c r="AH606" s="11"/>
      <c r="AI606" s="11"/>
      <c r="AJ606" s="11"/>
      <c r="AK606" s="11"/>
    </row>
    <row r="607" spans="2:37" ht="15.75" customHeight="1" x14ac:dyDescent="0.45">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c r="AB607" s="11"/>
      <c r="AC607" s="11"/>
      <c r="AD607" s="11"/>
      <c r="AE607" s="11"/>
      <c r="AF607" s="11"/>
      <c r="AG607" s="11"/>
      <c r="AH607" s="11"/>
      <c r="AI607" s="11"/>
      <c r="AJ607" s="11"/>
      <c r="AK607" s="11"/>
    </row>
    <row r="608" spans="2:37" ht="15.75" customHeight="1" x14ac:dyDescent="0.45">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c r="AB608" s="11"/>
      <c r="AC608" s="11"/>
      <c r="AD608" s="11"/>
      <c r="AE608" s="11"/>
      <c r="AF608" s="11"/>
      <c r="AG608" s="11"/>
      <c r="AH608" s="11"/>
      <c r="AI608" s="11"/>
      <c r="AJ608" s="11"/>
      <c r="AK608" s="11"/>
    </row>
    <row r="609" spans="2:37" ht="15.75" customHeight="1" x14ac:dyDescent="0.45">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c r="AB609" s="11"/>
      <c r="AC609" s="11"/>
      <c r="AD609" s="11"/>
      <c r="AE609" s="11"/>
      <c r="AF609" s="11"/>
      <c r="AG609" s="11"/>
      <c r="AH609" s="11"/>
      <c r="AI609" s="11"/>
      <c r="AJ609" s="11"/>
      <c r="AK609" s="11"/>
    </row>
    <row r="610" spans="2:37" ht="15.75" customHeight="1" x14ac:dyDescent="0.45">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c r="AB610" s="11"/>
      <c r="AC610" s="11"/>
      <c r="AD610" s="11"/>
      <c r="AE610" s="11"/>
      <c r="AF610" s="11"/>
      <c r="AG610" s="11"/>
      <c r="AH610" s="11"/>
      <c r="AI610" s="11"/>
      <c r="AJ610" s="11"/>
      <c r="AK610" s="11"/>
    </row>
    <row r="611" spans="2:37" ht="15.75" customHeight="1" x14ac:dyDescent="0.45">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c r="AB611" s="11"/>
      <c r="AC611" s="11"/>
      <c r="AD611" s="11"/>
      <c r="AE611" s="11"/>
      <c r="AF611" s="11"/>
      <c r="AG611" s="11"/>
      <c r="AH611" s="11"/>
      <c r="AI611" s="11"/>
      <c r="AJ611" s="11"/>
      <c r="AK611" s="11"/>
    </row>
    <row r="612" spans="2:37" ht="15.75" customHeight="1" x14ac:dyDescent="0.45">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c r="AB612" s="11"/>
      <c r="AC612" s="11"/>
      <c r="AD612" s="11"/>
      <c r="AE612" s="11"/>
      <c r="AF612" s="11"/>
      <c r="AG612" s="11"/>
      <c r="AH612" s="11"/>
      <c r="AI612" s="11"/>
      <c r="AJ612" s="11"/>
      <c r="AK612" s="11"/>
    </row>
    <row r="613" spans="2:37" ht="15.75" customHeight="1" x14ac:dyDescent="0.45">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c r="AB613" s="11"/>
      <c r="AC613" s="11"/>
      <c r="AD613" s="11"/>
      <c r="AE613" s="11"/>
      <c r="AF613" s="11"/>
      <c r="AG613" s="11"/>
      <c r="AH613" s="11"/>
      <c r="AI613" s="11"/>
      <c r="AJ613" s="11"/>
      <c r="AK613" s="11"/>
    </row>
    <row r="614" spans="2:37" ht="15.75" customHeight="1" x14ac:dyDescent="0.45">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c r="AB614" s="11"/>
      <c r="AC614" s="11"/>
      <c r="AD614" s="11"/>
      <c r="AE614" s="11"/>
      <c r="AF614" s="11"/>
      <c r="AG614" s="11"/>
      <c r="AH614" s="11"/>
      <c r="AI614" s="11"/>
      <c r="AJ614" s="11"/>
      <c r="AK614" s="11"/>
    </row>
    <row r="615" spans="2:37" ht="15.75" customHeight="1" x14ac:dyDescent="0.45">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c r="AB615" s="11"/>
      <c r="AC615" s="11"/>
      <c r="AD615" s="11"/>
      <c r="AE615" s="11"/>
      <c r="AF615" s="11"/>
      <c r="AG615" s="11"/>
      <c r="AH615" s="11"/>
      <c r="AI615" s="11"/>
      <c r="AJ615" s="11"/>
      <c r="AK615" s="11"/>
    </row>
    <row r="616" spans="2:37" ht="15.75" customHeight="1" x14ac:dyDescent="0.45">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c r="AB616" s="11"/>
      <c r="AC616" s="11"/>
      <c r="AD616" s="11"/>
      <c r="AE616" s="11"/>
      <c r="AF616" s="11"/>
      <c r="AG616" s="11"/>
      <c r="AH616" s="11"/>
      <c r="AI616" s="11"/>
      <c r="AJ616" s="11"/>
      <c r="AK616" s="11"/>
    </row>
    <row r="617" spans="2:37" ht="15.75" customHeight="1" x14ac:dyDescent="0.45">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c r="AB617" s="11"/>
      <c r="AC617" s="11"/>
      <c r="AD617" s="11"/>
      <c r="AE617" s="11"/>
      <c r="AF617" s="11"/>
      <c r="AG617" s="11"/>
      <c r="AH617" s="11"/>
      <c r="AI617" s="11"/>
      <c r="AJ617" s="11"/>
      <c r="AK617" s="11"/>
    </row>
    <row r="618" spans="2:37" ht="15.75" customHeight="1" x14ac:dyDescent="0.45">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c r="AB618" s="11"/>
      <c r="AC618" s="11"/>
      <c r="AD618" s="11"/>
      <c r="AE618" s="11"/>
      <c r="AF618" s="11"/>
      <c r="AG618" s="11"/>
      <c r="AH618" s="11"/>
      <c r="AI618" s="11"/>
      <c r="AJ618" s="11"/>
      <c r="AK618" s="11"/>
    </row>
    <row r="619" spans="2:37" ht="15.75" customHeight="1" x14ac:dyDescent="0.45">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c r="AB619" s="11"/>
      <c r="AC619" s="11"/>
      <c r="AD619" s="11"/>
      <c r="AE619" s="11"/>
      <c r="AF619" s="11"/>
      <c r="AG619" s="11"/>
      <c r="AH619" s="11"/>
      <c r="AI619" s="11"/>
      <c r="AJ619" s="11"/>
      <c r="AK619" s="11"/>
    </row>
    <row r="620" spans="2:37" ht="15.75" customHeight="1" x14ac:dyDescent="0.45">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c r="AB620" s="11"/>
      <c r="AC620" s="11"/>
      <c r="AD620" s="11"/>
      <c r="AE620" s="11"/>
      <c r="AF620" s="11"/>
      <c r="AG620" s="11"/>
      <c r="AH620" s="11"/>
      <c r="AI620" s="11"/>
      <c r="AJ620" s="11"/>
      <c r="AK620" s="11"/>
    </row>
    <row r="621" spans="2:37" ht="15.75" customHeight="1" x14ac:dyDescent="0.45">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c r="AB621" s="11"/>
      <c r="AC621" s="11"/>
      <c r="AD621" s="11"/>
      <c r="AE621" s="11"/>
      <c r="AF621" s="11"/>
      <c r="AG621" s="11"/>
      <c r="AH621" s="11"/>
      <c r="AI621" s="11"/>
      <c r="AJ621" s="11"/>
      <c r="AK621" s="11"/>
    </row>
    <row r="622" spans="2:37" ht="15.75" customHeight="1" x14ac:dyDescent="0.45">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c r="AB622" s="11"/>
      <c r="AC622" s="11"/>
      <c r="AD622" s="11"/>
      <c r="AE622" s="11"/>
      <c r="AF622" s="11"/>
      <c r="AG622" s="11"/>
      <c r="AH622" s="11"/>
      <c r="AI622" s="11"/>
      <c r="AJ622" s="11"/>
      <c r="AK622" s="11"/>
    </row>
    <row r="623" spans="2:37" ht="15.75" customHeight="1" x14ac:dyDescent="0.45">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c r="AB623" s="11"/>
      <c r="AC623" s="11"/>
      <c r="AD623" s="11"/>
      <c r="AE623" s="11"/>
      <c r="AF623" s="11"/>
      <c r="AG623" s="11"/>
      <c r="AH623" s="11"/>
      <c r="AI623" s="11"/>
      <c r="AJ623" s="11"/>
      <c r="AK623" s="11"/>
    </row>
    <row r="624" spans="2:37" ht="15.75" customHeight="1" x14ac:dyDescent="0.45">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c r="AB624" s="11"/>
      <c r="AC624" s="11"/>
      <c r="AD624" s="11"/>
      <c r="AE624" s="11"/>
      <c r="AF624" s="11"/>
      <c r="AG624" s="11"/>
      <c r="AH624" s="11"/>
      <c r="AI624" s="11"/>
      <c r="AJ624" s="11"/>
      <c r="AK624" s="11"/>
    </row>
    <row r="625" spans="2:37" ht="15.75" customHeight="1" x14ac:dyDescent="0.45">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c r="AB625" s="11"/>
      <c r="AC625" s="11"/>
      <c r="AD625" s="11"/>
      <c r="AE625" s="11"/>
      <c r="AF625" s="11"/>
      <c r="AG625" s="11"/>
      <c r="AH625" s="11"/>
      <c r="AI625" s="11"/>
      <c r="AJ625" s="11"/>
      <c r="AK625" s="11"/>
    </row>
    <row r="626" spans="2:37" ht="15.75" customHeight="1" x14ac:dyDescent="0.45">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c r="AB626" s="11"/>
      <c r="AC626" s="11"/>
      <c r="AD626" s="11"/>
      <c r="AE626" s="11"/>
      <c r="AF626" s="11"/>
      <c r="AG626" s="11"/>
      <c r="AH626" s="11"/>
      <c r="AI626" s="11"/>
      <c r="AJ626" s="11"/>
      <c r="AK626" s="11"/>
    </row>
    <row r="627" spans="2:37" ht="15.75" customHeight="1" x14ac:dyDescent="0.45">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c r="AB627" s="11"/>
      <c r="AC627" s="11"/>
      <c r="AD627" s="11"/>
      <c r="AE627" s="11"/>
      <c r="AF627" s="11"/>
      <c r="AG627" s="11"/>
      <c r="AH627" s="11"/>
      <c r="AI627" s="11"/>
      <c r="AJ627" s="11"/>
      <c r="AK627" s="11"/>
    </row>
    <row r="628" spans="2:37" ht="15.75" customHeight="1" x14ac:dyDescent="0.45">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c r="AB628" s="11"/>
      <c r="AC628" s="11"/>
      <c r="AD628" s="11"/>
      <c r="AE628" s="11"/>
      <c r="AF628" s="11"/>
      <c r="AG628" s="11"/>
      <c r="AH628" s="11"/>
      <c r="AI628" s="11"/>
      <c r="AJ628" s="11"/>
      <c r="AK628" s="11"/>
    </row>
    <row r="629" spans="2:37" ht="15.75" customHeight="1" x14ac:dyDescent="0.45">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c r="AB629" s="11"/>
      <c r="AC629" s="11"/>
      <c r="AD629" s="11"/>
      <c r="AE629" s="11"/>
      <c r="AF629" s="11"/>
      <c r="AG629" s="11"/>
      <c r="AH629" s="11"/>
      <c r="AI629" s="11"/>
      <c r="AJ629" s="11"/>
      <c r="AK629" s="11"/>
    </row>
    <row r="630" spans="2:37" ht="15.75" customHeight="1" x14ac:dyDescent="0.45">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c r="AB630" s="11"/>
      <c r="AC630" s="11"/>
      <c r="AD630" s="11"/>
      <c r="AE630" s="11"/>
      <c r="AF630" s="11"/>
      <c r="AG630" s="11"/>
      <c r="AH630" s="11"/>
      <c r="AI630" s="11"/>
      <c r="AJ630" s="11"/>
      <c r="AK630" s="11"/>
    </row>
    <row r="631" spans="2:37" ht="15.75" customHeight="1" x14ac:dyDescent="0.45">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c r="AB631" s="11"/>
      <c r="AC631" s="11"/>
      <c r="AD631" s="11"/>
      <c r="AE631" s="11"/>
      <c r="AF631" s="11"/>
      <c r="AG631" s="11"/>
      <c r="AH631" s="11"/>
      <c r="AI631" s="11"/>
      <c r="AJ631" s="11"/>
      <c r="AK631" s="11"/>
    </row>
    <row r="632" spans="2:37" ht="15.75" customHeight="1" x14ac:dyDescent="0.45">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c r="AB632" s="11"/>
      <c r="AC632" s="11"/>
      <c r="AD632" s="11"/>
      <c r="AE632" s="11"/>
      <c r="AF632" s="11"/>
      <c r="AG632" s="11"/>
      <c r="AH632" s="11"/>
      <c r="AI632" s="11"/>
      <c r="AJ632" s="11"/>
      <c r="AK632" s="11"/>
    </row>
    <row r="633" spans="2:37" ht="15.75" customHeight="1" x14ac:dyDescent="0.45">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c r="AB633" s="11"/>
      <c r="AC633" s="11"/>
      <c r="AD633" s="11"/>
      <c r="AE633" s="11"/>
      <c r="AF633" s="11"/>
      <c r="AG633" s="11"/>
      <c r="AH633" s="11"/>
      <c r="AI633" s="11"/>
      <c r="AJ633" s="11"/>
      <c r="AK633" s="11"/>
    </row>
    <row r="634" spans="2:37" ht="15.75" customHeight="1" x14ac:dyDescent="0.45">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c r="AB634" s="11"/>
      <c r="AC634" s="11"/>
      <c r="AD634" s="11"/>
      <c r="AE634" s="11"/>
      <c r="AF634" s="11"/>
      <c r="AG634" s="11"/>
      <c r="AH634" s="11"/>
      <c r="AI634" s="11"/>
      <c r="AJ634" s="11"/>
      <c r="AK634" s="11"/>
    </row>
    <row r="635" spans="2:37" ht="15.75" customHeight="1" x14ac:dyDescent="0.45">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c r="AB635" s="11"/>
      <c r="AC635" s="11"/>
      <c r="AD635" s="11"/>
      <c r="AE635" s="11"/>
      <c r="AF635" s="11"/>
      <c r="AG635" s="11"/>
      <c r="AH635" s="11"/>
      <c r="AI635" s="11"/>
      <c r="AJ635" s="11"/>
      <c r="AK635" s="11"/>
    </row>
    <row r="636" spans="2:37" ht="15.75" customHeight="1" x14ac:dyDescent="0.45">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c r="AB636" s="11"/>
      <c r="AC636" s="11"/>
      <c r="AD636" s="11"/>
      <c r="AE636" s="11"/>
      <c r="AF636" s="11"/>
      <c r="AG636" s="11"/>
      <c r="AH636" s="11"/>
      <c r="AI636" s="11"/>
      <c r="AJ636" s="11"/>
      <c r="AK636" s="11"/>
    </row>
    <row r="637" spans="2:37" ht="15.75" customHeight="1" x14ac:dyDescent="0.45">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c r="AB637" s="11"/>
      <c r="AC637" s="11"/>
      <c r="AD637" s="11"/>
      <c r="AE637" s="11"/>
      <c r="AF637" s="11"/>
      <c r="AG637" s="11"/>
      <c r="AH637" s="11"/>
      <c r="AI637" s="11"/>
      <c r="AJ637" s="11"/>
      <c r="AK637" s="11"/>
    </row>
    <row r="638" spans="2:37" ht="15.75" customHeight="1" x14ac:dyDescent="0.45">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c r="AB638" s="11"/>
      <c r="AC638" s="11"/>
      <c r="AD638" s="11"/>
      <c r="AE638" s="11"/>
      <c r="AF638" s="11"/>
      <c r="AG638" s="11"/>
      <c r="AH638" s="11"/>
      <c r="AI638" s="11"/>
      <c r="AJ638" s="11"/>
      <c r="AK638" s="11"/>
    </row>
    <row r="639" spans="2:37" ht="15.75" customHeight="1" x14ac:dyDescent="0.45">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c r="AB639" s="11"/>
      <c r="AC639" s="11"/>
      <c r="AD639" s="11"/>
      <c r="AE639" s="11"/>
      <c r="AF639" s="11"/>
      <c r="AG639" s="11"/>
      <c r="AH639" s="11"/>
      <c r="AI639" s="11"/>
      <c r="AJ639" s="11"/>
      <c r="AK639" s="11"/>
    </row>
    <row r="640" spans="2:37" ht="15.75" customHeight="1" x14ac:dyDescent="0.45">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c r="AB640" s="11"/>
      <c r="AC640" s="11"/>
      <c r="AD640" s="11"/>
      <c r="AE640" s="11"/>
      <c r="AF640" s="11"/>
      <c r="AG640" s="11"/>
      <c r="AH640" s="11"/>
      <c r="AI640" s="11"/>
      <c r="AJ640" s="11"/>
      <c r="AK640" s="11"/>
    </row>
    <row r="641" spans="2:37" ht="15.75" customHeight="1" x14ac:dyDescent="0.45">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c r="AB641" s="11"/>
      <c r="AC641" s="11"/>
      <c r="AD641" s="11"/>
      <c r="AE641" s="11"/>
      <c r="AF641" s="11"/>
      <c r="AG641" s="11"/>
      <c r="AH641" s="11"/>
      <c r="AI641" s="11"/>
      <c r="AJ641" s="11"/>
      <c r="AK641" s="11"/>
    </row>
    <row r="642" spans="2:37" ht="15.75" customHeight="1" x14ac:dyDescent="0.45">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c r="AB642" s="11"/>
      <c r="AC642" s="11"/>
      <c r="AD642" s="11"/>
      <c r="AE642" s="11"/>
      <c r="AF642" s="11"/>
      <c r="AG642" s="11"/>
      <c r="AH642" s="11"/>
      <c r="AI642" s="11"/>
      <c r="AJ642" s="11"/>
      <c r="AK642" s="11"/>
    </row>
    <row r="643" spans="2:37" ht="15.75" customHeight="1" x14ac:dyDescent="0.45">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c r="AB643" s="11"/>
      <c r="AC643" s="11"/>
      <c r="AD643" s="11"/>
      <c r="AE643" s="11"/>
      <c r="AF643" s="11"/>
      <c r="AG643" s="11"/>
      <c r="AH643" s="11"/>
      <c r="AI643" s="11"/>
      <c r="AJ643" s="11"/>
      <c r="AK643" s="11"/>
    </row>
    <row r="644" spans="2:37" ht="15.75" customHeight="1" x14ac:dyDescent="0.45">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c r="AB644" s="11"/>
      <c r="AC644" s="11"/>
      <c r="AD644" s="11"/>
      <c r="AE644" s="11"/>
      <c r="AF644" s="11"/>
      <c r="AG644" s="11"/>
      <c r="AH644" s="11"/>
      <c r="AI644" s="11"/>
      <c r="AJ644" s="11"/>
      <c r="AK644" s="11"/>
    </row>
    <row r="645" spans="2:37" ht="15.75" customHeight="1" x14ac:dyDescent="0.45">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c r="AB645" s="11"/>
      <c r="AC645" s="11"/>
      <c r="AD645" s="11"/>
      <c r="AE645" s="11"/>
      <c r="AF645" s="11"/>
      <c r="AG645" s="11"/>
      <c r="AH645" s="11"/>
      <c r="AI645" s="11"/>
      <c r="AJ645" s="11"/>
      <c r="AK645" s="11"/>
    </row>
    <row r="646" spans="2:37" ht="15.75" customHeight="1" x14ac:dyDescent="0.45">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c r="AB646" s="11"/>
      <c r="AC646" s="11"/>
      <c r="AD646" s="11"/>
      <c r="AE646" s="11"/>
      <c r="AF646" s="11"/>
      <c r="AG646" s="11"/>
      <c r="AH646" s="11"/>
      <c r="AI646" s="11"/>
      <c r="AJ646" s="11"/>
      <c r="AK646" s="11"/>
    </row>
    <row r="647" spans="2:37" ht="15.75" customHeight="1" x14ac:dyDescent="0.45">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c r="AB647" s="11"/>
      <c r="AC647" s="11"/>
      <c r="AD647" s="11"/>
      <c r="AE647" s="11"/>
      <c r="AF647" s="11"/>
      <c r="AG647" s="11"/>
      <c r="AH647" s="11"/>
      <c r="AI647" s="11"/>
      <c r="AJ647" s="11"/>
      <c r="AK647" s="11"/>
    </row>
    <row r="648" spans="2:37" ht="15.75" customHeight="1" x14ac:dyDescent="0.45">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c r="AB648" s="11"/>
      <c r="AC648" s="11"/>
      <c r="AD648" s="11"/>
      <c r="AE648" s="11"/>
      <c r="AF648" s="11"/>
      <c r="AG648" s="11"/>
      <c r="AH648" s="11"/>
      <c r="AI648" s="11"/>
      <c r="AJ648" s="11"/>
      <c r="AK648" s="11"/>
    </row>
    <row r="649" spans="2:37" ht="15.75" customHeight="1" x14ac:dyDescent="0.45">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c r="AB649" s="11"/>
      <c r="AC649" s="11"/>
      <c r="AD649" s="11"/>
      <c r="AE649" s="11"/>
      <c r="AF649" s="11"/>
      <c r="AG649" s="11"/>
      <c r="AH649" s="11"/>
      <c r="AI649" s="11"/>
      <c r="AJ649" s="11"/>
      <c r="AK649" s="11"/>
    </row>
    <row r="650" spans="2:37" ht="15.75" customHeight="1" x14ac:dyDescent="0.45">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c r="AB650" s="11"/>
      <c r="AC650" s="11"/>
      <c r="AD650" s="11"/>
      <c r="AE650" s="11"/>
      <c r="AF650" s="11"/>
      <c r="AG650" s="11"/>
      <c r="AH650" s="11"/>
      <c r="AI650" s="11"/>
      <c r="AJ650" s="11"/>
      <c r="AK650" s="11"/>
    </row>
    <row r="651" spans="2:37" ht="15.75" customHeight="1" x14ac:dyDescent="0.45">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c r="AB651" s="11"/>
      <c r="AC651" s="11"/>
      <c r="AD651" s="11"/>
      <c r="AE651" s="11"/>
      <c r="AF651" s="11"/>
      <c r="AG651" s="11"/>
      <c r="AH651" s="11"/>
      <c r="AI651" s="11"/>
      <c r="AJ651" s="11"/>
      <c r="AK651" s="11"/>
    </row>
    <row r="652" spans="2:37" ht="15.75" customHeight="1" x14ac:dyDescent="0.45">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c r="AB652" s="11"/>
      <c r="AC652" s="11"/>
      <c r="AD652" s="11"/>
      <c r="AE652" s="11"/>
      <c r="AF652" s="11"/>
      <c r="AG652" s="11"/>
      <c r="AH652" s="11"/>
      <c r="AI652" s="11"/>
      <c r="AJ652" s="11"/>
      <c r="AK652" s="11"/>
    </row>
    <row r="653" spans="2:37" ht="15.75" customHeight="1" x14ac:dyDescent="0.45">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c r="AB653" s="11"/>
      <c r="AC653" s="11"/>
      <c r="AD653" s="11"/>
      <c r="AE653" s="11"/>
      <c r="AF653" s="11"/>
      <c r="AG653" s="11"/>
      <c r="AH653" s="11"/>
      <c r="AI653" s="11"/>
      <c r="AJ653" s="11"/>
      <c r="AK653" s="11"/>
    </row>
    <row r="654" spans="2:37" ht="15.75" customHeight="1" x14ac:dyDescent="0.45">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c r="AB654" s="11"/>
      <c r="AC654" s="11"/>
      <c r="AD654" s="11"/>
      <c r="AE654" s="11"/>
      <c r="AF654" s="11"/>
      <c r="AG654" s="11"/>
      <c r="AH654" s="11"/>
      <c r="AI654" s="11"/>
      <c r="AJ654" s="11"/>
      <c r="AK654" s="11"/>
    </row>
    <row r="655" spans="2:37" ht="15.75" customHeight="1" x14ac:dyDescent="0.45">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c r="AB655" s="11"/>
      <c r="AC655" s="11"/>
      <c r="AD655" s="11"/>
      <c r="AE655" s="11"/>
      <c r="AF655" s="11"/>
      <c r="AG655" s="11"/>
      <c r="AH655" s="11"/>
      <c r="AI655" s="11"/>
      <c r="AJ655" s="11"/>
      <c r="AK655" s="11"/>
    </row>
    <row r="656" spans="2:37" ht="15.75" customHeight="1" x14ac:dyDescent="0.45">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c r="AB656" s="11"/>
      <c r="AC656" s="11"/>
      <c r="AD656" s="11"/>
      <c r="AE656" s="11"/>
      <c r="AF656" s="11"/>
      <c r="AG656" s="11"/>
      <c r="AH656" s="11"/>
      <c r="AI656" s="11"/>
      <c r="AJ656" s="11"/>
      <c r="AK656" s="11"/>
    </row>
    <row r="657" spans="2:37" ht="15.75" customHeight="1" x14ac:dyDescent="0.45">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c r="AB657" s="11"/>
      <c r="AC657" s="11"/>
      <c r="AD657" s="11"/>
      <c r="AE657" s="11"/>
      <c r="AF657" s="11"/>
      <c r="AG657" s="11"/>
      <c r="AH657" s="11"/>
      <c r="AI657" s="11"/>
      <c r="AJ657" s="11"/>
      <c r="AK657" s="11"/>
    </row>
    <row r="658" spans="2:37" ht="15.75" customHeight="1" x14ac:dyDescent="0.45">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c r="AB658" s="11"/>
      <c r="AC658" s="11"/>
      <c r="AD658" s="11"/>
      <c r="AE658" s="11"/>
      <c r="AF658" s="11"/>
      <c r="AG658" s="11"/>
      <c r="AH658" s="11"/>
      <c r="AI658" s="11"/>
      <c r="AJ658" s="11"/>
      <c r="AK658" s="11"/>
    </row>
    <row r="659" spans="2:37" ht="15.75" customHeight="1" x14ac:dyDescent="0.45">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c r="AB659" s="11"/>
      <c r="AC659" s="11"/>
      <c r="AD659" s="11"/>
      <c r="AE659" s="11"/>
      <c r="AF659" s="11"/>
      <c r="AG659" s="11"/>
      <c r="AH659" s="11"/>
      <c r="AI659" s="11"/>
      <c r="AJ659" s="11"/>
      <c r="AK659" s="11"/>
    </row>
    <row r="660" spans="2:37" ht="15.75" customHeight="1" x14ac:dyDescent="0.45">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c r="AB660" s="11"/>
      <c r="AC660" s="11"/>
      <c r="AD660" s="11"/>
      <c r="AE660" s="11"/>
      <c r="AF660" s="11"/>
      <c r="AG660" s="11"/>
      <c r="AH660" s="11"/>
      <c r="AI660" s="11"/>
      <c r="AJ660" s="11"/>
      <c r="AK660" s="11"/>
    </row>
    <row r="661" spans="2:37" ht="15.75" customHeight="1" x14ac:dyDescent="0.45">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c r="AB661" s="11"/>
      <c r="AC661" s="11"/>
      <c r="AD661" s="11"/>
      <c r="AE661" s="11"/>
      <c r="AF661" s="11"/>
      <c r="AG661" s="11"/>
      <c r="AH661" s="11"/>
      <c r="AI661" s="11"/>
      <c r="AJ661" s="11"/>
      <c r="AK661" s="11"/>
    </row>
    <row r="662" spans="2:37" ht="15.75" customHeight="1" x14ac:dyDescent="0.45">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c r="AB662" s="11"/>
      <c r="AC662" s="11"/>
      <c r="AD662" s="11"/>
      <c r="AE662" s="11"/>
      <c r="AF662" s="11"/>
      <c r="AG662" s="11"/>
      <c r="AH662" s="11"/>
      <c r="AI662" s="11"/>
      <c r="AJ662" s="11"/>
      <c r="AK662" s="11"/>
    </row>
    <row r="663" spans="2:37" ht="15.75" customHeight="1" x14ac:dyDescent="0.45">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c r="AB663" s="11"/>
      <c r="AC663" s="11"/>
      <c r="AD663" s="11"/>
      <c r="AE663" s="11"/>
      <c r="AF663" s="11"/>
      <c r="AG663" s="11"/>
      <c r="AH663" s="11"/>
      <c r="AI663" s="11"/>
      <c r="AJ663" s="11"/>
      <c r="AK663" s="11"/>
    </row>
    <row r="664" spans="2:37" ht="15.75" customHeight="1" x14ac:dyDescent="0.45">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c r="AB664" s="11"/>
      <c r="AC664" s="11"/>
      <c r="AD664" s="11"/>
      <c r="AE664" s="11"/>
      <c r="AF664" s="11"/>
      <c r="AG664" s="11"/>
      <c r="AH664" s="11"/>
      <c r="AI664" s="11"/>
      <c r="AJ664" s="11"/>
      <c r="AK664" s="11"/>
    </row>
    <row r="665" spans="2:37" ht="15.75" customHeight="1" x14ac:dyDescent="0.45">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c r="AB665" s="11"/>
      <c r="AC665" s="11"/>
      <c r="AD665" s="11"/>
      <c r="AE665" s="11"/>
      <c r="AF665" s="11"/>
      <c r="AG665" s="11"/>
      <c r="AH665" s="11"/>
      <c r="AI665" s="11"/>
      <c r="AJ665" s="11"/>
      <c r="AK665" s="11"/>
    </row>
    <row r="666" spans="2:37" ht="15.75" customHeight="1" x14ac:dyDescent="0.45">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c r="AB666" s="11"/>
      <c r="AC666" s="11"/>
      <c r="AD666" s="11"/>
      <c r="AE666" s="11"/>
      <c r="AF666" s="11"/>
      <c r="AG666" s="11"/>
      <c r="AH666" s="11"/>
      <c r="AI666" s="11"/>
      <c r="AJ666" s="11"/>
      <c r="AK666" s="11"/>
    </row>
    <row r="667" spans="2:37" ht="15.75" customHeight="1" x14ac:dyDescent="0.45">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c r="AB667" s="11"/>
      <c r="AC667" s="11"/>
      <c r="AD667" s="11"/>
      <c r="AE667" s="11"/>
      <c r="AF667" s="11"/>
      <c r="AG667" s="11"/>
      <c r="AH667" s="11"/>
      <c r="AI667" s="11"/>
      <c r="AJ667" s="11"/>
      <c r="AK667" s="11"/>
    </row>
    <row r="668" spans="2:37" ht="15.75" customHeight="1" x14ac:dyDescent="0.45">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c r="AB668" s="11"/>
      <c r="AC668" s="11"/>
      <c r="AD668" s="11"/>
      <c r="AE668" s="11"/>
      <c r="AF668" s="11"/>
      <c r="AG668" s="11"/>
      <c r="AH668" s="11"/>
      <c r="AI668" s="11"/>
      <c r="AJ668" s="11"/>
      <c r="AK668" s="11"/>
    </row>
    <row r="669" spans="2:37" ht="15.75" customHeight="1" x14ac:dyDescent="0.45">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c r="AB669" s="11"/>
      <c r="AC669" s="11"/>
      <c r="AD669" s="11"/>
      <c r="AE669" s="11"/>
      <c r="AF669" s="11"/>
      <c r="AG669" s="11"/>
      <c r="AH669" s="11"/>
      <c r="AI669" s="11"/>
      <c r="AJ669" s="11"/>
      <c r="AK669" s="11"/>
    </row>
    <row r="670" spans="2:37" ht="15.75" customHeight="1" x14ac:dyDescent="0.45">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c r="AB670" s="11"/>
      <c r="AC670" s="11"/>
      <c r="AD670" s="11"/>
      <c r="AE670" s="11"/>
      <c r="AF670" s="11"/>
      <c r="AG670" s="11"/>
      <c r="AH670" s="11"/>
      <c r="AI670" s="11"/>
      <c r="AJ670" s="11"/>
      <c r="AK670" s="11"/>
    </row>
    <row r="671" spans="2:37" ht="15.75" customHeight="1" x14ac:dyDescent="0.45">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c r="AB671" s="11"/>
      <c r="AC671" s="11"/>
      <c r="AD671" s="11"/>
      <c r="AE671" s="11"/>
      <c r="AF671" s="11"/>
      <c r="AG671" s="11"/>
      <c r="AH671" s="11"/>
      <c r="AI671" s="11"/>
      <c r="AJ671" s="11"/>
      <c r="AK671" s="11"/>
    </row>
    <row r="672" spans="2:37" ht="15.75" customHeight="1" x14ac:dyDescent="0.45">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c r="AB672" s="11"/>
      <c r="AC672" s="11"/>
      <c r="AD672" s="11"/>
      <c r="AE672" s="11"/>
      <c r="AF672" s="11"/>
      <c r="AG672" s="11"/>
      <c r="AH672" s="11"/>
      <c r="AI672" s="11"/>
      <c r="AJ672" s="11"/>
      <c r="AK672" s="11"/>
    </row>
    <row r="673" spans="2:37" ht="15.75" customHeight="1" x14ac:dyDescent="0.45">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c r="AB673" s="11"/>
      <c r="AC673" s="11"/>
      <c r="AD673" s="11"/>
      <c r="AE673" s="11"/>
      <c r="AF673" s="11"/>
      <c r="AG673" s="11"/>
      <c r="AH673" s="11"/>
      <c r="AI673" s="11"/>
      <c r="AJ673" s="11"/>
      <c r="AK673" s="11"/>
    </row>
    <row r="674" spans="2:37" ht="15.75" customHeight="1" x14ac:dyDescent="0.45">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c r="AB674" s="11"/>
      <c r="AC674" s="11"/>
      <c r="AD674" s="11"/>
      <c r="AE674" s="11"/>
      <c r="AF674" s="11"/>
      <c r="AG674" s="11"/>
      <c r="AH674" s="11"/>
      <c r="AI674" s="11"/>
      <c r="AJ674" s="11"/>
      <c r="AK674" s="11"/>
    </row>
    <row r="675" spans="2:37" ht="15.75" customHeight="1" x14ac:dyDescent="0.45">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c r="AB675" s="11"/>
      <c r="AC675" s="11"/>
      <c r="AD675" s="11"/>
      <c r="AE675" s="11"/>
      <c r="AF675" s="11"/>
      <c r="AG675" s="11"/>
      <c r="AH675" s="11"/>
      <c r="AI675" s="11"/>
      <c r="AJ675" s="11"/>
      <c r="AK675" s="11"/>
    </row>
    <row r="676" spans="2:37" ht="15.75" customHeight="1" x14ac:dyDescent="0.45">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c r="AB676" s="11"/>
      <c r="AC676" s="11"/>
      <c r="AD676" s="11"/>
      <c r="AE676" s="11"/>
      <c r="AF676" s="11"/>
      <c r="AG676" s="11"/>
      <c r="AH676" s="11"/>
      <c r="AI676" s="11"/>
      <c r="AJ676" s="11"/>
      <c r="AK676" s="11"/>
    </row>
    <row r="677" spans="2:37" ht="15.75" customHeight="1" x14ac:dyDescent="0.45">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c r="AB677" s="11"/>
      <c r="AC677" s="11"/>
      <c r="AD677" s="11"/>
      <c r="AE677" s="11"/>
      <c r="AF677" s="11"/>
      <c r="AG677" s="11"/>
      <c r="AH677" s="11"/>
      <c r="AI677" s="11"/>
      <c r="AJ677" s="11"/>
      <c r="AK677" s="11"/>
    </row>
    <row r="678" spans="2:37" ht="15.75" customHeight="1" x14ac:dyDescent="0.45">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c r="AB678" s="11"/>
      <c r="AC678" s="11"/>
      <c r="AD678" s="11"/>
      <c r="AE678" s="11"/>
      <c r="AF678" s="11"/>
      <c r="AG678" s="11"/>
      <c r="AH678" s="11"/>
      <c r="AI678" s="11"/>
      <c r="AJ678" s="11"/>
      <c r="AK678" s="11"/>
    </row>
    <row r="679" spans="2:37" ht="15.75" customHeight="1" x14ac:dyDescent="0.45">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c r="AB679" s="11"/>
      <c r="AC679" s="11"/>
      <c r="AD679" s="11"/>
      <c r="AE679" s="11"/>
      <c r="AF679" s="11"/>
      <c r="AG679" s="11"/>
      <c r="AH679" s="11"/>
      <c r="AI679" s="11"/>
      <c r="AJ679" s="11"/>
      <c r="AK679" s="11"/>
    </row>
    <row r="680" spans="2:37" ht="15.75" customHeight="1" x14ac:dyDescent="0.45">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c r="AB680" s="11"/>
      <c r="AC680" s="11"/>
      <c r="AD680" s="11"/>
      <c r="AE680" s="11"/>
      <c r="AF680" s="11"/>
      <c r="AG680" s="11"/>
      <c r="AH680" s="11"/>
      <c r="AI680" s="11"/>
      <c r="AJ680" s="11"/>
      <c r="AK680" s="11"/>
    </row>
    <row r="681" spans="2:37" ht="15.75" customHeight="1" x14ac:dyDescent="0.45">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c r="AB681" s="11"/>
      <c r="AC681" s="11"/>
      <c r="AD681" s="11"/>
      <c r="AE681" s="11"/>
      <c r="AF681" s="11"/>
      <c r="AG681" s="11"/>
      <c r="AH681" s="11"/>
      <c r="AI681" s="11"/>
      <c r="AJ681" s="11"/>
      <c r="AK681" s="11"/>
    </row>
    <row r="682" spans="2:37" ht="15.75" customHeight="1" x14ac:dyDescent="0.45">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c r="AB682" s="11"/>
      <c r="AC682" s="11"/>
      <c r="AD682" s="11"/>
      <c r="AE682" s="11"/>
      <c r="AF682" s="11"/>
      <c r="AG682" s="11"/>
      <c r="AH682" s="11"/>
      <c r="AI682" s="11"/>
      <c r="AJ682" s="11"/>
      <c r="AK682" s="11"/>
    </row>
    <row r="683" spans="2:37" ht="15.75" customHeight="1" x14ac:dyDescent="0.45">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c r="AB683" s="11"/>
      <c r="AC683" s="11"/>
      <c r="AD683" s="11"/>
      <c r="AE683" s="11"/>
      <c r="AF683" s="11"/>
      <c r="AG683" s="11"/>
      <c r="AH683" s="11"/>
      <c r="AI683" s="11"/>
      <c r="AJ683" s="11"/>
      <c r="AK683" s="11"/>
    </row>
    <row r="684" spans="2:37" ht="15.75" customHeight="1" x14ac:dyDescent="0.45">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c r="AB684" s="11"/>
      <c r="AC684" s="11"/>
      <c r="AD684" s="11"/>
      <c r="AE684" s="11"/>
      <c r="AF684" s="11"/>
      <c r="AG684" s="11"/>
      <c r="AH684" s="11"/>
      <c r="AI684" s="11"/>
      <c r="AJ684" s="11"/>
      <c r="AK684" s="11"/>
    </row>
    <row r="685" spans="2:37" ht="15.75" customHeight="1" x14ac:dyDescent="0.45">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c r="AB685" s="11"/>
      <c r="AC685" s="11"/>
      <c r="AD685" s="11"/>
      <c r="AE685" s="11"/>
      <c r="AF685" s="11"/>
      <c r="AG685" s="11"/>
      <c r="AH685" s="11"/>
      <c r="AI685" s="11"/>
      <c r="AJ685" s="11"/>
      <c r="AK685" s="11"/>
    </row>
    <row r="686" spans="2:37" ht="15.75" customHeight="1" x14ac:dyDescent="0.45">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c r="AB686" s="11"/>
      <c r="AC686" s="11"/>
      <c r="AD686" s="11"/>
      <c r="AE686" s="11"/>
      <c r="AF686" s="11"/>
      <c r="AG686" s="11"/>
      <c r="AH686" s="11"/>
      <c r="AI686" s="11"/>
      <c r="AJ686" s="11"/>
      <c r="AK686" s="11"/>
    </row>
    <row r="687" spans="2:37" ht="15.75" customHeight="1" x14ac:dyDescent="0.45">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c r="AB687" s="11"/>
      <c r="AC687" s="11"/>
      <c r="AD687" s="11"/>
      <c r="AE687" s="11"/>
      <c r="AF687" s="11"/>
      <c r="AG687" s="11"/>
      <c r="AH687" s="11"/>
      <c r="AI687" s="11"/>
      <c r="AJ687" s="11"/>
      <c r="AK687" s="11"/>
    </row>
    <row r="688" spans="2:37" ht="15.75" customHeight="1" x14ac:dyDescent="0.45">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c r="AB688" s="11"/>
      <c r="AC688" s="11"/>
      <c r="AD688" s="11"/>
      <c r="AE688" s="11"/>
      <c r="AF688" s="11"/>
      <c r="AG688" s="11"/>
      <c r="AH688" s="11"/>
      <c r="AI688" s="11"/>
      <c r="AJ688" s="11"/>
      <c r="AK688" s="11"/>
    </row>
    <row r="689" spans="2:37" ht="15.75" customHeight="1" x14ac:dyDescent="0.45">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c r="AB689" s="11"/>
      <c r="AC689" s="11"/>
      <c r="AD689" s="11"/>
      <c r="AE689" s="11"/>
      <c r="AF689" s="11"/>
      <c r="AG689" s="11"/>
      <c r="AH689" s="11"/>
      <c r="AI689" s="11"/>
      <c r="AJ689" s="11"/>
      <c r="AK689" s="11"/>
    </row>
    <row r="690" spans="2:37" ht="15.75" customHeight="1" x14ac:dyDescent="0.45">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c r="AB690" s="11"/>
      <c r="AC690" s="11"/>
      <c r="AD690" s="11"/>
      <c r="AE690" s="11"/>
      <c r="AF690" s="11"/>
      <c r="AG690" s="11"/>
      <c r="AH690" s="11"/>
      <c r="AI690" s="11"/>
      <c r="AJ690" s="11"/>
      <c r="AK690" s="11"/>
    </row>
    <row r="691" spans="2:37" ht="15.75" customHeight="1" x14ac:dyDescent="0.45">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c r="AB691" s="11"/>
      <c r="AC691" s="11"/>
      <c r="AD691" s="11"/>
      <c r="AE691" s="11"/>
      <c r="AF691" s="11"/>
      <c r="AG691" s="11"/>
      <c r="AH691" s="11"/>
      <c r="AI691" s="11"/>
      <c r="AJ691" s="11"/>
      <c r="AK691" s="11"/>
    </row>
    <row r="692" spans="2:37" ht="15.75" customHeight="1" x14ac:dyDescent="0.45">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c r="AB692" s="11"/>
      <c r="AC692" s="11"/>
      <c r="AD692" s="11"/>
      <c r="AE692" s="11"/>
      <c r="AF692" s="11"/>
      <c r="AG692" s="11"/>
      <c r="AH692" s="11"/>
      <c r="AI692" s="11"/>
      <c r="AJ692" s="11"/>
      <c r="AK692" s="11"/>
    </row>
    <row r="693" spans="2:37" ht="15.75" customHeight="1" x14ac:dyDescent="0.45">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c r="AB693" s="11"/>
      <c r="AC693" s="11"/>
      <c r="AD693" s="11"/>
      <c r="AE693" s="11"/>
      <c r="AF693" s="11"/>
      <c r="AG693" s="11"/>
      <c r="AH693" s="11"/>
      <c r="AI693" s="11"/>
      <c r="AJ693" s="11"/>
      <c r="AK693" s="11"/>
    </row>
    <row r="694" spans="2:37" ht="15.75" customHeight="1" x14ac:dyDescent="0.45">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c r="AB694" s="11"/>
      <c r="AC694" s="11"/>
      <c r="AD694" s="11"/>
      <c r="AE694" s="11"/>
      <c r="AF694" s="11"/>
      <c r="AG694" s="11"/>
      <c r="AH694" s="11"/>
      <c r="AI694" s="11"/>
      <c r="AJ694" s="11"/>
      <c r="AK694" s="11"/>
    </row>
    <row r="695" spans="2:37" ht="15.75" customHeight="1" x14ac:dyDescent="0.45">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c r="AB695" s="11"/>
      <c r="AC695" s="11"/>
      <c r="AD695" s="11"/>
      <c r="AE695" s="11"/>
      <c r="AF695" s="11"/>
      <c r="AG695" s="11"/>
      <c r="AH695" s="11"/>
      <c r="AI695" s="11"/>
      <c r="AJ695" s="11"/>
      <c r="AK695" s="11"/>
    </row>
    <row r="696" spans="2:37" ht="15.75" customHeight="1" x14ac:dyDescent="0.45">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c r="AB696" s="11"/>
      <c r="AC696" s="11"/>
      <c r="AD696" s="11"/>
      <c r="AE696" s="11"/>
      <c r="AF696" s="11"/>
      <c r="AG696" s="11"/>
      <c r="AH696" s="11"/>
      <c r="AI696" s="11"/>
      <c r="AJ696" s="11"/>
      <c r="AK696" s="11"/>
    </row>
    <row r="697" spans="2:37" ht="15.75" customHeight="1" x14ac:dyDescent="0.45">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c r="AB697" s="11"/>
      <c r="AC697" s="11"/>
      <c r="AD697" s="11"/>
      <c r="AE697" s="11"/>
      <c r="AF697" s="11"/>
      <c r="AG697" s="11"/>
      <c r="AH697" s="11"/>
      <c r="AI697" s="11"/>
      <c r="AJ697" s="11"/>
      <c r="AK697" s="11"/>
    </row>
    <row r="698" spans="2:37" ht="15.75" customHeight="1" x14ac:dyDescent="0.45">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c r="AB698" s="11"/>
      <c r="AC698" s="11"/>
      <c r="AD698" s="11"/>
      <c r="AE698" s="11"/>
      <c r="AF698" s="11"/>
      <c r="AG698" s="11"/>
      <c r="AH698" s="11"/>
      <c r="AI698" s="11"/>
      <c r="AJ698" s="11"/>
      <c r="AK698" s="11"/>
    </row>
    <row r="699" spans="2:37" ht="15.75" customHeight="1" x14ac:dyDescent="0.45">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c r="AB699" s="11"/>
      <c r="AC699" s="11"/>
      <c r="AD699" s="11"/>
      <c r="AE699" s="11"/>
      <c r="AF699" s="11"/>
      <c r="AG699" s="11"/>
      <c r="AH699" s="11"/>
      <c r="AI699" s="11"/>
      <c r="AJ699" s="11"/>
      <c r="AK699" s="11"/>
    </row>
    <row r="700" spans="2:37" ht="15.75" customHeight="1" x14ac:dyDescent="0.45">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c r="AB700" s="11"/>
      <c r="AC700" s="11"/>
      <c r="AD700" s="11"/>
      <c r="AE700" s="11"/>
      <c r="AF700" s="11"/>
      <c r="AG700" s="11"/>
      <c r="AH700" s="11"/>
      <c r="AI700" s="11"/>
      <c r="AJ700" s="11"/>
      <c r="AK700" s="11"/>
    </row>
    <row r="701" spans="2:37" ht="15.75" customHeight="1" x14ac:dyDescent="0.45">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c r="AB701" s="11"/>
      <c r="AC701" s="11"/>
      <c r="AD701" s="11"/>
      <c r="AE701" s="11"/>
      <c r="AF701" s="11"/>
      <c r="AG701" s="11"/>
      <c r="AH701" s="11"/>
      <c r="AI701" s="11"/>
      <c r="AJ701" s="11"/>
      <c r="AK701" s="11"/>
    </row>
    <row r="702" spans="2:37" ht="15.75" customHeight="1" x14ac:dyDescent="0.45">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c r="AB702" s="11"/>
      <c r="AC702" s="11"/>
      <c r="AD702" s="11"/>
      <c r="AE702" s="11"/>
      <c r="AF702" s="11"/>
      <c r="AG702" s="11"/>
      <c r="AH702" s="11"/>
      <c r="AI702" s="11"/>
      <c r="AJ702" s="11"/>
      <c r="AK702" s="11"/>
    </row>
    <row r="703" spans="2:37" ht="15.75" customHeight="1" x14ac:dyDescent="0.45">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c r="AB703" s="11"/>
      <c r="AC703" s="11"/>
      <c r="AD703" s="11"/>
      <c r="AE703" s="11"/>
      <c r="AF703" s="11"/>
      <c r="AG703" s="11"/>
      <c r="AH703" s="11"/>
      <c r="AI703" s="11"/>
      <c r="AJ703" s="11"/>
      <c r="AK703" s="11"/>
    </row>
    <row r="704" spans="2:37" ht="15.75" customHeight="1" x14ac:dyDescent="0.45">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c r="AB704" s="11"/>
      <c r="AC704" s="11"/>
      <c r="AD704" s="11"/>
      <c r="AE704" s="11"/>
      <c r="AF704" s="11"/>
      <c r="AG704" s="11"/>
      <c r="AH704" s="11"/>
      <c r="AI704" s="11"/>
      <c r="AJ704" s="11"/>
      <c r="AK704" s="11"/>
    </row>
    <row r="705" spans="2:37" ht="15.75" customHeight="1" x14ac:dyDescent="0.45">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c r="AB705" s="11"/>
      <c r="AC705" s="11"/>
      <c r="AD705" s="11"/>
      <c r="AE705" s="11"/>
      <c r="AF705" s="11"/>
      <c r="AG705" s="11"/>
      <c r="AH705" s="11"/>
      <c r="AI705" s="11"/>
      <c r="AJ705" s="11"/>
      <c r="AK705" s="11"/>
    </row>
    <row r="706" spans="2:37" ht="15.75" customHeight="1" x14ac:dyDescent="0.45">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c r="AB706" s="11"/>
      <c r="AC706" s="11"/>
      <c r="AD706" s="11"/>
      <c r="AE706" s="11"/>
      <c r="AF706" s="11"/>
      <c r="AG706" s="11"/>
      <c r="AH706" s="11"/>
      <c r="AI706" s="11"/>
      <c r="AJ706" s="11"/>
      <c r="AK706" s="11"/>
    </row>
    <row r="707" spans="2:37" ht="15.75" customHeight="1" x14ac:dyDescent="0.45">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c r="AB707" s="11"/>
      <c r="AC707" s="11"/>
      <c r="AD707" s="11"/>
      <c r="AE707" s="11"/>
      <c r="AF707" s="11"/>
      <c r="AG707" s="11"/>
      <c r="AH707" s="11"/>
      <c r="AI707" s="11"/>
      <c r="AJ707" s="11"/>
      <c r="AK707" s="11"/>
    </row>
    <row r="708" spans="2:37" ht="15.75" customHeight="1" x14ac:dyDescent="0.45">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c r="AB708" s="11"/>
      <c r="AC708" s="11"/>
      <c r="AD708" s="11"/>
      <c r="AE708" s="11"/>
      <c r="AF708" s="11"/>
      <c r="AG708" s="11"/>
      <c r="AH708" s="11"/>
      <c r="AI708" s="11"/>
      <c r="AJ708" s="11"/>
      <c r="AK708" s="11"/>
    </row>
    <row r="709" spans="2:37" ht="15.75" customHeight="1" x14ac:dyDescent="0.45">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c r="AB709" s="11"/>
      <c r="AC709" s="11"/>
      <c r="AD709" s="11"/>
      <c r="AE709" s="11"/>
      <c r="AF709" s="11"/>
      <c r="AG709" s="11"/>
      <c r="AH709" s="11"/>
      <c r="AI709" s="11"/>
      <c r="AJ709" s="11"/>
      <c r="AK709" s="11"/>
    </row>
    <row r="710" spans="2:37" ht="15.75" customHeight="1" x14ac:dyDescent="0.45">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c r="AB710" s="11"/>
      <c r="AC710" s="11"/>
      <c r="AD710" s="11"/>
      <c r="AE710" s="11"/>
      <c r="AF710" s="11"/>
      <c r="AG710" s="11"/>
      <c r="AH710" s="11"/>
      <c r="AI710" s="11"/>
      <c r="AJ710" s="11"/>
      <c r="AK710" s="11"/>
    </row>
    <row r="711" spans="2:37" ht="15.75" customHeight="1" x14ac:dyDescent="0.45">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c r="AB711" s="11"/>
      <c r="AC711" s="11"/>
      <c r="AD711" s="11"/>
      <c r="AE711" s="11"/>
      <c r="AF711" s="11"/>
      <c r="AG711" s="11"/>
      <c r="AH711" s="11"/>
      <c r="AI711" s="11"/>
      <c r="AJ711" s="11"/>
      <c r="AK711" s="11"/>
    </row>
    <row r="712" spans="2:37" ht="15.75" customHeight="1" x14ac:dyDescent="0.45">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c r="AB712" s="11"/>
      <c r="AC712" s="11"/>
      <c r="AD712" s="11"/>
      <c r="AE712" s="11"/>
      <c r="AF712" s="11"/>
      <c r="AG712" s="11"/>
      <c r="AH712" s="11"/>
      <c r="AI712" s="11"/>
      <c r="AJ712" s="11"/>
      <c r="AK712" s="11"/>
    </row>
    <row r="713" spans="2:37" ht="15.75" customHeight="1" x14ac:dyDescent="0.45">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c r="AB713" s="11"/>
      <c r="AC713" s="11"/>
      <c r="AD713" s="11"/>
      <c r="AE713" s="11"/>
      <c r="AF713" s="11"/>
      <c r="AG713" s="11"/>
      <c r="AH713" s="11"/>
      <c r="AI713" s="11"/>
      <c r="AJ713" s="11"/>
      <c r="AK713" s="11"/>
    </row>
    <row r="714" spans="2:37" ht="15.75" customHeight="1" x14ac:dyDescent="0.45">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c r="AB714" s="11"/>
      <c r="AC714" s="11"/>
      <c r="AD714" s="11"/>
      <c r="AE714" s="11"/>
      <c r="AF714" s="11"/>
      <c r="AG714" s="11"/>
      <c r="AH714" s="11"/>
      <c r="AI714" s="11"/>
      <c r="AJ714" s="11"/>
      <c r="AK714" s="11"/>
    </row>
    <row r="715" spans="2:37" ht="15.75" customHeight="1" x14ac:dyDescent="0.45">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c r="AB715" s="11"/>
      <c r="AC715" s="11"/>
      <c r="AD715" s="11"/>
      <c r="AE715" s="11"/>
      <c r="AF715" s="11"/>
      <c r="AG715" s="11"/>
      <c r="AH715" s="11"/>
      <c r="AI715" s="11"/>
      <c r="AJ715" s="11"/>
      <c r="AK715" s="11"/>
    </row>
    <row r="716" spans="2:37" ht="15.75" customHeight="1" x14ac:dyDescent="0.45">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c r="AB716" s="11"/>
      <c r="AC716" s="11"/>
      <c r="AD716" s="11"/>
      <c r="AE716" s="11"/>
      <c r="AF716" s="11"/>
      <c r="AG716" s="11"/>
      <c r="AH716" s="11"/>
      <c r="AI716" s="11"/>
      <c r="AJ716" s="11"/>
      <c r="AK716" s="11"/>
    </row>
    <row r="717" spans="2:37" ht="15.75" customHeight="1" x14ac:dyDescent="0.45">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c r="AB717" s="11"/>
      <c r="AC717" s="11"/>
      <c r="AD717" s="11"/>
      <c r="AE717" s="11"/>
      <c r="AF717" s="11"/>
      <c r="AG717" s="11"/>
      <c r="AH717" s="11"/>
      <c r="AI717" s="11"/>
      <c r="AJ717" s="11"/>
      <c r="AK717" s="11"/>
    </row>
    <row r="718" spans="2:37" ht="15.75" customHeight="1" x14ac:dyDescent="0.45">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c r="AB718" s="11"/>
      <c r="AC718" s="11"/>
      <c r="AD718" s="11"/>
      <c r="AE718" s="11"/>
      <c r="AF718" s="11"/>
      <c r="AG718" s="11"/>
      <c r="AH718" s="11"/>
      <c r="AI718" s="11"/>
      <c r="AJ718" s="11"/>
      <c r="AK718" s="11"/>
    </row>
    <row r="719" spans="2:37" ht="15.75" customHeight="1" x14ac:dyDescent="0.45">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c r="AB719" s="11"/>
      <c r="AC719" s="11"/>
      <c r="AD719" s="11"/>
      <c r="AE719" s="11"/>
      <c r="AF719" s="11"/>
      <c r="AG719" s="11"/>
      <c r="AH719" s="11"/>
      <c r="AI719" s="11"/>
      <c r="AJ719" s="11"/>
      <c r="AK719" s="11"/>
    </row>
    <row r="720" spans="2:37" ht="15.75" customHeight="1" x14ac:dyDescent="0.45">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c r="AB720" s="11"/>
      <c r="AC720" s="11"/>
      <c r="AD720" s="11"/>
      <c r="AE720" s="11"/>
      <c r="AF720" s="11"/>
      <c r="AG720" s="11"/>
      <c r="AH720" s="11"/>
      <c r="AI720" s="11"/>
      <c r="AJ720" s="11"/>
      <c r="AK720" s="11"/>
    </row>
    <row r="721" spans="2:37" ht="15.75" customHeight="1" x14ac:dyDescent="0.45">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c r="AB721" s="11"/>
      <c r="AC721" s="11"/>
      <c r="AD721" s="11"/>
      <c r="AE721" s="11"/>
      <c r="AF721" s="11"/>
      <c r="AG721" s="11"/>
      <c r="AH721" s="11"/>
      <c r="AI721" s="11"/>
      <c r="AJ721" s="11"/>
      <c r="AK721" s="11"/>
    </row>
    <row r="722" spans="2:37" ht="15.75" customHeight="1" x14ac:dyDescent="0.45">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c r="AB722" s="11"/>
      <c r="AC722" s="11"/>
      <c r="AD722" s="11"/>
      <c r="AE722" s="11"/>
      <c r="AF722" s="11"/>
      <c r="AG722" s="11"/>
      <c r="AH722" s="11"/>
      <c r="AI722" s="11"/>
      <c r="AJ722" s="11"/>
      <c r="AK722" s="11"/>
    </row>
    <row r="723" spans="2:37" ht="15.75" customHeight="1" x14ac:dyDescent="0.45">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c r="AB723" s="11"/>
      <c r="AC723" s="11"/>
      <c r="AD723" s="11"/>
      <c r="AE723" s="11"/>
      <c r="AF723" s="11"/>
      <c r="AG723" s="11"/>
      <c r="AH723" s="11"/>
      <c r="AI723" s="11"/>
      <c r="AJ723" s="11"/>
      <c r="AK723" s="11"/>
    </row>
    <row r="724" spans="2:37" ht="15.75" customHeight="1" x14ac:dyDescent="0.45">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c r="AB724" s="11"/>
      <c r="AC724" s="11"/>
      <c r="AD724" s="11"/>
      <c r="AE724" s="11"/>
      <c r="AF724" s="11"/>
      <c r="AG724" s="11"/>
      <c r="AH724" s="11"/>
      <c r="AI724" s="11"/>
      <c r="AJ724" s="11"/>
      <c r="AK724" s="11"/>
    </row>
    <row r="725" spans="2:37" ht="15.75" customHeight="1" x14ac:dyDescent="0.45">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c r="AB725" s="11"/>
      <c r="AC725" s="11"/>
      <c r="AD725" s="11"/>
      <c r="AE725" s="11"/>
      <c r="AF725" s="11"/>
      <c r="AG725" s="11"/>
      <c r="AH725" s="11"/>
      <c r="AI725" s="11"/>
      <c r="AJ725" s="11"/>
      <c r="AK725" s="11"/>
    </row>
    <row r="726" spans="2:37" ht="15.75" customHeight="1" x14ac:dyDescent="0.45">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c r="AB726" s="11"/>
      <c r="AC726" s="11"/>
      <c r="AD726" s="11"/>
      <c r="AE726" s="11"/>
      <c r="AF726" s="11"/>
      <c r="AG726" s="11"/>
      <c r="AH726" s="11"/>
      <c r="AI726" s="11"/>
      <c r="AJ726" s="11"/>
      <c r="AK726" s="11"/>
    </row>
    <row r="727" spans="2:37" ht="15.75" customHeight="1" x14ac:dyDescent="0.45">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c r="AB727" s="11"/>
      <c r="AC727" s="11"/>
      <c r="AD727" s="11"/>
      <c r="AE727" s="11"/>
      <c r="AF727" s="11"/>
      <c r="AG727" s="11"/>
      <c r="AH727" s="11"/>
      <c r="AI727" s="11"/>
      <c r="AJ727" s="11"/>
      <c r="AK727" s="11"/>
    </row>
    <row r="728" spans="2:37" ht="15.75" customHeight="1" x14ac:dyDescent="0.45">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c r="AB728" s="11"/>
      <c r="AC728" s="11"/>
      <c r="AD728" s="11"/>
      <c r="AE728" s="11"/>
      <c r="AF728" s="11"/>
      <c r="AG728" s="11"/>
      <c r="AH728" s="11"/>
      <c r="AI728" s="11"/>
      <c r="AJ728" s="11"/>
      <c r="AK728" s="11"/>
    </row>
    <row r="729" spans="2:37" ht="15.75" customHeight="1" x14ac:dyDescent="0.45">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c r="AB729" s="11"/>
      <c r="AC729" s="11"/>
      <c r="AD729" s="11"/>
      <c r="AE729" s="11"/>
      <c r="AF729" s="11"/>
      <c r="AG729" s="11"/>
      <c r="AH729" s="11"/>
      <c r="AI729" s="11"/>
      <c r="AJ729" s="11"/>
      <c r="AK729" s="11"/>
    </row>
    <row r="730" spans="2:37" ht="15.75" customHeight="1" x14ac:dyDescent="0.45">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c r="AB730" s="11"/>
      <c r="AC730" s="11"/>
      <c r="AD730" s="11"/>
      <c r="AE730" s="11"/>
      <c r="AF730" s="11"/>
      <c r="AG730" s="11"/>
      <c r="AH730" s="11"/>
      <c r="AI730" s="11"/>
      <c r="AJ730" s="11"/>
      <c r="AK730" s="11"/>
    </row>
    <row r="731" spans="2:37" ht="15.75" customHeight="1" x14ac:dyDescent="0.45">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c r="AB731" s="11"/>
      <c r="AC731" s="11"/>
      <c r="AD731" s="11"/>
      <c r="AE731" s="11"/>
      <c r="AF731" s="11"/>
      <c r="AG731" s="11"/>
      <c r="AH731" s="11"/>
      <c r="AI731" s="11"/>
      <c r="AJ731" s="11"/>
      <c r="AK731" s="11"/>
    </row>
    <row r="732" spans="2:37" ht="15.75" customHeight="1" x14ac:dyDescent="0.45">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c r="AB732" s="11"/>
      <c r="AC732" s="11"/>
      <c r="AD732" s="11"/>
      <c r="AE732" s="11"/>
      <c r="AF732" s="11"/>
      <c r="AG732" s="11"/>
      <c r="AH732" s="11"/>
      <c r="AI732" s="11"/>
      <c r="AJ732" s="11"/>
      <c r="AK732" s="11"/>
    </row>
    <row r="733" spans="2:37" ht="15.75" customHeight="1" x14ac:dyDescent="0.45">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c r="AB733" s="11"/>
      <c r="AC733" s="11"/>
      <c r="AD733" s="11"/>
      <c r="AE733" s="11"/>
      <c r="AF733" s="11"/>
      <c r="AG733" s="11"/>
      <c r="AH733" s="11"/>
      <c r="AI733" s="11"/>
      <c r="AJ733" s="11"/>
      <c r="AK733" s="11"/>
    </row>
    <row r="734" spans="2:37" ht="15.75" customHeight="1" x14ac:dyDescent="0.45">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c r="AB734" s="11"/>
      <c r="AC734" s="11"/>
      <c r="AD734" s="11"/>
      <c r="AE734" s="11"/>
      <c r="AF734" s="11"/>
      <c r="AG734" s="11"/>
      <c r="AH734" s="11"/>
      <c r="AI734" s="11"/>
      <c r="AJ734" s="11"/>
      <c r="AK734" s="11"/>
    </row>
    <row r="735" spans="2:37" ht="15.75" customHeight="1" x14ac:dyDescent="0.45">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c r="AB735" s="11"/>
      <c r="AC735" s="11"/>
      <c r="AD735" s="11"/>
      <c r="AE735" s="11"/>
      <c r="AF735" s="11"/>
      <c r="AG735" s="11"/>
      <c r="AH735" s="11"/>
      <c r="AI735" s="11"/>
      <c r="AJ735" s="11"/>
      <c r="AK735" s="11"/>
    </row>
    <row r="736" spans="2:37" ht="15.75" customHeight="1" x14ac:dyDescent="0.45">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c r="AB736" s="11"/>
      <c r="AC736" s="11"/>
      <c r="AD736" s="11"/>
      <c r="AE736" s="11"/>
      <c r="AF736" s="11"/>
      <c r="AG736" s="11"/>
      <c r="AH736" s="11"/>
      <c r="AI736" s="11"/>
      <c r="AJ736" s="11"/>
      <c r="AK736" s="11"/>
    </row>
    <row r="737" spans="2:37" ht="15.75" customHeight="1" x14ac:dyDescent="0.45">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c r="AB737" s="11"/>
      <c r="AC737" s="11"/>
      <c r="AD737" s="11"/>
      <c r="AE737" s="11"/>
      <c r="AF737" s="11"/>
      <c r="AG737" s="11"/>
      <c r="AH737" s="11"/>
      <c r="AI737" s="11"/>
      <c r="AJ737" s="11"/>
      <c r="AK737" s="11"/>
    </row>
    <row r="738" spans="2:37" ht="15.75" customHeight="1" x14ac:dyDescent="0.45">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c r="AB738" s="11"/>
      <c r="AC738" s="11"/>
      <c r="AD738" s="11"/>
      <c r="AE738" s="11"/>
      <c r="AF738" s="11"/>
      <c r="AG738" s="11"/>
      <c r="AH738" s="11"/>
      <c r="AI738" s="11"/>
      <c r="AJ738" s="11"/>
      <c r="AK738" s="11"/>
    </row>
    <row r="739" spans="2:37" ht="15.75" customHeight="1" x14ac:dyDescent="0.45">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c r="AB739" s="11"/>
      <c r="AC739" s="11"/>
      <c r="AD739" s="11"/>
      <c r="AE739" s="11"/>
      <c r="AF739" s="11"/>
      <c r="AG739" s="11"/>
      <c r="AH739" s="11"/>
      <c r="AI739" s="11"/>
      <c r="AJ739" s="11"/>
      <c r="AK739" s="11"/>
    </row>
    <row r="740" spans="2:37" ht="15.75" customHeight="1" x14ac:dyDescent="0.45">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c r="AB740" s="11"/>
      <c r="AC740" s="11"/>
      <c r="AD740" s="11"/>
      <c r="AE740" s="11"/>
      <c r="AF740" s="11"/>
      <c r="AG740" s="11"/>
      <c r="AH740" s="11"/>
      <c r="AI740" s="11"/>
      <c r="AJ740" s="11"/>
      <c r="AK740" s="11"/>
    </row>
    <row r="741" spans="2:37" ht="15.75" customHeight="1" x14ac:dyDescent="0.45">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c r="AB741" s="11"/>
      <c r="AC741" s="11"/>
      <c r="AD741" s="11"/>
      <c r="AE741" s="11"/>
      <c r="AF741" s="11"/>
      <c r="AG741" s="11"/>
      <c r="AH741" s="11"/>
      <c r="AI741" s="11"/>
      <c r="AJ741" s="11"/>
      <c r="AK741" s="11"/>
    </row>
    <row r="742" spans="2:37" ht="15.75" customHeight="1" x14ac:dyDescent="0.45">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c r="AB742" s="11"/>
      <c r="AC742" s="11"/>
      <c r="AD742" s="11"/>
      <c r="AE742" s="11"/>
      <c r="AF742" s="11"/>
      <c r="AG742" s="11"/>
      <c r="AH742" s="11"/>
      <c r="AI742" s="11"/>
      <c r="AJ742" s="11"/>
      <c r="AK742" s="11"/>
    </row>
    <row r="743" spans="2:37" ht="15.75" customHeight="1" x14ac:dyDescent="0.45">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c r="AB743" s="11"/>
      <c r="AC743" s="11"/>
      <c r="AD743" s="11"/>
      <c r="AE743" s="11"/>
      <c r="AF743" s="11"/>
      <c r="AG743" s="11"/>
      <c r="AH743" s="11"/>
      <c r="AI743" s="11"/>
      <c r="AJ743" s="11"/>
      <c r="AK743" s="11"/>
    </row>
    <row r="744" spans="2:37" ht="15.75" customHeight="1" x14ac:dyDescent="0.45">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c r="AB744" s="11"/>
      <c r="AC744" s="11"/>
      <c r="AD744" s="11"/>
      <c r="AE744" s="11"/>
      <c r="AF744" s="11"/>
      <c r="AG744" s="11"/>
      <c r="AH744" s="11"/>
      <c r="AI744" s="11"/>
      <c r="AJ744" s="11"/>
      <c r="AK744" s="11"/>
    </row>
    <row r="745" spans="2:37" ht="15.75" customHeight="1" x14ac:dyDescent="0.45">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c r="AB745" s="11"/>
      <c r="AC745" s="11"/>
      <c r="AD745" s="11"/>
      <c r="AE745" s="11"/>
      <c r="AF745" s="11"/>
      <c r="AG745" s="11"/>
      <c r="AH745" s="11"/>
      <c r="AI745" s="11"/>
      <c r="AJ745" s="11"/>
      <c r="AK745" s="11"/>
    </row>
    <row r="746" spans="2:37" ht="15.75" customHeight="1" x14ac:dyDescent="0.45">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c r="AB746" s="11"/>
      <c r="AC746" s="11"/>
      <c r="AD746" s="11"/>
      <c r="AE746" s="11"/>
      <c r="AF746" s="11"/>
      <c r="AG746" s="11"/>
      <c r="AH746" s="11"/>
      <c r="AI746" s="11"/>
      <c r="AJ746" s="11"/>
      <c r="AK746" s="11"/>
    </row>
    <row r="747" spans="2:37" ht="15.75" customHeight="1" x14ac:dyDescent="0.45">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c r="AB747" s="11"/>
      <c r="AC747" s="11"/>
      <c r="AD747" s="11"/>
      <c r="AE747" s="11"/>
      <c r="AF747" s="11"/>
      <c r="AG747" s="11"/>
      <c r="AH747" s="11"/>
      <c r="AI747" s="11"/>
      <c r="AJ747" s="11"/>
      <c r="AK747" s="11"/>
    </row>
    <row r="748" spans="2:37" ht="15.75" customHeight="1" x14ac:dyDescent="0.45">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c r="AB748" s="11"/>
      <c r="AC748" s="11"/>
      <c r="AD748" s="11"/>
      <c r="AE748" s="11"/>
      <c r="AF748" s="11"/>
      <c r="AG748" s="11"/>
      <c r="AH748" s="11"/>
      <c r="AI748" s="11"/>
      <c r="AJ748" s="11"/>
      <c r="AK748" s="11"/>
    </row>
    <row r="749" spans="2:37" ht="15.75" customHeight="1" x14ac:dyDescent="0.45">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c r="AB749" s="11"/>
      <c r="AC749" s="11"/>
      <c r="AD749" s="11"/>
      <c r="AE749" s="11"/>
      <c r="AF749" s="11"/>
      <c r="AG749" s="11"/>
      <c r="AH749" s="11"/>
      <c r="AI749" s="11"/>
      <c r="AJ749" s="11"/>
      <c r="AK749" s="11"/>
    </row>
    <row r="750" spans="2:37" ht="15.75" customHeight="1" x14ac:dyDescent="0.45">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c r="AB750" s="11"/>
      <c r="AC750" s="11"/>
      <c r="AD750" s="11"/>
      <c r="AE750" s="11"/>
      <c r="AF750" s="11"/>
      <c r="AG750" s="11"/>
      <c r="AH750" s="11"/>
      <c r="AI750" s="11"/>
      <c r="AJ750" s="11"/>
      <c r="AK750" s="11"/>
    </row>
    <row r="751" spans="2:37" ht="15.75" customHeight="1" x14ac:dyDescent="0.45">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c r="AB751" s="11"/>
      <c r="AC751" s="11"/>
      <c r="AD751" s="11"/>
      <c r="AE751" s="11"/>
      <c r="AF751" s="11"/>
      <c r="AG751" s="11"/>
      <c r="AH751" s="11"/>
      <c r="AI751" s="11"/>
      <c r="AJ751" s="11"/>
      <c r="AK751" s="11"/>
    </row>
    <row r="752" spans="2:37" ht="15.75" customHeight="1" x14ac:dyDescent="0.45">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c r="AB752" s="11"/>
      <c r="AC752" s="11"/>
      <c r="AD752" s="11"/>
      <c r="AE752" s="11"/>
      <c r="AF752" s="11"/>
      <c r="AG752" s="11"/>
      <c r="AH752" s="11"/>
      <c r="AI752" s="11"/>
      <c r="AJ752" s="11"/>
      <c r="AK752" s="11"/>
    </row>
    <row r="753" spans="2:37" ht="15.75" customHeight="1" x14ac:dyDescent="0.45">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c r="AB753" s="11"/>
      <c r="AC753" s="11"/>
      <c r="AD753" s="11"/>
      <c r="AE753" s="11"/>
      <c r="AF753" s="11"/>
      <c r="AG753" s="11"/>
      <c r="AH753" s="11"/>
      <c r="AI753" s="11"/>
      <c r="AJ753" s="11"/>
      <c r="AK753" s="11"/>
    </row>
    <row r="754" spans="2:37" ht="15.75" customHeight="1" x14ac:dyDescent="0.45">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c r="AB754" s="11"/>
      <c r="AC754" s="11"/>
      <c r="AD754" s="11"/>
      <c r="AE754" s="11"/>
      <c r="AF754" s="11"/>
      <c r="AG754" s="11"/>
      <c r="AH754" s="11"/>
      <c r="AI754" s="11"/>
      <c r="AJ754" s="11"/>
      <c r="AK754" s="11"/>
    </row>
    <row r="755" spans="2:37" ht="15.75" customHeight="1" x14ac:dyDescent="0.45">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c r="AB755" s="11"/>
      <c r="AC755" s="11"/>
      <c r="AD755" s="11"/>
      <c r="AE755" s="11"/>
      <c r="AF755" s="11"/>
      <c r="AG755" s="11"/>
      <c r="AH755" s="11"/>
      <c r="AI755" s="11"/>
      <c r="AJ755" s="11"/>
      <c r="AK755" s="11"/>
    </row>
    <row r="756" spans="2:37" ht="15.75" customHeight="1" x14ac:dyDescent="0.45">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c r="AB756" s="11"/>
      <c r="AC756" s="11"/>
      <c r="AD756" s="11"/>
      <c r="AE756" s="11"/>
      <c r="AF756" s="11"/>
      <c r="AG756" s="11"/>
      <c r="AH756" s="11"/>
      <c r="AI756" s="11"/>
      <c r="AJ756" s="11"/>
      <c r="AK756" s="11"/>
    </row>
    <row r="757" spans="2:37" ht="15.75" customHeight="1" x14ac:dyDescent="0.45">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c r="AB757" s="11"/>
      <c r="AC757" s="11"/>
      <c r="AD757" s="11"/>
      <c r="AE757" s="11"/>
      <c r="AF757" s="11"/>
      <c r="AG757" s="11"/>
      <c r="AH757" s="11"/>
      <c r="AI757" s="11"/>
      <c r="AJ757" s="11"/>
      <c r="AK757" s="11"/>
    </row>
    <row r="758" spans="2:37" ht="15.75" customHeight="1" x14ac:dyDescent="0.45">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c r="AB758" s="11"/>
      <c r="AC758" s="11"/>
      <c r="AD758" s="11"/>
      <c r="AE758" s="11"/>
      <c r="AF758" s="11"/>
      <c r="AG758" s="11"/>
      <c r="AH758" s="11"/>
      <c r="AI758" s="11"/>
      <c r="AJ758" s="11"/>
      <c r="AK758" s="11"/>
    </row>
    <row r="759" spans="2:37" ht="15.75" customHeight="1" x14ac:dyDescent="0.45">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c r="AB759" s="11"/>
      <c r="AC759" s="11"/>
      <c r="AD759" s="11"/>
      <c r="AE759" s="11"/>
      <c r="AF759" s="11"/>
      <c r="AG759" s="11"/>
      <c r="AH759" s="11"/>
      <c r="AI759" s="11"/>
      <c r="AJ759" s="11"/>
      <c r="AK759" s="11"/>
    </row>
    <row r="760" spans="2:37" ht="15.75" customHeight="1" x14ac:dyDescent="0.45">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c r="AB760" s="11"/>
      <c r="AC760" s="11"/>
      <c r="AD760" s="11"/>
      <c r="AE760" s="11"/>
      <c r="AF760" s="11"/>
      <c r="AG760" s="11"/>
      <c r="AH760" s="11"/>
      <c r="AI760" s="11"/>
      <c r="AJ760" s="11"/>
      <c r="AK760" s="11"/>
    </row>
    <row r="761" spans="2:37" ht="15.75" customHeight="1" x14ac:dyDescent="0.45">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c r="AB761" s="11"/>
      <c r="AC761" s="11"/>
      <c r="AD761" s="11"/>
      <c r="AE761" s="11"/>
      <c r="AF761" s="11"/>
      <c r="AG761" s="11"/>
      <c r="AH761" s="11"/>
      <c r="AI761" s="11"/>
      <c r="AJ761" s="11"/>
      <c r="AK761" s="11"/>
    </row>
    <row r="762" spans="2:37" ht="15.75" customHeight="1" x14ac:dyDescent="0.45">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c r="AB762" s="11"/>
      <c r="AC762" s="11"/>
      <c r="AD762" s="11"/>
      <c r="AE762" s="11"/>
      <c r="AF762" s="11"/>
      <c r="AG762" s="11"/>
      <c r="AH762" s="11"/>
      <c r="AI762" s="11"/>
      <c r="AJ762" s="11"/>
      <c r="AK762" s="11"/>
    </row>
    <row r="763" spans="2:37" ht="15.75" customHeight="1" x14ac:dyDescent="0.45">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c r="AB763" s="11"/>
      <c r="AC763" s="11"/>
      <c r="AD763" s="11"/>
      <c r="AE763" s="11"/>
      <c r="AF763" s="11"/>
      <c r="AG763" s="11"/>
      <c r="AH763" s="11"/>
      <c r="AI763" s="11"/>
      <c r="AJ763" s="11"/>
      <c r="AK763" s="11"/>
    </row>
    <row r="764" spans="2:37" ht="15.75" customHeight="1" x14ac:dyDescent="0.45">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c r="AB764" s="11"/>
      <c r="AC764" s="11"/>
      <c r="AD764" s="11"/>
      <c r="AE764" s="11"/>
      <c r="AF764" s="11"/>
      <c r="AG764" s="11"/>
      <c r="AH764" s="11"/>
      <c r="AI764" s="11"/>
      <c r="AJ764" s="11"/>
      <c r="AK764" s="11"/>
    </row>
    <row r="765" spans="2:37" ht="15.75" customHeight="1" x14ac:dyDescent="0.45">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c r="AB765" s="11"/>
      <c r="AC765" s="11"/>
      <c r="AD765" s="11"/>
      <c r="AE765" s="11"/>
      <c r="AF765" s="11"/>
      <c r="AG765" s="11"/>
      <c r="AH765" s="11"/>
      <c r="AI765" s="11"/>
      <c r="AJ765" s="11"/>
      <c r="AK765" s="11"/>
    </row>
    <row r="766" spans="2:37" ht="15.75" customHeight="1" x14ac:dyDescent="0.45">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c r="AB766" s="11"/>
      <c r="AC766" s="11"/>
      <c r="AD766" s="11"/>
      <c r="AE766" s="11"/>
      <c r="AF766" s="11"/>
      <c r="AG766" s="11"/>
      <c r="AH766" s="11"/>
      <c r="AI766" s="11"/>
      <c r="AJ766" s="11"/>
      <c r="AK766" s="11"/>
    </row>
    <row r="767" spans="2:37" ht="15.75" customHeight="1" x14ac:dyDescent="0.45">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c r="AB767" s="11"/>
      <c r="AC767" s="11"/>
      <c r="AD767" s="11"/>
      <c r="AE767" s="11"/>
      <c r="AF767" s="11"/>
      <c r="AG767" s="11"/>
      <c r="AH767" s="11"/>
      <c r="AI767" s="11"/>
      <c r="AJ767" s="11"/>
      <c r="AK767" s="11"/>
    </row>
    <row r="768" spans="2:37" ht="15.75" customHeight="1" x14ac:dyDescent="0.45">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c r="AB768" s="11"/>
      <c r="AC768" s="11"/>
      <c r="AD768" s="11"/>
      <c r="AE768" s="11"/>
      <c r="AF768" s="11"/>
      <c r="AG768" s="11"/>
      <c r="AH768" s="11"/>
      <c r="AI768" s="11"/>
      <c r="AJ768" s="11"/>
      <c r="AK768" s="11"/>
    </row>
    <row r="769" spans="2:37" ht="15.75" customHeight="1" x14ac:dyDescent="0.45">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c r="AB769" s="11"/>
      <c r="AC769" s="11"/>
      <c r="AD769" s="11"/>
      <c r="AE769" s="11"/>
      <c r="AF769" s="11"/>
      <c r="AG769" s="11"/>
      <c r="AH769" s="11"/>
      <c r="AI769" s="11"/>
      <c r="AJ769" s="11"/>
      <c r="AK769" s="11"/>
    </row>
    <row r="770" spans="2:37" ht="15.75" customHeight="1" x14ac:dyDescent="0.45">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c r="AB770" s="11"/>
      <c r="AC770" s="11"/>
      <c r="AD770" s="11"/>
      <c r="AE770" s="11"/>
      <c r="AF770" s="11"/>
      <c r="AG770" s="11"/>
      <c r="AH770" s="11"/>
      <c r="AI770" s="11"/>
      <c r="AJ770" s="11"/>
      <c r="AK770" s="11"/>
    </row>
    <row r="771" spans="2:37" ht="15.75" customHeight="1" x14ac:dyDescent="0.45">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c r="AB771" s="11"/>
      <c r="AC771" s="11"/>
      <c r="AD771" s="11"/>
      <c r="AE771" s="11"/>
      <c r="AF771" s="11"/>
      <c r="AG771" s="11"/>
      <c r="AH771" s="11"/>
      <c r="AI771" s="11"/>
      <c r="AJ771" s="11"/>
      <c r="AK771" s="11"/>
    </row>
    <row r="772" spans="2:37" ht="15.75" customHeight="1" x14ac:dyDescent="0.45">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c r="AB772" s="11"/>
      <c r="AC772" s="11"/>
      <c r="AD772" s="11"/>
      <c r="AE772" s="11"/>
      <c r="AF772" s="11"/>
      <c r="AG772" s="11"/>
      <c r="AH772" s="11"/>
      <c r="AI772" s="11"/>
      <c r="AJ772" s="11"/>
      <c r="AK772" s="11"/>
    </row>
    <row r="773" spans="2:37" ht="15.75" customHeight="1" x14ac:dyDescent="0.45">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c r="AB773" s="11"/>
      <c r="AC773" s="11"/>
      <c r="AD773" s="11"/>
      <c r="AE773" s="11"/>
      <c r="AF773" s="11"/>
      <c r="AG773" s="11"/>
      <c r="AH773" s="11"/>
      <c r="AI773" s="11"/>
      <c r="AJ773" s="11"/>
      <c r="AK773" s="11"/>
    </row>
    <row r="774" spans="2:37" ht="15.75" customHeight="1" x14ac:dyDescent="0.45">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c r="AB774" s="11"/>
      <c r="AC774" s="11"/>
      <c r="AD774" s="11"/>
      <c r="AE774" s="11"/>
      <c r="AF774" s="11"/>
      <c r="AG774" s="11"/>
      <c r="AH774" s="11"/>
      <c r="AI774" s="11"/>
      <c r="AJ774" s="11"/>
      <c r="AK774" s="11"/>
    </row>
    <row r="775" spans="2:37" ht="15.75" customHeight="1" x14ac:dyDescent="0.45">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c r="AB775" s="11"/>
      <c r="AC775" s="11"/>
      <c r="AD775" s="11"/>
      <c r="AE775" s="11"/>
      <c r="AF775" s="11"/>
      <c r="AG775" s="11"/>
      <c r="AH775" s="11"/>
      <c r="AI775" s="11"/>
      <c r="AJ775" s="11"/>
      <c r="AK775" s="11"/>
    </row>
    <row r="776" spans="2:37" ht="15.75" customHeight="1" x14ac:dyDescent="0.45">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c r="AB776" s="11"/>
      <c r="AC776" s="11"/>
      <c r="AD776" s="11"/>
      <c r="AE776" s="11"/>
      <c r="AF776" s="11"/>
      <c r="AG776" s="11"/>
      <c r="AH776" s="11"/>
      <c r="AI776" s="11"/>
      <c r="AJ776" s="11"/>
      <c r="AK776" s="11"/>
    </row>
    <row r="777" spans="2:37" ht="15.75" customHeight="1" x14ac:dyDescent="0.45">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c r="AB777" s="11"/>
      <c r="AC777" s="11"/>
      <c r="AD777" s="11"/>
      <c r="AE777" s="11"/>
      <c r="AF777" s="11"/>
      <c r="AG777" s="11"/>
      <c r="AH777" s="11"/>
      <c r="AI777" s="11"/>
      <c r="AJ777" s="11"/>
      <c r="AK777" s="11"/>
    </row>
    <row r="778" spans="2:37" ht="15.75" customHeight="1" x14ac:dyDescent="0.45">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c r="AB778" s="11"/>
      <c r="AC778" s="11"/>
      <c r="AD778" s="11"/>
      <c r="AE778" s="11"/>
      <c r="AF778" s="11"/>
      <c r="AG778" s="11"/>
      <c r="AH778" s="11"/>
      <c r="AI778" s="11"/>
      <c r="AJ778" s="11"/>
      <c r="AK778" s="11"/>
    </row>
    <row r="779" spans="2:37" ht="15.75" customHeight="1" x14ac:dyDescent="0.45">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c r="AB779" s="11"/>
      <c r="AC779" s="11"/>
      <c r="AD779" s="11"/>
      <c r="AE779" s="11"/>
      <c r="AF779" s="11"/>
      <c r="AG779" s="11"/>
      <c r="AH779" s="11"/>
      <c r="AI779" s="11"/>
      <c r="AJ779" s="11"/>
      <c r="AK779" s="11"/>
    </row>
    <row r="780" spans="2:37" ht="15.75" customHeight="1" x14ac:dyDescent="0.45">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c r="AB780" s="11"/>
      <c r="AC780" s="11"/>
      <c r="AD780" s="11"/>
      <c r="AE780" s="11"/>
      <c r="AF780" s="11"/>
      <c r="AG780" s="11"/>
      <c r="AH780" s="11"/>
      <c r="AI780" s="11"/>
      <c r="AJ780" s="11"/>
      <c r="AK780" s="11"/>
    </row>
    <row r="781" spans="2:37" ht="15.75" customHeight="1" x14ac:dyDescent="0.45">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c r="AB781" s="11"/>
      <c r="AC781" s="11"/>
      <c r="AD781" s="11"/>
      <c r="AE781" s="11"/>
      <c r="AF781" s="11"/>
      <c r="AG781" s="11"/>
      <c r="AH781" s="11"/>
      <c r="AI781" s="11"/>
      <c r="AJ781" s="11"/>
      <c r="AK781" s="11"/>
    </row>
    <row r="782" spans="2:37" ht="15.75" customHeight="1" x14ac:dyDescent="0.45">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c r="AB782" s="11"/>
      <c r="AC782" s="11"/>
      <c r="AD782" s="11"/>
      <c r="AE782" s="11"/>
      <c r="AF782" s="11"/>
      <c r="AG782" s="11"/>
      <c r="AH782" s="11"/>
      <c r="AI782" s="11"/>
      <c r="AJ782" s="11"/>
      <c r="AK782" s="11"/>
    </row>
    <row r="783" spans="2:37" ht="15.75" customHeight="1" x14ac:dyDescent="0.45">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c r="AB783" s="11"/>
      <c r="AC783" s="11"/>
      <c r="AD783" s="11"/>
      <c r="AE783" s="11"/>
      <c r="AF783" s="11"/>
      <c r="AG783" s="11"/>
      <c r="AH783" s="11"/>
      <c r="AI783" s="11"/>
      <c r="AJ783" s="11"/>
      <c r="AK783" s="11"/>
    </row>
    <row r="784" spans="2:37" ht="15.75" customHeight="1" x14ac:dyDescent="0.45">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c r="AB784" s="11"/>
      <c r="AC784" s="11"/>
      <c r="AD784" s="11"/>
      <c r="AE784" s="11"/>
      <c r="AF784" s="11"/>
      <c r="AG784" s="11"/>
      <c r="AH784" s="11"/>
      <c r="AI784" s="11"/>
      <c r="AJ784" s="11"/>
      <c r="AK784" s="11"/>
    </row>
    <row r="785" spans="2:37" ht="15.75" customHeight="1" x14ac:dyDescent="0.45">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c r="AB785" s="11"/>
      <c r="AC785" s="11"/>
      <c r="AD785" s="11"/>
      <c r="AE785" s="11"/>
      <c r="AF785" s="11"/>
      <c r="AG785" s="11"/>
      <c r="AH785" s="11"/>
      <c r="AI785" s="11"/>
      <c r="AJ785" s="11"/>
      <c r="AK785" s="11"/>
    </row>
    <row r="786" spans="2:37" ht="15.75" customHeight="1" x14ac:dyDescent="0.45">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c r="AB786" s="11"/>
      <c r="AC786" s="11"/>
      <c r="AD786" s="11"/>
      <c r="AE786" s="11"/>
      <c r="AF786" s="11"/>
      <c r="AG786" s="11"/>
      <c r="AH786" s="11"/>
      <c r="AI786" s="11"/>
      <c r="AJ786" s="11"/>
      <c r="AK786" s="11"/>
    </row>
    <row r="787" spans="2:37" ht="15.75" customHeight="1" x14ac:dyDescent="0.45">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c r="AB787" s="11"/>
      <c r="AC787" s="11"/>
      <c r="AD787" s="11"/>
      <c r="AE787" s="11"/>
      <c r="AF787" s="11"/>
      <c r="AG787" s="11"/>
      <c r="AH787" s="11"/>
      <c r="AI787" s="11"/>
      <c r="AJ787" s="11"/>
      <c r="AK787" s="11"/>
    </row>
    <row r="788" spans="2:37" ht="15.75" customHeight="1" x14ac:dyDescent="0.45">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c r="AB788" s="11"/>
      <c r="AC788" s="11"/>
      <c r="AD788" s="11"/>
      <c r="AE788" s="11"/>
      <c r="AF788" s="11"/>
      <c r="AG788" s="11"/>
      <c r="AH788" s="11"/>
      <c r="AI788" s="11"/>
      <c r="AJ788" s="11"/>
      <c r="AK788" s="11"/>
    </row>
    <row r="789" spans="2:37" ht="15.75" customHeight="1" x14ac:dyDescent="0.45">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c r="AB789" s="11"/>
      <c r="AC789" s="11"/>
      <c r="AD789" s="11"/>
      <c r="AE789" s="11"/>
      <c r="AF789" s="11"/>
      <c r="AG789" s="11"/>
      <c r="AH789" s="11"/>
      <c r="AI789" s="11"/>
      <c r="AJ789" s="11"/>
      <c r="AK789" s="11"/>
    </row>
    <row r="790" spans="2:37" ht="15.75" customHeight="1" x14ac:dyDescent="0.45">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c r="AB790" s="11"/>
      <c r="AC790" s="11"/>
      <c r="AD790" s="11"/>
      <c r="AE790" s="11"/>
      <c r="AF790" s="11"/>
      <c r="AG790" s="11"/>
      <c r="AH790" s="11"/>
      <c r="AI790" s="11"/>
      <c r="AJ790" s="11"/>
      <c r="AK790" s="11"/>
    </row>
    <row r="791" spans="2:37" ht="15.75" customHeight="1" x14ac:dyDescent="0.45">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c r="AB791" s="11"/>
      <c r="AC791" s="11"/>
      <c r="AD791" s="11"/>
      <c r="AE791" s="11"/>
      <c r="AF791" s="11"/>
      <c r="AG791" s="11"/>
      <c r="AH791" s="11"/>
      <c r="AI791" s="11"/>
      <c r="AJ791" s="11"/>
      <c r="AK791" s="11"/>
    </row>
    <row r="792" spans="2:37" ht="15.75" customHeight="1" x14ac:dyDescent="0.45">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c r="AB792" s="11"/>
      <c r="AC792" s="11"/>
      <c r="AD792" s="11"/>
      <c r="AE792" s="11"/>
      <c r="AF792" s="11"/>
      <c r="AG792" s="11"/>
      <c r="AH792" s="11"/>
      <c r="AI792" s="11"/>
      <c r="AJ792" s="11"/>
      <c r="AK792" s="11"/>
    </row>
    <row r="793" spans="2:37" ht="15.75" customHeight="1" x14ac:dyDescent="0.45">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c r="AB793" s="11"/>
      <c r="AC793" s="11"/>
      <c r="AD793" s="11"/>
      <c r="AE793" s="11"/>
      <c r="AF793" s="11"/>
      <c r="AG793" s="11"/>
      <c r="AH793" s="11"/>
      <c r="AI793" s="11"/>
      <c r="AJ793" s="11"/>
      <c r="AK793" s="11"/>
    </row>
    <row r="794" spans="2:37" ht="15.75" customHeight="1" x14ac:dyDescent="0.45">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c r="AB794" s="11"/>
      <c r="AC794" s="11"/>
      <c r="AD794" s="11"/>
      <c r="AE794" s="11"/>
      <c r="AF794" s="11"/>
      <c r="AG794" s="11"/>
      <c r="AH794" s="11"/>
      <c r="AI794" s="11"/>
      <c r="AJ794" s="11"/>
      <c r="AK794" s="11"/>
    </row>
    <row r="795" spans="2:37" ht="15.75" customHeight="1" x14ac:dyDescent="0.45">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c r="AB795" s="11"/>
      <c r="AC795" s="11"/>
      <c r="AD795" s="11"/>
      <c r="AE795" s="11"/>
      <c r="AF795" s="11"/>
      <c r="AG795" s="11"/>
      <c r="AH795" s="11"/>
      <c r="AI795" s="11"/>
      <c r="AJ795" s="11"/>
      <c r="AK795" s="11"/>
    </row>
    <row r="796" spans="2:37" ht="15.75" customHeight="1" x14ac:dyDescent="0.45">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c r="AB796" s="11"/>
      <c r="AC796" s="11"/>
      <c r="AD796" s="11"/>
      <c r="AE796" s="11"/>
      <c r="AF796" s="11"/>
      <c r="AG796" s="11"/>
      <c r="AH796" s="11"/>
      <c r="AI796" s="11"/>
      <c r="AJ796" s="11"/>
      <c r="AK796" s="11"/>
    </row>
    <row r="797" spans="2:37" ht="15.75" customHeight="1" x14ac:dyDescent="0.45">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c r="AB797" s="11"/>
      <c r="AC797" s="11"/>
      <c r="AD797" s="11"/>
      <c r="AE797" s="11"/>
      <c r="AF797" s="11"/>
      <c r="AG797" s="11"/>
      <c r="AH797" s="11"/>
      <c r="AI797" s="11"/>
      <c r="AJ797" s="11"/>
      <c r="AK797" s="11"/>
    </row>
    <row r="798" spans="2:37" ht="15.75" customHeight="1" x14ac:dyDescent="0.45">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c r="AB798" s="11"/>
      <c r="AC798" s="11"/>
      <c r="AD798" s="11"/>
      <c r="AE798" s="11"/>
      <c r="AF798" s="11"/>
      <c r="AG798" s="11"/>
      <c r="AH798" s="11"/>
      <c r="AI798" s="11"/>
      <c r="AJ798" s="11"/>
      <c r="AK798" s="11"/>
    </row>
    <row r="799" spans="2:37" ht="15.75" customHeight="1" x14ac:dyDescent="0.45">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c r="AB799" s="11"/>
      <c r="AC799" s="11"/>
      <c r="AD799" s="11"/>
      <c r="AE799" s="11"/>
      <c r="AF799" s="11"/>
      <c r="AG799" s="11"/>
      <c r="AH799" s="11"/>
      <c r="AI799" s="11"/>
      <c r="AJ799" s="11"/>
      <c r="AK799" s="11"/>
    </row>
    <row r="800" spans="2:37" ht="15.75" customHeight="1" x14ac:dyDescent="0.45">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c r="AB800" s="11"/>
      <c r="AC800" s="11"/>
      <c r="AD800" s="11"/>
      <c r="AE800" s="11"/>
      <c r="AF800" s="11"/>
      <c r="AG800" s="11"/>
      <c r="AH800" s="11"/>
      <c r="AI800" s="11"/>
      <c r="AJ800" s="11"/>
      <c r="AK800" s="11"/>
    </row>
    <row r="801" spans="2:37" ht="15.75" customHeight="1" x14ac:dyDescent="0.45">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c r="AB801" s="11"/>
      <c r="AC801" s="11"/>
      <c r="AD801" s="11"/>
      <c r="AE801" s="11"/>
      <c r="AF801" s="11"/>
      <c r="AG801" s="11"/>
      <c r="AH801" s="11"/>
      <c r="AI801" s="11"/>
      <c r="AJ801" s="11"/>
      <c r="AK801" s="11"/>
    </row>
    <row r="802" spans="2:37" ht="15.75" customHeight="1" x14ac:dyDescent="0.45">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c r="AB802" s="11"/>
      <c r="AC802" s="11"/>
      <c r="AD802" s="11"/>
      <c r="AE802" s="11"/>
      <c r="AF802" s="11"/>
      <c r="AG802" s="11"/>
      <c r="AH802" s="11"/>
      <c r="AI802" s="11"/>
      <c r="AJ802" s="11"/>
      <c r="AK802" s="11"/>
    </row>
    <row r="803" spans="2:37" ht="15.75" customHeight="1" x14ac:dyDescent="0.45">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c r="AB803" s="11"/>
      <c r="AC803" s="11"/>
      <c r="AD803" s="11"/>
      <c r="AE803" s="11"/>
      <c r="AF803" s="11"/>
      <c r="AG803" s="11"/>
      <c r="AH803" s="11"/>
      <c r="AI803" s="11"/>
      <c r="AJ803" s="11"/>
      <c r="AK803" s="11"/>
    </row>
    <row r="804" spans="2:37" ht="15.75" customHeight="1" x14ac:dyDescent="0.45">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c r="AB804" s="11"/>
      <c r="AC804" s="11"/>
      <c r="AD804" s="11"/>
      <c r="AE804" s="11"/>
      <c r="AF804" s="11"/>
      <c r="AG804" s="11"/>
      <c r="AH804" s="11"/>
      <c r="AI804" s="11"/>
      <c r="AJ804" s="11"/>
      <c r="AK804" s="11"/>
    </row>
    <row r="805" spans="2:37" ht="15.75" customHeight="1" x14ac:dyDescent="0.45">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c r="AB805" s="11"/>
      <c r="AC805" s="11"/>
      <c r="AD805" s="11"/>
      <c r="AE805" s="11"/>
      <c r="AF805" s="11"/>
      <c r="AG805" s="11"/>
      <c r="AH805" s="11"/>
      <c r="AI805" s="11"/>
      <c r="AJ805" s="11"/>
      <c r="AK805" s="11"/>
    </row>
    <row r="806" spans="2:37" ht="15.75" customHeight="1" x14ac:dyDescent="0.45">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c r="AB806" s="11"/>
      <c r="AC806" s="11"/>
      <c r="AD806" s="11"/>
      <c r="AE806" s="11"/>
      <c r="AF806" s="11"/>
      <c r="AG806" s="11"/>
      <c r="AH806" s="11"/>
      <c r="AI806" s="11"/>
      <c r="AJ806" s="11"/>
      <c r="AK806" s="11"/>
    </row>
    <row r="807" spans="2:37" ht="15.75" customHeight="1" x14ac:dyDescent="0.45">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c r="AB807" s="11"/>
      <c r="AC807" s="11"/>
      <c r="AD807" s="11"/>
      <c r="AE807" s="11"/>
      <c r="AF807" s="11"/>
      <c r="AG807" s="11"/>
      <c r="AH807" s="11"/>
      <c r="AI807" s="11"/>
      <c r="AJ807" s="11"/>
      <c r="AK807" s="11"/>
    </row>
    <row r="808" spans="2:37" ht="15.75" customHeight="1" x14ac:dyDescent="0.45">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c r="AB808" s="11"/>
      <c r="AC808" s="11"/>
      <c r="AD808" s="11"/>
      <c r="AE808" s="11"/>
      <c r="AF808" s="11"/>
      <c r="AG808" s="11"/>
      <c r="AH808" s="11"/>
      <c r="AI808" s="11"/>
      <c r="AJ808" s="11"/>
      <c r="AK808" s="11"/>
    </row>
    <row r="809" spans="2:37" ht="15.75" customHeight="1" x14ac:dyDescent="0.45">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c r="AB809" s="11"/>
      <c r="AC809" s="11"/>
      <c r="AD809" s="11"/>
      <c r="AE809" s="11"/>
      <c r="AF809" s="11"/>
      <c r="AG809" s="11"/>
      <c r="AH809" s="11"/>
      <c r="AI809" s="11"/>
      <c r="AJ809" s="11"/>
      <c r="AK809" s="11"/>
    </row>
    <row r="810" spans="2:37" ht="15.75" customHeight="1" x14ac:dyDescent="0.45">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c r="AB810" s="11"/>
      <c r="AC810" s="11"/>
      <c r="AD810" s="11"/>
      <c r="AE810" s="11"/>
      <c r="AF810" s="11"/>
      <c r="AG810" s="11"/>
      <c r="AH810" s="11"/>
      <c r="AI810" s="11"/>
      <c r="AJ810" s="11"/>
      <c r="AK810" s="11"/>
    </row>
    <row r="811" spans="2:37" ht="15.75" customHeight="1" x14ac:dyDescent="0.45">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c r="AB811" s="11"/>
      <c r="AC811" s="11"/>
      <c r="AD811" s="11"/>
      <c r="AE811" s="11"/>
      <c r="AF811" s="11"/>
      <c r="AG811" s="11"/>
      <c r="AH811" s="11"/>
      <c r="AI811" s="11"/>
      <c r="AJ811" s="11"/>
      <c r="AK811" s="11"/>
    </row>
    <row r="812" spans="2:37" ht="15.75" customHeight="1" x14ac:dyDescent="0.45">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c r="AB812" s="11"/>
      <c r="AC812" s="11"/>
      <c r="AD812" s="11"/>
      <c r="AE812" s="11"/>
      <c r="AF812" s="11"/>
      <c r="AG812" s="11"/>
      <c r="AH812" s="11"/>
      <c r="AI812" s="11"/>
      <c r="AJ812" s="11"/>
      <c r="AK812" s="11"/>
    </row>
    <row r="813" spans="2:37" ht="15.75" customHeight="1" x14ac:dyDescent="0.45">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c r="AB813" s="11"/>
      <c r="AC813" s="11"/>
      <c r="AD813" s="11"/>
      <c r="AE813" s="11"/>
      <c r="AF813" s="11"/>
      <c r="AG813" s="11"/>
      <c r="AH813" s="11"/>
      <c r="AI813" s="11"/>
      <c r="AJ813" s="11"/>
      <c r="AK813" s="11"/>
    </row>
    <row r="814" spans="2:37" ht="15.75" customHeight="1" x14ac:dyDescent="0.45">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c r="AB814" s="11"/>
      <c r="AC814" s="11"/>
      <c r="AD814" s="11"/>
      <c r="AE814" s="11"/>
      <c r="AF814" s="11"/>
      <c r="AG814" s="11"/>
      <c r="AH814" s="11"/>
      <c r="AI814" s="11"/>
      <c r="AJ814" s="11"/>
      <c r="AK814" s="11"/>
    </row>
    <row r="815" spans="2:37" ht="15.75" customHeight="1" x14ac:dyDescent="0.45">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c r="AB815" s="11"/>
      <c r="AC815" s="11"/>
      <c r="AD815" s="11"/>
      <c r="AE815" s="11"/>
      <c r="AF815" s="11"/>
      <c r="AG815" s="11"/>
      <c r="AH815" s="11"/>
      <c r="AI815" s="11"/>
      <c r="AJ815" s="11"/>
      <c r="AK815" s="11"/>
    </row>
    <row r="816" spans="2:37" ht="15.75" customHeight="1" x14ac:dyDescent="0.45">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c r="AB816" s="11"/>
      <c r="AC816" s="11"/>
      <c r="AD816" s="11"/>
      <c r="AE816" s="11"/>
      <c r="AF816" s="11"/>
      <c r="AG816" s="11"/>
      <c r="AH816" s="11"/>
      <c r="AI816" s="11"/>
      <c r="AJ816" s="11"/>
      <c r="AK816" s="11"/>
    </row>
    <row r="817" spans="2:37" ht="15.75" customHeight="1" x14ac:dyDescent="0.45">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c r="AB817" s="11"/>
      <c r="AC817" s="11"/>
      <c r="AD817" s="11"/>
      <c r="AE817" s="11"/>
      <c r="AF817" s="11"/>
      <c r="AG817" s="11"/>
      <c r="AH817" s="11"/>
      <c r="AI817" s="11"/>
      <c r="AJ817" s="11"/>
      <c r="AK817" s="11"/>
    </row>
    <row r="818" spans="2:37" ht="15.75" customHeight="1" x14ac:dyDescent="0.45">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c r="AB818" s="11"/>
      <c r="AC818" s="11"/>
      <c r="AD818" s="11"/>
      <c r="AE818" s="11"/>
      <c r="AF818" s="11"/>
      <c r="AG818" s="11"/>
      <c r="AH818" s="11"/>
      <c r="AI818" s="11"/>
      <c r="AJ818" s="11"/>
      <c r="AK818" s="11"/>
    </row>
    <row r="819" spans="2:37" ht="15.75" customHeight="1" x14ac:dyDescent="0.45">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c r="AB819" s="11"/>
      <c r="AC819" s="11"/>
      <c r="AD819" s="11"/>
      <c r="AE819" s="11"/>
      <c r="AF819" s="11"/>
      <c r="AG819" s="11"/>
      <c r="AH819" s="11"/>
      <c r="AI819" s="11"/>
      <c r="AJ819" s="11"/>
      <c r="AK819" s="11"/>
    </row>
    <row r="820" spans="2:37" ht="15.75" customHeight="1" x14ac:dyDescent="0.45">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c r="AB820" s="11"/>
      <c r="AC820" s="11"/>
      <c r="AD820" s="11"/>
      <c r="AE820" s="11"/>
      <c r="AF820" s="11"/>
      <c r="AG820" s="11"/>
      <c r="AH820" s="11"/>
      <c r="AI820" s="11"/>
      <c r="AJ820" s="11"/>
      <c r="AK820" s="11"/>
    </row>
    <row r="821" spans="2:37" ht="15.75" customHeight="1" x14ac:dyDescent="0.45">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c r="AB821" s="11"/>
      <c r="AC821" s="11"/>
      <c r="AD821" s="11"/>
      <c r="AE821" s="11"/>
      <c r="AF821" s="11"/>
      <c r="AG821" s="11"/>
      <c r="AH821" s="11"/>
      <c r="AI821" s="11"/>
      <c r="AJ821" s="11"/>
      <c r="AK821" s="11"/>
    </row>
    <row r="822" spans="2:37" ht="15.75" customHeight="1" x14ac:dyDescent="0.45">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c r="AB822" s="11"/>
      <c r="AC822" s="11"/>
      <c r="AD822" s="11"/>
      <c r="AE822" s="11"/>
      <c r="AF822" s="11"/>
      <c r="AG822" s="11"/>
      <c r="AH822" s="11"/>
      <c r="AI822" s="11"/>
      <c r="AJ822" s="11"/>
      <c r="AK822" s="11"/>
    </row>
    <row r="823" spans="2:37" ht="15.75" customHeight="1" x14ac:dyDescent="0.45">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c r="AB823" s="11"/>
      <c r="AC823" s="11"/>
      <c r="AD823" s="11"/>
      <c r="AE823" s="11"/>
      <c r="AF823" s="11"/>
      <c r="AG823" s="11"/>
      <c r="AH823" s="11"/>
      <c r="AI823" s="11"/>
      <c r="AJ823" s="11"/>
      <c r="AK823" s="11"/>
    </row>
    <row r="824" spans="2:37" ht="15.75" customHeight="1" x14ac:dyDescent="0.45">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c r="AB824" s="11"/>
      <c r="AC824" s="11"/>
      <c r="AD824" s="11"/>
      <c r="AE824" s="11"/>
      <c r="AF824" s="11"/>
      <c r="AG824" s="11"/>
      <c r="AH824" s="11"/>
      <c r="AI824" s="11"/>
      <c r="AJ824" s="11"/>
      <c r="AK824" s="11"/>
    </row>
    <row r="825" spans="2:37" ht="15.75" customHeight="1" x14ac:dyDescent="0.45">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c r="AB825" s="11"/>
      <c r="AC825" s="11"/>
      <c r="AD825" s="11"/>
      <c r="AE825" s="11"/>
      <c r="AF825" s="11"/>
      <c r="AG825" s="11"/>
      <c r="AH825" s="11"/>
      <c r="AI825" s="11"/>
      <c r="AJ825" s="11"/>
      <c r="AK825" s="11"/>
    </row>
    <row r="826" spans="2:37" ht="15.75" customHeight="1" x14ac:dyDescent="0.45">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c r="AB826" s="11"/>
      <c r="AC826" s="11"/>
      <c r="AD826" s="11"/>
      <c r="AE826" s="11"/>
      <c r="AF826" s="11"/>
      <c r="AG826" s="11"/>
      <c r="AH826" s="11"/>
      <c r="AI826" s="11"/>
      <c r="AJ826" s="11"/>
      <c r="AK826" s="11"/>
    </row>
    <row r="827" spans="2:37" ht="15.75" customHeight="1" x14ac:dyDescent="0.45">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c r="AB827" s="11"/>
      <c r="AC827" s="11"/>
      <c r="AD827" s="11"/>
      <c r="AE827" s="11"/>
      <c r="AF827" s="11"/>
      <c r="AG827" s="11"/>
      <c r="AH827" s="11"/>
      <c r="AI827" s="11"/>
      <c r="AJ827" s="11"/>
      <c r="AK827" s="11"/>
    </row>
    <row r="828" spans="2:37" ht="15.75" customHeight="1" x14ac:dyDescent="0.45">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c r="AB828" s="11"/>
      <c r="AC828" s="11"/>
      <c r="AD828" s="11"/>
      <c r="AE828" s="11"/>
      <c r="AF828" s="11"/>
      <c r="AG828" s="11"/>
      <c r="AH828" s="11"/>
      <c r="AI828" s="11"/>
      <c r="AJ828" s="11"/>
      <c r="AK828" s="11"/>
    </row>
    <row r="829" spans="2:37" ht="15.75" customHeight="1" x14ac:dyDescent="0.45">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c r="AB829" s="11"/>
      <c r="AC829" s="11"/>
      <c r="AD829" s="11"/>
      <c r="AE829" s="11"/>
      <c r="AF829" s="11"/>
      <c r="AG829" s="11"/>
      <c r="AH829" s="11"/>
      <c r="AI829" s="11"/>
      <c r="AJ829" s="11"/>
      <c r="AK829" s="11"/>
    </row>
    <row r="830" spans="2:37" ht="15.75" customHeight="1" x14ac:dyDescent="0.45">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c r="AB830" s="11"/>
      <c r="AC830" s="11"/>
      <c r="AD830" s="11"/>
      <c r="AE830" s="11"/>
      <c r="AF830" s="11"/>
      <c r="AG830" s="11"/>
      <c r="AH830" s="11"/>
      <c r="AI830" s="11"/>
      <c r="AJ830" s="11"/>
      <c r="AK830" s="11"/>
    </row>
    <row r="831" spans="2:37" ht="15.75" customHeight="1" x14ac:dyDescent="0.45">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c r="AB831" s="11"/>
      <c r="AC831" s="11"/>
      <c r="AD831" s="11"/>
      <c r="AE831" s="11"/>
      <c r="AF831" s="11"/>
      <c r="AG831" s="11"/>
      <c r="AH831" s="11"/>
      <c r="AI831" s="11"/>
      <c r="AJ831" s="11"/>
      <c r="AK831" s="11"/>
    </row>
    <row r="832" spans="2:37" ht="15.75" customHeight="1" x14ac:dyDescent="0.45">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c r="AB832" s="11"/>
      <c r="AC832" s="11"/>
      <c r="AD832" s="11"/>
      <c r="AE832" s="11"/>
      <c r="AF832" s="11"/>
      <c r="AG832" s="11"/>
      <c r="AH832" s="11"/>
      <c r="AI832" s="11"/>
      <c r="AJ832" s="11"/>
      <c r="AK832" s="11"/>
    </row>
    <row r="833" spans="2:37" ht="15.75" customHeight="1" x14ac:dyDescent="0.45">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c r="AB833" s="11"/>
      <c r="AC833" s="11"/>
      <c r="AD833" s="11"/>
      <c r="AE833" s="11"/>
      <c r="AF833" s="11"/>
      <c r="AG833" s="11"/>
      <c r="AH833" s="11"/>
      <c r="AI833" s="11"/>
      <c r="AJ833" s="11"/>
      <c r="AK833" s="11"/>
    </row>
    <row r="834" spans="2:37" ht="15.75" customHeight="1" x14ac:dyDescent="0.45">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c r="AB834" s="11"/>
      <c r="AC834" s="11"/>
      <c r="AD834" s="11"/>
      <c r="AE834" s="11"/>
      <c r="AF834" s="11"/>
      <c r="AG834" s="11"/>
      <c r="AH834" s="11"/>
      <c r="AI834" s="11"/>
      <c r="AJ834" s="11"/>
      <c r="AK834" s="11"/>
    </row>
    <row r="835" spans="2:37" ht="15.75" customHeight="1" x14ac:dyDescent="0.45">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c r="AB835" s="11"/>
      <c r="AC835" s="11"/>
      <c r="AD835" s="11"/>
      <c r="AE835" s="11"/>
      <c r="AF835" s="11"/>
      <c r="AG835" s="11"/>
      <c r="AH835" s="11"/>
      <c r="AI835" s="11"/>
      <c r="AJ835" s="11"/>
      <c r="AK835" s="11"/>
    </row>
    <row r="836" spans="2:37" ht="15.75" customHeight="1" x14ac:dyDescent="0.45">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c r="AB836" s="11"/>
      <c r="AC836" s="11"/>
      <c r="AD836" s="11"/>
      <c r="AE836" s="11"/>
      <c r="AF836" s="11"/>
      <c r="AG836" s="11"/>
      <c r="AH836" s="11"/>
      <c r="AI836" s="11"/>
      <c r="AJ836" s="11"/>
      <c r="AK836" s="11"/>
    </row>
    <row r="837" spans="2:37" ht="15.75" customHeight="1" x14ac:dyDescent="0.45">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c r="AB837" s="11"/>
      <c r="AC837" s="11"/>
      <c r="AD837" s="11"/>
      <c r="AE837" s="11"/>
      <c r="AF837" s="11"/>
      <c r="AG837" s="11"/>
      <c r="AH837" s="11"/>
      <c r="AI837" s="11"/>
      <c r="AJ837" s="11"/>
      <c r="AK837" s="11"/>
    </row>
    <row r="838" spans="2:37" ht="15.75" customHeight="1" x14ac:dyDescent="0.45">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c r="AB838" s="11"/>
      <c r="AC838" s="11"/>
      <c r="AD838" s="11"/>
      <c r="AE838" s="11"/>
      <c r="AF838" s="11"/>
      <c r="AG838" s="11"/>
      <c r="AH838" s="11"/>
      <c r="AI838" s="11"/>
      <c r="AJ838" s="11"/>
      <c r="AK838" s="11"/>
    </row>
    <row r="839" spans="2:37" ht="15.75" customHeight="1" x14ac:dyDescent="0.45">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c r="AB839" s="11"/>
      <c r="AC839" s="11"/>
      <c r="AD839" s="11"/>
      <c r="AE839" s="11"/>
      <c r="AF839" s="11"/>
      <c r="AG839" s="11"/>
      <c r="AH839" s="11"/>
      <c r="AI839" s="11"/>
      <c r="AJ839" s="11"/>
      <c r="AK839" s="11"/>
    </row>
    <row r="840" spans="2:37" ht="15.75" customHeight="1" x14ac:dyDescent="0.45">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c r="AB840" s="11"/>
      <c r="AC840" s="11"/>
      <c r="AD840" s="11"/>
      <c r="AE840" s="11"/>
      <c r="AF840" s="11"/>
      <c r="AG840" s="11"/>
      <c r="AH840" s="11"/>
      <c r="AI840" s="11"/>
      <c r="AJ840" s="11"/>
      <c r="AK840" s="11"/>
    </row>
    <row r="841" spans="2:37" ht="15.75" customHeight="1" x14ac:dyDescent="0.45">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c r="AB841" s="11"/>
      <c r="AC841" s="11"/>
      <c r="AD841" s="11"/>
      <c r="AE841" s="11"/>
      <c r="AF841" s="11"/>
      <c r="AG841" s="11"/>
      <c r="AH841" s="11"/>
      <c r="AI841" s="11"/>
      <c r="AJ841" s="11"/>
      <c r="AK841" s="11"/>
    </row>
    <row r="842" spans="2:37" ht="15.75" customHeight="1" x14ac:dyDescent="0.45">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c r="AB842" s="11"/>
      <c r="AC842" s="11"/>
      <c r="AD842" s="11"/>
      <c r="AE842" s="11"/>
      <c r="AF842" s="11"/>
      <c r="AG842" s="11"/>
      <c r="AH842" s="11"/>
      <c r="AI842" s="11"/>
      <c r="AJ842" s="11"/>
      <c r="AK842" s="11"/>
    </row>
    <row r="843" spans="2:37" ht="15.75" customHeight="1" x14ac:dyDescent="0.45">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c r="AB843" s="11"/>
      <c r="AC843" s="11"/>
      <c r="AD843" s="11"/>
      <c r="AE843" s="11"/>
      <c r="AF843" s="11"/>
      <c r="AG843" s="11"/>
      <c r="AH843" s="11"/>
      <c r="AI843" s="11"/>
      <c r="AJ843" s="11"/>
      <c r="AK843" s="11"/>
    </row>
    <row r="844" spans="2:37" ht="15.75" customHeight="1" x14ac:dyDescent="0.45">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c r="AB844" s="11"/>
      <c r="AC844" s="11"/>
      <c r="AD844" s="11"/>
      <c r="AE844" s="11"/>
      <c r="AF844" s="11"/>
      <c r="AG844" s="11"/>
      <c r="AH844" s="11"/>
      <c r="AI844" s="11"/>
      <c r="AJ844" s="11"/>
      <c r="AK844" s="11"/>
    </row>
    <row r="845" spans="2:37" ht="15.75" customHeight="1" x14ac:dyDescent="0.45">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c r="AB845" s="11"/>
      <c r="AC845" s="11"/>
      <c r="AD845" s="11"/>
      <c r="AE845" s="11"/>
      <c r="AF845" s="11"/>
      <c r="AG845" s="11"/>
      <c r="AH845" s="11"/>
      <c r="AI845" s="11"/>
      <c r="AJ845" s="11"/>
      <c r="AK845" s="11"/>
    </row>
    <row r="846" spans="2:37" ht="15.75" customHeight="1" x14ac:dyDescent="0.45">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c r="AB846" s="11"/>
      <c r="AC846" s="11"/>
      <c r="AD846" s="11"/>
      <c r="AE846" s="11"/>
      <c r="AF846" s="11"/>
      <c r="AG846" s="11"/>
      <c r="AH846" s="11"/>
      <c r="AI846" s="11"/>
      <c r="AJ846" s="11"/>
      <c r="AK846" s="11"/>
    </row>
    <row r="847" spans="2:37" ht="15.75" customHeight="1" x14ac:dyDescent="0.45">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c r="AB847" s="11"/>
      <c r="AC847" s="11"/>
      <c r="AD847" s="11"/>
      <c r="AE847" s="11"/>
      <c r="AF847" s="11"/>
      <c r="AG847" s="11"/>
      <c r="AH847" s="11"/>
      <c r="AI847" s="11"/>
      <c r="AJ847" s="11"/>
      <c r="AK847" s="11"/>
    </row>
    <row r="848" spans="2:37" ht="15.75" customHeight="1" x14ac:dyDescent="0.45">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c r="AB848" s="11"/>
      <c r="AC848" s="11"/>
      <c r="AD848" s="11"/>
      <c r="AE848" s="11"/>
      <c r="AF848" s="11"/>
      <c r="AG848" s="11"/>
      <c r="AH848" s="11"/>
      <c r="AI848" s="11"/>
      <c r="AJ848" s="11"/>
      <c r="AK848" s="11"/>
    </row>
    <row r="849" spans="2:37" ht="15.75" customHeight="1" x14ac:dyDescent="0.45">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c r="AB849" s="11"/>
      <c r="AC849" s="11"/>
      <c r="AD849" s="11"/>
      <c r="AE849" s="11"/>
      <c r="AF849" s="11"/>
      <c r="AG849" s="11"/>
      <c r="AH849" s="11"/>
      <c r="AI849" s="11"/>
      <c r="AJ849" s="11"/>
      <c r="AK849" s="11"/>
    </row>
    <row r="850" spans="2:37" ht="15.75" customHeight="1" x14ac:dyDescent="0.45">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c r="AB850" s="11"/>
      <c r="AC850" s="11"/>
      <c r="AD850" s="11"/>
      <c r="AE850" s="11"/>
      <c r="AF850" s="11"/>
      <c r="AG850" s="11"/>
      <c r="AH850" s="11"/>
      <c r="AI850" s="11"/>
      <c r="AJ850" s="11"/>
      <c r="AK850" s="11"/>
    </row>
    <row r="851" spans="2:37" ht="15.75" customHeight="1" x14ac:dyDescent="0.45">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c r="AB851" s="11"/>
      <c r="AC851" s="11"/>
      <c r="AD851" s="11"/>
      <c r="AE851" s="11"/>
      <c r="AF851" s="11"/>
      <c r="AG851" s="11"/>
      <c r="AH851" s="11"/>
      <c r="AI851" s="11"/>
      <c r="AJ851" s="11"/>
      <c r="AK851" s="11"/>
    </row>
    <row r="852" spans="2:37" ht="15.75" customHeight="1" x14ac:dyDescent="0.45">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c r="AB852" s="11"/>
      <c r="AC852" s="11"/>
      <c r="AD852" s="11"/>
      <c r="AE852" s="11"/>
      <c r="AF852" s="11"/>
      <c r="AG852" s="11"/>
      <c r="AH852" s="11"/>
      <c r="AI852" s="11"/>
      <c r="AJ852" s="11"/>
      <c r="AK852" s="11"/>
    </row>
    <row r="853" spans="2:37" ht="15.75" customHeight="1" x14ac:dyDescent="0.45">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c r="AB853" s="11"/>
      <c r="AC853" s="11"/>
      <c r="AD853" s="11"/>
      <c r="AE853" s="11"/>
      <c r="AF853" s="11"/>
      <c r="AG853" s="11"/>
      <c r="AH853" s="11"/>
      <c r="AI853" s="11"/>
      <c r="AJ853" s="11"/>
      <c r="AK853" s="11"/>
    </row>
    <row r="854" spans="2:37" ht="15.75" customHeight="1" x14ac:dyDescent="0.45">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c r="AB854" s="11"/>
      <c r="AC854" s="11"/>
      <c r="AD854" s="11"/>
      <c r="AE854" s="11"/>
      <c r="AF854" s="11"/>
      <c r="AG854" s="11"/>
      <c r="AH854" s="11"/>
      <c r="AI854" s="11"/>
      <c r="AJ854" s="11"/>
      <c r="AK854" s="11"/>
    </row>
    <row r="855" spans="2:37" ht="15.75" customHeight="1" x14ac:dyDescent="0.45">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c r="AB855" s="11"/>
      <c r="AC855" s="11"/>
      <c r="AD855" s="11"/>
      <c r="AE855" s="11"/>
      <c r="AF855" s="11"/>
      <c r="AG855" s="11"/>
      <c r="AH855" s="11"/>
      <c r="AI855" s="11"/>
      <c r="AJ855" s="11"/>
      <c r="AK855" s="11"/>
    </row>
    <row r="856" spans="2:37" ht="15.75" customHeight="1" x14ac:dyDescent="0.45">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c r="AB856" s="11"/>
      <c r="AC856" s="11"/>
      <c r="AD856" s="11"/>
      <c r="AE856" s="11"/>
      <c r="AF856" s="11"/>
      <c r="AG856" s="11"/>
      <c r="AH856" s="11"/>
      <c r="AI856" s="11"/>
      <c r="AJ856" s="11"/>
      <c r="AK856" s="11"/>
    </row>
    <row r="857" spans="2:37" ht="15.75" customHeight="1" x14ac:dyDescent="0.45">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c r="AB857" s="11"/>
      <c r="AC857" s="11"/>
      <c r="AD857" s="11"/>
      <c r="AE857" s="11"/>
      <c r="AF857" s="11"/>
      <c r="AG857" s="11"/>
      <c r="AH857" s="11"/>
      <c r="AI857" s="11"/>
      <c r="AJ857" s="11"/>
      <c r="AK857" s="11"/>
    </row>
    <row r="858" spans="2:37" ht="15.75" customHeight="1" x14ac:dyDescent="0.45">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c r="AB858" s="11"/>
      <c r="AC858" s="11"/>
      <c r="AD858" s="11"/>
      <c r="AE858" s="11"/>
      <c r="AF858" s="11"/>
      <c r="AG858" s="11"/>
      <c r="AH858" s="11"/>
      <c r="AI858" s="11"/>
      <c r="AJ858" s="11"/>
      <c r="AK858" s="11"/>
    </row>
    <row r="859" spans="2:37" ht="15.75" customHeight="1" x14ac:dyDescent="0.45">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c r="AB859" s="11"/>
      <c r="AC859" s="11"/>
      <c r="AD859" s="11"/>
      <c r="AE859" s="11"/>
      <c r="AF859" s="11"/>
      <c r="AG859" s="11"/>
      <c r="AH859" s="11"/>
      <c r="AI859" s="11"/>
      <c r="AJ859" s="11"/>
      <c r="AK859" s="11"/>
    </row>
    <row r="860" spans="2:37" ht="15.75" customHeight="1" x14ac:dyDescent="0.45">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c r="AB860" s="11"/>
      <c r="AC860" s="11"/>
      <c r="AD860" s="11"/>
      <c r="AE860" s="11"/>
      <c r="AF860" s="11"/>
      <c r="AG860" s="11"/>
      <c r="AH860" s="11"/>
      <c r="AI860" s="11"/>
      <c r="AJ860" s="11"/>
      <c r="AK860" s="11"/>
    </row>
    <row r="861" spans="2:37" ht="15.75" customHeight="1" x14ac:dyDescent="0.45">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c r="AB861" s="11"/>
      <c r="AC861" s="11"/>
      <c r="AD861" s="11"/>
      <c r="AE861" s="11"/>
      <c r="AF861" s="11"/>
      <c r="AG861" s="11"/>
      <c r="AH861" s="11"/>
      <c r="AI861" s="11"/>
      <c r="AJ861" s="11"/>
      <c r="AK861" s="11"/>
    </row>
    <row r="862" spans="2:37" ht="15.75" customHeight="1" x14ac:dyDescent="0.45">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c r="AB862" s="11"/>
      <c r="AC862" s="11"/>
      <c r="AD862" s="11"/>
      <c r="AE862" s="11"/>
      <c r="AF862" s="11"/>
      <c r="AG862" s="11"/>
      <c r="AH862" s="11"/>
      <c r="AI862" s="11"/>
      <c r="AJ862" s="11"/>
      <c r="AK862" s="11"/>
    </row>
    <row r="863" spans="2:37" ht="15.75" customHeight="1" x14ac:dyDescent="0.45">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c r="AB863" s="11"/>
      <c r="AC863" s="11"/>
      <c r="AD863" s="11"/>
      <c r="AE863" s="11"/>
      <c r="AF863" s="11"/>
      <c r="AG863" s="11"/>
      <c r="AH863" s="11"/>
      <c r="AI863" s="11"/>
      <c r="AJ863" s="11"/>
      <c r="AK863" s="11"/>
    </row>
    <row r="864" spans="2:37" ht="15.75" customHeight="1" x14ac:dyDescent="0.45">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c r="AB864" s="11"/>
      <c r="AC864" s="11"/>
      <c r="AD864" s="11"/>
      <c r="AE864" s="11"/>
      <c r="AF864" s="11"/>
      <c r="AG864" s="11"/>
      <c r="AH864" s="11"/>
      <c r="AI864" s="11"/>
      <c r="AJ864" s="11"/>
      <c r="AK864" s="11"/>
    </row>
    <row r="865" spans="2:37" ht="15.75" customHeight="1" x14ac:dyDescent="0.45">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c r="AB865" s="11"/>
      <c r="AC865" s="11"/>
      <c r="AD865" s="11"/>
      <c r="AE865" s="11"/>
      <c r="AF865" s="11"/>
      <c r="AG865" s="11"/>
      <c r="AH865" s="11"/>
      <c r="AI865" s="11"/>
      <c r="AJ865" s="11"/>
      <c r="AK865" s="11"/>
    </row>
    <row r="866" spans="2:37" ht="15.75" customHeight="1" x14ac:dyDescent="0.45">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c r="AB866" s="11"/>
      <c r="AC866" s="11"/>
      <c r="AD866" s="11"/>
      <c r="AE866" s="11"/>
      <c r="AF866" s="11"/>
      <c r="AG866" s="11"/>
      <c r="AH866" s="11"/>
      <c r="AI866" s="11"/>
      <c r="AJ866" s="11"/>
      <c r="AK866" s="11"/>
    </row>
    <row r="867" spans="2:37" ht="15.75" customHeight="1" x14ac:dyDescent="0.45">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c r="AB867" s="11"/>
      <c r="AC867" s="11"/>
      <c r="AD867" s="11"/>
      <c r="AE867" s="11"/>
      <c r="AF867" s="11"/>
      <c r="AG867" s="11"/>
      <c r="AH867" s="11"/>
      <c r="AI867" s="11"/>
      <c r="AJ867" s="11"/>
      <c r="AK867" s="11"/>
    </row>
    <row r="868" spans="2:37" ht="15.75" customHeight="1" x14ac:dyDescent="0.45">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c r="AB868" s="11"/>
      <c r="AC868" s="11"/>
      <c r="AD868" s="11"/>
      <c r="AE868" s="11"/>
      <c r="AF868" s="11"/>
      <c r="AG868" s="11"/>
      <c r="AH868" s="11"/>
      <c r="AI868" s="11"/>
      <c r="AJ868" s="11"/>
      <c r="AK868" s="11"/>
    </row>
    <row r="869" spans="2:37" ht="15.75" customHeight="1" x14ac:dyDescent="0.45">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c r="AB869" s="11"/>
      <c r="AC869" s="11"/>
      <c r="AD869" s="11"/>
      <c r="AE869" s="11"/>
      <c r="AF869" s="11"/>
      <c r="AG869" s="11"/>
      <c r="AH869" s="11"/>
      <c r="AI869" s="11"/>
      <c r="AJ869" s="11"/>
      <c r="AK869" s="11"/>
    </row>
    <row r="870" spans="2:37" ht="15.75" customHeight="1" x14ac:dyDescent="0.45">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c r="AB870" s="11"/>
      <c r="AC870" s="11"/>
      <c r="AD870" s="11"/>
      <c r="AE870" s="11"/>
      <c r="AF870" s="11"/>
      <c r="AG870" s="11"/>
      <c r="AH870" s="11"/>
      <c r="AI870" s="11"/>
      <c r="AJ870" s="11"/>
      <c r="AK870" s="11"/>
    </row>
    <row r="871" spans="2:37" ht="15.75" customHeight="1" x14ac:dyDescent="0.45">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c r="AB871" s="11"/>
      <c r="AC871" s="11"/>
      <c r="AD871" s="11"/>
      <c r="AE871" s="11"/>
      <c r="AF871" s="11"/>
      <c r="AG871" s="11"/>
      <c r="AH871" s="11"/>
      <c r="AI871" s="11"/>
      <c r="AJ871" s="11"/>
      <c r="AK871" s="11"/>
    </row>
    <row r="872" spans="2:37" ht="15.75" customHeight="1" x14ac:dyDescent="0.45">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c r="AB872" s="11"/>
      <c r="AC872" s="11"/>
      <c r="AD872" s="11"/>
      <c r="AE872" s="11"/>
      <c r="AF872" s="11"/>
      <c r="AG872" s="11"/>
      <c r="AH872" s="11"/>
      <c r="AI872" s="11"/>
      <c r="AJ872" s="11"/>
      <c r="AK872" s="11"/>
    </row>
    <row r="873" spans="2:37" ht="15.75" customHeight="1" x14ac:dyDescent="0.45">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c r="AB873" s="11"/>
      <c r="AC873" s="11"/>
      <c r="AD873" s="11"/>
      <c r="AE873" s="11"/>
      <c r="AF873" s="11"/>
      <c r="AG873" s="11"/>
      <c r="AH873" s="11"/>
      <c r="AI873" s="11"/>
      <c r="AJ873" s="11"/>
      <c r="AK873" s="11"/>
    </row>
    <row r="874" spans="2:37" ht="15.75" customHeight="1" x14ac:dyDescent="0.45">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c r="AB874" s="11"/>
      <c r="AC874" s="11"/>
      <c r="AD874" s="11"/>
      <c r="AE874" s="11"/>
      <c r="AF874" s="11"/>
      <c r="AG874" s="11"/>
      <c r="AH874" s="11"/>
      <c r="AI874" s="11"/>
      <c r="AJ874" s="11"/>
      <c r="AK874" s="11"/>
    </row>
    <row r="875" spans="2:37" ht="15.75" customHeight="1" x14ac:dyDescent="0.45">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c r="AB875" s="11"/>
      <c r="AC875" s="11"/>
      <c r="AD875" s="11"/>
      <c r="AE875" s="11"/>
      <c r="AF875" s="11"/>
      <c r="AG875" s="11"/>
      <c r="AH875" s="11"/>
      <c r="AI875" s="11"/>
      <c r="AJ875" s="11"/>
      <c r="AK875" s="11"/>
    </row>
    <row r="876" spans="2:37" ht="15.75" customHeight="1" x14ac:dyDescent="0.45">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c r="AB876" s="11"/>
      <c r="AC876" s="11"/>
      <c r="AD876" s="11"/>
      <c r="AE876" s="11"/>
      <c r="AF876" s="11"/>
      <c r="AG876" s="11"/>
      <c r="AH876" s="11"/>
      <c r="AI876" s="11"/>
      <c r="AJ876" s="11"/>
      <c r="AK876" s="11"/>
    </row>
    <row r="877" spans="2:37" ht="15.75" customHeight="1" x14ac:dyDescent="0.45">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c r="AB877" s="11"/>
      <c r="AC877" s="11"/>
      <c r="AD877" s="11"/>
      <c r="AE877" s="11"/>
      <c r="AF877" s="11"/>
      <c r="AG877" s="11"/>
      <c r="AH877" s="11"/>
      <c r="AI877" s="11"/>
      <c r="AJ877" s="11"/>
      <c r="AK877" s="11"/>
    </row>
    <row r="878" spans="2:37" ht="15.75" customHeight="1" x14ac:dyDescent="0.45">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c r="AB878" s="11"/>
      <c r="AC878" s="11"/>
      <c r="AD878" s="11"/>
      <c r="AE878" s="11"/>
      <c r="AF878" s="11"/>
      <c r="AG878" s="11"/>
      <c r="AH878" s="11"/>
      <c r="AI878" s="11"/>
      <c r="AJ878" s="11"/>
      <c r="AK878" s="11"/>
    </row>
    <row r="879" spans="2:37" ht="15.75" customHeight="1" x14ac:dyDescent="0.45">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c r="AB879" s="11"/>
      <c r="AC879" s="11"/>
      <c r="AD879" s="11"/>
      <c r="AE879" s="11"/>
      <c r="AF879" s="11"/>
      <c r="AG879" s="11"/>
      <c r="AH879" s="11"/>
      <c r="AI879" s="11"/>
      <c r="AJ879" s="11"/>
      <c r="AK879" s="11"/>
    </row>
    <row r="880" spans="2:37" ht="15.75" customHeight="1" x14ac:dyDescent="0.45">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c r="AB880" s="11"/>
      <c r="AC880" s="11"/>
      <c r="AD880" s="11"/>
      <c r="AE880" s="11"/>
      <c r="AF880" s="11"/>
      <c r="AG880" s="11"/>
      <c r="AH880" s="11"/>
      <c r="AI880" s="11"/>
      <c r="AJ880" s="11"/>
      <c r="AK880" s="11"/>
    </row>
    <row r="881" spans="2:37" ht="15.75" customHeight="1" x14ac:dyDescent="0.45">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c r="AB881" s="11"/>
      <c r="AC881" s="11"/>
      <c r="AD881" s="11"/>
      <c r="AE881" s="11"/>
      <c r="AF881" s="11"/>
      <c r="AG881" s="11"/>
      <c r="AH881" s="11"/>
      <c r="AI881" s="11"/>
      <c r="AJ881" s="11"/>
      <c r="AK881" s="11"/>
    </row>
    <row r="882" spans="2:37" ht="15.75" customHeight="1" x14ac:dyDescent="0.45">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c r="AB882" s="11"/>
      <c r="AC882" s="11"/>
      <c r="AD882" s="11"/>
      <c r="AE882" s="11"/>
      <c r="AF882" s="11"/>
      <c r="AG882" s="11"/>
      <c r="AH882" s="11"/>
      <c r="AI882" s="11"/>
      <c r="AJ882" s="11"/>
      <c r="AK882" s="11"/>
    </row>
    <row r="883" spans="2:37" ht="15.75" customHeight="1" x14ac:dyDescent="0.45">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c r="AB883" s="11"/>
      <c r="AC883" s="11"/>
      <c r="AD883" s="11"/>
      <c r="AE883" s="11"/>
      <c r="AF883" s="11"/>
      <c r="AG883" s="11"/>
      <c r="AH883" s="11"/>
      <c r="AI883" s="11"/>
      <c r="AJ883" s="11"/>
      <c r="AK883" s="11"/>
    </row>
    <row r="884" spans="2:37" ht="15.75" customHeight="1" x14ac:dyDescent="0.45">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c r="AB884" s="11"/>
      <c r="AC884" s="11"/>
      <c r="AD884" s="11"/>
      <c r="AE884" s="11"/>
      <c r="AF884" s="11"/>
      <c r="AG884" s="11"/>
      <c r="AH884" s="11"/>
      <c r="AI884" s="11"/>
      <c r="AJ884" s="11"/>
      <c r="AK884" s="11"/>
    </row>
    <row r="885" spans="2:37" ht="15.75" customHeight="1" x14ac:dyDescent="0.45">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c r="AB885" s="11"/>
      <c r="AC885" s="11"/>
      <c r="AD885" s="11"/>
      <c r="AE885" s="11"/>
      <c r="AF885" s="11"/>
      <c r="AG885" s="11"/>
      <c r="AH885" s="11"/>
      <c r="AI885" s="11"/>
      <c r="AJ885" s="11"/>
      <c r="AK885" s="11"/>
    </row>
    <row r="886" spans="2:37" ht="15.75" customHeight="1" x14ac:dyDescent="0.45">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c r="AB886" s="11"/>
      <c r="AC886" s="11"/>
      <c r="AD886" s="11"/>
      <c r="AE886" s="11"/>
      <c r="AF886" s="11"/>
      <c r="AG886" s="11"/>
      <c r="AH886" s="11"/>
      <c r="AI886" s="11"/>
      <c r="AJ886" s="11"/>
      <c r="AK886" s="11"/>
    </row>
    <row r="887" spans="2:37" ht="15.75" customHeight="1" x14ac:dyDescent="0.45">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c r="AB887" s="11"/>
      <c r="AC887" s="11"/>
      <c r="AD887" s="11"/>
      <c r="AE887" s="11"/>
      <c r="AF887" s="11"/>
      <c r="AG887" s="11"/>
      <c r="AH887" s="11"/>
      <c r="AI887" s="11"/>
      <c r="AJ887" s="11"/>
      <c r="AK887" s="11"/>
    </row>
    <row r="888" spans="2:37" ht="15.75" customHeight="1" x14ac:dyDescent="0.45">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c r="AB888" s="11"/>
      <c r="AC888" s="11"/>
      <c r="AD888" s="11"/>
      <c r="AE888" s="11"/>
      <c r="AF888" s="11"/>
      <c r="AG888" s="11"/>
      <c r="AH888" s="11"/>
      <c r="AI888" s="11"/>
      <c r="AJ888" s="11"/>
      <c r="AK888" s="11"/>
    </row>
    <row r="889" spans="2:37" ht="15.75" customHeight="1" x14ac:dyDescent="0.45">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c r="AB889" s="11"/>
      <c r="AC889" s="11"/>
      <c r="AD889" s="11"/>
      <c r="AE889" s="11"/>
      <c r="AF889" s="11"/>
      <c r="AG889" s="11"/>
      <c r="AH889" s="11"/>
      <c r="AI889" s="11"/>
      <c r="AJ889" s="11"/>
      <c r="AK889" s="11"/>
    </row>
    <row r="890" spans="2:37" ht="15.75" customHeight="1" x14ac:dyDescent="0.45">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c r="AB890" s="11"/>
      <c r="AC890" s="11"/>
      <c r="AD890" s="11"/>
      <c r="AE890" s="11"/>
      <c r="AF890" s="11"/>
      <c r="AG890" s="11"/>
      <c r="AH890" s="11"/>
      <c r="AI890" s="11"/>
      <c r="AJ890" s="11"/>
      <c r="AK890" s="11"/>
    </row>
    <row r="891" spans="2:37" ht="15.75" customHeight="1" x14ac:dyDescent="0.45">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c r="AB891" s="11"/>
      <c r="AC891" s="11"/>
      <c r="AD891" s="11"/>
      <c r="AE891" s="11"/>
      <c r="AF891" s="11"/>
      <c r="AG891" s="11"/>
      <c r="AH891" s="11"/>
      <c r="AI891" s="11"/>
      <c r="AJ891" s="11"/>
      <c r="AK891" s="11"/>
    </row>
    <row r="892" spans="2:37" ht="15.75" customHeight="1" x14ac:dyDescent="0.45">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c r="AB892" s="11"/>
      <c r="AC892" s="11"/>
      <c r="AD892" s="11"/>
      <c r="AE892" s="11"/>
      <c r="AF892" s="11"/>
      <c r="AG892" s="11"/>
      <c r="AH892" s="11"/>
      <c r="AI892" s="11"/>
      <c r="AJ892" s="11"/>
      <c r="AK892" s="11"/>
    </row>
    <row r="893" spans="2:37" ht="15.75" customHeight="1" x14ac:dyDescent="0.45">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c r="AB893" s="11"/>
      <c r="AC893" s="11"/>
      <c r="AD893" s="11"/>
      <c r="AE893" s="11"/>
      <c r="AF893" s="11"/>
      <c r="AG893" s="11"/>
      <c r="AH893" s="11"/>
      <c r="AI893" s="11"/>
      <c r="AJ893" s="11"/>
      <c r="AK893" s="11"/>
    </row>
    <row r="894" spans="2:37" ht="15.75" customHeight="1" x14ac:dyDescent="0.45">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c r="AB894" s="11"/>
      <c r="AC894" s="11"/>
      <c r="AD894" s="11"/>
      <c r="AE894" s="11"/>
      <c r="AF894" s="11"/>
      <c r="AG894" s="11"/>
      <c r="AH894" s="11"/>
      <c r="AI894" s="11"/>
      <c r="AJ894" s="11"/>
      <c r="AK894" s="11"/>
    </row>
    <row r="895" spans="2:37" ht="15.75" customHeight="1" x14ac:dyDescent="0.45">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c r="AB895" s="11"/>
      <c r="AC895" s="11"/>
      <c r="AD895" s="11"/>
      <c r="AE895" s="11"/>
      <c r="AF895" s="11"/>
      <c r="AG895" s="11"/>
      <c r="AH895" s="11"/>
      <c r="AI895" s="11"/>
      <c r="AJ895" s="11"/>
      <c r="AK895" s="11"/>
    </row>
    <row r="896" spans="2:37" ht="15.75" customHeight="1" x14ac:dyDescent="0.45">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c r="AB896" s="11"/>
      <c r="AC896" s="11"/>
      <c r="AD896" s="11"/>
      <c r="AE896" s="11"/>
      <c r="AF896" s="11"/>
      <c r="AG896" s="11"/>
      <c r="AH896" s="11"/>
      <c r="AI896" s="11"/>
      <c r="AJ896" s="11"/>
      <c r="AK896" s="11"/>
    </row>
    <row r="897" spans="2:37" ht="15.75" customHeight="1" x14ac:dyDescent="0.45">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c r="AB897" s="11"/>
      <c r="AC897" s="11"/>
      <c r="AD897" s="11"/>
      <c r="AE897" s="11"/>
      <c r="AF897" s="11"/>
      <c r="AG897" s="11"/>
      <c r="AH897" s="11"/>
      <c r="AI897" s="11"/>
      <c r="AJ897" s="11"/>
      <c r="AK897" s="11"/>
    </row>
    <row r="898" spans="2:37" ht="15.75" customHeight="1" x14ac:dyDescent="0.45">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c r="AB898" s="11"/>
      <c r="AC898" s="11"/>
      <c r="AD898" s="11"/>
      <c r="AE898" s="11"/>
      <c r="AF898" s="11"/>
      <c r="AG898" s="11"/>
      <c r="AH898" s="11"/>
      <c r="AI898" s="11"/>
      <c r="AJ898" s="11"/>
      <c r="AK898" s="11"/>
    </row>
    <row r="899" spans="2:37" ht="15.75" customHeight="1" x14ac:dyDescent="0.45">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c r="AB899" s="11"/>
      <c r="AC899" s="11"/>
      <c r="AD899" s="11"/>
      <c r="AE899" s="11"/>
      <c r="AF899" s="11"/>
      <c r="AG899" s="11"/>
      <c r="AH899" s="11"/>
      <c r="AI899" s="11"/>
      <c r="AJ899" s="11"/>
      <c r="AK899" s="11"/>
    </row>
    <row r="900" spans="2:37" ht="15.75" customHeight="1" x14ac:dyDescent="0.45">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c r="AB900" s="11"/>
      <c r="AC900" s="11"/>
      <c r="AD900" s="11"/>
      <c r="AE900" s="11"/>
      <c r="AF900" s="11"/>
      <c r="AG900" s="11"/>
      <c r="AH900" s="11"/>
      <c r="AI900" s="11"/>
      <c r="AJ900" s="11"/>
      <c r="AK900" s="11"/>
    </row>
    <row r="901" spans="2:37" ht="15.75" customHeight="1" x14ac:dyDescent="0.45">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c r="AB901" s="11"/>
      <c r="AC901" s="11"/>
      <c r="AD901" s="11"/>
      <c r="AE901" s="11"/>
      <c r="AF901" s="11"/>
      <c r="AG901" s="11"/>
      <c r="AH901" s="11"/>
      <c r="AI901" s="11"/>
      <c r="AJ901" s="11"/>
      <c r="AK901" s="11"/>
    </row>
    <row r="902" spans="2:37" ht="15.75" customHeight="1" x14ac:dyDescent="0.45">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c r="AB902" s="11"/>
      <c r="AC902" s="11"/>
      <c r="AD902" s="11"/>
      <c r="AE902" s="11"/>
      <c r="AF902" s="11"/>
      <c r="AG902" s="11"/>
      <c r="AH902" s="11"/>
      <c r="AI902" s="11"/>
      <c r="AJ902" s="11"/>
      <c r="AK902" s="11"/>
    </row>
    <row r="903" spans="2:37" ht="15.75" customHeight="1" x14ac:dyDescent="0.45">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c r="AB903" s="11"/>
      <c r="AC903" s="11"/>
      <c r="AD903" s="11"/>
      <c r="AE903" s="11"/>
      <c r="AF903" s="11"/>
      <c r="AG903" s="11"/>
      <c r="AH903" s="11"/>
      <c r="AI903" s="11"/>
      <c r="AJ903" s="11"/>
      <c r="AK903" s="11"/>
    </row>
    <row r="904" spans="2:37" ht="15.75" customHeight="1" x14ac:dyDescent="0.45">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c r="AB904" s="11"/>
      <c r="AC904" s="11"/>
      <c r="AD904" s="11"/>
      <c r="AE904" s="11"/>
      <c r="AF904" s="11"/>
      <c r="AG904" s="11"/>
      <c r="AH904" s="11"/>
      <c r="AI904" s="11"/>
      <c r="AJ904" s="11"/>
      <c r="AK904" s="11"/>
    </row>
    <row r="905" spans="2:37" ht="15.75" customHeight="1" x14ac:dyDescent="0.45">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c r="AB905" s="11"/>
      <c r="AC905" s="11"/>
      <c r="AD905" s="11"/>
      <c r="AE905" s="11"/>
      <c r="AF905" s="11"/>
      <c r="AG905" s="11"/>
      <c r="AH905" s="11"/>
      <c r="AI905" s="11"/>
      <c r="AJ905" s="11"/>
      <c r="AK905" s="11"/>
    </row>
    <row r="906" spans="2:37" ht="15.75" customHeight="1" x14ac:dyDescent="0.45">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c r="AB906" s="11"/>
      <c r="AC906" s="11"/>
      <c r="AD906" s="11"/>
      <c r="AE906" s="11"/>
      <c r="AF906" s="11"/>
      <c r="AG906" s="11"/>
      <c r="AH906" s="11"/>
      <c r="AI906" s="11"/>
      <c r="AJ906" s="11"/>
      <c r="AK906" s="11"/>
    </row>
    <row r="907" spans="2:37" ht="15.75" customHeight="1" x14ac:dyDescent="0.45">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c r="AB907" s="11"/>
      <c r="AC907" s="11"/>
      <c r="AD907" s="11"/>
      <c r="AE907" s="11"/>
      <c r="AF907" s="11"/>
      <c r="AG907" s="11"/>
      <c r="AH907" s="11"/>
      <c r="AI907" s="11"/>
      <c r="AJ907" s="11"/>
      <c r="AK907" s="11"/>
    </row>
    <row r="908" spans="2:37" ht="15.75" customHeight="1" x14ac:dyDescent="0.45">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c r="AB908" s="11"/>
      <c r="AC908" s="11"/>
      <c r="AD908" s="11"/>
      <c r="AE908" s="11"/>
      <c r="AF908" s="11"/>
      <c r="AG908" s="11"/>
      <c r="AH908" s="11"/>
      <c r="AI908" s="11"/>
      <c r="AJ908" s="11"/>
      <c r="AK908" s="11"/>
    </row>
    <row r="909" spans="2:37" ht="15.75" customHeight="1" x14ac:dyDescent="0.45">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c r="AB909" s="11"/>
      <c r="AC909" s="11"/>
      <c r="AD909" s="11"/>
      <c r="AE909" s="11"/>
      <c r="AF909" s="11"/>
      <c r="AG909" s="11"/>
      <c r="AH909" s="11"/>
      <c r="AI909" s="11"/>
      <c r="AJ909" s="11"/>
      <c r="AK909" s="11"/>
    </row>
    <row r="910" spans="2:37" ht="15.75" customHeight="1" x14ac:dyDescent="0.45">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c r="AB910" s="11"/>
      <c r="AC910" s="11"/>
      <c r="AD910" s="11"/>
      <c r="AE910" s="11"/>
      <c r="AF910" s="11"/>
      <c r="AG910" s="11"/>
      <c r="AH910" s="11"/>
      <c r="AI910" s="11"/>
      <c r="AJ910" s="11"/>
      <c r="AK910" s="11"/>
    </row>
    <row r="911" spans="2:37" ht="15.75" customHeight="1" x14ac:dyDescent="0.45">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c r="AB911" s="11"/>
      <c r="AC911" s="11"/>
      <c r="AD911" s="11"/>
      <c r="AE911" s="11"/>
      <c r="AF911" s="11"/>
      <c r="AG911" s="11"/>
      <c r="AH911" s="11"/>
      <c r="AI911" s="11"/>
      <c r="AJ911" s="11"/>
      <c r="AK911" s="11"/>
    </row>
    <row r="912" spans="2:37" ht="15.75" customHeight="1" x14ac:dyDescent="0.45">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c r="AB912" s="11"/>
      <c r="AC912" s="11"/>
      <c r="AD912" s="11"/>
      <c r="AE912" s="11"/>
      <c r="AF912" s="11"/>
      <c r="AG912" s="11"/>
      <c r="AH912" s="11"/>
      <c r="AI912" s="11"/>
      <c r="AJ912" s="11"/>
      <c r="AK912" s="11"/>
    </row>
    <row r="913" spans="2:37" ht="15.75" customHeight="1" x14ac:dyDescent="0.45">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c r="AB913" s="11"/>
      <c r="AC913" s="11"/>
      <c r="AD913" s="11"/>
      <c r="AE913" s="11"/>
      <c r="AF913" s="11"/>
      <c r="AG913" s="11"/>
      <c r="AH913" s="11"/>
      <c r="AI913" s="11"/>
      <c r="AJ913" s="11"/>
      <c r="AK913" s="11"/>
    </row>
    <row r="914" spans="2:37" ht="15.75" customHeight="1" x14ac:dyDescent="0.45">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c r="AB914" s="11"/>
      <c r="AC914" s="11"/>
      <c r="AD914" s="11"/>
      <c r="AE914" s="11"/>
      <c r="AF914" s="11"/>
      <c r="AG914" s="11"/>
      <c r="AH914" s="11"/>
      <c r="AI914" s="11"/>
      <c r="AJ914" s="11"/>
      <c r="AK914" s="11"/>
    </row>
    <row r="915" spans="2:37" ht="15.75" customHeight="1" x14ac:dyDescent="0.45">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c r="AB915" s="11"/>
      <c r="AC915" s="11"/>
      <c r="AD915" s="11"/>
      <c r="AE915" s="11"/>
      <c r="AF915" s="11"/>
      <c r="AG915" s="11"/>
      <c r="AH915" s="11"/>
      <c r="AI915" s="11"/>
      <c r="AJ915" s="11"/>
      <c r="AK915" s="11"/>
    </row>
    <row r="916" spans="2:37" ht="15.75" customHeight="1" x14ac:dyDescent="0.45">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c r="AB916" s="11"/>
      <c r="AC916" s="11"/>
      <c r="AD916" s="11"/>
      <c r="AE916" s="11"/>
      <c r="AF916" s="11"/>
      <c r="AG916" s="11"/>
      <c r="AH916" s="11"/>
      <c r="AI916" s="11"/>
      <c r="AJ916" s="11"/>
      <c r="AK916" s="11"/>
    </row>
    <row r="917" spans="2:37" ht="15.75" customHeight="1" x14ac:dyDescent="0.45">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c r="AB917" s="11"/>
      <c r="AC917" s="11"/>
      <c r="AD917" s="11"/>
      <c r="AE917" s="11"/>
      <c r="AF917" s="11"/>
      <c r="AG917" s="11"/>
      <c r="AH917" s="11"/>
      <c r="AI917" s="11"/>
      <c r="AJ917" s="11"/>
      <c r="AK917" s="11"/>
    </row>
    <row r="918" spans="2:37" ht="15.75" customHeight="1" x14ac:dyDescent="0.45">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c r="AB918" s="11"/>
      <c r="AC918" s="11"/>
      <c r="AD918" s="11"/>
      <c r="AE918" s="11"/>
      <c r="AF918" s="11"/>
      <c r="AG918" s="11"/>
      <c r="AH918" s="11"/>
      <c r="AI918" s="11"/>
      <c r="AJ918" s="11"/>
      <c r="AK918" s="11"/>
    </row>
    <row r="919" spans="2:37" ht="15.75" customHeight="1" x14ac:dyDescent="0.45">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c r="AB919" s="11"/>
      <c r="AC919" s="11"/>
      <c r="AD919" s="11"/>
      <c r="AE919" s="11"/>
      <c r="AF919" s="11"/>
      <c r="AG919" s="11"/>
      <c r="AH919" s="11"/>
      <c r="AI919" s="11"/>
      <c r="AJ919" s="11"/>
      <c r="AK919" s="11"/>
    </row>
    <row r="920" spans="2:37" ht="15.75" customHeight="1" x14ac:dyDescent="0.45">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c r="AB920" s="11"/>
      <c r="AC920" s="11"/>
      <c r="AD920" s="11"/>
      <c r="AE920" s="11"/>
      <c r="AF920" s="11"/>
      <c r="AG920" s="11"/>
      <c r="AH920" s="11"/>
      <c r="AI920" s="11"/>
      <c r="AJ920" s="11"/>
      <c r="AK920" s="11"/>
    </row>
    <row r="921" spans="2:37" ht="15.75" customHeight="1" x14ac:dyDescent="0.45">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c r="AB921" s="11"/>
      <c r="AC921" s="11"/>
      <c r="AD921" s="11"/>
      <c r="AE921" s="11"/>
      <c r="AF921" s="11"/>
      <c r="AG921" s="11"/>
      <c r="AH921" s="11"/>
      <c r="AI921" s="11"/>
      <c r="AJ921" s="11"/>
      <c r="AK921" s="11"/>
    </row>
    <row r="922" spans="2:37" ht="15.75" customHeight="1" x14ac:dyDescent="0.45">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c r="AB922" s="11"/>
      <c r="AC922" s="11"/>
      <c r="AD922" s="11"/>
      <c r="AE922" s="11"/>
      <c r="AF922" s="11"/>
      <c r="AG922" s="11"/>
      <c r="AH922" s="11"/>
      <c r="AI922" s="11"/>
      <c r="AJ922" s="11"/>
      <c r="AK922" s="11"/>
    </row>
    <row r="923" spans="2:37" ht="15.75" customHeight="1" x14ac:dyDescent="0.45">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c r="AB923" s="11"/>
      <c r="AC923" s="11"/>
      <c r="AD923" s="11"/>
      <c r="AE923" s="11"/>
      <c r="AF923" s="11"/>
      <c r="AG923" s="11"/>
      <c r="AH923" s="11"/>
      <c r="AI923" s="11"/>
      <c r="AJ923" s="11"/>
      <c r="AK923" s="11"/>
    </row>
    <row r="924" spans="2:37" ht="15.75" customHeight="1" x14ac:dyDescent="0.45">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c r="AB924" s="11"/>
      <c r="AC924" s="11"/>
      <c r="AD924" s="11"/>
      <c r="AE924" s="11"/>
      <c r="AF924" s="11"/>
      <c r="AG924" s="11"/>
      <c r="AH924" s="11"/>
      <c r="AI924" s="11"/>
      <c r="AJ924" s="11"/>
      <c r="AK924" s="11"/>
    </row>
    <row r="925" spans="2:37" ht="15.75" customHeight="1" x14ac:dyDescent="0.45">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c r="AB925" s="11"/>
      <c r="AC925" s="11"/>
      <c r="AD925" s="11"/>
      <c r="AE925" s="11"/>
      <c r="AF925" s="11"/>
      <c r="AG925" s="11"/>
      <c r="AH925" s="11"/>
      <c r="AI925" s="11"/>
      <c r="AJ925" s="11"/>
      <c r="AK925" s="11"/>
    </row>
    <row r="926" spans="2:37" ht="15.75" customHeight="1" x14ac:dyDescent="0.45">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c r="AB926" s="11"/>
      <c r="AC926" s="11"/>
      <c r="AD926" s="11"/>
      <c r="AE926" s="11"/>
      <c r="AF926" s="11"/>
      <c r="AG926" s="11"/>
      <c r="AH926" s="11"/>
      <c r="AI926" s="11"/>
      <c r="AJ926" s="11"/>
      <c r="AK926" s="11"/>
    </row>
    <row r="927" spans="2:37" ht="15.75" customHeight="1" x14ac:dyDescent="0.45">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c r="AB927" s="11"/>
      <c r="AC927" s="11"/>
      <c r="AD927" s="11"/>
      <c r="AE927" s="11"/>
      <c r="AF927" s="11"/>
      <c r="AG927" s="11"/>
      <c r="AH927" s="11"/>
      <c r="AI927" s="11"/>
      <c r="AJ927" s="11"/>
      <c r="AK927" s="11"/>
    </row>
    <row r="928" spans="2:37" ht="15.75" customHeight="1" x14ac:dyDescent="0.45">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c r="AB928" s="11"/>
      <c r="AC928" s="11"/>
      <c r="AD928" s="11"/>
      <c r="AE928" s="11"/>
      <c r="AF928" s="11"/>
      <c r="AG928" s="11"/>
      <c r="AH928" s="11"/>
      <c r="AI928" s="11"/>
      <c r="AJ928" s="11"/>
      <c r="AK928" s="11"/>
    </row>
    <row r="929" spans="2:37" ht="15.75" customHeight="1" x14ac:dyDescent="0.45">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c r="AB929" s="11"/>
      <c r="AC929" s="11"/>
      <c r="AD929" s="11"/>
      <c r="AE929" s="11"/>
      <c r="AF929" s="11"/>
      <c r="AG929" s="11"/>
      <c r="AH929" s="11"/>
      <c r="AI929" s="11"/>
      <c r="AJ929" s="11"/>
      <c r="AK929" s="11"/>
    </row>
    <row r="930" spans="2:37" ht="15.75" customHeight="1" x14ac:dyDescent="0.45">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c r="AB930" s="11"/>
      <c r="AC930" s="11"/>
      <c r="AD930" s="11"/>
      <c r="AE930" s="11"/>
      <c r="AF930" s="11"/>
      <c r="AG930" s="11"/>
      <c r="AH930" s="11"/>
      <c r="AI930" s="11"/>
      <c r="AJ930" s="11"/>
      <c r="AK930" s="11"/>
    </row>
    <row r="931" spans="2:37" ht="15.75" customHeight="1" x14ac:dyDescent="0.45">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c r="AB931" s="11"/>
      <c r="AC931" s="11"/>
      <c r="AD931" s="11"/>
      <c r="AE931" s="11"/>
      <c r="AF931" s="11"/>
      <c r="AG931" s="11"/>
      <c r="AH931" s="11"/>
      <c r="AI931" s="11"/>
      <c r="AJ931" s="11"/>
      <c r="AK931" s="11"/>
    </row>
    <row r="932" spans="2:37" ht="15.75" customHeight="1" x14ac:dyDescent="0.45">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c r="AB932" s="11"/>
      <c r="AC932" s="11"/>
      <c r="AD932" s="11"/>
      <c r="AE932" s="11"/>
      <c r="AF932" s="11"/>
      <c r="AG932" s="11"/>
      <c r="AH932" s="11"/>
      <c r="AI932" s="11"/>
      <c r="AJ932" s="11"/>
      <c r="AK932" s="11"/>
    </row>
    <row r="933" spans="2:37" ht="15.75" customHeight="1" x14ac:dyDescent="0.45">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c r="AB933" s="11"/>
      <c r="AC933" s="11"/>
      <c r="AD933" s="11"/>
      <c r="AE933" s="11"/>
      <c r="AF933" s="11"/>
      <c r="AG933" s="11"/>
      <c r="AH933" s="11"/>
      <c r="AI933" s="11"/>
      <c r="AJ933" s="11"/>
      <c r="AK933" s="11"/>
    </row>
    <row r="934" spans="2:37" ht="15.75" customHeight="1" x14ac:dyDescent="0.45">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c r="AB934" s="11"/>
      <c r="AC934" s="11"/>
      <c r="AD934" s="11"/>
      <c r="AE934" s="11"/>
      <c r="AF934" s="11"/>
      <c r="AG934" s="11"/>
      <c r="AH934" s="11"/>
      <c r="AI934" s="11"/>
      <c r="AJ934" s="11"/>
      <c r="AK934" s="11"/>
    </row>
    <row r="935" spans="2:37" ht="15.75" customHeight="1" x14ac:dyDescent="0.45">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c r="AB935" s="11"/>
      <c r="AC935" s="11"/>
      <c r="AD935" s="11"/>
      <c r="AE935" s="11"/>
      <c r="AF935" s="11"/>
      <c r="AG935" s="11"/>
      <c r="AH935" s="11"/>
      <c r="AI935" s="11"/>
      <c r="AJ935" s="11"/>
      <c r="AK935" s="11"/>
    </row>
    <row r="936" spans="2:37" ht="15.75" customHeight="1" x14ac:dyDescent="0.45">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c r="AB936" s="11"/>
      <c r="AC936" s="11"/>
      <c r="AD936" s="11"/>
      <c r="AE936" s="11"/>
      <c r="AF936" s="11"/>
      <c r="AG936" s="11"/>
      <c r="AH936" s="11"/>
      <c r="AI936" s="11"/>
      <c r="AJ936" s="11"/>
      <c r="AK936" s="11"/>
    </row>
    <row r="937" spans="2:37" ht="15.75" customHeight="1" x14ac:dyDescent="0.45">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c r="AB937" s="11"/>
      <c r="AC937" s="11"/>
      <c r="AD937" s="11"/>
      <c r="AE937" s="11"/>
      <c r="AF937" s="11"/>
      <c r="AG937" s="11"/>
      <c r="AH937" s="11"/>
      <c r="AI937" s="11"/>
      <c r="AJ937" s="11"/>
      <c r="AK937" s="11"/>
    </row>
    <row r="938" spans="2:37" ht="15.75" customHeight="1" x14ac:dyDescent="0.45">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c r="AB938" s="11"/>
      <c r="AC938" s="11"/>
      <c r="AD938" s="11"/>
      <c r="AE938" s="11"/>
      <c r="AF938" s="11"/>
      <c r="AG938" s="11"/>
      <c r="AH938" s="11"/>
      <c r="AI938" s="11"/>
      <c r="AJ938" s="11"/>
      <c r="AK938" s="11"/>
    </row>
    <row r="939" spans="2:37" ht="15.75" customHeight="1" x14ac:dyDescent="0.45">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c r="AB939" s="11"/>
      <c r="AC939" s="11"/>
      <c r="AD939" s="11"/>
      <c r="AE939" s="11"/>
      <c r="AF939" s="11"/>
      <c r="AG939" s="11"/>
      <c r="AH939" s="11"/>
      <c r="AI939" s="11"/>
      <c r="AJ939" s="11"/>
      <c r="AK939" s="11"/>
    </row>
    <row r="940" spans="2:37" ht="15.75" customHeight="1" x14ac:dyDescent="0.45">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c r="AB940" s="11"/>
      <c r="AC940" s="11"/>
      <c r="AD940" s="11"/>
      <c r="AE940" s="11"/>
      <c r="AF940" s="11"/>
      <c r="AG940" s="11"/>
      <c r="AH940" s="11"/>
      <c r="AI940" s="11"/>
      <c r="AJ940" s="11"/>
      <c r="AK940" s="11"/>
    </row>
    <row r="941" spans="2:37" ht="15.75" customHeight="1" x14ac:dyDescent="0.45">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c r="AB941" s="11"/>
      <c r="AC941" s="11"/>
      <c r="AD941" s="11"/>
      <c r="AE941" s="11"/>
      <c r="AF941" s="11"/>
      <c r="AG941" s="11"/>
      <c r="AH941" s="11"/>
      <c r="AI941" s="11"/>
      <c r="AJ941" s="11"/>
      <c r="AK941" s="11"/>
    </row>
    <row r="942" spans="2:37" ht="15.75" customHeight="1" x14ac:dyDescent="0.45">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c r="AB942" s="11"/>
      <c r="AC942" s="11"/>
      <c r="AD942" s="11"/>
      <c r="AE942" s="11"/>
      <c r="AF942" s="11"/>
      <c r="AG942" s="11"/>
      <c r="AH942" s="11"/>
      <c r="AI942" s="11"/>
      <c r="AJ942" s="11"/>
      <c r="AK942" s="11"/>
    </row>
    <row r="943" spans="2:37" ht="15.75" customHeight="1" x14ac:dyDescent="0.45">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c r="AB943" s="11"/>
      <c r="AC943" s="11"/>
      <c r="AD943" s="11"/>
      <c r="AE943" s="11"/>
      <c r="AF943" s="11"/>
      <c r="AG943" s="11"/>
      <c r="AH943" s="11"/>
      <c r="AI943" s="11"/>
      <c r="AJ943" s="11"/>
      <c r="AK943" s="11"/>
    </row>
    <row r="944" spans="2:37" ht="15.75" customHeight="1" x14ac:dyDescent="0.45">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c r="AB944" s="11"/>
      <c r="AC944" s="11"/>
      <c r="AD944" s="11"/>
      <c r="AE944" s="11"/>
      <c r="AF944" s="11"/>
      <c r="AG944" s="11"/>
      <c r="AH944" s="11"/>
      <c r="AI944" s="11"/>
      <c r="AJ944" s="11"/>
      <c r="AK944" s="11"/>
    </row>
    <row r="945" spans="2:37" ht="15.75" customHeight="1" x14ac:dyDescent="0.45">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c r="AB945" s="11"/>
      <c r="AC945" s="11"/>
      <c r="AD945" s="11"/>
      <c r="AE945" s="11"/>
      <c r="AF945" s="11"/>
      <c r="AG945" s="11"/>
      <c r="AH945" s="11"/>
      <c r="AI945" s="11"/>
      <c r="AJ945" s="11"/>
      <c r="AK945" s="11"/>
    </row>
    <row r="946" spans="2:37" ht="15.75" customHeight="1" x14ac:dyDescent="0.45">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c r="AB946" s="11"/>
      <c r="AC946" s="11"/>
      <c r="AD946" s="11"/>
      <c r="AE946" s="11"/>
      <c r="AF946" s="11"/>
      <c r="AG946" s="11"/>
      <c r="AH946" s="11"/>
      <c r="AI946" s="11"/>
      <c r="AJ946" s="11"/>
      <c r="AK946" s="11"/>
    </row>
    <row r="947" spans="2:37" ht="15.75" customHeight="1" x14ac:dyDescent="0.45">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c r="AB947" s="11"/>
      <c r="AC947" s="11"/>
      <c r="AD947" s="11"/>
      <c r="AE947" s="11"/>
      <c r="AF947" s="11"/>
      <c r="AG947" s="11"/>
      <c r="AH947" s="11"/>
      <c r="AI947" s="11"/>
      <c r="AJ947" s="11"/>
      <c r="AK947" s="11"/>
    </row>
    <row r="948" spans="2:37" ht="15.75" customHeight="1" x14ac:dyDescent="0.45">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c r="AB948" s="11"/>
      <c r="AC948" s="11"/>
      <c r="AD948" s="11"/>
      <c r="AE948" s="11"/>
      <c r="AF948" s="11"/>
      <c r="AG948" s="11"/>
      <c r="AH948" s="11"/>
      <c r="AI948" s="11"/>
      <c r="AJ948" s="11"/>
      <c r="AK948" s="11"/>
    </row>
    <row r="949" spans="2:37" ht="15.75" customHeight="1" x14ac:dyDescent="0.45">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c r="AB949" s="11"/>
      <c r="AC949" s="11"/>
      <c r="AD949" s="11"/>
      <c r="AE949" s="11"/>
      <c r="AF949" s="11"/>
      <c r="AG949" s="11"/>
      <c r="AH949" s="11"/>
      <c r="AI949" s="11"/>
      <c r="AJ949" s="11"/>
      <c r="AK949" s="11"/>
    </row>
    <row r="950" spans="2:37" ht="15.75" customHeight="1" x14ac:dyDescent="0.45">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c r="AB950" s="11"/>
      <c r="AC950" s="11"/>
      <c r="AD950" s="11"/>
      <c r="AE950" s="11"/>
      <c r="AF950" s="11"/>
      <c r="AG950" s="11"/>
      <c r="AH950" s="11"/>
      <c r="AI950" s="11"/>
      <c r="AJ950" s="11"/>
      <c r="AK950" s="11"/>
    </row>
    <row r="951" spans="2:37" ht="15.75" customHeight="1" x14ac:dyDescent="0.45">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c r="AB951" s="11"/>
      <c r="AC951" s="11"/>
      <c r="AD951" s="11"/>
      <c r="AE951" s="11"/>
      <c r="AF951" s="11"/>
      <c r="AG951" s="11"/>
      <c r="AH951" s="11"/>
      <c r="AI951" s="11"/>
      <c r="AJ951" s="11"/>
      <c r="AK951" s="11"/>
    </row>
    <row r="952" spans="2:37" ht="15.75" customHeight="1" x14ac:dyDescent="0.45">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c r="AB952" s="11"/>
      <c r="AC952" s="11"/>
      <c r="AD952" s="11"/>
      <c r="AE952" s="11"/>
      <c r="AF952" s="11"/>
      <c r="AG952" s="11"/>
      <c r="AH952" s="11"/>
      <c r="AI952" s="11"/>
      <c r="AJ952" s="11"/>
      <c r="AK952" s="11"/>
    </row>
    <row r="953" spans="2:37" ht="15.75" customHeight="1" x14ac:dyDescent="0.45">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c r="AB953" s="11"/>
      <c r="AC953" s="11"/>
      <c r="AD953" s="11"/>
      <c r="AE953" s="11"/>
      <c r="AF953" s="11"/>
      <c r="AG953" s="11"/>
      <c r="AH953" s="11"/>
      <c r="AI953" s="11"/>
      <c r="AJ953" s="11"/>
      <c r="AK953" s="11"/>
    </row>
    <row r="954" spans="2:37" ht="15.75" customHeight="1" x14ac:dyDescent="0.45">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c r="AB954" s="11"/>
      <c r="AC954" s="11"/>
      <c r="AD954" s="11"/>
      <c r="AE954" s="11"/>
      <c r="AF954" s="11"/>
      <c r="AG954" s="11"/>
      <c r="AH954" s="11"/>
      <c r="AI954" s="11"/>
      <c r="AJ954" s="11"/>
      <c r="AK954" s="11"/>
    </row>
    <row r="955" spans="2:37" ht="15.75" customHeight="1" x14ac:dyDescent="0.45">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c r="AB955" s="11"/>
      <c r="AC955" s="11"/>
      <c r="AD955" s="11"/>
      <c r="AE955" s="11"/>
      <c r="AF955" s="11"/>
      <c r="AG955" s="11"/>
      <c r="AH955" s="11"/>
      <c r="AI955" s="11"/>
      <c r="AJ955" s="11"/>
      <c r="AK955" s="11"/>
    </row>
    <row r="956" spans="2:37" ht="15.75" customHeight="1" x14ac:dyDescent="0.45">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c r="AB956" s="11"/>
      <c r="AC956" s="11"/>
      <c r="AD956" s="11"/>
      <c r="AE956" s="11"/>
      <c r="AF956" s="11"/>
      <c r="AG956" s="11"/>
      <c r="AH956" s="11"/>
      <c r="AI956" s="11"/>
      <c r="AJ956" s="11"/>
      <c r="AK956" s="11"/>
    </row>
    <row r="957" spans="2:37" ht="15.75" customHeight="1" x14ac:dyDescent="0.45">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c r="AB957" s="11"/>
      <c r="AC957" s="11"/>
      <c r="AD957" s="11"/>
      <c r="AE957" s="11"/>
      <c r="AF957" s="11"/>
      <c r="AG957" s="11"/>
      <c r="AH957" s="11"/>
      <c r="AI957" s="11"/>
      <c r="AJ957" s="11"/>
      <c r="AK957" s="11"/>
    </row>
    <row r="958" spans="2:37" ht="15.75" customHeight="1" x14ac:dyDescent="0.45">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c r="AB958" s="11"/>
      <c r="AC958" s="11"/>
      <c r="AD958" s="11"/>
      <c r="AE958" s="11"/>
      <c r="AF958" s="11"/>
      <c r="AG958" s="11"/>
      <c r="AH958" s="11"/>
      <c r="AI958" s="11"/>
      <c r="AJ958" s="11"/>
      <c r="AK958" s="11"/>
    </row>
    <row r="959" spans="2:37" ht="15.75" customHeight="1" x14ac:dyDescent="0.45">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c r="AB959" s="11"/>
      <c r="AC959" s="11"/>
      <c r="AD959" s="11"/>
      <c r="AE959" s="11"/>
      <c r="AF959" s="11"/>
      <c r="AG959" s="11"/>
      <c r="AH959" s="11"/>
      <c r="AI959" s="11"/>
      <c r="AJ959" s="11"/>
      <c r="AK959" s="11"/>
    </row>
    <row r="960" spans="2:37" ht="15.75" customHeight="1" x14ac:dyDescent="0.45">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c r="AB960" s="11"/>
      <c r="AC960" s="11"/>
      <c r="AD960" s="11"/>
      <c r="AE960" s="11"/>
      <c r="AF960" s="11"/>
      <c r="AG960" s="11"/>
      <c r="AH960" s="11"/>
      <c r="AI960" s="11"/>
      <c r="AJ960" s="11"/>
      <c r="AK960" s="11"/>
    </row>
    <row r="961" spans="2:37" ht="15.75" customHeight="1" x14ac:dyDescent="0.45">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c r="AB961" s="11"/>
      <c r="AC961" s="11"/>
      <c r="AD961" s="11"/>
      <c r="AE961" s="11"/>
      <c r="AF961" s="11"/>
      <c r="AG961" s="11"/>
      <c r="AH961" s="11"/>
      <c r="AI961" s="11"/>
      <c r="AJ961" s="11"/>
      <c r="AK961" s="11"/>
    </row>
    <row r="962" spans="2:37" ht="15.75" customHeight="1" x14ac:dyDescent="0.45">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c r="AB962" s="11"/>
      <c r="AC962" s="11"/>
      <c r="AD962" s="11"/>
      <c r="AE962" s="11"/>
      <c r="AF962" s="11"/>
      <c r="AG962" s="11"/>
      <c r="AH962" s="11"/>
      <c r="AI962" s="11"/>
      <c r="AJ962" s="11"/>
      <c r="AK962" s="11"/>
    </row>
    <row r="963" spans="2:37" ht="15.75" customHeight="1" x14ac:dyDescent="0.45">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c r="AB963" s="11"/>
      <c r="AC963" s="11"/>
      <c r="AD963" s="11"/>
      <c r="AE963" s="11"/>
      <c r="AF963" s="11"/>
      <c r="AG963" s="11"/>
      <c r="AH963" s="11"/>
      <c r="AI963" s="11"/>
      <c r="AJ963" s="11"/>
      <c r="AK963" s="11"/>
    </row>
    <row r="964" spans="2:37" ht="15.75" customHeight="1" x14ac:dyDescent="0.45">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c r="AB964" s="11"/>
      <c r="AC964" s="11"/>
      <c r="AD964" s="11"/>
      <c r="AE964" s="11"/>
      <c r="AF964" s="11"/>
      <c r="AG964" s="11"/>
      <c r="AH964" s="11"/>
      <c r="AI964" s="11"/>
      <c r="AJ964" s="11"/>
      <c r="AK964" s="11"/>
    </row>
    <row r="965" spans="2:37" ht="15.75" customHeight="1" x14ac:dyDescent="0.45">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c r="AB965" s="11"/>
      <c r="AC965" s="11"/>
      <c r="AD965" s="11"/>
      <c r="AE965" s="11"/>
      <c r="AF965" s="11"/>
      <c r="AG965" s="11"/>
      <c r="AH965" s="11"/>
      <c r="AI965" s="11"/>
      <c r="AJ965" s="11"/>
      <c r="AK965" s="11"/>
    </row>
    <row r="966" spans="2:37" ht="15.75" customHeight="1" x14ac:dyDescent="0.45">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c r="AB966" s="11"/>
      <c r="AC966" s="11"/>
      <c r="AD966" s="11"/>
      <c r="AE966" s="11"/>
      <c r="AF966" s="11"/>
      <c r="AG966" s="11"/>
      <c r="AH966" s="11"/>
      <c r="AI966" s="11"/>
      <c r="AJ966" s="11"/>
      <c r="AK966" s="11"/>
    </row>
    <row r="967" spans="2:37" ht="15.75" customHeight="1" x14ac:dyDescent="0.45">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c r="AB967" s="11"/>
      <c r="AC967" s="11"/>
      <c r="AD967" s="11"/>
      <c r="AE967" s="11"/>
      <c r="AF967" s="11"/>
      <c r="AG967" s="11"/>
      <c r="AH967" s="11"/>
      <c r="AI967" s="11"/>
      <c r="AJ967" s="11"/>
      <c r="AK967" s="11"/>
    </row>
    <row r="968" spans="2:37" ht="15.75" customHeight="1" x14ac:dyDescent="0.45">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c r="AB968" s="11"/>
      <c r="AC968" s="11"/>
      <c r="AD968" s="11"/>
      <c r="AE968" s="11"/>
      <c r="AF968" s="11"/>
      <c r="AG968" s="11"/>
      <c r="AH968" s="11"/>
      <c r="AI968" s="11"/>
      <c r="AJ968" s="11"/>
      <c r="AK968" s="11"/>
    </row>
    <row r="969" spans="2:37" ht="15.75" customHeight="1" x14ac:dyDescent="0.45">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c r="AB969" s="11"/>
      <c r="AC969" s="11"/>
      <c r="AD969" s="11"/>
      <c r="AE969" s="11"/>
      <c r="AF969" s="11"/>
      <c r="AG969" s="11"/>
      <c r="AH969" s="11"/>
      <c r="AI969" s="11"/>
      <c r="AJ969" s="11"/>
      <c r="AK969" s="11"/>
    </row>
    <row r="970" spans="2:37" ht="15.75" customHeight="1" x14ac:dyDescent="0.45">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c r="AB970" s="11"/>
      <c r="AC970" s="11"/>
      <c r="AD970" s="11"/>
      <c r="AE970" s="11"/>
      <c r="AF970" s="11"/>
      <c r="AG970" s="11"/>
      <c r="AH970" s="11"/>
      <c r="AI970" s="11"/>
      <c r="AJ970" s="11"/>
      <c r="AK970" s="11"/>
    </row>
    <row r="971" spans="2:37" ht="15.75" customHeight="1" x14ac:dyDescent="0.45">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c r="AB971" s="11"/>
      <c r="AC971" s="11"/>
      <c r="AD971" s="11"/>
      <c r="AE971" s="11"/>
      <c r="AF971" s="11"/>
      <c r="AG971" s="11"/>
      <c r="AH971" s="11"/>
      <c r="AI971" s="11"/>
      <c r="AJ971" s="11"/>
      <c r="AK971" s="11"/>
    </row>
    <row r="972" spans="2:37" ht="15.75" customHeight="1" x14ac:dyDescent="0.45">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c r="AB972" s="11"/>
      <c r="AC972" s="11"/>
      <c r="AD972" s="11"/>
      <c r="AE972" s="11"/>
      <c r="AF972" s="11"/>
      <c r="AG972" s="11"/>
      <c r="AH972" s="11"/>
      <c r="AI972" s="11"/>
      <c r="AJ972" s="11"/>
      <c r="AK972" s="11"/>
    </row>
    <row r="973" spans="2:37" ht="15.75" customHeight="1" x14ac:dyDescent="0.45">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c r="AB973" s="11"/>
      <c r="AC973" s="11"/>
      <c r="AD973" s="11"/>
      <c r="AE973" s="11"/>
      <c r="AF973" s="11"/>
      <c r="AG973" s="11"/>
      <c r="AH973" s="11"/>
      <c r="AI973" s="11"/>
      <c r="AJ973" s="11"/>
      <c r="AK973" s="11"/>
    </row>
    <row r="974" spans="2:37" ht="15.75" customHeight="1" x14ac:dyDescent="0.45">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c r="AB974" s="11"/>
      <c r="AC974" s="11"/>
      <c r="AD974" s="11"/>
      <c r="AE974" s="11"/>
      <c r="AF974" s="11"/>
      <c r="AG974" s="11"/>
      <c r="AH974" s="11"/>
      <c r="AI974" s="11"/>
      <c r="AJ974" s="11"/>
      <c r="AK974" s="11"/>
    </row>
    <row r="975" spans="2:37" ht="15.75" customHeight="1" x14ac:dyDescent="0.45">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c r="AB975" s="11"/>
      <c r="AC975" s="11"/>
      <c r="AD975" s="11"/>
      <c r="AE975" s="11"/>
      <c r="AF975" s="11"/>
      <c r="AG975" s="11"/>
      <c r="AH975" s="11"/>
      <c r="AI975" s="11"/>
      <c r="AJ975" s="11"/>
      <c r="AK975" s="11"/>
    </row>
    <row r="976" spans="2:37" ht="15.75" customHeight="1" x14ac:dyDescent="0.45">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c r="AB976" s="11"/>
      <c r="AC976" s="11"/>
      <c r="AD976" s="11"/>
      <c r="AE976" s="11"/>
      <c r="AF976" s="11"/>
      <c r="AG976" s="11"/>
      <c r="AH976" s="11"/>
      <c r="AI976" s="11"/>
      <c r="AJ976" s="11"/>
      <c r="AK976" s="11"/>
    </row>
    <row r="977" spans="2:37" ht="15.75" customHeight="1" x14ac:dyDescent="0.45">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c r="AB977" s="11"/>
      <c r="AC977" s="11"/>
      <c r="AD977" s="11"/>
      <c r="AE977" s="11"/>
      <c r="AF977" s="11"/>
      <c r="AG977" s="11"/>
      <c r="AH977" s="11"/>
      <c r="AI977" s="11"/>
      <c r="AJ977" s="11"/>
      <c r="AK977" s="11"/>
    </row>
    <row r="978" spans="2:37" ht="15.75" customHeight="1" x14ac:dyDescent="0.45">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c r="AB978" s="11"/>
      <c r="AC978" s="11"/>
      <c r="AD978" s="11"/>
      <c r="AE978" s="11"/>
      <c r="AF978" s="11"/>
      <c r="AG978" s="11"/>
      <c r="AH978" s="11"/>
      <c r="AI978" s="11"/>
      <c r="AJ978" s="11"/>
      <c r="AK978" s="11"/>
    </row>
    <row r="979" spans="2:37" ht="15.75" customHeight="1" x14ac:dyDescent="0.45">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c r="AB979" s="11"/>
      <c r="AC979" s="11"/>
      <c r="AD979" s="11"/>
      <c r="AE979" s="11"/>
      <c r="AF979" s="11"/>
      <c r="AG979" s="11"/>
      <c r="AH979" s="11"/>
      <c r="AI979" s="11"/>
      <c r="AJ979" s="11"/>
      <c r="AK979" s="11"/>
    </row>
    <row r="980" spans="2:37" ht="15.75" customHeight="1" x14ac:dyDescent="0.45">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c r="AB980" s="11"/>
      <c r="AC980" s="11"/>
      <c r="AD980" s="11"/>
      <c r="AE980" s="11"/>
      <c r="AF980" s="11"/>
      <c r="AG980" s="11"/>
      <c r="AH980" s="11"/>
      <c r="AI980" s="11"/>
      <c r="AJ980" s="11"/>
      <c r="AK980" s="11"/>
    </row>
    <row r="981" spans="2:37" ht="15.75" customHeight="1" x14ac:dyDescent="0.45">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c r="AB981" s="11"/>
      <c r="AC981" s="11"/>
      <c r="AD981" s="11"/>
      <c r="AE981" s="11"/>
      <c r="AF981" s="11"/>
      <c r="AG981" s="11"/>
      <c r="AH981" s="11"/>
      <c r="AI981" s="11"/>
      <c r="AJ981" s="11"/>
      <c r="AK981" s="11"/>
    </row>
    <row r="982" spans="2:37" ht="15.75" customHeight="1" x14ac:dyDescent="0.45">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c r="AB982" s="11"/>
      <c r="AC982" s="11"/>
      <c r="AD982" s="11"/>
      <c r="AE982" s="11"/>
      <c r="AF982" s="11"/>
      <c r="AG982" s="11"/>
      <c r="AH982" s="11"/>
      <c r="AI982" s="11"/>
      <c r="AJ982" s="11"/>
      <c r="AK982" s="11"/>
    </row>
    <row r="983" spans="2:37" ht="15.75" customHeight="1" x14ac:dyDescent="0.45">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c r="AB983" s="11"/>
      <c r="AC983" s="11"/>
      <c r="AD983" s="11"/>
      <c r="AE983" s="11"/>
      <c r="AF983" s="11"/>
      <c r="AG983" s="11"/>
      <c r="AH983" s="11"/>
      <c r="AI983" s="11"/>
      <c r="AJ983" s="11"/>
      <c r="AK983" s="11"/>
    </row>
    <row r="984" spans="2:37" ht="15.75" customHeight="1" x14ac:dyDescent="0.45">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c r="AA984" s="11"/>
      <c r="AB984" s="11"/>
      <c r="AC984" s="11"/>
      <c r="AD984" s="11"/>
      <c r="AE984" s="11"/>
      <c r="AF984" s="11"/>
      <c r="AG984" s="11"/>
      <c r="AH984" s="11"/>
      <c r="AI984" s="11"/>
      <c r="AJ984" s="11"/>
      <c r="AK984" s="11"/>
    </row>
    <row r="985" spans="2:37" ht="15.75" customHeight="1" x14ac:dyDescent="0.45">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c r="AA985" s="11"/>
      <c r="AB985" s="11"/>
      <c r="AC985" s="11"/>
      <c r="AD985" s="11"/>
      <c r="AE985" s="11"/>
      <c r="AF985" s="11"/>
      <c r="AG985" s="11"/>
      <c r="AH985" s="11"/>
      <c r="AI985" s="11"/>
      <c r="AJ985" s="11"/>
      <c r="AK985" s="11"/>
    </row>
    <row r="986" spans="2:37" ht="15.75" customHeight="1" x14ac:dyDescent="0.45">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c r="AA986" s="11"/>
      <c r="AB986" s="11"/>
      <c r="AC986" s="11"/>
      <c r="AD986" s="11"/>
      <c r="AE986" s="11"/>
      <c r="AF986" s="11"/>
      <c r="AG986" s="11"/>
      <c r="AH986" s="11"/>
      <c r="AI986" s="11"/>
      <c r="AJ986" s="11"/>
      <c r="AK986" s="11"/>
    </row>
    <row r="987" spans="2:37" ht="15.75" customHeight="1" x14ac:dyDescent="0.45">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c r="AA987" s="11"/>
      <c r="AB987" s="11"/>
      <c r="AC987" s="11"/>
      <c r="AD987" s="11"/>
      <c r="AE987" s="11"/>
      <c r="AF987" s="11"/>
      <c r="AG987" s="11"/>
      <c r="AH987" s="11"/>
      <c r="AI987" s="11"/>
      <c r="AJ987" s="11"/>
      <c r="AK987" s="11"/>
    </row>
    <row r="988" spans="2:37" ht="15.75" customHeight="1" x14ac:dyDescent="0.45">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c r="AA988" s="11"/>
      <c r="AB988" s="11"/>
      <c r="AC988" s="11"/>
      <c r="AD988" s="11"/>
      <c r="AE988" s="11"/>
      <c r="AF988" s="11"/>
      <c r="AG988" s="11"/>
      <c r="AH988" s="11"/>
      <c r="AI988" s="11"/>
      <c r="AJ988" s="11"/>
      <c r="AK988" s="11"/>
    </row>
    <row r="989" spans="2:37" ht="15.75" customHeight="1" x14ac:dyDescent="0.45">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c r="AA989" s="11"/>
      <c r="AB989" s="11"/>
      <c r="AC989" s="11"/>
      <c r="AD989" s="11"/>
      <c r="AE989" s="11"/>
      <c r="AF989" s="11"/>
      <c r="AG989" s="11"/>
      <c r="AH989" s="11"/>
      <c r="AI989" s="11"/>
      <c r="AJ989" s="11"/>
      <c r="AK989" s="11"/>
    </row>
    <row r="990" spans="2:37" ht="15.75" customHeight="1" x14ac:dyDescent="0.45">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c r="AA990" s="11"/>
      <c r="AB990" s="11"/>
      <c r="AC990" s="11"/>
      <c r="AD990" s="11"/>
      <c r="AE990" s="11"/>
      <c r="AF990" s="11"/>
      <c r="AG990" s="11"/>
      <c r="AH990" s="11"/>
      <c r="AI990" s="11"/>
      <c r="AJ990" s="11"/>
      <c r="AK990" s="11"/>
    </row>
    <row r="991" spans="2:37" ht="15.75" customHeight="1" x14ac:dyDescent="0.45">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c r="AA991" s="11"/>
      <c r="AB991" s="11"/>
      <c r="AC991" s="11"/>
      <c r="AD991" s="11"/>
      <c r="AE991" s="11"/>
      <c r="AF991" s="11"/>
      <c r="AG991" s="11"/>
      <c r="AH991" s="11"/>
      <c r="AI991" s="11"/>
      <c r="AJ991" s="11"/>
      <c r="AK991" s="11"/>
    </row>
    <row r="992" spans="2:37" ht="15.75" customHeight="1" x14ac:dyDescent="0.45">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c r="AA992" s="11"/>
      <c r="AB992" s="11"/>
      <c r="AC992" s="11"/>
      <c r="AD992" s="11"/>
      <c r="AE992" s="11"/>
      <c r="AF992" s="11"/>
      <c r="AG992" s="11"/>
      <c r="AH992" s="11"/>
      <c r="AI992" s="11"/>
      <c r="AJ992" s="11"/>
      <c r="AK992" s="11"/>
    </row>
    <row r="993" spans="2:37" ht="15.75" customHeight="1" x14ac:dyDescent="0.45">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c r="AA993" s="11"/>
      <c r="AB993" s="11"/>
      <c r="AC993" s="11"/>
      <c r="AD993" s="11"/>
      <c r="AE993" s="11"/>
      <c r="AF993" s="11"/>
      <c r="AG993" s="11"/>
      <c r="AH993" s="11"/>
      <c r="AI993" s="11"/>
      <c r="AJ993" s="11"/>
      <c r="AK993" s="11"/>
    </row>
    <row r="994" spans="2:37" ht="15.75" customHeight="1" x14ac:dyDescent="0.45">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c r="AA994" s="11"/>
      <c r="AB994" s="11"/>
      <c r="AC994" s="11"/>
      <c r="AD994" s="11"/>
      <c r="AE994" s="11"/>
      <c r="AF994" s="11"/>
      <c r="AG994" s="11"/>
      <c r="AH994" s="11"/>
      <c r="AI994" s="11"/>
      <c r="AJ994" s="11"/>
      <c r="AK994" s="11"/>
    </row>
    <row r="995" spans="2:37" ht="15.75" customHeight="1" x14ac:dyDescent="0.45">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c r="AA995" s="11"/>
      <c r="AB995" s="11"/>
      <c r="AC995" s="11"/>
      <c r="AD995" s="11"/>
      <c r="AE995" s="11"/>
      <c r="AF995" s="11"/>
      <c r="AG995" s="11"/>
      <c r="AH995" s="11"/>
      <c r="AI995" s="11"/>
      <c r="AJ995" s="11"/>
      <c r="AK995" s="11"/>
    </row>
    <row r="996" spans="2:37" ht="15.75" customHeight="1" x14ac:dyDescent="0.45">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c r="AA996" s="11"/>
      <c r="AB996" s="11"/>
      <c r="AC996" s="11"/>
      <c r="AD996" s="11"/>
      <c r="AE996" s="11"/>
      <c r="AF996" s="11"/>
      <c r="AG996" s="11"/>
      <c r="AH996" s="11"/>
      <c r="AI996" s="11"/>
      <c r="AJ996" s="11"/>
      <c r="AK996" s="11"/>
    </row>
    <row r="997" spans="2:37" ht="15.75" customHeight="1" x14ac:dyDescent="0.45">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c r="AA997" s="11"/>
      <c r="AB997" s="11"/>
      <c r="AC997" s="11"/>
      <c r="AD997" s="11"/>
      <c r="AE997" s="11"/>
      <c r="AF997" s="11"/>
      <c r="AG997" s="11"/>
      <c r="AH997" s="11"/>
      <c r="AI997" s="11"/>
      <c r="AJ997" s="11"/>
      <c r="AK997" s="11"/>
    </row>
    <row r="998" spans="2:37" ht="15.75" customHeight="1" x14ac:dyDescent="0.45">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c r="AA998" s="11"/>
      <c r="AB998" s="11"/>
      <c r="AC998" s="11"/>
      <c r="AD998" s="11"/>
      <c r="AE998" s="11"/>
      <c r="AF998" s="11"/>
      <c r="AG998" s="11"/>
      <c r="AH998" s="11"/>
      <c r="AI998" s="11"/>
      <c r="AJ998" s="11"/>
      <c r="AK998" s="11"/>
    </row>
    <row r="999" spans="2:37" ht="15.75" customHeight="1" x14ac:dyDescent="0.45">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c r="AA999" s="11"/>
      <c r="AB999" s="11"/>
      <c r="AC999" s="11"/>
      <c r="AD999" s="11"/>
      <c r="AE999" s="11"/>
      <c r="AF999" s="11"/>
      <c r="AG999" s="11"/>
      <c r="AH999" s="11"/>
      <c r="AI999" s="11"/>
      <c r="AJ999" s="11"/>
      <c r="AK999" s="11"/>
    </row>
    <row r="1000" spans="2:37" ht="15.75" customHeight="1" x14ac:dyDescent="0.45">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c r="AA1000" s="11"/>
      <c r="AB1000" s="11"/>
      <c r="AC1000" s="11"/>
      <c r="AD1000" s="11"/>
      <c r="AE1000" s="11"/>
      <c r="AF1000" s="11"/>
      <c r="AG1000" s="11"/>
      <c r="AH1000" s="11"/>
      <c r="AI1000" s="11"/>
      <c r="AJ1000" s="11"/>
      <c r="AK1000" s="11"/>
    </row>
  </sheetData>
  <mergeCells count="1">
    <mergeCell ref="B76:AK76"/>
  </mergeCells>
  <hyperlinks>
    <hyperlink ref="H4" r:id="rId1" xr:uid="{00000000-0004-0000-0200-000000000000}"/>
  </hyperlinks>
  <pageMargins left="0.75" right="0.75" top="1" bottom="1" header="0" footer="0"/>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A1586E-0ACE-4972-94BD-0230A03B277F}">
  <dimension ref="A1:AK132"/>
  <sheetViews>
    <sheetView zoomScale="70" zoomScaleNormal="70" workbookViewId="0">
      <selection activeCell="C70" sqref="C70"/>
    </sheetView>
  </sheetViews>
  <sheetFormatPr defaultRowHeight="13.5" x14ac:dyDescent="0.35"/>
  <cols>
    <col min="1" max="1" width="17.625" style="125" customWidth="1"/>
    <col min="2" max="2" width="40" style="125" customWidth="1"/>
    <col min="3" max="16384" width="9" style="125"/>
  </cols>
  <sheetData>
    <row r="1" spans="1:37" ht="15" customHeight="1" thickBot="1" x14ac:dyDescent="0.4">
      <c r="B1" s="126" t="s">
        <v>93</v>
      </c>
      <c r="C1" s="127">
        <v>2017</v>
      </c>
      <c r="D1" s="127">
        <v>2018</v>
      </c>
      <c r="E1" s="127">
        <v>2019</v>
      </c>
      <c r="F1" s="127">
        <v>2020</v>
      </c>
      <c r="G1" s="127">
        <v>2021</v>
      </c>
      <c r="H1" s="127">
        <v>2022</v>
      </c>
      <c r="I1" s="127">
        <v>2023</v>
      </c>
      <c r="J1" s="127">
        <v>2024</v>
      </c>
      <c r="K1" s="127">
        <v>2025</v>
      </c>
      <c r="L1" s="127">
        <v>2026</v>
      </c>
      <c r="M1" s="127">
        <v>2027</v>
      </c>
      <c r="N1" s="127">
        <v>2028</v>
      </c>
      <c r="O1" s="127">
        <v>2029</v>
      </c>
      <c r="P1" s="127">
        <v>2030</v>
      </c>
      <c r="Q1" s="127">
        <v>2031</v>
      </c>
      <c r="R1" s="127">
        <v>2032</v>
      </c>
      <c r="S1" s="127">
        <v>2033</v>
      </c>
      <c r="T1" s="127">
        <v>2034</v>
      </c>
      <c r="U1" s="127">
        <v>2035</v>
      </c>
      <c r="V1" s="127">
        <v>2036</v>
      </c>
      <c r="W1" s="127">
        <v>2037</v>
      </c>
      <c r="X1" s="127">
        <v>2038</v>
      </c>
      <c r="Y1" s="127">
        <v>2039</v>
      </c>
      <c r="Z1" s="127">
        <v>2040</v>
      </c>
      <c r="AA1" s="127">
        <v>2041</v>
      </c>
      <c r="AB1" s="127">
        <v>2042</v>
      </c>
      <c r="AC1" s="127">
        <v>2043</v>
      </c>
      <c r="AD1" s="127">
        <v>2044</v>
      </c>
      <c r="AE1" s="127">
        <v>2045</v>
      </c>
      <c r="AF1" s="127">
        <v>2046</v>
      </c>
      <c r="AG1" s="127">
        <v>2047</v>
      </c>
      <c r="AH1" s="127">
        <v>2048</v>
      </c>
      <c r="AI1" s="127">
        <v>2049</v>
      </c>
      <c r="AJ1" s="127">
        <v>2050</v>
      </c>
    </row>
    <row r="2" spans="1:37" ht="15" customHeight="1" thickTop="1" x14ac:dyDescent="0.35"/>
    <row r="3" spans="1:37" ht="15" customHeight="1" x14ac:dyDescent="0.35">
      <c r="C3" s="128" t="s">
        <v>94</v>
      </c>
      <c r="D3" s="128" t="s">
        <v>4</v>
      </c>
      <c r="E3" s="128"/>
      <c r="F3" s="128"/>
      <c r="G3" s="128"/>
    </row>
    <row r="4" spans="1:37" ht="15" customHeight="1" x14ac:dyDescent="0.35">
      <c r="C4" s="128" t="s">
        <v>97</v>
      </c>
      <c r="D4" s="128" t="s">
        <v>98</v>
      </c>
      <c r="E4" s="128"/>
      <c r="F4" s="128"/>
      <c r="G4" s="128" t="s">
        <v>99</v>
      </c>
    </row>
    <row r="5" spans="1:37" ht="15" customHeight="1" x14ac:dyDescent="0.35">
      <c r="C5" s="128" t="s">
        <v>102</v>
      </c>
      <c r="D5" s="128" t="s">
        <v>103</v>
      </c>
      <c r="E5" s="128"/>
      <c r="F5" s="128"/>
      <c r="G5" s="128"/>
    </row>
    <row r="6" spans="1:37" ht="15" customHeight="1" x14ac:dyDescent="0.35">
      <c r="C6" s="128" t="s">
        <v>105</v>
      </c>
      <c r="D6" s="128"/>
      <c r="E6" s="128" t="s">
        <v>245</v>
      </c>
      <c r="F6" s="128"/>
      <c r="G6" s="128"/>
    </row>
    <row r="10" spans="1:37" ht="15" customHeight="1" x14ac:dyDescent="0.5">
      <c r="A10" s="129" t="s">
        <v>1507</v>
      </c>
      <c r="B10" s="130" t="s">
        <v>1508</v>
      </c>
    </row>
    <row r="11" spans="1:37" ht="15" customHeight="1" x14ac:dyDescent="0.35">
      <c r="B11" s="126" t="s">
        <v>250</v>
      </c>
    </row>
    <row r="12" spans="1:37" ht="15" customHeight="1" x14ac:dyDescent="0.35">
      <c r="B12" s="126" t="s">
        <v>251</v>
      </c>
      <c r="C12" s="131" t="s">
        <v>251</v>
      </c>
      <c r="D12" s="131" t="s">
        <v>251</v>
      </c>
      <c r="E12" s="131" t="s">
        <v>251</v>
      </c>
      <c r="F12" s="131" t="s">
        <v>251</v>
      </c>
      <c r="G12" s="131" t="s">
        <v>251</v>
      </c>
      <c r="H12" s="131" t="s">
        <v>251</v>
      </c>
      <c r="I12" s="131" t="s">
        <v>251</v>
      </c>
      <c r="J12" s="131" t="s">
        <v>251</v>
      </c>
      <c r="K12" s="131" t="s">
        <v>251</v>
      </c>
      <c r="L12" s="131" t="s">
        <v>251</v>
      </c>
      <c r="M12" s="131" t="s">
        <v>251</v>
      </c>
      <c r="N12" s="131" t="s">
        <v>251</v>
      </c>
      <c r="O12" s="131" t="s">
        <v>251</v>
      </c>
      <c r="P12" s="131" t="s">
        <v>251</v>
      </c>
      <c r="Q12" s="131" t="s">
        <v>251</v>
      </c>
      <c r="R12" s="131" t="s">
        <v>251</v>
      </c>
      <c r="S12" s="131" t="s">
        <v>251</v>
      </c>
      <c r="T12" s="131" t="s">
        <v>251</v>
      </c>
      <c r="U12" s="131" t="s">
        <v>251</v>
      </c>
      <c r="V12" s="131" t="s">
        <v>251</v>
      </c>
      <c r="W12" s="131" t="s">
        <v>251</v>
      </c>
      <c r="X12" s="131" t="s">
        <v>251</v>
      </c>
      <c r="Y12" s="131" t="s">
        <v>251</v>
      </c>
      <c r="Z12" s="131" t="s">
        <v>251</v>
      </c>
      <c r="AA12" s="131" t="s">
        <v>251</v>
      </c>
      <c r="AB12" s="131" t="s">
        <v>251</v>
      </c>
      <c r="AC12" s="131" t="s">
        <v>251</v>
      </c>
      <c r="AD12" s="131" t="s">
        <v>251</v>
      </c>
      <c r="AE12" s="131" t="s">
        <v>251</v>
      </c>
      <c r="AF12" s="131" t="s">
        <v>251</v>
      </c>
      <c r="AG12" s="131" t="s">
        <v>251</v>
      </c>
      <c r="AH12" s="131" t="s">
        <v>251</v>
      </c>
      <c r="AI12" s="131" t="s">
        <v>251</v>
      </c>
      <c r="AJ12" s="131" t="s">
        <v>251</v>
      </c>
      <c r="AK12" s="131" t="s">
        <v>113</v>
      </c>
    </row>
    <row r="13" spans="1:37" ht="15" customHeight="1" thickBot="1" x14ac:dyDescent="0.4">
      <c r="B13" s="127" t="s">
        <v>252</v>
      </c>
      <c r="C13" s="127">
        <v>2017</v>
      </c>
      <c r="D13" s="127">
        <v>2018</v>
      </c>
      <c r="E13" s="127">
        <v>2019</v>
      </c>
      <c r="F13" s="127">
        <v>2020</v>
      </c>
      <c r="G13" s="127">
        <v>2021</v>
      </c>
      <c r="H13" s="127">
        <v>2022</v>
      </c>
      <c r="I13" s="127">
        <v>2023</v>
      </c>
      <c r="J13" s="127">
        <v>2024</v>
      </c>
      <c r="K13" s="127">
        <v>2025</v>
      </c>
      <c r="L13" s="127">
        <v>2026</v>
      </c>
      <c r="M13" s="127">
        <v>2027</v>
      </c>
      <c r="N13" s="127">
        <v>2028</v>
      </c>
      <c r="O13" s="127">
        <v>2029</v>
      </c>
      <c r="P13" s="127">
        <v>2030</v>
      </c>
      <c r="Q13" s="127">
        <v>2031</v>
      </c>
      <c r="R13" s="127">
        <v>2032</v>
      </c>
      <c r="S13" s="127">
        <v>2033</v>
      </c>
      <c r="T13" s="127">
        <v>2034</v>
      </c>
      <c r="U13" s="127">
        <v>2035</v>
      </c>
      <c r="V13" s="127">
        <v>2036</v>
      </c>
      <c r="W13" s="127">
        <v>2037</v>
      </c>
      <c r="X13" s="127">
        <v>2038</v>
      </c>
      <c r="Y13" s="127">
        <v>2039</v>
      </c>
      <c r="Z13" s="127">
        <v>2040</v>
      </c>
      <c r="AA13" s="127">
        <v>2041</v>
      </c>
      <c r="AB13" s="127">
        <v>2042</v>
      </c>
      <c r="AC13" s="127">
        <v>2043</v>
      </c>
      <c r="AD13" s="127">
        <v>2044</v>
      </c>
      <c r="AE13" s="127">
        <v>2045</v>
      </c>
      <c r="AF13" s="127">
        <v>2046</v>
      </c>
      <c r="AG13" s="127">
        <v>2047</v>
      </c>
      <c r="AH13" s="127">
        <v>2048</v>
      </c>
      <c r="AI13" s="127">
        <v>2049</v>
      </c>
      <c r="AJ13" s="127">
        <v>2050</v>
      </c>
      <c r="AK13" s="127">
        <v>2050</v>
      </c>
    </row>
    <row r="14" spans="1:37" ht="15" customHeight="1" thickTop="1" x14ac:dyDescent="0.35"/>
    <row r="15" spans="1:37" ht="15" customHeight="1" x14ac:dyDescent="0.35">
      <c r="A15" s="129" t="s">
        <v>1509</v>
      </c>
      <c r="B15" s="132" t="s">
        <v>1510</v>
      </c>
      <c r="C15" s="187">
        <v>15428.980469</v>
      </c>
      <c r="D15" s="187">
        <v>15405.497069999999</v>
      </c>
      <c r="E15" s="187">
        <v>15323.708984000001</v>
      </c>
      <c r="F15" s="187">
        <v>15159.971680000001</v>
      </c>
      <c r="G15" s="187">
        <v>14917.845703000001</v>
      </c>
      <c r="H15" s="187">
        <v>14628.935546999999</v>
      </c>
      <c r="I15" s="187">
        <v>14292.073242</v>
      </c>
      <c r="J15" s="187">
        <v>13935.911133</v>
      </c>
      <c r="K15" s="187">
        <v>13565.998046999999</v>
      </c>
      <c r="L15" s="187">
        <v>13277.203125</v>
      </c>
      <c r="M15" s="187">
        <v>13019.744140999999</v>
      </c>
      <c r="N15" s="187">
        <v>12784.965819999999</v>
      </c>
      <c r="O15" s="187">
        <v>12550.357421999999</v>
      </c>
      <c r="P15" s="187">
        <v>12335.547852</v>
      </c>
      <c r="Q15" s="187">
        <v>12134.970703000001</v>
      </c>
      <c r="R15" s="187">
        <v>11949.124023</v>
      </c>
      <c r="S15" s="187">
        <v>11778.060546999999</v>
      </c>
      <c r="T15" s="187">
        <v>11621.788086</v>
      </c>
      <c r="U15" s="187">
        <v>11477.595703000001</v>
      </c>
      <c r="V15" s="187">
        <v>11370.867188</v>
      </c>
      <c r="W15" s="187">
        <v>11287.214844</v>
      </c>
      <c r="X15" s="187">
        <v>11223.201171999999</v>
      </c>
      <c r="Y15" s="187">
        <v>11175.604492</v>
      </c>
      <c r="Z15" s="187">
        <v>11142.942383</v>
      </c>
      <c r="AA15" s="187">
        <v>11122.249023</v>
      </c>
      <c r="AB15" s="187">
        <v>11112.762694999999</v>
      </c>
      <c r="AC15" s="187">
        <v>11114.8125</v>
      </c>
      <c r="AD15" s="187">
        <v>11125.955078000001</v>
      </c>
      <c r="AE15" s="187">
        <v>11141.640625</v>
      </c>
      <c r="AF15" s="187">
        <v>11164.966796999999</v>
      </c>
      <c r="AG15" s="187">
        <v>11191.121094</v>
      </c>
      <c r="AH15" s="187">
        <v>11216.115234000001</v>
      </c>
      <c r="AI15" s="187">
        <v>11244.188477</v>
      </c>
      <c r="AJ15" s="187">
        <v>11271.484375</v>
      </c>
      <c r="AK15" s="137">
        <v>-9.7169999999999999E-3</v>
      </c>
    </row>
    <row r="16" spans="1:37" ht="15" customHeight="1" x14ac:dyDescent="0.35">
      <c r="A16" s="129" t="s">
        <v>1511</v>
      </c>
      <c r="B16" s="133" t="s">
        <v>1512</v>
      </c>
      <c r="C16" s="188">
        <v>15335.150390999999</v>
      </c>
      <c r="D16" s="188">
        <v>15269.456055000001</v>
      </c>
      <c r="E16" s="188">
        <v>15169.746094</v>
      </c>
      <c r="F16" s="188">
        <v>14974.8125</v>
      </c>
      <c r="G16" s="188">
        <v>14696.188477</v>
      </c>
      <c r="H16" s="188">
        <v>14372.848633</v>
      </c>
      <c r="I16" s="188">
        <v>14004.568359000001</v>
      </c>
      <c r="J16" s="188">
        <v>13595.412109000001</v>
      </c>
      <c r="K16" s="188">
        <v>13161.477539</v>
      </c>
      <c r="L16" s="188">
        <v>12844.557617</v>
      </c>
      <c r="M16" s="188">
        <v>12544.257812</v>
      </c>
      <c r="N16" s="188">
        <v>12271.507812</v>
      </c>
      <c r="O16" s="188">
        <v>11997.8125</v>
      </c>
      <c r="P16" s="188">
        <v>11740.967773</v>
      </c>
      <c r="Q16" s="188">
        <v>11512.417969</v>
      </c>
      <c r="R16" s="188">
        <v>11302.257812</v>
      </c>
      <c r="S16" s="188">
        <v>11104.021484000001</v>
      </c>
      <c r="T16" s="188">
        <v>10915.162109000001</v>
      </c>
      <c r="U16" s="188">
        <v>10746.730469</v>
      </c>
      <c r="V16" s="188">
        <v>10612.404296999999</v>
      </c>
      <c r="W16" s="188">
        <v>10502.84375</v>
      </c>
      <c r="X16" s="188">
        <v>10416.008789</v>
      </c>
      <c r="Y16" s="188">
        <v>10350.127930000001</v>
      </c>
      <c r="Z16" s="188">
        <v>10299.679688</v>
      </c>
      <c r="AA16" s="188">
        <v>10269.910156</v>
      </c>
      <c r="AB16" s="188">
        <v>10251.455078000001</v>
      </c>
      <c r="AC16" s="188">
        <v>10250.534180000001</v>
      </c>
      <c r="AD16" s="188">
        <v>10253.911133</v>
      </c>
      <c r="AE16" s="188">
        <v>10260.729492</v>
      </c>
      <c r="AF16" s="188">
        <v>10292.284180000001</v>
      </c>
      <c r="AG16" s="188">
        <v>10333.274414</v>
      </c>
      <c r="AH16" s="188">
        <v>10360.221680000001</v>
      </c>
      <c r="AI16" s="188">
        <v>10370.962890999999</v>
      </c>
      <c r="AJ16" s="188">
        <v>10381.070312</v>
      </c>
      <c r="AK16" s="135">
        <v>-1.1986E-2</v>
      </c>
    </row>
    <row r="17" spans="1:37" ht="15" customHeight="1" x14ac:dyDescent="0.35">
      <c r="A17" s="129" t="s">
        <v>1513</v>
      </c>
      <c r="B17" s="133" t="s">
        <v>1514</v>
      </c>
      <c r="C17" s="188">
        <v>9.1569839999999996</v>
      </c>
      <c r="D17" s="188">
        <v>43.012703000000002</v>
      </c>
      <c r="E17" s="188">
        <v>44.298954000000002</v>
      </c>
      <c r="F17" s="188">
        <v>52.465949999999999</v>
      </c>
      <c r="G17" s="188">
        <v>63.491283000000003</v>
      </c>
      <c r="H17" s="188">
        <v>71.578002999999995</v>
      </c>
      <c r="I17" s="188">
        <v>77.357467999999997</v>
      </c>
      <c r="J17" s="188">
        <v>104.88159899999999</v>
      </c>
      <c r="K17" s="188">
        <v>143.47879</v>
      </c>
      <c r="L17" s="188">
        <v>146.330536</v>
      </c>
      <c r="M17" s="188">
        <v>164.73542800000001</v>
      </c>
      <c r="N17" s="188">
        <v>178.723511</v>
      </c>
      <c r="O17" s="188">
        <v>194.286621</v>
      </c>
      <c r="P17" s="188">
        <v>212.83853099999999</v>
      </c>
      <c r="Q17" s="188">
        <v>217.02877799999999</v>
      </c>
      <c r="R17" s="188">
        <v>218.706253</v>
      </c>
      <c r="S17" s="188">
        <v>224.127533</v>
      </c>
      <c r="T17" s="188">
        <v>235.04330400000001</v>
      </c>
      <c r="U17" s="188">
        <v>238.42449999999999</v>
      </c>
      <c r="V17" s="188">
        <v>244.75335699999999</v>
      </c>
      <c r="W17" s="188">
        <v>249.607956</v>
      </c>
      <c r="X17" s="188">
        <v>251.68942300000001</v>
      </c>
      <c r="Y17" s="188">
        <v>249.42179899999999</v>
      </c>
      <c r="Z17" s="188">
        <v>246.14849899999999</v>
      </c>
      <c r="AA17" s="188">
        <v>234.973389</v>
      </c>
      <c r="AB17" s="188">
        <v>224.71127300000001</v>
      </c>
      <c r="AC17" s="188">
        <v>208.83667</v>
      </c>
      <c r="AD17" s="188">
        <v>198.043747</v>
      </c>
      <c r="AE17" s="188">
        <v>188.86973599999999</v>
      </c>
      <c r="AF17" s="188">
        <v>162.43597399999999</v>
      </c>
      <c r="AG17" s="188">
        <v>129.59371899999999</v>
      </c>
      <c r="AH17" s="188">
        <v>109.988777</v>
      </c>
      <c r="AI17" s="188">
        <v>109.858192</v>
      </c>
      <c r="AJ17" s="188">
        <v>110.01675400000001</v>
      </c>
      <c r="AK17" s="135">
        <v>2.9783E-2</v>
      </c>
    </row>
    <row r="18" spans="1:37" ht="15" customHeight="1" x14ac:dyDescent="0.35">
      <c r="A18" s="129" t="s">
        <v>1515</v>
      </c>
      <c r="B18" s="133" t="s">
        <v>1516</v>
      </c>
      <c r="C18" s="188">
        <v>60.853920000000002</v>
      </c>
      <c r="D18" s="188">
        <v>63.207065999999998</v>
      </c>
      <c r="E18" s="188">
        <v>68.963806000000005</v>
      </c>
      <c r="F18" s="188">
        <v>77.644913000000003</v>
      </c>
      <c r="G18" s="188">
        <v>85.732367999999994</v>
      </c>
      <c r="H18" s="188">
        <v>93.502289000000005</v>
      </c>
      <c r="I18" s="188">
        <v>100.80136899999999</v>
      </c>
      <c r="J18" s="188">
        <v>107.598206</v>
      </c>
      <c r="K18" s="188">
        <v>113.814278</v>
      </c>
      <c r="L18" s="188">
        <v>120.602844</v>
      </c>
      <c r="M18" s="188">
        <v>127.269402</v>
      </c>
      <c r="N18" s="188">
        <v>134.14170799999999</v>
      </c>
      <c r="O18" s="188">
        <v>140.60813899999999</v>
      </c>
      <c r="P18" s="188">
        <v>147.05969200000001</v>
      </c>
      <c r="Q18" s="188">
        <v>153.66433699999999</v>
      </c>
      <c r="R18" s="188">
        <v>159.30062899999999</v>
      </c>
      <c r="S18" s="188">
        <v>164.19001800000001</v>
      </c>
      <c r="T18" s="188">
        <v>168.79711900000001</v>
      </c>
      <c r="U18" s="188">
        <v>172.647324</v>
      </c>
      <c r="V18" s="188">
        <v>176.17077599999999</v>
      </c>
      <c r="W18" s="188">
        <v>179.40422100000001</v>
      </c>
      <c r="X18" s="188">
        <v>182.19274899999999</v>
      </c>
      <c r="Y18" s="188">
        <v>184.536057</v>
      </c>
      <c r="Z18" s="188">
        <v>187.16952499999999</v>
      </c>
      <c r="AA18" s="188">
        <v>189.247086</v>
      </c>
      <c r="AB18" s="188">
        <v>190.379639</v>
      </c>
      <c r="AC18" s="188">
        <v>191.20649700000001</v>
      </c>
      <c r="AD18" s="188">
        <v>191.812073</v>
      </c>
      <c r="AE18" s="188">
        <v>192.10318000000001</v>
      </c>
      <c r="AF18" s="188">
        <v>192.425049</v>
      </c>
      <c r="AG18" s="188">
        <v>192.67849699999999</v>
      </c>
      <c r="AH18" s="188">
        <v>192.679214</v>
      </c>
      <c r="AI18" s="188">
        <v>192.53387499999999</v>
      </c>
      <c r="AJ18" s="188">
        <v>192.14184599999999</v>
      </c>
      <c r="AK18" s="135">
        <v>3.5354999999999998E-2</v>
      </c>
    </row>
    <row r="19" spans="1:37" ht="15" customHeight="1" x14ac:dyDescent="0.35">
      <c r="A19" s="129" t="s">
        <v>1517</v>
      </c>
      <c r="B19" s="133" t="s">
        <v>1518</v>
      </c>
      <c r="C19" s="188">
        <v>8.0770090000000003</v>
      </c>
      <c r="D19" s="188">
        <v>6.9962720000000003</v>
      </c>
      <c r="E19" s="188">
        <v>5.8007540000000004</v>
      </c>
      <c r="F19" s="188">
        <v>5.3308289999999996</v>
      </c>
      <c r="G19" s="188">
        <v>5.01966</v>
      </c>
      <c r="H19" s="188">
        <v>4.7176429999999998</v>
      </c>
      <c r="I19" s="188">
        <v>4.4306369999999999</v>
      </c>
      <c r="J19" s="188">
        <v>4.1541180000000004</v>
      </c>
      <c r="K19" s="188">
        <v>3.9036010000000001</v>
      </c>
      <c r="L19" s="188">
        <v>3.6813410000000002</v>
      </c>
      <c r="M19" s="188">
        <v>3.4967679999999999</v>
      </c>
      <c r="N19" s="188">
        <v>3.33005</v>
      </c>
      <c r="O19" s="188">
        <v>3.1806969999999999</v>
      </c>
      <c r="P19" s="188">
        <v>3.0464380000000002</v>
      </c>
      <c r="Q19" s="188">
        <v>2.9362509999999999</v>
      </c>
      <c r="R19" s="188">
        <v>2.8520979999999998</v>
      </c>
      <c r="S19" s="188">
        <v>2.7820170000000002</v>
      </c>
      <c r="T19" s="188">
        <v>2.7439550000000001</v>
      </c>
      <c r="U19" s="188">
        <v>2.7154440000000002</v>
      </c>
      <c r="V19" s="188">
        <v>2.698159</v>
      </c>
      <c r="W19" s="188">
        <v>2.6841900000000001</v>
      </c>
      <c r="X19" s="188">
        <v>2.6790980000000002</v>
      </c>
      <c r="Y19" s="188">
        <v>2.6781470000000001</v>
      </c>
      <c r="Z19" s="188">
        <v>2.6794039999999999</v>
      </c>
      <c r="AA19" s="188">
        <v>2.6922079999999999</v>
      </c>
      <c r="AB19" s="188">
        <v>2.7077149999999999</v>
      </c>
      <c r="AC19" s="188">
        <v>2.7216269999999998</v>
      </c>
      <c r="AD19" s="188">
        <v>2.7357770000000001</v>
      </c>
      <c r="AE19" s="188">
        <v>2.7523939999999998</v>
      </c>
      <c r="AF19" s="188">
        <v>2.7694559999999999</v>
      </c>
      <c r="AG19" s="188">
        <v>2.7865679999999999</v>
      </c>
      <c r="AH19" s="188">
        <v>2.8049050000000002</v>
      </c>
      <c r="AI19" s="188">
        <v>2.818092</v>
      </c>
      <c r="AJ19" s="188">
        <v>2.8305720000000001</v>
      </c>
      <c r="AK19" s="135">
        <v>-2.7882000000000001E-2</v>
      </c>
    </row>
    <row r="20" spans="1:37" ht="15" customHeight="1" x14ac:dyDescent="0.35">
      <c r="A20" s="129" t="s">
        <v>1519</v>
      </c>
      <c r="B20" s="133" t="s">
        <v>1520</v>
      </c>
      <c r="C20" s="188">
        <v>3.931244</v>
      </c>
      <c r="D20" s="188">
        <v>4.3265010000000004</v>
      </c>
      <c r="E20" s="188">
        <v>4.0624180000000001</v>
      </c>
      <c r="F20" s="188">
        <v>3.9512130000000001</v>
      </c>
      <c r="G20" s="188">
        <v>3.6753840000000002</v>
      </c>
      <c r="H20" s="188">
        <v>3.3939149999999998</v>
      </c>
      <c r="I20" s="188">
        <v>3.1845400000000001</v>
      </c>
      <c r="J20" s="188">
        <v>2.967552</v>
      </c>
      <c r="K20" s="188">
        <v>2.772993</v>
      </c>
      <c r="L20" s="188">
        <v>2.5952959999999998</v>
      </c>
      <c r="M20" s="188">
        <v>2.482469</v>
      </c>
      <c r="N20" s="188">
        <v>2.3604159999999998</v>
      </c>
      <c r="O20" s="188">
        <v>2.2681010000000001</v>
      </c>
      <c r="P20" s="188">
        <v>2.162544</v>
      </c>
      <c r="Q20" s="188">
        <v>2.0674649999999999</v>
      </c>
      <c r="R20" s="188">
        <v>2.0058319999999998</v>
      </c>
      <c r="S20" s="188">
        <v>1.9528559999999999</v>
      </c>
      <c r="T20" s="188">
        <v>1.926577</v>
      </c>
      <c r="U20" s="188">
        <v>1.9053199999999999</v>
      </c>
      <c r="V20" s="188">
        <v>1.8984559999999999</v>
      </c>
      <c r="W20" s="188">
        <v>1.8916489999999999</v>
      </c>
      <c r="X20" s="188">
        <v>1.898957</v>
      </c>
      <c r="Y20" s="188">
        <v>1.910733</v>
      </c>
      <c r="Z20" s="188">
        <v>1.9252130000000001</v>
      </c>
      <c r="AA20" s="188">
        <v>1.9521839999999999</v>
      </c>
      <c r="AB20" s="188">
        <v>1.9897940000000001</v>
      </c>
      <c r="AC20" s="188">
        <v>2.0224250000000001</v>
      </c>
      <c r="AD20" s="188">
        <v>2.0561579999999999</v>
      </c>
      <c r="AE20" s="188">
        <v>2.0949239999999998</v>
      </c>
      <c r="AF20" s="188">
        <v>2.138347</v>
      </c>
      <c r="AG20" s="188">
        <v>2.1827390000000002</v>
      </c>
      <c r="AH20" s="188">
        <v>2.2323110000000002</v>
      </c>
      <c r="AI20" s="188">
        <v>2.279563</v>
      </c>
      <c r="AJ20" s="188">
        <v>2.3288139999999999</v>
      </c>
      <c r="AK20" s="135">
        <v>-1.917E-2</v>
      </c>
    </row>
    <row r="21" spans="1:37" ht="15" customHeight="1" x14ac:dyDescent="0.35">
      <c r="A21" s="129" t="s">
        <v>1521</v>
      </c>
      <c r="B21" s="133" t="s">
        <v>1522</v>
      </c>
      <c r="C21" s="188">
        <v>11.537136</v>
      </c>
      <c r="D21" s="188">
        <v>17.900618000000001</v>
      </c>
      <c r="E21" s="188">
        <v>29.66337</v>
      </c>
      <c r="F21" s="188">
        <v>43.691540000000003</v>
      </c>
      <c r="G21" s="188">
        <v>60.113934</v>
      </c>
      <c r="H21" s="188">
        <v>77.175849999999997</v>
      </c>
      <c r="I21" s="188">
        <v>94.003890999999996</v>
      </c>
      <c r="J21" s="188">
        <v>111.052177</v>
      </c>
      <c r="K21" s="188">
        <v>128.48336800000001</v>
      </c>
      <c r="L21" s="188">
        <v>145.28533899999999</v>
      </c>
      <c r="M21" s="188">
        <v>161.43392900000001</v>
      </c>
      <c r="N21" s="188">
        <v>177.16246000000001</v>
      </c>
      <c r="O21" s="188">
        <v>192.89389</v>
      </c>
      <c r="P21" s="188">
        <v>208.73147599999999</v>
      </c>
      <c r="Q21" s="188">
        <v>224.82223500000001</v>
      </c>
      <c r="R21" s="188">
        <v>240.96106</v>
      </c>
      <c r="S21" s="188">
        <v>257.17175300000002</v>
      </c>
      <c r="T21" s="188">
        <v>273.62857100000002</v>
      </c>
      <c r="U21" s="188">
        <v>290.11511200000001</v>
      </c>
      <c r="V21" s="188">
        <v>307.36251800000002</v>
      </c>
      <c r="W21" s="188">
        <v>324.78741500000001</v>
      </c>
      <c r="X21" s="188">
        <v>342.39038099999999</v>
      </c>
      <c r="Y21" s="188">
        <v>360.27218599999998</v>
      </c>
      <c r="Z21" s="188">
        <v>378.38275099999998</v>
      </c>
      <c r="AA21" s="188">
        <v>396.28463699999998</v>
      </c>
      <c r="AB21" s="188">
        <v>414.11938500000002</v>
      </c>
      <c r="AC21" s="188">
        <v>431.90869099999998</v>
      </c>
      <c r="AD21" s="188">
        <v>449.652466</v>
      </c>
      <c r="AE21" s="188">
        <v>467.21533199999999</v>
      </c>
      <c r="AF21" s="188">
        <v>484.91217</v>
      </c>
      <c r="AG21" s="188">
        <v>502.46365400000002</v>
      </c>
      <c r="AH21" s="188">
        <v>519.88464399999998</v>
      </c>
      <c r="AI21" s="188">
        <v>537.254456</v>
      </c>
      <c r="AJ21" s="188">
        <v>554.416382</v>
      </c>
      <c r="AK21" s="135">
        <v>0.11325</v>
      </c>
    </row>
    <row r="22" spans="1:37" ht="15" customHeight="1" x14ac:dyDescent="0.35">
      <c r="A22" s="129" t="s">
        <v>1523</v>
      </c>
      <c r="B22" s="133" t="s">
        <v>1524</v>
      </c>
      <c r="C22" s="188">
        <v>0.27376</v>
      </c>
      <c r="D22" s="188">
        <v>0.59876600000000002</v>
      </c>
      <c r="E22" s="188">
        <v>1.173962</v>
      </c>
      <c r="F22" s="188">
        <v>2.074811</v>
      </c>
      <c r="G22" s="188">
        <v>3.6237200000000001</v>
      </c>
      <c r="H22" s="188">
        <v>5.7200490000000004</v>
      </c>
      <c r="I22" s="188">
        <v>7.7269990000000002</v>
      </c>
      <c r="J22" s="188">
        <v>9.8447119999999995</v>
      </c>
      <c r="K22" s="188">
        <v>12.067842000000001</v>
      </c>
      <c r="L22" s="188">
        <v>14.150493000000001</v>
      </c>
      <c r="M22" s="188">
        <v>16.068527</v>
      </c>
      <c r="N22" s="188">
        <v>17.740499</v>
      </c>
      <c r="O22" s="188">
        <v>19.306999000000001</v>
      </c>
      <c r="P22" s="188">
        <v>20.741416999999998</v>
      </c>
      <c r="Q22" s="188">
        <v>22.034424000000001</v>
      </c>
      <c r="R22" s="188">
        <v>23.040400000000002</v>
      </c>
      <c r="S22" s="188">
        <v>23.813354</v>
      </c>
      <c r="T22" s="188">
        <v>24.486129999999999</v>
      </c>
      <c r="U22" s="188">
        <v>25.056366000000001</v>
      </c>
      <c r="V22" s="188">
        <v>25.579964</v>
      </c>
      <c r="W22" s="188">
        <v>25.995058</v>
      </c>
      <c r="X22" s="188">
        <v>26.341857999999998</v>
      </c>
      <c r="Y22" s="188">
        <v>26.657215000000001</v>
      </c>
      <c r="Z22" s="188">
        <v>26.957090000000001</v>
      </c>
      <c r="AA22" s="188">
        <v>27.189185999999999</v>
      </c>
      <c r="AB22" s="188">
        <v>27.399198999999999</v>
      </c>
      <c r="AC22" s="188">
        <v>27.583216</v>
      </c>
      <c r="AD22" s="188">
        <v>27.742733000000001</v>
      </c>
      <c r="AE22" s="188">
        <v>27.874962</v>
      </c>
      <c r="AF22" s="188">
        <v>28.002413000000001</v>
      </c>
      <c r="AG22" s="188">
        <v>28.141259999999999</v>
      </c>
      <c r="AH22" s="188">
        <v>28.302531999999999</v>
      </c>
      <c r="AI22" s="188">
        <v>28.480495000000001</v>
      </c>
      <c r="AJ22" s="188">
        <v>28.679655</v>
      </c>
      <c r="AK22" s="135">
        <v>0.128522</v>
      </c>
    </row>
    <row r="24" spans="1:37" ht="15" customHeight="1" x14ac:dyDescent="0.35">
      <c r="A24" s="129" t="s">
        <v>1525</v>
      </c>
      <c r="B24" s="132" t="s">
        <v>1526</v>
      </c>
      <c r="C24" s="187">
        <v>886.89825399999995</v>
      </c>
      <c r="D24" s="187">
        <v>901.04919400000006</v>
      </c>
      <c r="E24" s="187">
        <v>913.30731200000002</v>
      </c>
      <c r="F24" s="187">
        <v>917.23217799999998</v>
      </c>
      <c r="G24" s="187">
        <v>916.86462400000005</v>
      </c>
      <c r="H24" s="187">
        <v>915.28680399999996</v>
      </c>
      <c r="I24" s="187">
        <v>913.37457300000005</v>
      </c>
      <c r="J24" s="187">
        <v>910.667236</v>
      </c>
      <c r="K24" s="187">
        <v>911.52050799999995</v>
      </c>
      <c r="L24" s="187">
        <v>912.30297900000005</v>
      </c>
      <c r="M24" s="187">
        <v>912.036743</v>
      </c>
      <c r="N24" s="187">
        <v>913.76531999999997</v>
      </c>
      <c r="O24" s="187">
        <v>913.86468500000001</v>
      </c>
      <c r="P24" s="187">
        <v>913.95062299999995</v>
      </c>
      <c r="Q24" s="187">
        <v>916.18102999999996</v>
      </c>
      <c r="R24" s="187">
        <v>919.21929899999998</v>
      </c>
      <c r="S24" s="187">
        <v>923.73584000000005</v>
      </c>
      <c r="T24" s="187">
        <v>929.93817100000001</v>
      </c>
      <c r="U24" s="187">
        <v>937.46362299999998</v>
      </c>
      <c r="V24" s="187">
        <v>945.92535399999997</v>
      </c>
      <c r="W24" s="187">
        <v>955.72406000000001</v>
      </c>
      <c r="X24" s="187">
        <v>966.26245100000006</v>
      </c>
      <c r="Y24" s="187">
        <v>975.91790800000001</v>
      </c>
      <c r="Z24" s="187">
        <v>985.93042000000003</v>
      </c>
      <c r="AA24" s="187">
        <v>996.26336700000002</v>
      </c>
      <c r="AB24" s="187">
        <v>1006.739807</v>
      </c>
      <c r="AC24" s="187">
        <v>1018.405029</v>
      </c>
      <c r="AD24" s="187">
        <v>1030.961182</v>
      </c>
      <c r="AE24" s="187">
        <v>1044.946899</v>
      </c>
      <c r="AF24" s="187">
        <v>1059.743164</v>
      </c>
      <c r="AG24" s="187">
        <v>1074.5489500000001</v>
      </c>
      <c r="AH24" s="187">
        <v>1088.340698</v>
      </c>
      <c r="AI24" s="187">
        <v>1102.0864260000001</v>
      </c>
      <c r="AJ24" s="187">
        <v>1115.861206</v>
      </c>
      <c r="AK24" s="137">
        <v>6.7039999999999999E-3</v>
      </c>
    </row>
    <row r="25" spans="1:37" ht="15" customHeight="1" x14ac:dyDescent="0.35">
      <c r="A25" s="129" t="s">
        <v>1527</v>
      </c>
      <c r="B25" s="133" t="s">
        <v>1512</v>
      </c>
      <c r="C25" s="188">
        <v>606.36535600000002</v>
      </c>
      <c r="D25" s="188">
        <v>605.30755599999998</v>
      </c>
      <c r="E25" s="188">
        <v>607.949524</v>
      </c>
      <c r="F25" s="188">
        <v>604.13769500000001</v>
      </c>
      <c r="G25" s="188">
        <v>596.90875200000005</v>
      </c>
      <c r="H25" s="188">
        <v>589.81463599999995</v>
      </c>
      <c r="I25" s="188">
        <v>582.98095699999999</v>
      </c>
      <c r="J25" s="188">
        <v>571.22607400000004</v>
      </c>
      <c r="K25" s="188">
        <v>558.56311000000005</v>
      </c>
      <c r="L25" s="188">
        <v>555.41857900000002</v>
      </c>
      <c r="M25" s="188">
        <v>547.30902100000003</v>
      </c>
      <c r="N25" s="188">
        <v>541.48974599999997</v>
      </c>
      <c r="O25" s="188">
        <v>534.28338599999995</v>
      </c>
      <c r="P25" s="188">
        <v>526.783142</v>
      </c>
      <c r="Q25" s="188">
        <v>523.71209699999997</v>
      </c>
      <c r="R25" s="188">
        <v>523.11547900000005</v>
      </c>
      <c r="S25" s="188">
        <v>521.33709699999997</v>
      </c>
      <c r="T25" s="188">
        <v>519.05609100000004</v>
      </c>
      <c r="U25" s="188">
        <v>520.57098399999995</v>
      </c>
      <c r="V25" s="188">
        <v>521.24829099999999</v>
      </c>
      <c r="W25" s="188">
        <v>524.30822799999999</v>
      </c>
      <c r="X25" s="188">
        <v>529.17877199999998</v>
      </c>
      <c r="Y25" s="188">
        <v>536.13806199999999</v>
      </c>
      <c r="Z25" s="188">
        <v>543.30438200000003</v>
      </c>
      <c r="AA25" s="188">
        <v>554.95043899999996</v>
      </c>
      <c r="AB25" s="188">
        <v>565.55859399999997</v>
      </c>
      <c r="AC25" s="188">
        <v>579.68866000000003</v>
      </c>
      <c r="AD25" s="188">
        <v>591.68261700000005</v>
      </c>
      <c r="AE25" s="188">
        <v>603.73230000000001</v>
      </c>
      <c r="AF25" s="188">
        <v>627.194885</v>
      </c>
      <c r="AG25" s="188">
        <v>656.53930700000001</v>
      </c>
      <c r="AH25" s="188">
        <v>678.30609100000004</v>
      </c>
      <c r="AI25" s="188">
        <v>686.05108600000005</v>
      </c>
      <c r="AJ25" s="188">
        <v>693.75091599999996</v>
      </c>
      <c r="AK25" s="135">
        <v>4.2709999999999996E-3</v>
      </c>
    </row>
    <row r="26" spans="1:37" ht="15" customHeight="1" x14ac:dyDescent="0.35">
      <c r="A26" s="129" t="s">
        <v>1528</v>
      </c>
      <c r="B26" s="133" t="s">
        <v>1514</v>
      </c>
      <c r="C26" s="188">
        <v>1.2694559999999999</v>
      </c>
      <c r="D26" s="188">
        <v>6.8000879999999997</v>
      </c>
      <c r="E26" s="188">
        <v>7.8485060000000004</v>
      </c>
      <c r="F26" s="188">
        <v>10.106413999999999</v>
      </c>
      <c r="G26" s="188">
        <v>13.157337</v>
      </c>
      <c r="H26" s="188">
        <v>15.643520000000001</v>
      </c>
      <c r="I26" s="188">
        <v>17.898478999999998</v>
      </c>
      <c r="J26" s="188">
        <v>25.584816</v>
      </c>
      <c r="K26" s="188">
        <v>37.096310000000003</v>
      </c>
      <c r="L26" s="188">
        <v>39.877831</v>
      </c>
      <c r="M26" s="188">
        <v>47.133904000000001</v>
      </c>
      <c r="N26" s="188">
        <v>53.779693999999999</v>
      </c>
      <c r="O26" s="188">
        <v>61.241973999999999</v>
      </c>
      <c r="P26" s="188">
        <v>70.295379999999994</v>
      </c>
      <c r="Q26" s="188">
        <v>74.829680999999994</v>
      </c>
      <c r="R26" s="188">
        <v>79.007698000000005</v>
      </c>
      <c r="S26" s="188">
        <v>84.767646999999997</v>
      </c>
      <c r="T26" s="188">
        <v>93.049576000000002</v>
      </c>
      <c r="U26" s="188">
        <v>98.679580999999999</v>
      </c>
      <c r="V26" s="188">
        <v>105.63016500000001</v>
      </c>
      <c r="W26" s="188">
        <v>112.197945</v>
      </c>
      <c r="X26" s="188">
        <v>117.53334</v>
      </c>
      <c r="Y26" s="188">
        <v>121.15104700000001</v>
      </c>
      <c r="Z26" s="188">
        <v>124.08399199999999</v>
      </c>
      <c r="AA26" s="188">
        <v>123.46315</v>
      </c>
      <c r="AB26" s="188">
        <v>123.15036000000001</v>
      </c>
      <c r="AC26" s="188">
        <v>119.422455</v>
      </c>
      <c r="AD26" s="188">
        <v>118.49369</v>
      </c>
      <c r="AE26" s="188">
        <v>118.733879</v>
      </c>
      <c r="AF26" s="188">
        <v>107.510994</v>
      </c>
      <c r="AG26" s="188">
        <v>90.537163000000007</v>
      </c>
      <c r="AH26" s="188">
        <v>81.026687999999993</v>
      </c>
      <c r="AI26" s="188">
        <v>85.247459000000006</v>
      </c>
      <c r="AJ26" s="188">
        <v>89.920685000000006</v>
      </c>
      <c r="AK26" s="135">
        <v>8.4031999999999996E-2</v>
      </c>
    </row>
    <row r="27" spans="1:37" ht="15" customHeight="1" x14ac:dyDescent="0.35">
      <c r="A27" s="129" t="s">
        <v>1529</v>
      </c>
      <c r="B27" s="133" t="s">
        <v>1516</v>
      </c>
      <c r="C27" s="188">
        <v>278.04269399999998</v>
      </c>
      <c r="D27" s="188">
        <v>287.65640300000001</v>
      </c>
      <c r="E27" s="188">
        <v>296.228363</v>
      </c>
      <c r="F27" s="188">
        <v>301.69146699999999</v>
      </c>
      <c r="G27" s="188">
        <v>305.41622899999999</v>
      </c>
      <c r="H27" s="188">
        <v>308.36706500000003</v>
      </c>
      <c r="I27" s="188">
        <v>310.91235399999999</v>
      </c>
      <c r="J27" s="188">
        <v>312.15438799999998</v>
      </c>
      <c r="K27" s="188">
        <v>314.06976300000002</v>
      </c>
      <c r="L27" s="188">
        <v>315.123627</v>
      </c>
      <c r="M27" s="188">
        <v>315.64605699999998</v>
      </c>
      <c r="N27" s="188">
        <v>316.47167999999999</v>
      </c>
      <c r="O27" s="188">
        <v>316.24032599999998</v>
      </c>
      <c r="P27" s="188">
        <v>314.69564800000001</v>
      </c>
      <c r="Q27" s="188">
        <v>315.386505</v>
      </c>
      <c r="R27" s="188">
        <v>314.75930799999998</v>
      </c>
      <c r="S27" s="188">
        <v>315.19653299999999</v>
      </c>
      <c r="T27" s="188">
        <v>315.286224</v>
      </c>
      <c r="U27" s="188">
        <v>315.54571499999997</v>
      </c>
      <c r="V27" s="188">
        <v>316.24670400000002</v>
      </c>
      <c r="W27" s="188">
        <v>316.273346</v>
      </c>
      <c r="X27" s="188">
        <v>316.45166</v>
      </c>
      <c r="Y27" s="188">
        <v>315.36044299999998</v>
      </c>
      <c r="Z27" s="188">
        <v>315.10003699999999</v>
      </c>
      <c r="AA27" s="188">
        <v>314.21469100000002</v>
      </c>
      <c r="AB27" s="188">
        <v>314.199432</v>
      </c>
      <c r="AC27" s="188">
        <v>315.25479100000001</v>
      </c>
      <c r="AD27" s="188">
        <v>316.505493</v>
      </c>
      <c r="AE27" s="188">
        <v>317.94644199999999</v>
      </c>
      <c r="AF27" s="188">
        <v>320.25555400000002</v>
      </c>
      <c r="AG27" s="188">
        <v>322.41006499999997</v>
      </c>
      <c r="AH27" s="188">
        <v>323.64138800000001</v>
      </c>
      <c r="AI27" s="188">
        <v>325.08737200000002</v>
      </c>
      <c r="AJ27" s="188">
        <v>326.11346400000002</v>
      </c>
      <c r="AK27" s="135">
        <v>3.9290000000000002E-3</v>
      </c>
    </row>
    <row r="28" spans="1:37" ht="15" customHeight="1" x14ac:dyDescent="0.35">
      <c r="A28" s="129" t="s">
        <v>1530</v>
      </c>
      <c r="B28" s="133" t="s">
        <v>1520</v>
      </c>
      <c r="C28" s="188">
        <v>1.609E-3</v>
      </c>
      <c r="D28" s="188">
        <v>9.4325999999999993E-2</v>
      </c>
      <c r="E28" s="188">
        <v>0.18846099999999999</v>
      </c>
      <c r="F28" s="188">
        <v>0.27876299999999998</v>
      </c>
      <c r="G28" s="188">
        <v>0.36337999999999998</v>
      </c>
      <c r="H28" s="188">
        <v>0.44712600000000002</v>
      </c>
      <c r="I28" s="188">
        <v>0.52610999999999997</v>
      </c>
      <c r="J28" s="188">
        <v>0.60323300000000002</v>
      </c>
      <c r="K28" s="188">
        <v>0.65599700000000005</v>
      </c>
      <c r="L28" s="188">
        <v>0.70727399999999996</v>
      </c>
      <c r="M28" s="188">
        <v>0.75628099999999998</v>
      </c>
      <c r="N28" s="188">
        <v>0.80731200000000003</v>
      </c>
      <c r="O28" s="188">
        <v>0.85489499999999996</v>
      </c>
      <c r="P28" s="188">
        <v>0.90481800000000001</v>
      </c>
      <c r="Q28" s="188">
        <v>0.95170600000000005</v>
      </c>
      <c r="R28" s="188">
        <v>1.002084</v>
      </c>
      <c r="S28" s="188">
        <v>1.052915</v>
      </c>
      <c r="T28" s="188">
        <v>1.1075280000000001</v>
      </c>
      <c r="U28" s="188">
        <v>1.1627320000000001</v>
      </c>
      <c r="V28" s="188">
        <v>1.221336</v>
      </c>
      <c r="W28" s="188">
        <v>1.2831889999999999</v>
      </c>
      <c r="X28" s="188">
        <v>1.3456189999999999</v>
      </c>
      <c r="Y28" s="188">
        <v>1.412167</v>
      </c>
      <c r="Z28" s="188">
        <v>1.4769730000000001</v>
      </c>
      <c r="AA28" s="188">
        <v>1.5463089999999999</v>
      </c>
      <c r="AB28" s="188">
        <v>1.6127480000000001</v>
      </c>
      <c r="AC28" s="188">
        <v>1.6783729999999999</v>
      </c>
      <c r="AD28" s="188">
        <v>1.7484029999999999</v>
      </c>
      <c r="AE28" s="188">
        <v>1.8219860000000001</v>
      </c>
      <c r="AF28" s="188">
        <v>1.89697</v>
      </c>
      <c r="AG28" s="188">
        <v>1.9716309999999999</v>
      </c>
      <c r="AH28" s="188">
        <v>2.0540440000000002</v>
      </c>
      <c r="AI28" s="188">
        <v>2.1360269999999999</v>
      </c>
      <c r="AJ28" s="188">
        <v>2.2290230000000002</v>
      </c>
      <c r="AK28" s="135">
        <v>0.103879</v>
      </c>
    </row>
    <row r="29" spans="1:37" ht="15" customHeight="1" x14ac:dyDescent="0.35">
      <c r="A29" s="129" t="s">
        <v>1531</v>
      </c>
      <c r="B29" s="133" t="s">
        <v>1518</v>
      </c>
      <c r="C29" s="188">
        <v>1.2190970000000001</v>
      </c>
      <c r="D29" s="188">
        <v>1.1907669999999999</v>
      </c>
      <c r="E29" s="188">
        <v>1.0924970000000001</v>
      </c>
      <c r="F29" s="188">
        <v>0.95423199999999997</v>
      </c>
      <c r="G29" s="188">
        <v>0.89489200000000002</v>
      </c>
      <c r="H29" s="188">
        <v>0.83210700000000004</v>
      </c>
      <c r="I29" s="188">
        <v>0.81816</v>
      </c>
      <c r="J29" s="188">
        <v>0.80513400000000002</v>
      </c>
      <c r="K29" s="188">
        <v>0.78724899999999998</v>
      </c>
      <c r="L29" s="188">
        <v>0.77361199999999997</v>
      </c>
      <c r="M29" s="188">
        <v>0.75269200000000003</v>
      </c>
      <c r="N29" s="188">
        <v>0.73995500000000003</v>
      </c>
      <c r="O29" s="188">
        <v>0.73058800000000002</v>
      </c>
      <c r="P29" s="188">
        <v>0.72006199999999998</v>
      </c>
      <c r="Q29" s="188">
        <v>0.71318700000000002</v>
      </c>
      <c r="R29" s="188">
        <v>0.70891499999999996</v>
      </c>
      <c r="S29" s="188">
        <v>0.71754899999999999</v>
      </c>
      <c r="T29" s="188">
        <v>0.734263</v>
      </c>
      <c r="U29" s="188">
        <v>0.75947399999999998</v>
      </c>
      <c r="V29" s="188">
        <v>0.79141499999999998</v>
      </c>
      <c r="W29" s="188">
        <v>0.82972599999999996</v>
      </c>
      <c r="X29" s="188">
        <v>0.877413</v>
      </c>
      <c r="Y29" s="188">
        <v>0.93452500000000005</v>
      </c>
      <c r="Z29" s="188">
        <v>0.99819899999999995</v>
      </c>
      <c r="AA29" s="188">
        <v>1.073186</v>
      </c>
      <c r="AB29" s="188">
        <v>1.1556340000000001</v>
      </c>
      <c r="AC29" s="188">
        <v>1.24983</v>
      </c>
      <c r="AD29" s="188">
        <v>1.368331</v>
      </c>
      <c r="AE29" s="188">
        <v>1.4950699999999999</v>
      </c>
      <c r="AF29" s="188">
        <v>1.6109979999999999</v>
      </c>
      <c r="AG29" s="188">
        <v>1.7607680000000001</v>
      </c>
      <c r="AH29" s="188">
        <v>1.920488</v>
      </c>
      <c r="AI29" s="188">
        <v>2.110897</v>
      </c>
      <c r="AJ29" s="188">
        <v>2.3282159999999998</v>
      </c>
      <c r="AK29" s="135">
        <v>2.1173999999999998E-2</v>
      </c>
    </row>
    <row r="30" spans="1:37" ht="15" customHeight="1" x14ac:dyDescent="0.35">
      <c r="A30" s="129" t="s">
        <v>1532</v>
      </c>
      <c r="B30" s="133" t="s">
        <v>1522</v>
      </c>
      <c r="C30" s="188">
        <v>0</v>
      </c>
      <c r="D30" s="188">
        <v>0</v>
      </c>
      <c r="E30" s="188">
        <v>0</v>
      </c>
      <c r="F30" s="188">
        <v>6.3650999999999999E-2</v>
      </c>
      <c r="G30" s="188">
        <v>0.12402100000000001</v>
      </c>
      <c r="H30" s="188">
        <v>0.18240100000000001</v>
      </c>
      <c r="I30" s="188">
        <v>0.23846999999999999</v>
      </c>
      <c r="J30" s="188">
        <v>0.29357899999999998</v>
      </c>
      <c r="K30" s="188">
        <v>0.34808099999999997</v>
      </c>
      <c r="L30" s="188">
        <v>0.40206799999999998</v>
      </c>
      <c r="M30" s="188">
        <v>0.438809</v>
      </c>
      <c r="N30" s="188">
        <v>0.47697400000000001</v>
      </c>
      <c r="O30" s="188">
        <v>0.51349900000000004</v>
      </c>
      <c r="P30" s="188">
        <v>0.55158600000000002</v>
      </c>
      <c r="Q30" s="188">
        <v>0.58777000000000001</v>
      </c>
      <c r="R30" s="188">
        <v>0.62582899999999997</v>
      </c>
      <c r="S30" s="188">
        <v>0.66410400000000003</v>
      </c>
      <c r="T30" s="188">
        <v>0.704511</v>
      </c>
      <c r="U30" s="188">
        <v>0.74516099999999996</v>
      </c>
      <c r="V30" s="188">
        <v>0.78740399999999999</v>
      </c>
      <c r="W30" s="188">
        <v>0.83168399999999998</v>
      </c>
      <c r="X30" s="188">
        <v>0.87562399999999996</v>
      </c>
      <c r="Y30" s="188">
        <v>0.92164299999999999</v>
      </c>
      <c r="Z30" s="188">
        <v>0.96685500000000002</v>
      </c>
      <c r="AA30" s="188">
        <v>1.0155620000000001</v>
      </c>
      <c r="AB30" s="188">
        <v>1.0630539999999999</v>
      </c>
      <c r="AC30" s="188">
        <v>1.110935</v>
      </c>
      <c r="AD30" s="188">
        <v>1.1625779999999999</v>
      </c>
      <c r="AE30" s="188">
        <v>1.2173350000000001</v>
      </c>
      <c r="AF30" s="188">
        <v>1.273639</v>
      </c>
      <c r="AG30" s="188">
        <v>1.3301019999999999</v>
      </c>
      <c r="AH30" s="188">
        <v>1.3919870000000001</v>
      </c>
      <c r="AI30" s="188">
        <v>1.4536420000000001</v>
      </c>
      <c r="AJ30" s="188">
        <v>1.518894</v>
      </c>
      <c r="AK30" s="135" t="s">
        <v>552</v>
      </c>
    </row>
    <row r="31" spans="1:37" ht="15" customHeight="1" x14ac:dyDescent="0.35">
      <c r="A31" s="129" t="s">
        <v>1533</v>
      </c>
      <c r="B31" s="133" t="s">
        <v>1524</v>
      </c>
      <c r="C31" s="188">
        <v>0</v>
      </c>
      <c r="D31" s="188">
        <v>0</v>
      </c>
      <c r="E31" s="188">
        <v>0</v>
      </c>
      <c r="F31" s="188">
        <v>0</v>
      </c>
      <c r="G31" s="188">
        <v>0</v>
      </c>
      <c r="H31" s="188">
        <v>0</v>
      </c>
      <c r="I31" s="188">
        <v>0</v>
      </c>
      <c r="J31" s="188">
        <v>0</v>
      </c>
      <c r="K31" s="188">
        <v>0</v>
      </c>
      <c r="L31" s="188">
        <v>0</v>
      </c>
      <c r="M31" s="188">
        <v>0</v>
      </c>
      <c r="N31" s="188">
        <v>0</v>
      </c>
      <c r="O31" s="188">
        <v>0</v>
      </c>
      <c r="P31" s="188">
        <v>0</v>
      </c>
      <c r="Q31" s="188">
        <v>0</v>
      </c>
      <c r="R31" s="188">
        <v>0</v>
      </c>
      <c r="S31" s="188">
        <v>0</v>
      </c>
      <c r="T31" s="188">
        <v>0</v>
      </c>
      <c r="U31" s="188">
        <v>0</v>
      </c>
      <c r="V31" s="188">
        <v>0</v>
      </c>
      <c r="W31" s="188">
        <v>0</v>
      </c>
      <c r="X31" s="188">
        <v>0</v>
      </c>
      <c r="Y31" s="188">
        <v>0</v>
      </c>
      <c r="Z31" s="188">
        <v>0</v>
      </c>
      <c r="AA31" s="188">
        <v>0</v>
      </c>
      <c r="AB31" s="188">
        <v>0</v>
      </c>
      <c r="AC31" s="188">
        <v>0</v>
      </c>
      <c r="AD31" s="188">
        <v>0</v>
      </c>
      <c r="AE31" s="188">
        <v>0</v>
      </c>
      <c r="AF31" s="188">
        <v>0</v>
      </c>
      <c r="AG31" s="188">
        <v>0</v>
      </c>
      <c r="AH31" s="188">
        <v>0</v>
      </c>
      <c r="AI31" s="188">
        <v>0</v>
      </c>
      <c r="AJ31" s="188">
        <v>0</v>
      </c>
      <c r="AK31" s="135" t="s">
        <v>552</v>
      </c>
    </row>
    <row r="33" spans="1:37" ht="15" customHeight="1" x14ac:dyDescent="0.35">
      <c r="A33" s="129" t="s">
        <v>1534</v>
      </c>
      <c r="B33" s="132" t="s">
        <v>1535</v>
      </c>
      <c r="C33" s="187">
        <v>5649.7138670000004</v>
      </c>
      <c r="D33" s="187">
        <v>5725.2592770000001</v>
      </c>
      <c r="E33" s="187">
        <v>5818.2104490000002</v>
      </c>
      <c r="F33" s="187">
        <v>5830.0400390000004</v>
      </c>
      <c r="G33" s="187">
        <v>5814.6381840000004</v>
      </c>
      <c r="H33" s="187">
        <v>5814.2666019999997</v>
      </c>
      <c r="I33" s="187">
        <v>5813.0493159999996</v>
      </c>
      <c r="J33" s="187">
        <v>5804.3056640000004</v>
      </c>
      <c r="K33" s="187">
        <v>5792.9770509999998</v>
      </c>
      <c r="L33" s="187">
        <v>5777.2124020000001</v>
      </c>
      <c r="M33" s="187">
        <v>5741.1816410000001</v>
      </c>
      <c r="N33" s="187">
        <v>5710.9765619999998</v>
      </c>
      <c r="O33" s="187">
        <v>5669.7436520000001</v>
      </c>
      <c r="P33" s="187">
        <v>5629.2807620000003</v>
      </c>
      <c r="Q33" s="187">
        <v>5599.5834960000002</v>
      </c>
      <c r="R33" s="187">
        <v>5569.5664059999999</v>
      </c>
      <c r="S33" s="187">
        <v>5545.65625</v>
      </c>
      <c r="T33" s="187">
        <v>5537.8217770000001</v>
      </c>
      <c r="U33" s="187">
        <v>5547.3720700000003</v>
      </c>
      <c r="V33" s="187">
        <v>5561.8339839999999</v>
      </c>
      <c r="W33" s="187">
        <v>5587.001953</v>
      </c>
      <c r="X33" s="187">
        <v>5616.1782229999999</v>
      </c>
      <c r="Y33" s="187">
        <v>5643.7475590000004</v>
      </c>
      <c r="Z33" s="187">
        <v>5665.5419920000004</v>
      </c>
      <c r="AA33" s="187">
        <v>5698.0361329999996</v>
      </c>
      <c r="AB33" s="187">
        <v>5732.9047849999997</v>
      </c>
      <c r="AC33" s="187">
        <v>5773.46875</v>
      </c>
      <c r="AD33" s="187">
        <v>5824.3999020000001</v>
      </c>
      <c r="AE33" s="187">
        <v>5880.1401370000003</v>
      </c>
      <c r="AF33" s="187">
        <v>5936.2446289999998</v>
      </c>
      <c r="AG33" s="187">
        <v>5998.6572269999997</v>
      </c>
      <c r="AH33" s="187">
        <v>6065.2211909999996</v>
      </c>
      <c r="AI33" s="187">
        <v>6124.8315430000002</v>
      </c>
      <c r="AJ33" s="187">
        <v>6190.8994140000004</v>
      </c>
      <c r="AK33" s="137">
        <v>2.447E-3</v>
      </c>
    </row>
    <row r="34" spans="1:37" ht="15" customHeight="1" x14ac:dyDescent="0.35">
      <c r="A34" s="129" t="s">
        <v>1536</v>
      </c>
      <c r="B34" s="133" t="s">
        <v>1537</v>
      </c>
      <c r="C34" s="188">
        <v>524.60040300000003</v>
      </c>
      <c r="D34" s="188">
        <v>526.050659</v>
      </c>
      <c r="E34" s="188">
        <v>531.52697799999999</v>
      </c>
      <c r="F34" s="188">
        <v>534.25390600000003</v>
      </c>
      <c r="G34" s="188">
        <v>536.15460199999995</v>
      </c>
      <c r="H34" s="188">
        <v>538.68640100000005</v>
      </c>
      <c r="I34" s="188">
        <v>542.30346699999996</v>
      </c>
      <c r="J34" s="188">
        <v>545.79400599999997</v>
      </c>
      <c r="K34" s="188">
        <v>547.48040800000001</v>
      </c>
      <c r="L34" s="188">
        <v>552.80963099999997</v>
      </c>
      <c r="M34" s="188">
        <v>555.23925799999995</v>
      </c>
      <c r="N34" s="188">
        <v>559.45953399999996</v>
      </c>
      <c r="O34" s="188">
        <v>565.21630900000002</v>
      </c>
      <c r="P34" s="188">
        <v>567.23321499999997</v>
      </c>
      <c r="Q34" s="188">
        <v>575.14086899999995</v>
      </c>
      <c r="R34" s="188">
        <v>580.80810499999995</v>
      </c>
      <c r="S34" s="188">
        <v>587.01580799999999</v>
      </c>
      <c r="T34" s="188">
        <v>595.18499799999995</v>
      </c>
      <c r="U34" s="188">
        <v>604.73083499999996</v>
      </c>
      <c r="V34" s="188">
        <v>615.77203399999996</v>
      </c>
      <c r="W34" s="188">
        <v>626.92511000000002</v>
      </c>
      <c r="X34" s="188">
        <v>641.21844499999997</v>
      </c>
      <c r="Y34" s="188">
        <v>653.27844200000004</v>
      </c>
      <c r="Z34" s="188">
        <v>668.64556900000002</v>
      </c>
      <c r="AA34" s="188">
        <v>683.95617700000003</v>
      </c>
      <c r="AB34" s="188">
        <v>700.56817599999999</v>
      </c>
      <c r="AC34" s="188">
        <v>719.54101600000001</v>
      </c>
      <c r="AD34" s="188">
        <v>737.58557099999996</v>
      </c>
      <c r="AE34" s="188">
        <v>756.44464100000005</v>
      </c>
      <c r="AF34" s="188">
        <v>780.32104500000003</v>
      </c>
      <c r="AG34" s="188">
        <v>807.35449200000005</v>
      </c>
      <c r="AH34" s="188">
        <v>832.86004600000001</v>
      </c>
      <c r="AI34" s="188">
        <v>852.19982900000002</v>
      </c>
      <c r="AJ34" s="188">
        <v>872.95385699999997</v>
      </c>
      <c r="AK34" s="135">
        <v>1.5953999999999999E-2</v>
      </c>
    </row>
    <row r="35" spans="1:37" ht="15" customHeight="1" x14ac:dyDescent="0.35">
      <c r="A35" s="129" t="s">
        <v>1538</v>
      </c>
      <c r="B35" s="133" t="s">
        <v>1516</v>
      </c>
      <c r="C35" s="188">
        <v>5085.1342770000001</v>
      </c>
      <c r="D35" s="188">
        <v>5153.1601559999999</v>
      </c>
      <c r="E35" s="188">
        <v>5236.2329099999997</v>
      </c>
      <c r="F35" s="188">
        <v>5242.0927730000003</v>
      </c>
      <c r="G35" s="188">
        <v>5222.1313479999999</v>
      </c>
      <c r="H35" s="188">
        <v>5216.7358400000003</v>
      </c>
      <c r="I35" s="188">
        <v>5209.6865230000003</v>
      </c>
      <c r="J35" s="188">
        <v>5193.9990230000003</v>
      </c>
      <c r="K35" s="188">
        <v>5176.4580079999996</v>
      </c>
      <c r="L35" s="188">
        <v>5153.033203</v>
      </c>
      <c r="M35" s="188">
        <v>5111.0419920000004</v>
      </c>
      <c r="N35" s="188">
        <v>5072.7846680000002</v>
      </c>
      <c r="O35" s="188">
        <v>5021.736328</v>
      </c>
      <c r="P35" s="188">
        <v>4973.982422</v>
      </c>
      <c r="Q35" s="188">
        <v>4932.1289059999999</v>
      </c>
      <c r="R35" s="188">
        <v>4891.7700199999999</v>
      </c>
      <c r="S35" s="188">
        <v>4855.5639650000003</v>
      </c>
      <c r="T35" s="188">
        <v>4831.9931640000004</v>
      </c>
      <c r="U35" s="188">
        <v>4824.6523440000001</v>
      </c>
      <c r="V35" s="188">
        <v>4819.5981449999999</v>
      </c>
      <c r="W35" s="188">
        <v>4824.5913090000004</v>
      </c>
      <c r="X35" s="188">
        <v>4829.9501950000003</v>
      </c>
      <c r="Y35" s="188">
        <v>4835.8374020000001</v>
      </c>
      <c r="Z35" s="188">
        <v>4831.5805659999996</v>
      </c>
      <c r="AA35" s="188">
        <v>4838.6494140000004</v>
      </c>
      <c r="AB35" s="188">
        <v>4845.703125</v>
      </c>
      <c r="AC35" s="188">
        <v>4856.3198240000002</v>
      </c>
      <c r="AD35" s="188">
        <v>4875.8486329999996</v>
      </c>
      <c r="AE35" s="188">
        <v>4897.5234380000002</v>
      </c>
      <c r="AF35" s="188">
        <v>4917.9125979999999</v>
      </c>
      <c r="AG35" s="188">
        <v>4942.810547</v>
      </c>
      <c r="AH35" s="188">
        <v>4969.4038090000004</v>
      </c>
      <c r="AI35" s="188">
        <v>4989.3945309999999</v>
      </c>
      <c r="AJ35" s="188">
        <v>5013.7705079999996</v>
      </c>
      <c r="AK35" s="135">
        <v>-8.5700000000000001E-4</v>
      </c>
    </row>
    <row r="36" spans="1:37" ht="15" customHeight="1" x14ac:dyDescent="0.35">
      <c r="A36" s="129" t="s">
        <v>1539</v>
      </c>
      <c r="B36" s="133" t="s">
        <v>1518</v>
      </c>
      <c r="C36" s="188">
        <v>38.148581999999998</v>
      </c>
      <c r="D36" s="188">
        <v>41.969741999999997</v>
      </c>
      <c r="E36" s="188">
        <v>45.182625000000002</v>
      </c>
      <c r="F36" s="188">
        <v>47.002907</v>
      </c>
      <c r="G36" s="188">
        <v>48.040393999999999</v>
      </c>
      <c r="H36" s="188">
        <v>48.967399999999998</v>
      </c>
      <c r="I36" s="188">
        <v>49.663395000000001</v>
      </c>
      <c r="J36" s="188">
        <v>50.090133999999999</v>
      </c>
      <c r="K36" s="188">
        <v>50.380482000000001</v>
      </c>
      <c r="L36" s="188">
        <v>50.671726</v>
      </c>
      <c r="M36" s="188">
        <v>50.900291000000003</v>
      </c>
      <c r="N36" s="188">
        <v>51.443798000000001</v>
      </c>
      <c r="O36" s="188">
        <v>52.070354000000002</v>
      </c>
      <c r="P36" s="188">
        <v>53.034072999999999</v>
      </c>
      <c r="Q36" s="188">
        <v>54.412010000000002</v>
      </c>
      <c r="R36" s="188">
        <v>56.326270999999998</v>
      </c>
      <c r="S36" s="188">
        <v>58.965629999999997</v>
      </c>
      <c r="T36" s="188">
        <v>62.304535000000001</v>
      </c>
      <c r="U36" s="188">
        <v>66.323441000000003</v>
      </c>
      <c r="V36" s="188">
        <v>71.053864000000004</v>
      </c>
      <c r="W36" s="188">
        <v>76.538680999999997</v>
      </c>
      <c r="X36" s="188">
        <v>82.900161999999995</v>
      </c>
      <c r="Y36" s="188">
        <v>90.034897000000001</v>
      </c>
      <c r="Z36" s="188">
        <v>98.194076999999993</v>
      </c>
      <c r="AA36" s="188">
        <v>107.21453099999999</v>
      </c>
      <c r="AB36" s="188">
        <v>117.10681200000001</v>
      </c>
      <c r="AC36" s="188">
        <v>128.00065599999999</v>
      </c>
      <c r="AD36" s="188">
        <v>140.15522799999999</v>
      </c>
      <c r="AE36" s="188">
        <v>153.60005200000001</v>
      </c>
      <c r="AF36" s="188">
        <v>168.01939400000001</v>
      </c>
      <c r="AG36" s="188">
        <v>183.19897499999999</v>
      </c>
      <c r="AH36" s="188">
        <v>199.472443</v>
      </c>
      <c r="AI36" s="188">
        <v>216.06509399999999</v>
      </c>
      <c r="AJ36" s="188">
        <v>233.04260300000001</v>
      </c>
      <c r="AK36" s="135">
        <v>5.5031999999999998E-2</v>
      </c>
    </row>
    <row r="37" spans="1:37" ht="15" customHeight="1" x14ac:dyDescent="0.35">
      <c r="A37" s="129" t="s">
        <v>1540</v>
      </c>
      <c r="B37" s="133" t="s">
        <v>1520</v>
      </c>
      <c r="C37" s="188">
        <v>1.498156</v>
      </c>
      <c r="D37" s="188">
        <v>1.723063</v>
      </c>
      <c r="E37" s="188">
        <v>1.9532560000000001</v>
      </c>
      <c r="F37" s="188">
        <v>2.1466090000000002</v>
      </c>
      <c r="G37" s="188">
        <v>2.3086139999999999</v>
      </c>
      <c r="H37" s="188">
        <v>2.4561730000000002</v>
      </c>
      <c r="I37" s="188">
        <v>2.587135</v>
      </c>
      <c r="J37" s="188">
        <v>2.6920570000000001</v>
      </c>
      <c r="K37" s="188">
        <v>2.7961559999999999</v>
      </c>
      <c r="L37" s="188">
        <v>2.884792</v>
      </c>
      <c r="M37" s="188">
        <v>2.9673210000000001</v>
      </c>
      <c r="N37" s="188">
        <v>3.0204529999999998</v>
      </c>
      <c r="O37" s="188">
        <v>3.0823689999999999</v>
      </c>
      <c r="P37" s="188">
        <v>3.1368170000000002</v>
      </c>
      <c r="Q37" s="188">
        <v>3.1757390000000001</v>
      </c>
      <c r="R37" s="188">
        <v>3.251039</v>
      </c>
      <c r="S37" s="188">
        <v>3.3264490000000002</v>
      </c>
      <c r="T37" s="188">
        <v>3.4084379999999999</v>
      </c>
      <c r="U37" s="188">
        <v>3.5129380000000001</v>
      </c>
      <c r="V37" s="188">
        <v>3.6288209999999999</v>
      </c>
      <c r="W37" s="188">
        <v>3.7593489999999998</v>
      </c>
      <c r="X37" s="188">
        <v>3.9044560000000001</v>
      </c>
      <c r="Y37" s="188">
        <v>4.055053</v>
      </c>
      <c r="Z37" s="188">
        <v>4.2218419999999997</v>
      </c>
      <c r="AA37" s="188">
        <v>4.3932820000000001</v>
      </c>
      <c r="AB37" s="188">
        <v>4.5708580000000003</v>
      </c>
      <c r="AC37" s="188">
        <v>4.7522070000000003</v>
      </c>
      <c r="AD37" s="188">
        <v>4.9478350000000004</v>
      </c>
      <c r="AE37" s="188">
        <v>5.1629329999999998</v>
      </c>
      <c r="AF37" s="188">
        <v>5.3888749999999996</v>
      </c>
      <c r="AG37" s="188">
        <v>5.6731639999999999</v>
      </c>
      <c r="AH37" s="188">
        <v>5.8827150000000001</v>
      </c>
      <c r="AI37" s="188">
        <v>6.1420139999999996</v>
      </c>
      <c r="AJ37" s="188">
        <v>6.42971</v>
      </c>
      <c r="AK37" s="135">
        <v>4.2008999999999998E-2</v>
      </c>
    </row>
    <row r="38" spans="1:37" ht="15" customHeight="1" x14ac:dyDescent="0.35">
      <c r="A38" s="129" t="s">
        <v>1541</v>
      </c>
      <c r="B38" s="133" t="s">
        <v>1542</v>
      </c>
      <c r="C38" s="188">
        <v>0.3246</v>
      </c>
      <c r="D38" s="188">
        <v>1.628295</v>
      </c>
      <c r="E38" s="188">
        <v>1.8728560000000001</v>
      </c>
      <c r="F38" s="188">
        <v>2.4167239999999999</v>
      </c>
      <c r="G38" s="188">
        <v>3.2091850000000002</v>
      </c>
      <c r="H38" s="188">
        <v>3.917608</v>
      </c>
      <c r="I38" s="188">
        <v>4.5945869999999998</v>
      </c>
      <c r="J38" s="188">
        <v>6.8184430000000003</v>
      </c>
      <c r="K38" s="188">
        <v>10.255258</v>
      </c>
      <c r="L38" s="188">
        <v>11.512392</v>
      </c>
      <c r="M38" s="188">
        <v>14.055236000000001</v>
      </c>
      <c r="N38" s="188">
        <v>16.588408999999999</v>
      </c>
      <c r="O38" s="188">
        <v>19.274384000000001</v>
      </c>
      <c r="P38" s="188">
        <v>22.838697</v>
      </c>
      <c r="Q38" s="188">
        <v>24.972017000000001</v>
      </c>
      <c r="R38" s="188">
        <v>26.948195999999999</v>
      </c>
      <c r="S38" s="188">
        <v>29.578747</v>
      </c>
      <c r="T38" s="188">
        <v>32.954844999999999</v>
      </c>
      <c r="U38" s="188">
        <v>35.372706999999998</v>
      </c>
      <c r="V38" s="188">
        <v>38.156052000000003</v>
      </c>
      <c r="W38" s="188">
        <v>40.699623000000003</v>
      </c>
      <c r="X38" s="188">
        <v>42.815089999999998</v>
      </c>
      <c r="Y38" s="188">
        <v>44.225113</v>
      </c>
      <c r="Z38" s="188">
        <v>45.58128</v>
      </c>
      <c r="AA38" s="188">
        <v>45.490234000000001</v>
      </c>
      <c r="AB38" s="188">
        <v>45.583302000000003</v>
      </c>
      <c r="AC38" s="188">
        <v>44.426830000000002</v>
      </c>
      <c r="AD38" s="188">
        <v>44.315539999999999</v>
      </c>
      <c r="AE38" s="188">
        <v>44.653979999999997</v>
      </c>
      <c r="AF38" s="188">
        <v>40.592559999999999</v>
      </c>
      <c r="AG38" s="188">
        <v>34.289951000000002</v>
      </c>
      <c r="AH38" s="188">
        <v>30.860264000000001</v>
      </c>
      <c r="AI38" s="188">
        <v>32.801682</v>
      </c>
      <c r="AJ38" s="188">
        <v>34.905605000000001</v>
      </c>
      <c r="AK38" s="135">
        <v>0.100522</v>
      </c>
    </row>
    <row r="39" spans="1:37" ht="15" customHeight="1" x14ac:dyDescent="0.35">
      <c r="A39" s="129" t="s">
        <v>1543</v>
      </c>
      <c r="B39" s="133" t="s">
        <v>1522</v>
      </c>
      <c r="C39" s="188">
        <v>8.0459999999999993E-3</v>
      </c>
      <c r="D39" s="188">
        <v>0.48591800000000002</v>
      </c>
      <c r="E39" s="188">
        <v>0.94214200000000003</v>
      </c>
      <c r="F39" s="188">
        <v>1.38731</v>
      </c>
      <c r="G39" s="188">
        <v>1.8224180000000001</v>
      </c>
      <c r="H39" s="188">
        <v>2.2776480000000001</v>
      </c>
      <c r="I39" s="188">
        <v>2.732923</v>
      </c>
      <c r="J39" s="188">
        <v>3.1785909999999999</v>
      </c>
      <c r="K39" s="188">
        <v>3.6178560000000002</v>
      </c>
      <c r="L39" s="188">
        <v>4.0513430000000001</v>
      </c>
      <c r="M39" s="188">
        <v>4.4687080000000003</v>
      </c>
      <c r="N39" s="188">
        <v>4.9006959999999999</v>
      </c>
      <c r="O39" s="188">
        <v>5.3168170000000003</v>
      </c>
      <c r="P39" s="188">
        <v>5.7334230000000002</v>
      </c>
      <c r="Q39" s="188">
        <v>6.1516820000000001</v>
      </c>
      <c r="R39" s="188">
        <v>6.5743460000000002</v>
      </c>
      <c r="S39" s="188">
        <v>7.0175179999999999</v>
      </c>
      <c r="T39" s="188">
        <v>7.4776949999999998</v>
      </c>
      <c r="U39" s="188">
        <v>7.9604010000000001</v>
      </c>
      <c r="V39" s="188">
        <v>8.4700089999999992</v>
      </c>
      <c r="W39" s="188">
        <v>8.9905749999999998</v>
      </c>
      <c r="X39" s="188">
        <v>9.5339329999999993</v>
      </c>
      <c r="Y39" s="188">
        <v>10.09076</v>
      </c>
      <c r="Z39" s="188">
        <v>10.693087999999999</v>
      </c>
      <c r="AA39" s="188">
        <v>11.297967</v>
      </c>
      <c r="AB39" s="188">
        <v>11.913041</v>
      </c>
      <c r="AC39" s="188">
        <v>12.533806999999999</v>
      </c>
      <c r="AD39" s="188">
        <v>13.190310999999999</v>
      </c>
      <c r="AE39" s="188">
        <v>13.898199</v>
      </c>
      <c r="AF39" s="188">
        <v>14.634829</v>
      </c>
      <c r="AG39" s="188">
        <v>15.407667999999999</v>
      </c>
      <c r="AH39" s="188">
        <v>16.235731000000001</v>
      </c>
      <c r="AI39" s="188">
        <v>17.10915</v>
      </c>
      <c r="AJ39" s="188">
        <v>18.033408999999999</v>
      </c>
      <c r="AK39" s="135">
        <v>0.11956</v>
      </c>
    </row>
    <row r="40" spans="1:37" ht="15" customHeight="1" x14ac:dyDescent="0.35">
      <c r="A40" s="129" t="s">
        <v>1544</v>
      </c>
      <c r="B40" s="133" t="s">
        <v>1524</v>
      </c>
      <c r="C40" s="188">
        <v>0</v>
      </c>
      <c r="D40" s="188">
        <v>0.24136299999999999</v>
      </c>
      <c r="E40" s="188">
        <v>0.50012000000000001</v>
      </c>
      <c r="F40" s="188">
        <v>0.73979499999999998</v>
      </c>
      <c r="G40" s="188">
        <v>0.97150599999999998</v>
      </c>
      <c r="H40" s="188">
        <v>1.225471</v>
      </c>
      <c r="I40" s="188">
        <v>1.481001</v>
      </c>
      <c r="J40" s="188">
        <v>1.733284</v>
      </c>
      <c r="K40" s="188">
        <v>1.9886159999999999</v>
      </c>
      <c r="L40" s="188">
        <v>2.2491400000000001</v>
      </c>
      <c r="M40" s="188">
        <v>2.5088249999999999</v>
      </c>
      <c r="N40" s="188">
        <v>2.7788789999999999</v>
      </c>
      <c r="O40" s="188">
        <v>3.0470510000000002</v>
      </c>
      <c r="P40" s="188">
        <v>3.322155</v>
      </c>
      <c r="Q40" s="188">
        <v>3.6024060000000002</v>
      </c>
      <c r="R40" s="188">
        <v>3.8884569999999998</v>
      </c>
      <c r="S40" s="188">
        <v>4.1878330000000004</v>
      </c>
      <c r="T40" s="188">
        <v>4.4980789999999997</v>
      </c>
      <c r="U40" s="188">
        <v>4.8197599999999996</v>
      </c>
      <c r="V40" s="188">
        <v>5.155106</v>
      </c>
      <c r="W40" s="188">
        <v>5.4970689999999998</v>
      </c>
      <c r="X40" s="188">
        <v>5.8560509999999999</v>
      </c>
      <c r="Y40" s="188">
        <v>6.2261050000000004</v>
      </c>
      <c r="Z40" s="188">
        <v>6.6260190000000003</v>
      </c>
      <c r="AA40" s="188">
        <v>7.0352649999999999</v>
      </c>
      <c r="AB40" s="188">
        <v>7.4590690000000004</v>
      </c>
      <c r="AC40" s="188">
        <v>7.8945150000000002</v>
      </c>
      <c r="AD40" s="188">
        <v>8.3570410000000006</v>
      </c>
      <c r="AE40" s="188">
        <v>8.8565129999999996</v>
      </c>
      <c r="AF40" s="188">
        <v>9.3758490000000005</v>
      </c>
      <c r="AG40" s="188">
        <v>9.9222249999999992</v>
      </c>
      <c r="AH40" s="188">
        <v>10.505863</v>
      </c>
      <c r="AI40" s="188">
        <v>11.119579999999999</v>
      </c>
      <c r="AJ40" s="188">
        <v>11.763825000000001</v>
      </c>
      <c r="AK40" s="135">
        <v>0.129136</v>
      </c>
    </row>
    <row r="43" spans="1:37" ht="15" customHeight="1" x14ac:dyDescent="0.35">
      <c r="A43" s="129" t="s">
        <v>1545</v>
      </c>
      <c r="B43" s="132" t="s">
        <v>1546</v>
      </c>
      <c r="C43" s="187">
        <v>522.31347700000003</v>
      </c>
      <c r="D43" s="187">
        <v>519.29571499999997</v>
      </c>
      <c r="E43" s="187">
        <v>522.69519000000003</v>
      </c>
      <c r="F43" s="187">
        <v>509.17394999999999</v>
      </c>
      <c r="G43" s="187">
        <v>503.81243899999998</v>
      </c>
      <c r="H43" s="187">
        <v>498.28558299999997</v>
      </c>
      <c r="I43" s="187">
        <v>494.88436899999999</v>
      </c>
      <c r="J43" s="187">
        <v>496.939819</v>
      </c>
      <c r="K43" s="187">
        <v>497.74182100000002</v>
      </c>
      <c r="L43" s="187">
        <v>498.900238</v>
      </c>
      <c r="M43" s="187">
        <v>497.54708900000003</v>
      </c>
      <c r="N43" s="187">
        <v>497.65417500000001</v>
      </c>
      <c r="O43" s="187">
        <v>504.35424799999998</v>
      </c>
      <c r="P43" s="187">
        <v>508.73080399999998</v>
      </c>
      <c r="Q43" s="187">
        <v>506.71163899999999</v>
      </c>
      <c r="R43" s="187">
        <v>504.33160400000003</v>
      </c>
      <c r="S43" s="187">
        <v>504.46984900000001</v>
      </c>
      <c r="T43" s="187">
        <v>501.50994900000001</v>
      </c>
      <c r="U43" s="187">
        <v>501.86041299999999</v>
      </c>
      <c r="V43" s="187">
        <v>502.84713699999998</v>
      </c>
      <c r="W43" s="187">
        <v>502.67279100000002</v>
      </c>
      <c r="X43" s="187">
        <v>503.477844</v>
      </c>
      <c r="Y43" s="187">
        <v>504.19418300000001</v>
      </c>
      <c r="Z43" s="187">
        <v>504.51037600000001</v>
      </c>
      <c r="AA43" s="187">
        <v>504.60919200000001</v>
      </c>
      <c r="AB43" s="187">
        <v>504.09063700000002</v>
      </c>
      <c r="AC43" s="187">
        <v>503.24023399999999</v>
      </c>
      <c r="AD43" s="187">
        <v>503.68398999999999</v>
      </c>
      <c r="AE43" s="187">
        <v>504.540955</v>
      </c>
      <c r="AF43" s="187">
        <v>504.20459</v>
      </c>
      <c r="AG43" s="187">
        <v>504.54315200000002</v>
      </c>
      <c r="AH43" s="187">
        <v>505.44183299999997</v>
      </c>
      <c r="AI43" s="187">
        <v>506.188446</v>
      </c>
      <c r="AJ43" s="187">
        <v>507.372589</v>
      </c>
      <c r="AK43" s="137">
        <v>-7.2599999999999997E-4</v>
      </c>
    </row>
    <row r="44" spans="1:37" ht="15" customHeight="1" x14ac:dyDescent="0.35">
      <c r="A44" s="129" t="s">
        <v>1547</v>
      </c>
      <c r="B44" s="133" t="s">
        <v>1516</v>
      </c>
      <c r="C44" s="188">
        <v>522.31347700000003</v>
      </c>
      <c r="D44" s="188">
        <v>519.29571499999997</v>
      </c>
      <c r="E44" s="188">
        <v>522.69519000000003</v>
      </c>
      <c r="F44" s="188">
        <v>508.62905899999998</v>
      </c>
      <c r="G44" s="188">
        <v>502.19607500000001</v>
      </c>
      <c r="H44" s="188">
        <v>495.09234600000002</v>
      </c>
      <c r="I44" s="188">
        <v>489.60803199999998</v>
      </c>
      <c r="J44" s="188">
        <v>489.01086400000003</v>
      </c>
      <c r="K44" s="188">
        <v>485.47164900000001</v>
      </c>
      <c r="L44" s="188">
        <v>480.60494999999997</v>
      </c>
      <c r="M44" s="188">
        <v>471.72384599999998</v>
      </c>
      <c r="N44" s="188">
        <v>462.72113000000002</v>
      </c>
      <c r="O44" s="188">
        <v>458.26724200000001</v>
      </c>
      <c r="P44" s="188">
        <v>451.69775399999997</v>
      </c>
      <c r="Q44" s="188">
        <v>439.62548800000002</v>
      </c>
      <c r="R44" s="188">
        <v>427.54873700000002</v>
      </c>
      <c r="S44" s="188">
        <v>417.86636399999998</v>
      </c>
      <c r="T44" s="188">
        <v>405.88204999999999</v>
      </c>
      <c r="U44" s="188">
        <v>396.84536700000001</v>
      </c>
      <c r="V44" s="188">
        <v>388.501282</v>
      </c>
      <c r="W44" s="188">
        <v>379.45471199999997</v>
      </c>
      <c r="X44" s="188">
        <v>371.34112499999998</v>
      </c>
      <c r="Y44" s="188">
        <v>363.33615099999997</v>
      </c>
      <c r="Z44" s="188">
        <v>355.22128300000003</v>
      </c>
      <c r="AA44" s="188">
        <v>347.13797</v>
      </c>
      <c r="AB44" s="188">
        <v>338.82363900000001</v>
      </c>
      <c r="AC44" s="188">
        <v>330.49014299999999</v>
      </c>
      <c r="AD44" s="188">
        <v>323.191101</v>
      </c>
      <c r="AE44" s="188">
        <v>316.312073</v>
      </c>
      <c r="AF44" s="188">
        <v>308.84759500000001</v>
      </c>
      <c r="AG44" s="188">
        <v>301.96307400000001</v>
      </c>
      <c r="AH44" s="188">
        <v>295.55944799999997</v>
      </c>
      <c r="AI44" s="188">
        <v>289.20376599999997</v>
      </c>
      <c r="AJ44" s="188">
        <v>283.22842400000002</v>
      </c>
      <c r="AK44" s="135">
        <v>-1.8766000000000001E-2</v>
      </c>
    </row>
    <row r="45" spans="1:37" ht="15" customHeight="1" x14ac:dyDescent="0.35">
      <c r="A45" s="129" t="s">
        <v>1548</v>
      </c>
      <c r="B45" s="133" t="s">
        <v>1549</v>
      </c>
      <c r="C45" s="188">
        <v>0</v>
      </c>
      <c r="D45" s="188">
        <v>0</v>
      </c>
      <c r="E45" s="188">
        <v>0</v>
      </c>
      <c r="F45" s="188">
        <v>0</v>
      </c>
      <c r="G45" s="188">
        <v>0</v>
      </c>
      <c r="H45" s="188">
        <v>0</v>
      </c>
      <c r="I45" s="188">
        <v>0</v>
      </c>
      <c r="J45" s="188">
        <v>0</v>
      </c>
      <c r="K45" s="188">
        <v>0</v>
      </c>
      <c r="L45" s="188">
        <v>0</v>
      </c>
      <c r="M45" s="188">
        <v>0</v>
      </c>
      <c r="N45" s="188">
        <v>0</v>
      </c>
      <c r="O45" s="188">
        <v>0</v>
      </c>
      <c r="P45" s="188">
        <v>0</v>
      </c>
      <c r="Q45" s="188">
        <v>0</v>
      </c>
      <c r="R45" s="188">
        <v>0</v>
      </c>
      <c r="S45" s="188">
        <v>0</v>
      </c>
      <c r="T45" s="188">
        <v>0</v>
      </c>
      <c r="U45" s="188">
        <v>0</v>
      </c>
      <c r="V45" s="188">
        <v>0</v>
      </c>
      <c r="W45" s="188">
        <v>0</v>
      </c>
      <c r="X45" s="188">
        <v>0</v>
      </c>
      <c r="Y45" s="188">
        <v>0</v>
      </c>
      <c r="Z45" s="188">
        <v>0</v>
      </c>
      <c r="AA45" s="188">
        <v>0</v>
      </c>
      <c r="AB45" s="188">
        <v>0</v>
      </c>
      <c r="AC45" s="188">
        <v>0</v>
      </c>
      <c r="AD45" s="188">
        <v>0</v>
      </c>
      <c r="AE45" s="188">
        <v>0</v>
      </c>
      <c r="AF45" s="188">
        <v>0</v>
      </c>
      <c r="AG45" s="188">
        <v>0</v>
      </c>
      <c r="AH45" s="188">
        <v>0</v>
      </c>
      <c r="AI45" s="188">
        <v>0</v>
      </c>
      <c r="AJ45" s="188">
        <v>0</v>
      </c>
      <c r="AK45" s="135" t="s">
        <v>552</v>
      </c>
    </row>
    <row r="46" spans="1:37" ht="15" customHeight="1" x14ac:dyDescent="0.35">
      <c r="A46" s="129" t="s">
        <v>1550</v>
      </c>
      <c r="B46" s="133" t="s">
        <v>1551</v>
      </c>
      <c r="C46" s="188">
        <v>0</v>
      </c>
      <c r="D46" s="188">
        <v>0</v>
      </c>
      <c r="E46" s="188">
        <v>0</v>
      </c>
      <c r="F46" s="188">
        <v>0</v>
      </c>
      <c r="G46" s="188">
        <v>0</v>
      </c>
      <c r="H46" s="188">
        <v>0</v>
      </c>
      <c r="I46" s="188">
        <v>0</v>
      </c>
      <c r="J46" s="188">
        <v>0</v>
      </c>
      <c r="K46" s="188">
        <v>0</v>
      </c>
      <c r="L46" s="188">
        <v>0</v>
      </c>
      <c r="M46" s="188">
        <v>0</v>
      </c>
      <c r="N46" s="188">
        <v>0</v>
      </c>
      <c r="O46" s="188">
        <v>0</v>
      </c>
      <c r="P46" s="188">
        <v>0</v>
      </c>
      <c r="Q46" s="188">
        <v>0</v>
      </c>
      <c r="R46" s="188">
        <v>0</v>
      </c>
      <c r="S46" s="188">
        <v>0</v>
      </c>
      <c r="T46" s="188">
        <v>0</v>
      </c>
      <c r="U46" s="188">
        <v>0</v>
      </c>
      <c r="V46" s="188">
        <v>0</v>
      </c>
      <c r="W46" s="188">
        <v>0</v>
      </c>
      <c r="X46" s="188">
        <v>0</v>
      </c>
      <c r="Y46" s="188">
        <v>0</v>
      </c>
      <c r="Z46" s="188">
        <v>0</v>
      </c>
      <c r="AA46" s="188">
        <v>0</v>
      </c>
      <c r="AB46" s="188">
        <v>0</v>
      </c>
      <c r="AC46" s="188">
        <v>0</v>
      </c>
      <c r="AD46" s="188">
        <v>0</v>
      </c>
      <c r="AE46" s="188">
        <v>0</v>
      </c>
      <c r="AF46" s="188">
        <v>0</v>
      </c>
      <c r="AG46" s="188">
        <v>0</v>
      </c>
      <c r="AH46" s="188">
        <v>0</v>
      </c>
      <c r="AI46" s="188">
        <v>0</v>
      </c>
      <c r="AJ46" s="188">
        <v>0</v>
      </c>
      <c r="AK46" s="135" t="s">
        <v>552</v>
      </c>
    </row>
    <row r="47" spans="1:37" ht="15" customHeight="1" x14ac:dyDescent="0.35">
      <c r="A47" s="129" t="s">
        <v>1552</v>
      </c>
      <c r="B47" s="133" t="s">
        <v>1553</v>
      </c>
      <c r="C47" s="188">
        <v>0</v>
      </c>
      <c r="D47" s="188">
        <v>0</v>
      </c>
      <c r="E47" s="188">
        <v>0</v>
      </c>
      <c r="F47" s="188">
        <v>0.544906</v>
      </c>
      <c r="G47" s="188">
        <v>1.6163510000000001</v>
      </c>
      <c r="H47" s="188">
        <v>3.1932480000000001</v>
      </c>
      <c r="I47" s="188">
        <v>5.2763299999999997</v>
      </c>
      <c r="J47" s="188">
        <v>7.9289610000000001</v>
      </c>
      <c r="K47" s="188">
        <v>12.270179000000001</v>
      </c>
      <c r="L47" s="188">
        <v>18.295300000000001</v>
      </c>
      <c r="M47" s="188">
        <v>25.823232999999998</v>
      </c>
      <c r="N47" s="188">
        <v>34.933044000000002</v>
      </c>
      <c r="O47" s="188">
        <v>46.087021</v>
      </c>
      <c r="P47" s="188">
        <v>57.033062000000001</v>
      </c>
      <c r="Q47" s="188">
        <v>67.086143000000007</v>
      </c>
      <c r="R47" s="188">
        <v>76.782882999999998</v>
      </c>
      <c r="S47" s="188">
        <v>86.603499999999997</v>
      </c>
      <c r="T47" s="188">
        <v>95.627898999999999</v>
      </c>
      <c r="U47" s="188">
        <v>105.015038</v>
      </c>
      <c r="V47" s="188">
        <v>114.345848</v>
      </c>
      <c r="W47" s="188">
        <v>123.218079</v>
      </c>
      <c r="X47" s="188">
        <v>132.13673399999999</v>
      </c>
      <c r="Y47" s="188">
        <v>140.85803200000001</v>
      </c>
      <c r="Z47" s="188">
        <v>149.28909300000001</v>
      </c>
      <c r="AA47" s="188">
        <v>157.47122200000001</v>
      </c>
      <c r="AB47" s="188">
        <v>165.26701399999999</v>
      </c>
      <c r="AC47" s="188">
        <v>172.750092</v>
      </c>
      <c r="AD47" s="188">
        <v>180.49288899999999</v>
      </c>
      <c r="AE47" s="188">
        <v>188.22886700000001</v>
      </c>
      <c r="AF47" s="188">
        <v>195.356979</v>
      </c>
      <c r="AG47" s="188">
        <v>202.58007799999999</v>
      </c>
      <c r="AH47" s="188">
        <v>209.882385</v>
      </c>
      <c r="AI47" s="188">
        <v>216.98468</v>
      </c>
      <c r="AJ47" s="188">
        <v>224.14416499999999</v>
      </c>
      <c r="AK47" s="135" t="s">
        <v>552</v>
      </c>
    </row>
    <row r="49" spans="1:37" ht="15" customHeight="1" x14ac:dyDescent="0.35">
      <c r="A49" s="129" t="s">
        <v>1554</v>
      </c>
      <c r="B49" s="132" t="s">
        <v>136</v>
      </c>
      <c r="C49" s="187">
        <v>94.504654000000002</v>
      </c>
      <c r="D49" s="187">
        <v>93.176033000000004</v>
      </c>
      <c r="E49" s="187">
        <v>91.310683999999995</v>
      </c>
      <c r="F49" s="187">
        <v>88.600655000000003</v>
      </c>
      <c r="G49" s="187">
        <v>85.676697000000004</v>
      </c>
      <c r="H49" s="187">
        <v>83.393082000000007</v>
      </c>
      <c r="I49" s="187">
        <v>80.994202000000001</v>
      </c>
      <c r="J49" s="187">
        <v>78.416793999999996</v>
      </c>
      <c r="K49" s="187">
        <v>75.963286999999994</v>
      </c>
      <c r="L49" s="187">
        <v>73.684005999999997</v>
      </c>
      <c r="M49" s="187">
        <v>71.398972000000001</v>
      </c>
      <c r="N49" s="187">
        <v>68.965057000000002</v>
      </c>
      <c r="O49" s="187">
        <v>66.545531999999994</v>
      </c>
      <c r="P49" s="187">
        <v>64.120543999999995</v>
      </c>
      <c r="Q49" s="187">
        <v>62.829025000000001</v>
      </c>
      <c r="R49" s="187">
        <v>61.462147000000002</v>
      </c>
      <c r="S49" s="187">
        <v>60.181702000000001</v>
      </c>
      <c r="T49" s="187">
        <v>58.948166000000001</v>
      </c>
      <c r="U49" s="187">
        <v>57.776997000000001</v>
      </c>
      <c r="V49" s="187">
        <v>56.567588999999998</v>
      </c>
      <c r="W49" s="187">
        <v>55.523350000000001</v>
      </c>
      <c r="X49" s="187">
        <v>54.441166000000003</v>
      </c>
      <c r="Y49" s="187">
        <v>53.333255999999999</v>
      </c>
      <c r="Z49" s="187">
        <v>52.192039000000001</v>
      </c>
      <c r="AA49" s="187">
        <v>51.627144000000001</v>
      </c>
      <c r="AB49" s="187">
        <v>51.063758999999997</v>
      </c>
      <c r="AC49" s="187">
        <v>50.425755000000002</v>
      </c>
      <c r="AD49" s="187">
        <v>49.870196999999997</v>
      </c>
      <c r="AE49" s="187">
        <v>49.323185000000002</v>
      </c>
      <c r="AF49" s="187">
        <v>48.837811000000002</v>
      </c>
      <c r="AG49" s="187">
        <v>48.322043999999998</v>
      </c>
      <c r="AH49" s="187">
        <v>47.877006999999999</v>
      </c>
      <c r="AI49" s="187">
        <v>47.314250999999999</v>
      </c>
      <c r="AJ49" s="187">
        <v>46.826476999999997</v>
      </c>
      <c r="AK49" s="137">
        <v>-2.1271999999999999E-2</v>
      </c>
    </row>
    <row r="50" spans="1:37" ht="15" customHeight="1" x14ac:dyDescent="0.35">
      <c r="A50" s="129" t="s">
        <v>1555</v>
      </c>
      <c r="B50" s="133" t="s">
        <v>1516</v>
      </c>
      <c r="C50" s="188">
        <v>91.653205999999997</v>
      </c>
      <c r="D50" s="188">
        <v>90.538925000000006</v>
      </c>
      <c r="E50" s="188">
        <v>88.023674</v>
      </c>
      <c r="F50" s="188">
        <v>85.752135999999993</v>
      </c>
      <c r="G50" s="188">
        <v>83.230179000000007</v>
      </c>
      <c r="H50" s="188">
        <v>81.042968999999999</v>
      </c>
      <c r="I50" s="188">
        <v>78.741394</v>
      </c>
      <c r="J50" s="188">
        <v>76.263205999999997</v>
      </c>
      <c r="K50" s="188">
        <v>73.903214000000006</v>
      </c>
      <c r="L50" s="188">
        <v>71.708343999999997</v>
      </c>
      <c r="M50" s="188">
        <v>69.507537999999997</v>
      </c>
      <c r="N50" s="188">
        <v>67.160042000000004</v>
      </c>
      <c r="O50" s="188">
        <v>64.824843999999999</v>
      </c>
      <c r="P50" s="188">
        <v>62.484051000000001</v>
      </c>
      <c r="Q50" s="188">
        <v>61.247570000000003</v>
      </c>
      <c r="R50" s="188">
        <v>59.936171999999999</v>
      </c>
      <c r="S50" s="188">
        <v>58.708778000000002</v>
      </c>
      <c r="T50" s="188">
        <v>57.525630999999997</v>
      </c>
      <c r="U50" s="188">
        <v>56.401947</v>
      </c>
      <c r="V50" s="188">
        <v>55.237507000000001</v>
      </c>
      <c r="W50" s="188">
        <v>54.235290999999997</v>
      </c>
      <c r="X50" s="188">
        <v>53.197944999999997</v>
      </c>
      <c r="Y50" s="188">
        <v>52.136215</v>
      </c>
      <c r="Z50" s="188">
        <v>51.012058000000003</v>
      </c>
      <c r="AA50" s="188">
        <v>50.399712000000001</v>
      </c>
      <c r="AB50" s="188">
        <v>49.786071999999997</v>
      </c>
      <c r="AC50" s="188">
        <v>49.096877999999997</v>
      </c>
      <c r="AD50" s="188">
        <v>48.484997</v>
      </c>
      <c r="AE50" s="188">
        <v>47.878188999999999</v>
      </c>
      <c r="AF50" s="188">
        <v>47.327674999999999</v>
      </c>
      <c r="AG50" s="188">
        <v>46.743977000000001</v>
      </c>
      <c r="AH50" s="188">
        <v>46.224663</v>
      </c>
      <c r="AI50" s="188">
        <v>45.587563000000003</v>
      </c>
      <c r="AJ50" s="188">
        <v>45.018428999999998</v>
      </c>
      <c r="AK50" s="135">
        <v>-2.1597999999999999E-2</v>
      </c>
    </row>
    <row r="51" spans="1:37" ht="15" customHeight="1" x14ac:dyDescent="0.35">
      <c r="A51" s="129" t="s">
        <v>1556</v>
      </c>
      <c r="B51" s="133" t="s">
        <v>1557</v>
      </c>
      <c r="C51" s="188">
        <v>2.5443410000000002</v>
      </c>
      <c r="D51" s="188">
        <v>2.271792</v>
      </c>
      <c r="E51" s="188">
        <v>2.8706550000000002</v>
      </c>
      <c r="F51" s="188">
        <v>2.3861240000000001</v>
      </c>
      <c r="G51" s="188">
        <v>1.9438960000000001</v>
      </c>
      <c r="H51" s="188">
        <v>1.809858</v>
      </c>
      <c r="I51" s="188">
        <v>1.6794629999999999</v>
      </c>
      <c r="J51" s="188">
        <v>1.553509</v>
      </c>
      <c r="K51" s="188">
        <v>1.4358820000000001</v>
      </c>
      <c r="L51" s="188">
        <v>1.3331900000000001</v>
      </c>
      <c r="M51" s="188">
        <v>1.2310399999999999</v>
      </c>
      <c r="N51" s="188">
        <v>1.131057</v>
      </c>
      <c r="O51" s="188">
        <v>1.0357799999999999</v>
      </c>
      <c r="P51" s="188">
        <v>0.94113199999999997</v>
      </c>
      <c r="Q51" s="188">
        <v>0.86363000000000001</v>
      </c>
      <c r="R51" s="188">
        <v>0.78897600000000001</v>
      </c>
      <c r="S51" s="188">
        <v>0.71611899999999995</v>
      </c>
      <c r="T51" s="188">
        <v>0.64781699999999998</v>
      </c>
      <c r="U51" s="188">
        <v>0.58395200000000003</v>
      </c>
      <c r="V51" s="188">
        <v>0.52879500000000002</v>
      </c>
      <c r="W51" s="188">
        <v>0.47258699999999998</v>
      </c>
      <c r="X51" s="188">
        <v>0.41093299999999999</v>
      </c>
      <c r="Y51" s="188">
        <v>0.347049</v>
      </c>
      <c r="Z51" s="188">
        <v>0.29088999999999998</v>
      </c>
      <c r="AA51" s="188">
        <v>0.28772700000000001</v>
      </c>
      <c r="AB51" s="188">
        <v>0.28458099999999997</v>
      </c>
      <c r="AC51" s="188">
        <v>0.28101199999999998</v>
      </c>
      <c r="AD51" s="188">
        <v>0.27790500000000001</v>
      </c>
      <c r="AE51" s="188">
        <v>0.27484199999999998</v>
      </c>
      <c r="AF51" s="188">
        <v>0.27213900000000002</v>
      </c>
      <c r="AG51" s="188">
        <v>0.269256</v>
      </c>
      <c r="AH51" s="188">
        <v>0.26677299999999998</v>
      </c>
      <c r="AI51" s="188">
        <v>0.26362200000000002</v>
      </c>
      <c r="AJ51" s="188">
        <v>0.26089600000000002</v>
      </c>
      <c r="AK51" s="135">
        <v>-6.5394999999999995E-2</v>
      </c>
    </row>
    <row r="52" spans="1:37" ht="15" customHeight="1" x14ac:dyDescent="0.35">
      <c r="A52" s="129" t="s">
        <v>1558</v>
      </c>
      <c r="B52" s="133" t="s">
        <v>1551</v>
      </c>
      <c r="C52" s="188">
        <v>0</v>
      </c>
      <c r="D52" s="188">
        <v>0</v>
      </c>
      <c r="E52" s="188">
        <v>0</v>
      </c>
      <c r="F52" s="188">
        <v>0</v>
      </c>
      <c r="G52" s="188">
        <v>0</v>
      </c>
      <c r="H52" s="188">
        <v>0</v>
      </c>
      <c r="I52" s="188">
        <v>0</v>
      </c>
      <c r="J52" s="188">
        <v>0</v>
      </c>
      <c r="K52" s="188">
        <v>0</v>
      </c>
      <c r="L52" s="188">
        <v>0</v>
      </c>
      <c r="M52" s="188">
        <v>0</v>
      </c>
      <c r="N52" s="188">
        <v>0</v>
      </c>
      <c r="O52" s="188">
        <v>0</v>
      </c>
      <c r="P52" s="188">
        <v>0</v>
      </c>
      <c r="Q52" s="188">
        <v>0</v>
      </c>
      <c r="R52" s="188">
        <v>0</v>
      </c>
      <c r="S52" s="188">
        <v>0</v>
      </c>
      <c r="T52" s="188">
        <v>0</v>
      </c>
      <c r="U52" s="188">
        <v>0</v>
      </c>
      <c r="V52" s="188">
        <v>0</v>
      </c>
      <c r="W52" s="188">
        <v>0</v>
      </c>
      <c r="X52" s="188">
        <v>0</v>
      </c>
      <c r="Y52" s="188">
        <v>0</v>
      </c>
      <c r="Z52" s="188">
        <v>0</v>
      </c>
      <c r="AA52" s="188">
        <v>0</v>
      </c>
      <c r="AB52" s="188">
        <v>0</v>
      </c>
      <c r="AC52" s="188">
        <v>0</v>
      </c>
      <c r="AD52" s="188">
        <v>0</v>
      </c>
      <c r="AE52" s="188">
        <v>0</v>
      </c>
      <c r="AF52" s="188">
        <v>0</v>
      </c>
      <c r="AG52" s="188">
        <v>0</v>
      </c>
      <c r="AH52" s="188">
        <v>0</v>
      </c>
      <c r="AI52" s="188">
        <v>0</v>
      </c>
      <c r="AJ52" s="188">
        <v>0</v>
      </c>
      <c r="AK52" s="135" t="s">
        <v>552</v>
      </c>
    </row>
    <row r="53" spans="1:37" ht="15" customHeight="1" x14ac:dyDescent="0.35">
      <c r="A53" s="129" t="s">
        <v>1559</v>
      </c>
      <c r="B53" s="133" t="s">
        <v>1553</v>
      </c>
      <c r="C53" s="188">
        <v>0.30710300000000001</v>
      </c>
      <c r="D53" s="188">
        <v>0.365315</v>
      </c>
      <c r="E53" s="188">
        <v>0.416356</v>
      </c>
      <c r="F53" s="188">
        <v>0.46239799999999998</v>
      </c>
      <c r="G53" s="188">
        <v>0.50262099999999998</v>
      </c>
      <c r="H53" s="188">
        <v>0.54025599999999996</v>
      </c>
      <c r="I53" s="188">
        <v>0.57334200000000002</v>
      </c>
      <c r="J53" s="188">
        <v>0.60007500000000003</v>
      </c>
      <c r="K53" s="188">
        <v>0.62419500000000006</v>
      </c>
      <c r="L53" s="188">
        <v>0.64247299999999996</v>
      </c>
      <c r="M53" s="188">
        <v>0.66039300000000001</v>
      </c>
      <c r="N53" s="188">
        <v>0.67395499999999997</v>
      </c>
      <c r="O53" s="188">
        <v>0.68490799999999996</v>
      </c>
      <c r="P53" s="188">
        <v>0.69536299999999995</v>
      </c>
      <c r="Q53" s="188">
        <v>0.71782500000000005</v>
      </c>
      <c r="R53" s="188">
        <v>0.73700100000000002</v>
      </c>
      <c r="S53" s="188">
        <v>0.75680400000000003</v>
      </c>
      <c r="T53" s="188">
        <v>0.77471900000000005</v>
      </c>
      <c r="U53" s="188">
        <v>0.79109499999999999</v>
      </c>
      <c r="V53" s="188">
        <v>0.80128299999999997</v>
      </c>
      <c r="W53" s="188">
        <v>0.81547199999999997</v>
      </c>
      <c r="X53" s="188">
        <v>0.83228800000000003</v>
      </c>
      <c r="Y53" s="188">
        <v>0.84999199999999997</v>
      </c>
      <c r="Z53" s="188">
        <v>0.88909300000000002</v>
      </c>
      <c r="AA53" s="188">
        <v>0.93970299999999995</v>
      </c>
      <c r="AB53" s="188">
        <v>0.99310500000000002</v>
      </c>
      <c r="AC53" s="188">
        <v>1.0478639999999999</v>
      </c>
      <c r="AD53" s="188">
        <v>1.1072960000000001</v>
      </c>
      <c r="AE53" s="188">
        <v>1.170156</v>
      </c>
      <c r="AF53" s="188">
        <v>1.237994</v>
      </c>
      <c r="AG53" s="188">
        <v>1.308813</v>
      </c>
      <c r="AH53" s="188">
        <v>1.385572</v>
      </c>
      <c r="AI53" s="188">
        <v>1.4630669999999999</v>
      </c>
      <c r="AJ53" s="188">
        <v>1.5471550000000001</v>
      </c>
      <c r="AK53" s="135">
        <v>4.6138999999999999E-2</v>
      </c>
    </row>
    <row r="55" spans="1:37" ht="15" customHeight="1" x14ac:dyDescent="0.35">
      <c r="A55" s="129" t="s">
        <v>1560</v>
      </c>
      <c r="B55" s="132" t="s">
        <v>1047</v>
      </c>
      <c r="C55" s="187">
        <v>960.14685099999997</v>
      </c>
      <c r="D55" s="187">
        <v>917.64831500000003</v>
      </c>
      <c r="E55" s="187">
        <v>1039.9399410000001</v>
      </c>
      <c r="F55" s="187">
        <v>861.38769500000001</v>
      </c>
      <c r="G55" s="187">
        <v>864.63275099999998</v>
      </c>
      <c r="H55" s="187">
        <v>921.43585199999995</v>
      </c>
      <c r="I55" s="187">
        <v>932.80645800000002</v>
      </c>
      <c r="J55" s="187">
        <v>938.77172900000005</v>
      </c>
      <c r="K55" s="187">
        <v>944.17797900000005</v>
      </c>
      <c r="L55" s="187">
        <v>940.25952099999995</v>
      </c>
      <c r="M55" s="187">
        <v>937.01995799999997</v>
      </c>
      <c r="N55" s="187">
        <v>935.38958700000001</v>
      </c>
      <c r="O55" s="187">
        <v>937.24493399999994</v>
      </c>
      <c r="P55" s="187">
        <v>929.83154300000001</v>
      </c>
      <c r="Q55" s="187">
        <v>929.154358</v>
      </c>
      <c r="R55" s="187">
        <v>928.99780299999998</v>
      </c>
      <c r="S55" s="187">
        <v>929.02294900000004</v>
      </c>
      <c r="T55" s="187">
        <v>928.19122300000004</v>
      </c>
      <c r="U55" s="187">
        <v>914.26904300000001</v>
      </c>
      <c r="V55" s="187">
        <v>913.76849400000003</v>
      </c>
      <c r="W55" s="187">
        <v>910.80358899999999</v>
      </c>
      <c r="X55" s="187">
        <v>910.24292000000003</v>
      </c>
      <c r="Y55" s="187">
        <v>909.77551300000005</v>
      </c>
      <c r="Z55" s="187">
        <v>909.51110800000004</v>
      </c>
      <c r="AA55" s="187">
        <v>908.90014599999995</v>
      </c>
      <c r="AB55" s="187">
        <v>907.31933600000002</v>
      </c>
      <c r="AC55" s="187">
        <v>914.15081799999996</v>
      </c>
      <c r="AD55" s="187">
        <v>907.85168499999997</v>
      </c>
      <c r="AE55" s="187">
        <v>908.36199999999997</v>
      </c>
      <c r="AF55" s="187">
        <v>905.30816700000003</v>
      </c>
      <c r="AG55" s="187">
        <v>905.43853799999999</v>
      </c>
      <c r="AH55" s="187">
        <v>905.90100099999995</v>
      </c>
      <c r="AI55" s="187">
        <v>907.053406</v>
      </c>
      <c r="AJ55" s="187">
        <v>907.21014400000001</v>
      </c>
      <c r="AK55" s="137">
        <v>-3.57E-4</v>
      </c>
    </row>
    <row r="56" spans="1:37" ht="15" customHeight="1" x14ac:dyDescent="0.35">
      <c r="A56" s="129" t="s">
        <v>1561</v>
      </c>
      <c r="B56" s="133" t="s">
        <v>1516</v>
      </c>
      <c r="C56" s="188">
        <v>285.263306</v>
      </c>
      <c r="D56" s="188">
        <v>284.82601899999997</v>
      </c>
      <c r="E56" s="188">
        <v>373.96890300000001</v>
      </c>
      <c r="F56" s="188">
        <v>494.09884599999998</v>
      </c>
      <c r="G56" s="188">
        <v>391.50769000000003</v>
      </c>
      <c r="H56" s="188">
        <v>314.95715300000001</v>
      </c>
      <c r="I56" s="188">
        <v>296.20208700000001</v>
      </c>
      <c r="J56" s="188">
        <v>285.24069200000002</v>
      </c>
      <c r="K56" s="188">
        <v>278.031769</v>
      </c>
      <c r="L56" s="188">
        <v>281.650757</v>
      </c>
      <c r="M56" s="188">
        <v>280.631348</v>
      </c>
      <c r="N56" s="188">
        <v>281.71130399999998</v>
      </c>
      <c r="O56" s="188">
        <v>280.30639600000001</v>
      </c>
      <c r="P56" s="188">
        <v>288.04791299999999</v>
      </c>
      <c r="Q56" s="188">
        <v>286.99865699999998</v>
      </c>
      <c r="R56" s="188">
        <v>286.33151199999998</v>
      </c>
      <c r="S56" s="188">
        <v>286.49920700000001</v>
      </c>
      <c r="T56" s="188">
        <v>287.07067899999998</v>
      </c>
      <c r="U56" s="188">
        <v>301.24890099999999</v>
      </c>
      <c r="V56" s="188">
        <v>300.15228300000001</v>
      </c>
      <c r="W56" s="188">
        <v>303.86437999999998</v>
      </c>
      <c r="X56" s="188">
        <v>303.56253099999998</v>
      </c>
      <c r="Y56" s="188">
        <v>302.87805200000003</v>
      </c>
      <c r="Z56" s="188">
        <v>303.27157599999998</v>
      </c>
      <c r="AA56" s="188">
        <v>303.63647500000002</v>
      </c>
      <c r="AB56" s="188">
        <v>303.445312</v>
      </c>
      <c r="AC56" s="188">
        <v>298.36987299999998</v>
      </c>
      <c r="AD56" s="188">
        <v>307.66924999999998</v>
      </c>
      <c r="AE56" s="188">
        <v>309.144409</v>
      </c>
      <c r="AF56" s="188">
        <v>315.045593</v>
      </c>
      <c r="AG56" s="188">
        <v>317.74377399999997</v>
      </c>
      <c r="AH56" s="188">
        <v>321.20062300000001</v>
      </c>
      <c r="AI56" s="188">
        <v>323.933899</v>
      </c>
      <c r="AJ56" s="188">
        <v>326.75662199999999</v>
      </c>
      <c r="AK56" s="135">
        <v>4.3010000000000001E-3</v>
      </c>
    </row>
    <row r="57" spans="1:37" ht="15" customHeight="1" x14ac:dyDescent="0.35">
      <c r="A57" s="129" t="s">
        <v>1562</v>
      </c>
      <c r="B57" s="133" t="s">
        <v>1557</v>
      </c>
      <c r="C57" s="188">
        <v>674.88354500000003</v>
      </c>
      <c r="D57" s="188">
        <v>625.86169400000006</v>
      </c>
      <c r="E57" s="188">
        <v>652.02740500000004</v>
      </c>
      <c r="F57" s="188">
        <v>349.82702599999999</v>
      </c>
      <c r="G57" s="188">
        <v>422.30859400000003</v>
      </c>
      <c r="H57" s="188">
        <v>564.66162099999997</v>
      </c>
      <c r="I57" s="188">
        <v>591.87237500000003</v>
      </c>
      <c r="J57" s="188">
        <v>605.63671899999997</v>
      </c>
      <c r="K57" s="188">
        <v>618.08343500000001</v>
      </c>
      <c r="L57" s="188">
        <v>607.13555899999994</v>
      </c>
      <c r="M57" s="188">
        <v>597.92907700000001</v>
      </c>
      <c r="N57" s="188">
        <v>592.59442100000001</v>
      </c>
      <c r="O57" s="188">
        <v>596.05401600000005</v>
      </c>
      <c r="P57" s="188">
        <v>575.94140600000003</v>
      </c>
      <c r="Q57" s="188">
        <v>572.93042000000003</v>
      </c>
      <c r="R57" s="188">
        <v>571.26422100000002</v>
      </c>
      <c r="S57" s="188">
        <v>570.04894999999999</v>
      </c>
      <c r="T57" s="188">
        <v>566.61694299999999</v>
      </c>
      <c r="U57" s="188">
        <v>530.089111</v>
      </c>
      <c r="V57" s="188">
        <v>527.55548099999999</v>
      </c>
      <c r="W57" s="188">
        <v>518.73828100000003</v>
      </c>
      <c r="X57" s="188">
        <v>516.01593000000003</v>
      </c>
      <c r="Y57" s="188">
        <v>513.54736300000002</v>
      </c>
      <c r="Z57" s="188">
        <v>511.546967</v>
      </c>
      <c r="AA57" s="188">
        <v>508.67346199999997</v>
      </c>
      <c r="AB57" s="188">
        <v>503.50537100000003</v>
      </c>
      <c r="AC57" s="188">
        <v>519.27526899999998</v>
      </c>
      <c r="AD57" s="188">
        <v>502.11007699999999</v>
      </c>
      <c r="AE57" s="188">
        <v>501.87503099999998</v>
      </c>
      <c r="AF57" s="188">
        <v>492.98715199999998</v>
      </c>
      <c r="AG57" s="188">
        <v>492.03060900000003</v>
      </c>
      <c r="AH57" s="188">
        <v>491.98278800000003</v>
      </c>
      <c r="AI57" s="188">
        <v>493.63382000000001</v>
      </c>
      <c r="AJ57" s="188">
        <v>492.72683699999999</v>
      </c>
      <c r="AK57" s="135">
        <v>-7.4460000000000004E-3</v>
      </c>
    </row>
    <row r="58" spans="1:37" ht="15" customHeight="1" x14ac:dyDescent="0.35">
      <c r="A58" s="129" t="s">
        <v>1563</v>
      </c>
      <c r="B58" s="133" t="s">
        <v>1551</v>
      </c>
      <c r="C58" s="188">
        <v>0</v>
      </c>
      <c r="D58" s="188">
        <v>0</v>
      </c>
      <c r="E58" s="188">
        <v>0</v>
      </c>
      <c r="F58" s="188">
        <v>0</v>
      </c>
      <c r="G58" s="188">
        <v>0</v>
      </c>
      <c r="H58" s="188">
        <v>0</v>
      </c>
      <c r="I58" s="188">
        <v>0</v>
      </c>
      <c r="J58" s="188">
        <v>0</v>
      </c>
      <c r="K58" s="188">
        <v>0</v>
      </c>
      <c r="L58" s="188">
        <v>0</v>
      </c>
      <c r="M58" s="188">
        <v>0</v>
      </c>
      <c r="N58" s="188">
        <v>0</v>
      </c>
      <c r="O58" s="188">
        <v>0</v>
      </c>
      <c r="P58" s="188">
        <v>0</v>
      </c>
      <c r="Q58" s="188">
        <v>0</v>
      </c>
      <c r="R58" s="188">
        <v>0</v>
      </c>
      <c r="S58" s="188">
        <v>0</v>
      </c>
      <c r="T58" s="188">
        <v>0</v>
      </c>
      <c r="U58" s="188">
        <v>0</v>
      </c>
      <c r="V58" s="188">
        <v>0</v>
      </c>
      <c r="W58" s="188">
        <v>0</v>
      </c>
      <c r="X58" s="188">
        <v>0</v>
      </c>
      <c r="Y58" s="188">
        <v>0</v>
      </c>
      <c r="Z58" s="188">
        <v>0</v>
      </c>
      <c r="AA58" s="188">
        <v>0</v>
      </c>
      <c r="AB58" s="188">
        <v>0</v>
      </c>
      <c r="AC58" s="188">
        <v>0</v>
      </c>
      <c r="AD58" s="188">
        <v>0</v>
      </c>
      <c r="AE58" s="188">
        <v>0</v>
      </c>
      <c r="AF58" s="188">
        <v>0</v>
      </c>
      <c r="AG58" s="188">
        <v>0</v>
      </c>
      <c r="AH58" s="188">
        <v>0</v>
      </c>
      <c r="AI58" s="188">
        <v>0</v>
      </c>
      <c r="AJ58" s="188">
        <v>0</v>
      </c>
      <c r="AK58" s="135" t="s">
        <v>552</v>
      </c>
    </row>
    <row r="59" spans="1:37" ht="15" customHeight="1" x14ac:dyDescent="0.35">
      <c r="A59" s="129" t="s">
        <v>1564</v>
      </c>
      <c r="B59" s="133" t="s">
        <v>1553</v>
      </c>
      <c r="C59" s="188">
        <v>0</v>
      </c>
      <c r="D59" s="188">
        <v>6.9605560000000004</v>
      </c>
      <c r="E59" s="188">
        <v>13.943656000000001</v>
      </c>
      <c r="F59" s="188">
        <v>17.461791999999999</v>
      </c>
      <c r="G59" s="188">
        <v>50.816451999999998</v>
      </c>
      <c r="H59" s="188">
        <v>41.817055000000003</v>
      </c>
      <c r="I59" s="188">
        <v>44.731971999999999</v>
      </c>
      <c r="J59" s="188">
        <v>47.894317999999998</v>
      </c>
      <c r="K59" s="188">
        <v>48.062716999999999</v>
      </c>
      <c r="L59" s="188">
        <v>51.473216999999998</v>
      </c>
      <c r="M59" s="188">
        <v>58.459518000000003</v>
      </c>
      <c r="N59" s="188">
        <v>61.083857999999999</v>
      </c>
      <c r="O59" s="188">
        <v>60.884529000000001</v>
      </c>
      <c r="P59" s="188">
        <v>65.842254999999994</v>
      </c>
      <c r="Q59" s="188">
        <v>69.225288000000006</v>
      </c>
      <c r="R59" s="188">
        <v>71.402107000000001</v>
      </c>
      <c r="S59" s="188">
        <v>72.474823000000001</v>
      </c>
      <c r="T59" s="188">
        <v>74.503608999999997</v>
      </c>
      <c r="U59" s="188">
        <v>82.931045999999995</v>
      </c>
      <c r="V59" s="188">
        <v>86.060730000000007</v>
      </c>
      <c r="W59" s="188">
        <v>88.200905000000006</v>
      </c>
      <c r="X59" s="188">
        <v>90.664412999999996</v>
      </c>
      <c r="Y59" s="188">
        <v>93.350127999999998</v>
      </c>
      <c r="Z59" s="188">
        <v>94.692588999999998</v>
      </c>
      <c r="AA59" s="188">
        <v>96.590179000000006</v>
      </c>
      <c r="AB59" s="188">
        <v>100.36863700000001</v>
      </c>
      <c r="AC59" s="188">
        <v>96.505661000000003</v>
      </c>
      <c r="AD59" s="188">
        <v>98.072402999999994</v>
      </c>
      <c r="AE59" s="188">
        <v>97.342567000000003</v>
      </c>
      <c r="AF59" s="188">
        <v>97.275435999999999</v>
      </c>
      <c r="AG59" s="188">
        <v>95.664139000000006</v>
      </c>
      <c r="AH59" s="188">
        <v>92.717597999999995</v>
      </c>
      <c r="AI59" s="188">
        <v>89.485657000000003</v>
      </c>
      <c r="AJ59" s="188">
        <v>87.726692</v>
      </c>
      <c r="AK59" s="135">
        <v>8.2405999999999993E-2</v>
      </c>
    </row>
    <row r="61" spans="1:37" ht="15" customHeight="1" x14ac:dyDescent="0.35">
      <c r="A61" s="129" t="s">
        <v>1565</v>
      </c>
      <c r="B61" s="132" t="s">
        <v>1566</v>
      </c>
      <c r="C61" s="187">
        <v>2523.8835450000001</v>
      </c>
      <c r="D61" s="187">
        <v>2543.4819339999999</v>
      </c>
      <c r="E61" s="187">
        <v>2581.4345699999999</v>
      </c>
      <c r="F61" s="187">
        <v>2614.51001</v>
      </c>
      <c r="G61" s="187">
        <v>2639.6379390000002</v>
      </c>
      <c r="H61" s="187">
        <v>2662.8723140000002</v>
      </c>
      <c r="I61" s="187">
        <v>2688.826172</v>
      </c>
      <c r="J61" s="187">
        <v>2716.3872070000002</v>
      </c>
      <c r="K61" s="187">
        <v>2747.7563479999999</v>
      </c>
      <c r="L61" s="187">
        <v>2778.9208979999999</v>
      </c>
      <c r="M61" s="187">
        <v>2807.338135</v>
      </c>
      <c r="N61" s="187">
        <v>2845.0900879999999</v>
      </c>
      <c r="O61" s="187">
        <v>2875.0952149999998</v>
      </c>
      <c r="P61" s="187">
        <v>2905.7216800000001</v>
      </c>
      <c r="Q61" s="187">
        <v>2937.7036130000001</v>
      </c>
      <c r="R61" s="187">
        <v>2968.9704590000001</v>
      </c>
      <c r="S61" s="187">
        <v>3000.345703</v>
      </c>
      <c r="T61" s="187">
        <v>3033.1635740000002</v>
      </c>
      <c r="U61" s="187">
        <v>3065.0688479999999</v>
      </c>
      <c r="V61" s="187">
        <v>3096.1477049999999</v>
      </c>
      <c r="W61" s="187">
        <v>3127.6625979999999</v>
      </c>
      <c r="X61" s="187">
        <v>3159.907471</v>
      </c>
      <c r="Y61" s="187">
        <v>3191.2871089999999</v>
      </c>
      <c r="Z61" s="187">
        <v>3223.0402829999998</v>
      </c>
      <c r="AA61" s="187">
        <v>3254.7138669999999</v>
      </c>
      <c r="AB61" s="187">
        <v>3286.7016600000002</v>
      </c>
      <c r="AC61" s="187">
        <v>3321.4682619999999</v>
      </c>
      <c r="AD61" s="187">
        <v>3356.641846</v>
      </c>
      <c r="AE61" s="187">
        <v>3394.1916500000002</v>
      </c>
      <c r="AF61" s="187">
        <v>3431.6545409999999</v>
      </c>
      <c r="AG61" s="187">
        <v>3470.7895509999998</v>
      </c>
      <c r="AH61" s="187">
        <v>3509.7302249999998</v>
      </c>
      <c r="AI61" s="187">
        <v>3548.4204100000002</v>
      </c>
      <c r="AJ61" s="187">
        <v>3586.2966310000002</v>
      </c>
      <c r="AK61" s="137">
        <v>1.0795000000000001E-2</v>
      </c>
    </row>
    <row r="62" spans="1:37" ht="15" customHeight="1" x14ac:dyDescent="0.35">
      <c r="A62" s="129" t="s">
        <v>1567</v>
      </c>
      <c r="B62" s="133" t="s">
        <v>1568</v>
      </c>
      <c r="C62" s="188">
        <v>2501.3615719999998</v>
      </c>
      <c r="D62" s="188">
        <v>2520.9882809999999</v>
      </c>
      <c r="E62" s="188">
        <v>2558.9643550000001</v>
      </c>
      <c r="F62" s="188">
        <v>2592.0590820000002</v>
      </c>
      <c r="G62" s="188">
        <v>2617.203125</v>
      </c>
      <c r="H62" s="188">
        <v>2640.4506839999999</v>
      </c>
      <c r="I62" s="188">
        <v>2666.4155270000001</v>
      </c>
      <c r="J62" s="188">
        <v>2693.985596</v>
      </c>
      <c r="K62" s="188">
        <v>2725.3623050000001</v>
      </c>
      <c r="L62" s="188">
        <v>2756.533203</v>
      </c>
      <c r="M62" s="188">
        <v>2784.9555660000001</v>
      </c>
      <c r="N62" s="188">
        <v>2822.7116700000001</v>
      </c>
      <c r="O62" s="188">
        <v>2852.7202149999998</v>
      </c>
      <c r="P62" s="188">
        <v>2883.3496089999999</v>
      </c>
      <c r="Q62" s="188">
        <v>2915.3339839999999</v>
      </c>
      <c r="R62" s="188">
        <v>2946.6027829999998</v>
      </c>
      <c r="S62" s="188">
        <v>2977.9797359999998</v>
      </c>
      <c r="T62" s="188">
        <v>3010.7990719999998</v>
      </c>
      <c r="U62" s="188">
        <v>3042.7053219999998</v>
      </c>
      <c r="V62" s="188">
        <v>3073.7851559999999</v>
      </c>
      <c r="W62" s="188">
        <v>3105.3007809999999</v>
      </c>
      <c r="X62" s="188">
        <v>3137.5463869999999</v>
      </c>
      <c r="Y62" s="188">
        <v>3168.9265140000002</v>
      </c>
      <c r="Z62" s="188">
        <v>3200.6801759999998</v>
      </c>
      <c r="AA62" s="188">
        <v>3232.3542480000001</v>
      </c>
      <c r="AB62" s="188">
        <v>3264.3422850000002</v>
      </c>
      <c r="AC62" s="188">
        <v>3299.1091310000002</v>
      </c>
      <c r="AD62" s="188">
        <v>3334.2829590000001</v>
      </c>
      <c r="AE62" s="188">
        <v>3371.8327640000002</v>
      </c>
      <c r="AF62" s="188">
        <v>3409.2958979999999</v>
      </c>
      <c r="AG62" s="188">
        <v>3448.4309079999998</v>
      </c>
      <c r="AH62" s="188">
        <v>3487.3718260000001</v>
      </c>
      <c r="AI62" s="188">
        <v>3526.0620119999999</v>
      </c>
      <c r="AJ62" s="188">
        <v>3563.938232</v>
      </c>
      <c r="AK62" s="135">
        <v>1.0878000000000001E-2</v>
      </c>
    </row>
    <row r="63" spans="1:37" ht="15" customHeight="1" x14ac:dyDescent="0.35">
      <c r="A63" s="129" t="s">
        <v>1569</v>
      </c>
      <c r="B63" s="133" t="s">
        <v>1570</v>
      </c>
      <c r="C63" s="188">
        <v>22.522085000000001</v>
      </c>
      <c r="D63" s="188">
        <v>22.493759000000001</v>
      </c>
      <c r="E63" s="188">
        <v>22.470324000000002</v>
      </c>
      <c r="F63" s="188">
        <v>22.450932999999999</v>
      </c>
      <c r="G63" s="188">
        <v>22.434891</v>
      </c>
      <c r="H63" s="188">
        <v>22.421617999999999</v>
      </c>
      <c r="I63" s="188">
        <v>22.410634999999999</v>
      </c>
      <c r="J63" s="188">
        <v>22.401547999999998</v>
      </c>
      <c r="K63" s="188">
        <v>22.394031999999999</v>
      </c>
      <c r="L63" s="188">
        <v>22.387812</v>
      </c>
      <c r="M63" s="188">
        <v>22.382666</v>
      </c>
      <c r="N63" s="188">
        <v>22.378406999999999</v>
      </c>
      <c r="O63" s="188">
        <v>22.374884000000002</v>
      </c>
      <c r="P63" s="188">
        <v>22.371969</v>
      </c>
      <c r="Q63" s="188">
        <v>22.369558000000001</v>
      </c>
      <c r="R63" s="188">
        <v>22.367563000000001</v>
      </c>
      <c r="S63" s="188">
        <v>22.365911000000001</v>
      </c>
      <c r="T63" s="188">
        <v>22.364546000000001</v>
      </c>
      <c r="U63" s="188">
        <v>22.363416999999998</v>
      </c>
      <c r="V63" s="188">
        <v>22.362480000000001</v>
      </c>
      <c r="W63" s="188">
        <v>22.361708</v>
      </c>
      <c r="X63" s="188">
        <v>22.361066999999998</v>
      </c>
      <c r="Y63" s="188">
        <v>22.360537999999998</v>
      </c>
      <c r="Z63" s="188">
        <v>22.360099999999999</v>
      </c>
      <c r="AA63" s="188">
        <v>22.359736999999999</v>
      </c>
      <c r="AB63" s="188">
        <v>22.359438000000001</v>
      </c>
      <c r="AC63" s="188">
        <v>22.359190000000002</v>
      </c>
      <c r="AD63" s="188">
        <v>22.358984</v>
      </c>
      <c r="AE63" s="188">
        <v>22.358813999999999</v>
      </c>
      <c r="AF63" s="188">
        <v>22.358673</v>
      </c>
      <c r="AG63" s="188">
        <v>22.358557000000001</v>
      </c>
      <c r="AH63" s="188">
        <v>22.358460999999998</v>
      </c>
      <c r="AI63" s="188">
        <v>22.358381000000001</v>
      </c>
      <c r="AJ63" s="188">
        <v>22.358315000000001</v>
      </c>
      <c r="AK63" s="135">
        <v>-1.8900000000000001E-4</v>
      </c>
    </row>
    <row r="65" spans="1:37" ht="15" customHeight="1" x14ac:dyDescent="0.35">
      <c r="A65" s="129" t="s">
        <v>1571</v>
      </c>
      <c r="B65" s="132" t="s">
        <v>198</v>
      </c>
      <c r="C65" s="187">
        <v>535.69592299999999</v>
      </c>
      <c r="D65" s="187">
        <v>557.78417999999999</v>
      </c>
      <c r="E65" s="187">
        <v>587.65661599999999</v>
      </c>
      <c r="F65" s="187">
        <v>589.98644999999999</v>
      </c>
      <c r="G65" s="187">
        <v>581.88269000000003</v>
      </c>
      <c r="H65" s="187">
        <v>575.97540300000003</v>
      </c>
      <c r="I65" s="187">
        <v>559.00671399999999</v>
      </c>
      <c r="J65" s="187">
        <v>548.074524</v>
      </c>
      <c r="K65" s="187">
        <v>546.87756300000001</v>
      </c>
      <c r="L65" s="187">
        <v>545.98315400000001</v>
      </c>
      <c r="M65" s="187">
        <v>546.44183299999997</v>
      </c>
      <c r="N65" s="187">
        <v>550.221497</v>
      </c>
      <c r="O65" s="187">
        <v>551.22302200000001</v>
      </c>
      <c r="P65" s="187">
        <v>551.82995600000004</v>
      </c>
      <c r="Q65" s="187">
        <v>552.40789800000005</v>
      </c>
      <c r="R65" s="187">
        <v>552.957764</v>
      </c>
      <c r="S65" s="187">
        <v>553.48303199999998</v>
      </c>
      <c r="T65" s="187">
        <v>553.98565699999995</v>
      </c>
      <c r="U65" s="187">
        <v>554.464966</v>
      </c>
      <c r="V65" s="187">
        <v>554.93469200000004</v>
      </c>
      <c r="W65" s="187">
        <v>555.39172399999995</v>
      </c>
      <c r="X65" s="187">
        <v>555.83734100000004</v>
      </c>
      <c r="Y65" s="187">
        <v>556.27050799999995</v>
      </c>
      <c r="Z65" s="187">
        <v>556.69116199999996</v>
      </c>
      <c r="AA65" s="187">
        <v>557.09832800000004</v>
      </c>
      <c r="AB65" s="187">
        <v>557.49182099999996</v>
      </c>
      <c r="AC65" s="187">
        <v>557.87426800000003</v>
      </c>
      <c r="AD65" s="187">
        <v>558.23791500000004</v>
      </c>
      <c r="AE65" s="187">
        <v>558.589294</v>
      </c>
      <c r="AF65" s="187">
        <v>558.92456100000004</v>
      </c>
      <c r="AG65" s="187">
        <v>559.245361</v>
      </c>
      <c r="AH65" s="187">
        <v>559.550659</v>
      </c>
      <c r="AI65" s="187">
        <v>559.27002000000005</v>
      </c>
      <c r="AJ65" s="187">
        <v>559.03436299999998</v>
      </c>
      <c r="AK65" s="137">
        <v>6.9999999999999994E-5</v>
      </c>
    </row>
    <row r="66" spans="1:37" ht="15" customHeight="1" x14ac:dyDescent="0.35">
      <c r="A66" s="129" t="s">
        <v>1572</v>
      </c>
      <c r="B66" s="133" t="s">
        <v>1573</v>
      </c>
      <c r="C66" s="188">
        <v>411.78094499999997</v>
      </c>
      <c r="D66" s="188">
        <v>429.67706299999998</v>
      </c>
      <c r="E66" s="188">
        <v>447.25524899999999</v>
      </c>
      <c r="F66" s="188">
        <v>451.317047</v>
      </c>
      <c r="G66" s="188">
        <v>447.31091300000003</v>
      </c>
      <c r="H66" s="188">
        <v>442.75149499999998</v>
      </c>
      <c r="I66" s="188">
        <v>429.70361300000002</v>
      </c>
      <c r="J66" s="188">
        <v>421.29785199999998</v>
      </c>
      <c r="K66" s="188">
        <v>420.37631199999998</v>
      </c>
      <c r="L66" s="188">
        <v>419.68908699999997</v>
      </c>
      <c r="M66" s="188">
        <v>420.04205300000001</v>
      </c>
      <c r="N66" s="188">
        <v>422.947632</v>
      </c>
      <c r="O66" s="188">
        <v>423.71697999999998</v>
      </c>
      <c r="P66" s="188">
        <v>424.18457000000001</v>
      </c>
      <c r="Q66" s="188">
        <v>424.62884500000001</v>
      </c>
      <c r="R66" s="188">
        <v>425.051422</v>
      </c>
      <c r="S66" s="188">
        <v>425.45495599999998</v>
      </c>
      <c r="T66" s="188">
        <v>425.84115600000001</v>
      </c>
      <c r="U66" s="188">
        <v>426.212402</v>
      </c>
      <c r="V66" s="188">
        <v>426.57330300000001</v>
      </c>
      <c r="W66" s="188">
        <v>426.92501800000002</v>
      </c>
      <c r="X66" s="188">
        <v>427.267517</v>
      </c>
      <c r="Y66" s="188">
        <v>427.60040300000003</v>
      </c>
      <c r="Z66" s="188">
        <v>427.92352299999999</v>
      </c>
      <c r="AA66" s="188">
        <v>428.23648100000003</v>
      </c>
      <c r="AB66" s="188">
        <v>428.539062</v>
      </c>
      <c r="AC66" s="188">
        <v>428.83099399999998</v>
      </c>
      <c r="AD66" s="188">
        <v>429.11193800000001</v>
      </c>
      <c r="AE66" s="188">
        <v>429.38171399999999</v>
      </c>
      <c r="AF66" s="188">
        <v>429.64001500000001</v>
      </c>
      <c r="AG66" s="188">
        <v>429.88656600000002</v>
      </c>
      <c r="AH66" s="188">
        <v>430.12118500000003</v>
      </c>
      <c r="AI66" s="188">
        <v>429.90521200000001</v>
      </c>
      <c r="AJ66" s="188">
        <v>429.724152</v>
      </c>
      <c r="AK66" s="135">
        <v>3.0000000000000001E-6</v>
      </c>
    </row>
    <row r="67" spans="1:37" ht="15" customHeight="1" x14ac:dyDescent="0.35">
      <c r="A67" s="129" t="s">
        <v>1574</v>
      </c>
      <c r="B67" s="133" t="s">
        <v>1549</v>
      </c>
      <c r="C67" s="188">
        <v>19.091374999999999</v>
      </c>
      <c r="D67" s="188">
        <v>18.727858999999999</v>
      </c>
      <c r="E67" s="188">
        <v>26.547353999999999</v>
      </c>
      <c r="F67" s="188">
        <v>23.781448000000001</v>
      </c>
      <c r="G67" s="188">
        <v>20.703631999999999</v>
      </c>
      <c r="H67" s="188">
        <v>20.51643</v>
      </c>
      <c r="I67" s="188">
        <v>19.917072000000001</v>
      </c>
      <c r="J67" s="188">
        <v>19.530453000000001</v>
      </c>
      <c r="K67" s="188">
        <v>19.489598999999998</v>
      </c>
      <c r="L67" s="188">
        <v>19.457395999999999</v>
      </c>
      <c r="M67" s="188">
        <v>19.473237999999998</v>
      </c>
      <c r="N67" s="188">
        <v>19.607624000000001</v>
      </c>
      <c r="O67" s="188">
        <v>19.644047</v>
      </c>
      <c r="P67" s="188">
        <v>19.664268</v>
      </c>
      <c r="Q67" s="188">
        <v>19.684888999999998</v>
      </c>
      <c r="R67" s="188">
        <v>19.704618</v>
      </c>
      <c r="S67" s="188">
        <v>19.723618999999999</v>
      </c>
      <c r="T67" s="188">
        <v>19.741726</v>
      </c>
      <c r="U67" s="188">
        <v>19.755281</v>
      </c>
      <c r="V67" s="188">
        <v>19.772219</v>
      </c>
      <c r="W67" s="188">
        <v>19.788031</v>
      </c>
      <c r="X67" s="188">
        <v>19.803954999999998</v>
      </c>
      <c r="Y67" s="188">
        <v>19.819462000000001</v>
      </c>
      <c r="Z67" s="188">
        <v>19.834751000000001</v>
      </c>
      <c r="AA67" s="188">
        <v>19.849299999999999</v>
      </c>
      <c r="AB67" s="188">
        <v>19.863184</v>
      </c>
      <c r="AC67" s="188">
        <v>19.879411999999999</v>
      </c>
      <c r="AD67" s="188">
        <v>19.890582999999999</v>
      </c>
      <c r="AE67" s="188">
        <v>19.90353</v>
      </c>
      <c r="AF67" s="188">
        <v>19.914705000000001</v>
      </c>
      <c r="AG67" s="188">
        <v>19.926200999999999</v>
      </c>
      <c r="AH67" s="188">
        <v>19.93713</v>
      </c>
      <c r="AI67" s="188">
        <v>19.92745</v>
      </c>
      <c r="AJ67" s="188">
        <v>19.918989</v>
      </c>
      <c r="AK67" s="135">
        <v>1.9289999999999999E-3</v>
      </c>
    </row>
    <row r="68" spans="1:37" ht="15" customHeight="1" x14ac:dyDescent="0.35">
      <c r="A68" s="129" t="s">
        <v>1575</v>
      </c>
      <c r="B68" s="133" t="s">
        <v>1576</v>
      </c>
      <c r="C68" s="188">
        <v>104.823593</v>
      </c>
      <c r="D68" s="188">
        <v>109.379265</v>
      </c>
      <c r="E68" s="188">
        <v>113.853996</v>
      </c>
      <c r="F68" s="188">
        <v>114.88797</v>
      </c>
      <c r="G68" s="188">
        <v>113.86816399999999</v>
      </c>
      <c r="H68" s="188">
        <v>112.707504</v>
      </c>
      <c r="I68" s="188">
        <v>109.386002</v>
      </c>
      <c r="J68" s="188">
        <v>107.24623099999999</v>
      </c>
      <c r="K68" s="188">
        <v>107.011635</v>
      </c>
      <c r="L68" s="188">
        <v>106.83669999999999</v>
      </c>
      <c r="M68" s="188">
        <v>106.926537</v>
      </c>
      <c r="N68" s="188">
        <v>107.666206</v>
      </c>
      <c r="O68" s="188">
        <v>107.86203</v>
      </c>
      <c r="P68" s="188">
        <v>107.98107899999999</v>
      </c>
      <c r="Q68" s="188">
        <v>108.094154</v>
      </c>
      <c r="R68" s="188">
        <v>108.201736</v>
      </c>
      <c r="S68" s="188">
        <v>108.30444300000001</v>
      </c>
      <c r="T68" s="188">
        <v>108.402771</v>
      </c>
      <c r="U68" s="188">
        <v>108.497276</v>
      </c>
      <c r="V68" s="188">
        <v>108.58914900000001</v>
      </c>
      <c r="W68" s="188">
        <v>108.678696</v>
      </c>
      <c r="X68" s="188">
        <v>108.765869</v>
      </c>
      <c r="Y68" s="188">
        <v>108.850616</v>
      </c>
      <c r="Z68" s="188">
        <v>108.932877</v>
      </c>
      <c r="AA68" s="188">
        <v>109.012535</v>
      </c>
      <c r="AB68" s="188">
        <v>109.08955400000001</v>
      </c>
      <c r="AC68" s="188">
        <v>109.16387899999999</v>
      </c>
      <c r="AD68" s="188">
        <v>109.235382</v>
      </c>
      <c r="AE68" s="188">
        <v>109.304062</v>
      </c>
      <c r="AF68" s="188">
        <v>109.369827</v>
      </c>
      <c r="AG68" s="188">
        <v>109.43259399999999</v>
      </c>
      <c r="AH68" s="188">
        <v>109.49231</v>
      </c>
      <c r="AI68" s="188">
        <v>109.437332</v>
      </c>
      <c r="AJ68" s="188">
        <v>109.391251</v>
      </c>
      <c r="AK68" s="135">
        <v>3.0000000000000001E-6</v>
      </c>
    </row>
    <row r="70" spans="1:37" s="193" customFormat="1" ht="15" customHeight="1" x14ac:dyDescent="0.35">
      <c r="A70" s="189" t="s">
        <v>1577</v>
      </c>
      <c r="B70" s="190" t="s">
        <v>127</v>
      </c>
      <c r="C70" s="191">
        <v>236.25900300000001</v>
      </c>
      <c r="D70" s="191">
        <v>237.060562</v>
      </c>
      <c r="E70" s="191">
        <v>237.76503</v>
      </c>
      <c r="F70" s="191">
        <v>238.43888899999999</v>
      </c>
      <c r="G70" s="191">
        <v>239.09854100000001</v>
      </c>
      <c r="H70" s="191">
        <v>239.711578</v>
      </c>
      <c r="I70" s="191">
        <v>240.24525499999999</v>
      </c>
      <c r="J70" s="191">
        <v>240.77427700000001</v>
      </c>
      <c r="K70" s="191">
        <v>241.35845900000001</v>
      </c>
      <c r="L70" s="191">
        <v>241.871948</v>
      </c>
      <c r="M70" s="191">
        <v>242.303009</v>
      </c>
      <c r="N70" s="191">
        <v>242.66445899999999</v>
      </c>
      <c r="O70" s="191">
        <v>242.87593100000001</v>
      </c>
      <c r="P70" s="191">
        <v>242.82252500000001</v>
      </c>
      <c r="Q70" s="191">
        <v>242.45755</v>
      </c>
      <c r="R70" s="191">
        <v>241.58320599999999</v>
      </c>
      <c r="S70" s="191">
        <v>239.52969400000001</v>
      </c>
      <c r="T70" s="191">
        <v>238.89334099999999</v>
      </c>
      <c r="U70" s="191">
        <v>239.29054300000001</v>
      </c>
      <c r="V70" s="191">
        <v>239.64343299999999</v>
      </c>
      <c r="W70" s="191">
        <v>239.95526100000001</v>
      </c>
      <c r="X70" s="191">
        <v>240.22555500000001</v>
      </c>
      <c r="Y70" s="191">
        <v>240.45410200000001</v>
      </c>
      <c r="Z70" s="191">
        <v>240.64004499999999</v>
      </c>
      <c r="AA70" s="191">
        <v>240.77984599999999</v>
      </c>
      <c r="AB70" s="191">
        <v>240.87922699999999</v>
      </c>
      <c r="AC70" s="191">
        <v>240.942139</v>
      </c>
      <c r="AD70" s="191">
        <v>240.973816</v>
      </c>
      <c r="AE70" s="191">
        <v>240.986816</v>
      </c>
      <c r="AF70" s="191">
        <v>240.99580399999999</v>
      </c>
      <c r="AG70" s="191">
        <v>241.02160599999999</v>
      </c>
      <c r="AH70" s="191">
        <v>241.08538799999999</v>
      </c>
      <c r="AI70" s="191">
        <v>241.20442199999999</v>
      </c>
      <c r="AJ70" s="191">
        <v>241.39595</v>
      </c>
      <c r="AK70" s="192">
        <v>5.6599999999999999E-4</v>
      </c>
    </row>
    <row r="71" spans="1:37" ht="15" customHeight="1" x14ac:dyDescent="0.35">
      <c r="A71" s="129" t="s">
        <v>1578</v>
      </c>
      <c r="B71" s="133" t="s">
        <v>1579</v>
      </c>
      <c r="C71" s="188">
        <v>99.369827000000001</v>
      </c>
      <c r="D71" s="188">
        <v>99.438713000000007</v>
      </c>
      <c r="E71" s="188">
        <v>99.472228999999999</v>
      </c>
      <c r="F71" s="188">
        <v>99.505584999999996</v>
      </c>
      <c r="G71" s="188">
        <v>99.526343999999995</v>
      </c>
      <c r="H71" s="188">
        <v>99.541695000000004</v>
      </c>
      <c r="I71" s="188">
        <v>99.557747000000006</v>
      </c>
      <c r="J71" s="188">
        <v>99.547966000000002</v>
      </c>
      <c r="K71" s="188">
        <v>99.476646000000002</v>
      </c>
      <c r="L71" s="188">
        <v>99.396361999999996</v>
      </c>
      <c r="M71" s="188">
        <v>99.302657999999994</v>
      </c>
      <c r="N71" s="188">
        <v>99.182693</v>
      </c>
      <c r="O71" s="188">
        <v>99.048500000000004</v>
      </c>
      <c r="P71" s="188">
        <v>98.863533000000004</v>
      </c>
      <c r="Q71" s="188">
        <v>98.658394000000001</v>
      </c>
      <c r="R71" s="188">
        <v>98.430015999999995</v>
      </c>
      <c r="S71" s="188">
        <v>98.194892999999993</v>
      </c>
      <c r="T71" s="188">
        <v>97.939284999999998</v>
      </c>
      <c r="U71" s="188">
        <v>97.662361000000004</v>
      </c>
      <c r="V71" s="188">
        <v>97.363181999999995</v>
      </c>
      <c r="W71" s="188">
        <v>97.038230999999996</v>
      </c>
      <c r="X71" s="188">
        <v>96.680710000000005</v>
      </c>
      <c r="Y71" s="188">
        <v>96.284087999999997</v>
      </c>
      <c r="Z71" s="188">
        <v>95.842406999999994</v>
      </c>
      <c r="AA71" s="188">
        <v>95.347617999999997</v>
      </c>
      <c r="AB71" s="188">
        <v>94.802689000000001</v>
      </c>
      <c r="AC71" s="188">
        <v>94.208138000000005</v>
      </c>
      <c r="AD71" s="188">
        <v>93.565513999999993</v>
      </c>
      <c r="AE71" s="188">
        <v>92.884490999999997</v>
      </c>
      <c r="AF71" s="188">
        <v>92.177802999999997</v>
      </c>
      <c r="AG71" s="188">
        <v>91.466164000000006</v>
      </c>
      <c r="AH71" s="188">
        <v>90.772598000000002</v>
      </c>
      <c r="AI71" s="188">
        <v>90.117621999999997</v>
      </c>
      <c r="AJ71" s="188">
        <v>89.522925999999998</v>
      </c>
      <c r="AK71" s="135">
        <v>-3.277E-3</v>
      </c>
    </row>
    <row r="72" spans="1:37" ht="15" customHeight="1" x14ac:dyDescent="0.35">
      <c r="A72" s="129" t="s">
        <v>1580</v>
      </c>
      <c r="B72" s="133" t="s">
        <v>1581</v>
      </c>
      <c r="C72" s="188">
        <v>11.445287</v>
      </c>
      <c r="D72" s="188">
        <v>11.466092</v>
      </c>
      <c r="E72" s="188">
        <v>11.482542</v>
      </c>
      <c r="F72" s="188">
        <v>11.498786000000001</v>
      </c>
      <c r="G72" s="188">
        <v>11.513481000000001</v>
      </c>
      <c r="H72" s="188">
        <v>11.527476</v>
      </c>
      <c r="I72" s="188">
        <v>11.541475</v>
      </c>
      <c r="J72" s="188">
        <v>11.552413</v>
      </c>
      <c r="K72" s="188">
        <v>11.556156</v>
      </c>
      <c r="L72" s="188">
        <v>11.558802999999999</v>
      </c>
      <c r="M72" s="188">
        <v>11.55983</v>
      </c>
      <c r="N72" s="188">
        <v>11.557747000000001</v>
      </c>
      <c r="O72" s="188">
        <v>11.553972999999999</v>
      </c>
      <c r="P72" s="188">
        <v>11.544259</v>
      </c>
      <c r="Q72" s="188">
        <v>11.532173999999999</v>
      </c>
      <c r="R72" s="188">
        <v>11.517338000000001</v>
      </c>
      <c r="S72" s="188">
        <v>11.501655</v>
      </c>
      <c r="T72" s="188">
        <v>11.483509</v>
      </c>
      <c r="U72" s="188">
        <v>11.4628</v>
      </c>
      <c r="V72" s="188">
        <v>11.439425999999999</v>
      </c>
      <c r="W72" s="188">
        <v>11.412993999999999</v>
      </c>
      <c r="X72" s="188">
        <v>11.382687000000001</v>
      </c>
      <c r="Y72" s="188">
        <v>11.347727000000001</v>
      </c>
      <c r="Z72" s="188">
        <v>11.307388</v>
      </c>
      <c r="AA72" s="188">
        <v>11.260698</v>
      </c>
      <c r="AB72" s="188">
        <v>11.207986999999999</v>
      </c>
      <c r="AC72" s="188">
        <v>11.149298</v>
      </c>
      <c r="AD72" s="188">
        <v>11.084787</v>
      </c>
      <c r="AE72" s="188">
        <v>11.015580999999999</v>
      </c>
      <c r="AF72" s="188">
        <v>10.943103000000001</v>
      </c>
      <c r="AG72" s="188">
        <v>10.869602</v>
      </c>
      <c r="AH72" s="188">
        <v>10.797935000000001</v>
      </c>
      <c r="AI72" s="188">
        <v>10.730744</v>
      </c>
      <c r="AJ72" s="188">
        <v>10.670596</v>
      </c>
      <c r="AK72" s="135">
        <v>-2.2439999999999999E-3</v>
      </c>
    </row>
    <row r="73" spans="1:37" ht="15" customHeight="1" x14ac:dyDescent="0.35">
      <c r="A73" s="129" t="s">
        <v>1582</v>
      </c>
      <c r="B73" s="133" t="s">
        <v>1583</v>
      </c>
      <c r="C73" s="188">
        <v>1.4615E-2</v>
      </c>
      <c r="D73" s="188">
        <v>1.4637000000000001E-2</v>
      </c>
      <c r="E73" s="188">
        <v>1.4656000000000001E-2</v>
      </c>
      <c r="F73" s="188">
        <v>1.4678E-2</v>
      </c>
      <c r="G73" s="188">
        <v>1.4699E-2</v>
      </c>
      <c r="H73" s="188">
        <v>1.472E-2</v>
      </c>
      <c r="I73" s="188">
        <v>1.4742E-2</v>
      </c>
      <c r="J73" s="188">
        <v>1.4761E-2</v>
      </c>
      <c r="K73" s="188">
        <v>1.477E-2</v>
      </c>
      <c r="L73" s="188">
        <v>1.4777999999999999E-2</v>
      </c>
      <c r="M73" s="188">
        <v>1.4784E-2</v>
      </c>
      <c r="N73" s="188">
        <v>1.4785E-2</v>
      </c>
      <c r="O73" s="188">
        <v>1.4782999999999999E-2</v>
      </c>
      <c r="P73" s="188">
        <v>1.4774000000000001E-2</v>
      </c>
      <c r="Q73" s="188">
        <v>1.4761E-2</v>
      </c>
      <c r="R73" s="188">
        <v>1.4744E-2</v>
      </c>
      <c r="S73" s="188">
        <v>1.4725E-2</v>
      </c>
      <c r="T73" s="188">
        <v>1.4703000000000001E-2</v>
      </c>
      <c r="U73" s="188">
        <v>1.4677000000000001E-2</v>
      </c>
      <c r="V73" s="188">
        <v>1.4647E-2</v>
      </c>
      <c r="W73" s="188">
        <v>1.4612999999999999E-2</v>
      </c>
      <c r="X73" s="188">
        <v>1.4574E-2</v>
      </c>
      <c r="Y73" s="188">
        <v>1.4527999999999999E-2</v>
      </c>
      <c r="Z73" s="188">
        <v>1.4474000000000001E-2</v>
      </c>
      <c r="AA73" s="188">
        <v>1.4411999999999999E-2</v>
      </c>
      <c r="AB73" s="188">
        <v>1.4341E-2</v>
      </c>
      <c r="AC73" s="188">
        <v>1.4262E-2</v>
      </c>
      <c r="AD73" s="188">
        <v>1.4175E-2</v>
      </c>
      <c r="AE73" s="188">
        <v>1.4081E-2</v>
      </c>
      <c r="AF73" s="188">
        <v>1.3983000000000001E-2</v>
      </c>
      <c r="AG73" s="188">
        <v>1.3886000000000001E-2</v>
      </c>
      <c r="AH73" s="188">
        <v>1.3792E-2</v>
      </c>
      <c r="AI73" s="188">
        <v>1.3705E-2</v>
      </c>
      <c r="AJ73" s="188">
        <v>1.3627999999999999E-2</v>
      </c>
      <c r="AK73" s="135">
        <v>-2.2290000000000001E-3</v>
      </c>
    </row>
    <row r="74" spans="1:37" ht="15" customHeight="1" x14ac:dyDescent="0.35">
      <c r="A74" s="129" t="s">
        <v>1584</v>
      </c>
      <c r="B74" s="133" t="s">
        <v>1585</v>
      </c>
      <c r="C74" s="188">
        <v>63.032871</v>
      </c>
      <c r="D74" s="188">
        <v>62.981273999999999</v>
      </c>
      <c r="E74" s="188">
        <v>62.897621000000001</v>
      </c>
      <c r="F74" s="188">
        <v>62.801979000000003</v>
      </c>
      <c r="G74" s="188">
        <v>62.683661999999998</v>
      </c>
      <c r="H74" s="188">
        <v>62.542931000000003</v>
      </c>
      <c r="I74" s="188">
        <v>62.378132000000001</v>
      </c>
      <c r="J74" s="188">
        <v>62.165900999999998</v>
      </c>
      <c r="K74" s="188">
        <v>61.875275000000002</v>
      </c>
      <c r="L74" s="188">
        <v>61.527450999999999</v>
      </c>
      <c r="M74" s="188">
        <v>61.103484999999999</v>
      </c>
      <c r="N74" s="188">
        <v>60.572758</v>
      </c>
      <c r="O74" s="188">
        <v>59.908130999999997</v>
      </c>
      <c r="P74" s="188">
        <v>59.032299000000002</v>
      </c>
      <c r="Q74" s="188">
        <v>57.865509000000003</v>
      </c>
      <c r="R74" s="188">
        <v>56.198985999999998</v>
      </c>
      <c r="S74" s="188">
        <v>53.456135000000003</v>
      </c>
      <c r="T74" s="188">
        <v>52.173183000000002</v>
      </c>
      <c r="U74" s="188">
        <v>51.962135000000004</v>
      </c>
      <c r="V74" s="188">
        <v>51.739505999999999</v>
      </c>
      <c r="W74" s="188">
        <v>51.502856999999999</v>
      </c>
      <c r="X74" s="188">
        <v>51.248618999999998</v>
      </c>
      <c r="Y74" s="188">
        <v>50.973309</v>
      </c>
      <c r="Z74" s="188">
        <v>50.673667999999999</v>
      </c>
      <c r="AA74" s="188">
        <v>50.345627</v>
      </c>
      <c r="AB74" s="188">
        <v>49.990929000000001</v>
      </c>
      <c r="AC74" s="188">
        <v>49.610050000000001</v>
      </c>
      <c r="AD74" s="188">
        <v>49.204002000000003</v>
      </c>
      <c r="AE74" s="188">
        <v>48.778145000000002</v>
      </c>
      <c r="AF74" s="188">
        <v>48.340107000000003</v>
      </c>
      <c r="AG74" s="188">
        <v>47.902363000000001</v>
      </c>
      <c r="AH74" s="188">
        <v>47.477080999999998</v>
      </c>
      <c r="AI74" s="188">
        <v>47.073569999999997</v>
      </c>
      <c r="AJ74" s="188">
        <v>46.701732999999997</v>
      </c>
      <c r="AK74" s="135">
        <v>-9.3019999999999995E-3</v>
      </c>
    </row>
    <row r="75" spans="1:37" ht="15" customHeight="1" x14ac:dyDescent="0.35">
      <c r="A75" s="129" t="s">
        <v>1586</v>
      </c>
      <c r="B75" s="133" t="s">
        <v>1587</v>
      </c>
      <c r="C75" s="188">
        <v>22.909573000000002</v>
      </c>
      <c r="D75" s="188">
        <v>22.948392999999999</v>
      </c>
      <c r="E75" s="188">
        <v>22.977685999999999</v>
      </c>
      <c r="F75" s="188">
        <v>23.005244999999999</v>
      </c>
      <c r="G75" s="188">
        <v>23.027850999999998</v>
      </c>
      <c r="H75" s="188">
        <v>23.047478000000002</v>
      </c>
      <c r="I75" s="188">
        <v>23.065909999999999</v>
      </c>
      <c r="J75" s="188">
        <v>23.077224999999999</v>
      </c>
      <c r="K75" s="188">
        <v>23.073387</v>
      </c>
      <c r="L75" s="188">
        <v>23.066811000000001</v>
      </c>
      <c r="M75" s="188">
        <v>23.056746</v>
      </c>
      <c r="N75" s="188">
        <v>23.040264000000001</v>
      </c>
      <c r="O75" s="188">
        <v>23.020389999999999</v>
      </c>
      <c r="P75" s="188">
        <v>22.988669999999999</v>
      </c>
      <c r="Q75" s="188">
        <v>22.952103000000001</v>
      </c>
      <c r="R75" s="188">
        <v>22.909908000000001</v>
      </c>
      <c r="S75" s="188">
        <v>22.865794999999999</v>
      </c>
      <c r="T75" s="188">
        <v>22.816597000000002</v>
      </c>
      <c r="U75" s="188">
        <v>22.762229999999999</v>
      </c>
      <c r="V75" s="188">
        <v>22.702724</v>
      </c>
      <c r="W75" s="188">
        <v>22.637530999999999</v>
      </c>
      <c r="X75" s="188">
        <v>22.565052000000001</v>
      </c>
      <c r="Y75" s="188">
        <v>22.483809999999998</v>
      </c>
      <c r="Z75" s="188">
        <v>22.392496000000001</v>
      </c>
      <c r="AA75" s="188">
        <v>22.289165000000001</v>
      </c>
      <c r="AB75" s="188">
        <v>22.174461000000001</v>
      </c>
      <c r="AC75" s="188">
        <v>22.048438999999998</v>
      </c>
      <c r="AD75" s="188">
        <v>21.911407000000001</v>
      </c>
      <c r="AE75" s="188">
        <v>21.765518</v>
      </c>
      <c r="AF75" s="188">
        <v>21.613475999999999</v>
      </c>
      <c r="AG75" s="188">
        <v>21.45956</v>
      </c>
      <c r="AH75" s="188">
        <v>21.308823</v>
      </c>
      <c r="AI75" s="188">
        <v>21.166450999999999</v>
      </c>
      <c r="AJ75" s="188">
        <v>21.038235</v>
      </c>
      <c r="AK75" s="135">
        <v>-2.712E-3</v>
      </c>
    </row>
    <row r="76" spans="1:37" ht="15" customHeight="1" x14ac:dyDescent="0.35">
      <c r="A76" s="129" t="s">
        <v>1588</v>
      </c>
      <c r="B76" s="133" t="s">
        <v>1589</v>
      </c>
      <c r="C76" s="188">
        <v>1.462669</v>
      </c>
      <c r="D76" s="188">
        <v>1.4672320000000001</v>
      </c>
      <c r="E76" s="188">
        <v>1.4711719999999999</v>
      </c>
      <c r="F76" s="188">
        <v>1.474985</v>
      </c>
      <c r="G76" s="188">
        <v>1.478472</v>
      </c>
      <c r="H76" s="188">
        <v>1.481765</v>
      </c>
      <c r="I76" s="188">
        <v>1.484974</v>
      </c>
      <c r="J76" s="188">
        <v>1.4877100000000001</v>
      </c>
      <c r="K76" s="188">
        <v>1.489452</v>
      </c>
      <c r="L76" s="188">
        <v>1.4910000000000001</v>
      </c>
      <c r="M76" s="188">
        <v>1.492302</v>
      </c>
      <c r="N76" s="188">
        <v>1.493169</v>
      </c>
      <c r="O76" s="188">
        <v>1.4937929999999999</v>
      </c>
      <c r="P76" s="188">
        <v>1.4936259999999999</v>
      </c>
      <c r="Q76" s="188">
        <v>1.4931209999999999</v>
      </c>
      <c r="R76" s="188">
        <v>1.4922260000000001</v>
      </c>
      <c r="S76" s="188">
        <v>1.4911779999999999</v>
      </c>
      <c r="T76" s="188">
        <v>1.489771</v>
      </c>
      <c r="U76" s="188">
        <v>1.488</v>
      </c>
      <c r="V76" s="188">
        <v>1.4858659999999999</v>
      </c>
      <c r="W76" s="188">
        <v>1.4833400000000001</v>
      </c>
      <c r="X76" s="188">
        <v>1.4803170000000001</v>
      </c>
      <c r="Y76" s="188">
        <v>1.4766999999999999</v>
      </c>
      <c r="Z76" s="188">
        <v>1.472399</v>
      </c>
      <c r="AA76" s="188">
        <v>1.467285</v>
      </c>
      <c r="AB76" s="188">
        <v>1.4613959999999999</v>
      </c>
      <c r="AC76" s="188">
        <v>1.454731</v>
      </c>
      <c r="AD76" s="188">
        <v>1.4473069999999999</v>
      </c>
      <c r="AE76" s="188">
        <v>1.4392640000000001</v>
      </c>
      <c r="AF76" s="188">
        <v>1.430741</v>
      </c>
      <c r="AG76" s="188">
        <v>1.4219539999999999</v>
      </c>
      <c r="AH76" s="188">
        <v>1.413276</v>
      </c>
      <c r="AI76" s="188">
        <v>1.405116</v>
      </c>
      <c r="AJ76" s="188">
        <v>1.3978870000000001</v>
      </c>
      <c r="AK76" s="135">
        <v>-1.5120000000000001E-3</v>
      </c>
    </row>
    <row r="77" spans="1:37" ht="15" customHeight="1" x14ac:dyDescent="0.35">
      <c r="A77" s="129" t="s">
        <v>1590</v>
      </c>
      <c r="B77" s="133" t="s">
        <v>1591</v>
      </c>
      <c r="C77" s="188">
        <v>0.49046699999999999</v>
      </c>
      <c r="D77" s="188">
        <v>0.54665799999999998</v>
      </c>
      <c r="E77" s="188">
        <v>0.61404999999999998</v>
      </c>
      <c r="F77" s="188">
        <v>0.69532799999999995</v>
      </c>
      <c r="G77" s="188">
        <v>0.793516</v>
      </c>
      <c r="H77" s="188">
        <v>0.91260799999999997</v>
      </c>
      <c r="I77" s="188">
        <v>1.057723</v>
      </c>
      <c r="J77" s="188">
        <v>1.2351000000000001</v>
      </c>
      <c r="K77" s="188">
        <v>1.4527060000000001</v>
      </c>
      <c r="L77" s="188">
        <v>1.7225729999999999</v>
      </c>
      <c r="M77" s="188">
        <v>2.060505</v>
      </c>
      <c r="N77" s="188">
        <v>2.4889230000000002</v>
      </c>
      <c r="O77" s="188">
        <v>3.0423460000000002</v>
      </c>
      <c r="P77" s="188">
        <v>3.7747869999999999</v>
      </c>
      <c r="Q77" s="188">
        <v>4.7855939999999997</v>
      </c>
      <c r="R77" s="188">
        <v>6.2816559999999999</v>
      </c>
      <c r="S77" s="188">
        <v>8.8502270000000003</v>
      </c>
      <c r="T77" s="188">
        <v>9.9463259999999991</v>
      </c>
      <c r="U77" s="188">
        <v>9.9573160000000005</v>
      </c>
      <c r="V77" s="188">
        <v>9.9657990000000005</v>
      </c>
      <c r="W77" s="188">
        <v>9.9716830000000005</v>
      </c>
      <c r="X77" s="188">
        <v>9.9742409999999992</v>
      </c>
      <c r="Y77" s="188">
        <v>9.9728019999999997</v>
      </c>
      <c r="Z77" s="188">
        <v>9.9667870000000001</v>
      </c>
      <c r="AA77" s="188">
        <v>9.9552619999999994</v>
      </c>
      <c r="AB77" s="188">
        <v>9.9384370000000004</v>
      </c>
      <c r="AC77" s="188">
        <v>9.9162520000000001</v>
      </c>
      <c r="AD77" s="188">
        <v>9.8887789999999995</v>
      </c>
      <c r="AE77" s="188">
        <v>9.8569019999999998</v>
      </c>
      <c r="AF77" s="188">
        <v>9.8214330000000007</v>
      </c>
      <c r="AG77" s="188">
        <v>9.7839189999999991</v>
      </c>
      <c r="AH77" s="188">
        <v>9.7468699999999995</v>
      </c>
      <c r="AI77" s="188">
        <v>9.7132710000000007</v>
      </c>
      <c r="AJ77" s="188">
        <v>9.6861160000000002</v>
      </c>
      <c r="AK77" s="135">
        <v>9.3991000000000005E-2</v>
      </c>
    </row>
    <row r="78" spans="1:37" ht="15" customHeight="1" x14ac:dyDescent="0.35">
      <c r="A78" s="129" t="s">
        <v>1592</v>
      </c>
      <c r="B78" s="133" t="s">
        <v>1593</v>
      </c>
      <c r="C78" s="188">
        <v>1.4345E-2</v>
      </c>
      <c r="D78" s="188">
        <v>1.4429000000000001E-2</v>
      </c>
      <c r="E78" s="188">
        <v>1.4507000000000001E-2</v>
      </c>
      <c r="F78" s="188">
        <v>1.4583E-2</v>
      </c>
      <c r="G78" s="188">
        <v>1.4655E-2</v>
      </c>
      <c r="H78" s="188">
        <v>1.4723999999999999E-2</v>
      </c>
      <c r="I78" s="188">
        <v>1.4792E-2</v>
      </c>
      <c r="J78" s="188">
        <v>1.4853999999999999E-2</v>
      </c>
      <c r="K78" s="188">
        <v>1.4905E-2</v>
      </c>
      <c r="L78" s="188">
        <v>1.4954E-2</v>
      </c>
      <c r="M78" s="188">
        <v>1.4999999999999999E-2</v>
      </c>
      <c r="N78" s="188">
        <v>1.5041000000000001E-2</v>
      </c>
      <c r="O78" s="188">
        <v>1.508E-2</v>
      </c>
      <c r="P78" s="188">
        <v>1.511E-2</v>
      </c>
      <c r="Q78" s="188">
        <v>1.5136999999999999E-2</v>
      </c>
      <c r="R78" s="188">
        <v>1.516E-2</v>
      </c>
      <c r="S78" s="188">
        <v>1.5180000000000001E-2</v>
      </c>
      <c r="T78" s="188">
        <v>1.5195999999999999E-2</v>
      </c>
      <c r="U78" s="188">
        <v>1.5209E-2</v>
      </c>
      <c r="V78" s="188">
        <v>1.5217E-2</v>
      </c>
      <c r="W78" s="188">
        <v>1.5221E-2</v>
      </c>
      <c r="X78" s="188">
        <v>1.5221E-2</v>
      </c>
      <c r="Y78" s="188">
        <v>1.5214E-2</v>
      </c>
      <c r="Z78" s="188">
        <v>1.52E-2</v>
      </c>
      <c r="AA78" s="188">
        <v>1.5178000000000001E-2</v>
      </c>
      <c r="AB78" s="188">
        <v>1.5148E-2</v>
      </c>
      <c r="AC78" s="188">
        <v>1.5108999999999999E-2</v>
      </c>
      <c r="AD78" s="188">
        <v>1.5063E-2</v>
      </c>
      <c r="AE78" s="188">
        <v>1.5009E-2</v>
      </c>
      <c r="AF78" s="188">
        <v>1.4951000000000001E-2</v>
      </c>
      <c r="AG78" s="188">
        <v>1.4888999999999999E-2</v>
      </c>
      <c r="AH78" s="188">
        <v>1.4827E-2</v>
      </c>
      <c r="AI78" s="188">
        <v>1.4770999999999999E-2</v>
      </c>
      <c r="AJ78" s="188">
        <v>1.4725E-2</v>
      </c>
      <c r="AK78" s="135">
        <v>6.3500000000000004E-4</v>
      </c>
    </row>
    <row r="79" spans="1:37" ht="15" customHeight="1" x14ac:dyDescent="0.35">
      <c r="A79" s="129" t="s">
        <v>1594</v>
      </c>
      <c r="B79" s="133" t="s">
        <v>1595</v>
      </c>
      <c r="C79" s="188">
        <v>32.039715000000001</v>
      </c>
      <c r="D79" s="188">
        <v>32.314650999999998</v>
      </c>
      <c r="E79" s="188">
        <v>32.579014000000001</v>
      </c>
      <c r="F79" s="188">
        <v>32.846046000000001</v>
      </c>
      <c r="G79" s="188">
        <v>33.110317000000002</v>
      </c>
      <c r="H79" s="188">
        <v>33.374206999999998</v>
      </c>
      <c r="I79" s="188">
        <v>33.639603000000001</v>
      </c>
      <c r="J79" s="188">
        <v>33.897376999999999</v>
      </c>
      <c r="K79" s="188">
        <v>34.139076000000003</v>
      </c>
      <c r="L79" s="188">
        <v>34.378258000000002</v>
      </c>
      <c r="M79" s="188">
        <v>34.613281000000001</v>
      </c>
      <c r="N79" s="188">
        <v>34.839770999999999</v>
      </c>
      <c r="O79" s="188">
        <v>35.061768000000001</v>
      </c>
      <c r="P79" s="188">
        <v>35.280872000000002</v>
      </c>
      <c r="Q79" s="188">
        <v>35.495044999999998</v>
      </c>
      <c r="R79" s="188">
        <v>35.703170999999998</v>
      </c>
      <c r="S79" s="188">
        <v>35.912951999999997</v>
      </c>
      <c r="T79" s="188">
        <v>36.119307999999997</v>
      </c>
      <c r="U79" s="188">
        <v>36.321995000000001</v>
      </c>
      <c r="V79" s="188">
        <v>36.520729000000003</v>
      </c>
      <c r="W79" s="188">
        <v>36.715229000000001</v>
      </c>
      <c r="X79" s="188">
        <v>36.905312000000002</v>
      </c>
      <c r="Y79" s="188">
        <v>37.090851000000001</v>
      </c>
      <c r="Z79" s="188">
        <v>37.271832000000003</v>
      </c>
      <c r="AA79" s="188">
        <v>37.44838</v>
      </c>
      <c r="AB79" s="188">
        <v>37.620724000000003</v>
      </c>
      <c r="AC79" s="188">
        <v>37.789070000000002</v>
      </c>
      <c r="AD79" s="188">
        <v>37.953735000000002</v>
      </c>
      <c r="AE79" s="188">
        <v>38.115043999999997</v>
      </c>
      <c r="AF79" s="188">
        <v>38.273403000000002</v>
      </c>
      <c r="AG79" s="188">
        <v>38.429110999999999</v>
      </c>
      <c r="AH79" s="188">
        <v>38.582664000000001</v>
      </c>
      <c r="AI79" s="188">
        <v>38.734631</v>
      </c>
      <c r="AJ79" s="188">
        <v>38.885581999999999</v>
      </c>
      <c r="AK79" s="135">
        <v>5.8009999999999997E-3</v>
      </c>
    </row>
    <row r="80" spans="1:37" ht="15" customHeight="1" x14ac:dyDescent="0.35">
      <c r="A80" s="129" t="s">
        <v>1596</v>
      </c>
      <c r="B80" s="133" t="s">
        <v>1581</v>
      </c>
      <c r="C80" s="188">
        <v>0</v>
      </c>
      <c r="D80" s="188">
        <v>0</v>
      </c>
      <c r="E80" s="188">
        <v>0</v>
      </c>
      <c r="F80" s="188">
        <v>0</v>
      </c>
      <c r="G80" s="188">
        <v>0</v>
      </c>
      <c r="H80" s="188">
        <v>0</v>
      </c>
      <c r="I80" s="188">
        <v>0</v>
      </c>
      <c r="J80" s="188">
        <v>0</v>
      </c>
      <c r="K80" s="188">
        <v>0</v>
      </c>
      <c r="L80" s="188">
        <v>0</v>
      </c>
      <c r="M80" s="188">
        <v>0</v>
      </c>
      <c r="N80" s="188">
        <v>0</v>
      </c>
      <c r="O80" s="188">
        <v>0</v>
      </c>
      <c r="P80" s="188">
        <v>0</v>
      </c>
      <c r="Q80" s="188">
        <v>0</v>
      </c>
      <c r="R80" s="188">
        <v>0</v>
      </c>
      <c r="S80" s="188">
        <v>0</v>
      </c>
      <c r="T80" s="188">
        <v>0</v>
      </c>
      <c r="U80" s="188">
        <v>0</v>
      </c>
      <c r="V80" s="188">
        <v>0</v>
      </c>
      <c r="W80" s="188">
        <v>0</v>
      </c>
      <c r="X80" s="188">
        <v>0</v>
      </c>
      <c r="Y80" s="188">
        <v>0</v>
      </c>
      <c r="Z80" s="188">
        <v>0</v>
      </c>
      <c r="AA80" s="188">
        <v>0</v>
      </c>
      <c r="AB80" s="188">
        <v>0</v>
      </c>
      <c r="AC80" s="188">
        <v>0</v>
      </c>
      <c r="AD80" s="188">
        <v>0</v>
      </c>
      <c r="AE80" s="188">
        <v>0</v>
      </c>
      <c r="AF80" s="188">
        <v>0</v>
      </c>
      <c r="AG80" s="188">
        <v>0</v>
      </c>
      <c r="AH80" s="188">
        <v>0</v>
      </c>
      <c r="AI80" s="188">
        <v>0</v>
      </c>
      <c r="AJ80" s="188">
        <v>0</v>
      </c>
      <c r="AK80" s="135" t="s">
        <v>552</v>
      </c>
    </row>
    <row r="81" spans="1:37" ht="15" customHeight="1" x14ac:dyDescent="0.35">
      <c r="A81" s="129" t="s">
        <v>1597</v>
      </c>
      <c r="B81" s="133" t="s">
        <v>1583</v>
      </c>
      <c r="C81" s="188">
        <v>0</v>
      </c>
      <c r="D81" s="188">
        <v>0</v>
      </c>
      <c r="E81" s="188">
        <v>0</v>
      </c>
      <c r="F81" s="188">
        <v>0</v>
      </c>
      <c r="G81" s="188">
        <v>0</v>
      </c>
      <c r="H81" s="188">
        <v>0</v>
      </c>
      <c r="I81" s="188">
        <v>0</v>
      </c>
      <c r="J81" s="188">
        <v>0</v>
      </c>
      <c r="K81" s="188">
        <v>0</v>
      </c>
      <c r="L81" s="188">
        <v>0</v>
      </c>
      <c r="M81" s="188">
        <v>0</v>
      </c>
      <c r="N81" s="188">
        <v>0</v>
      </c>
      <c r="O81" s="188">
        <v>0</v>
      </c>
      <c r="P81" s="188">
        <v>0</v>
      </c>
      <c r="Q81" s="188">
        <v>0</v>
      </c>
      <c r="R81" s="188">
        <v>0</v>
      </c>
      <c r="S81" s="188">
        <v>0</v>
      </c>
      <c r="T81" s="188">
        <v>0</v>
      </c>
      <c r="U81" s="188">
        <v>0</v>
      </c>
      <c r="V81" s="188">
        <v>0</v>
      </c>
      <c r="W81" s="188">
        <v>0</v>
      </c>
      <c r="X81" s="188">
        <v>0</v>
      </c>
      <c r="Y81" s="188">
        <v>0</v>
      </c>
      <c r="Z81" s="188">
        <v>0</v>
      </c>
      <c r="AA81" s="188">
        <v>0</v>
      </c>
      <c r="AB81" s="188">
        <v>0</v>
      </c>
      <c r="AC81" s="188">
        <v>0</v>
      </c>
      <c r="AD81" s="188">
        <v>0</v>
      </c>
      <c r="AE81" s="188">
        <v>0</v>
      </c>
      <c r="AF81" s="188">
        <v>0</v>
      </c>
      <c r="AG81" s="188">
        <v>0</v>
      </c>
      <c r="AH81" s="188">
        <v>0</v>
      </c>
      <c r="AI81" s="188">
        <v>0</v>
      </c>
      <c r="AJ81" s="188">
        <v>0</v>
      </c>
      <c r="AK81" s="135" t="s">
        <v>552</v>
      </c>
    </row>
    <row r="82" spans="1:37" ht="15" customHeight="1" x14ac:dyDescent="0.35">
      <c r="A82" s="129" t="s">
        <v>1598</v>
      </c>
      <c r="B82" s="133" t="s">
        <v>1585</v>
      </c>
      <c r="C82" s="188">
        <v>32.039715000000001</v>
      </c>
      <c r="D82" s="188">
        <v>32.314650999999998</v>
      </c>
      <c r="E82" s="188">
        <v>32.579014000000001</v>
      </c>
      <c r="F82" s="188">
        <v>32.846046000000001</v>
      </c>
      <c r="G82" s="188">
        <v>33.110317000000002</v>
      </c>
      <c r="H82" s="188">
        <v>33.374206999999998</v>
      </c>
      <c r="I82" s="188">
        <v>33.639603000000001</v>
      </c>
      <c r="J82" s="188">
        <v>33.897376999999999</v>
      </c>
      <c r="K82" s="188">
        <v>34.139076000000003</v>
      </c>
      <c r="L82" s="188">
        <v>34.378258000000002</v>
      </c>
      <c r="M82" s="188">
        <v>34.613281000000001</v>
      </c>
      <c r="N82" s="188">
        <v>34.839770999999999</v>
      </c>
      <c r="O82" s="188">
        <v>35.061768000000001</v>
      </c>
      <c r="P82" s="188">
        <v>35.280872000000002</v>
      </c>
      <c r="Q82" s="188">
        <v>35.495044999999998</v>
      </c>
      <c r="R82" s="188">
        <v>35.703170999999998</v>
      </c>
      <c r="S82" s="188">
        <v>35.912951999999997</v>
      </c>
      <c r="T82" s="188">
        <v>36.119307999999997</v>
      </c>
      <c r="U82" s="188">
        <v>36.321995000000001</v>
      </c>
      <c r="V82" s="188">
        <v>36.520729000000003</v>
      </c>
      <c r="W82" s="188">
        <v>36.715229000000001</v>
      </c>
      <c r="X82" s="188">
        <v>36.905312000000002</v>
      </c>
      <c r="Y82" s="188">
        <v>37.090851000000001</v>
      </c>
      <c r="Z82" s="188">
        <v>37.271832000000003</v>
      </c>
      <c r="AA82" s="188">
        <v>37.44838</v>
      </c>
      <c r="AB82" s="188">
        <v>37.620724000000003</v>
      </c>
      <c r="AC82" s="188">
        <v>37.789070000000002</v>
      </c>
      <c r="AD82" s="188">
        <v>37.953735000000002</v>
      </c>
      <c r="AE82" s="188">
        <v>38.115043999999997</v>
      </c>
      <c r="AF82" s="188">
        <v>38.273403000000002</v>
      </c>
      <c r="AG82" s="188">
        <v>38.429110999999999</v>
      </c>
      <c r="AH82" s="188">
        <v>38.582664000000001</v>
      </c>
      <c r="AI82" s="188">
        <v>38.734631</v>
      </c>
      <c r="AJ82" s="188">
        <v>38.885581999999999</v>
      </c>
      <c r="AK82" s="135">
        <v>5.8009999999999997E-3</v>
      </c>
    </row>
    <row r="83" spans="1:37" ht="15" customHeight="1" x14ac:dyDescent="0.35">
      <c r="A83" s="129" t="s">
        <v>1599</v>
      </c>
      <c r="B83" s="133" t="s">
        <v>1587</v>
      </c>
      <c r="C83" s="188">
        <v>0</v>
      </c>
      <c r="D83" s="188">
        <v>0</v>
      </c>
      <c r="E83" s="188">
        <v>0</v>
      </c>
      <c r="F83" s="188">
        <v>0</v>
      </c>
      <c r="G83" s="188">
        <v>0</v>
      </c>
      <c r="H83" s="188">
        <v>0</v>
      </c>
      <c r="I83" s="188">
        <v>0</v>
      </c>
      <c r="J83" s="188">
        <v>0</v>
      </c>
      <c r="K83" s="188">
        <v>0</v>
      </c>
      <c r="L83" s="188">
        <v>0</v>
      </c>
      <c r="M83" s="188">
        <v>0</v>
      </c>
      <c r="N83" s="188">
        <v>0</v>
      </c>
      <c r="O83" s="188">
        <v>0</v>
      </c>
      <c r="P83" s="188">
        <v>0</v>
      </c>
      <c r="Q83" s="188">
        <v>0</v>
      </c>
      <c r="R83" s="188">
        <v>0</v>
      </c>
      <c r="S83" s="188">
        <v>0</v>
      </c>
      <c r="T83" s="188">
        <v>0</v>
      </c>
      <c r="U83" s="188">
        <v>0</v>
      </c>
      <c r="V83" s="188">
        <v>0</v>
      </c>
      <c r="W83" s="188">
        <v>0</v>
      </c>
      <c r="X83" s="188">
        <v>0</v>
      </c>
      <c r="Y83" s="188">
        <v>0</v>
      </c>
      <c r="Z83" s="188">
        <v>0</v>
      </c>
      <c r="AA83" s="188">
        <v>0</v>
      </c>
      <c r="AB83" s="188">
        <v>0</v>
      </c>
      <c r="AC83" s="188">
        <v>0</v>
      </c>
      <c r="AD83" s="188">
        <v>0</v>
      </c>
      <c r="AE83" s="188">
        <v>0</v>
      </c>
      <c r="AF83" s="188">
        <v>0</v>
      </c>
      <c r="AG83" s="188">
        <v>0</v>
      </c>
      <c r="AH83" s="188">
        <v>0</v>
      </c>
      <c r="AI83" s="188">
        <v>0</v>
      </c>
      <c r="AJ83" s="188">
        <v>0</v>
      </c>
      <c r="AK83" s="135" t="s">
        <v>552</v>
      </c>
    </row>
    <row r="84" spans="1:37" ht="15" customHeight="1" x14ac:dyDescent="0.35">
      <c r="A84" s="129" t="s">
        <v>1600</v>
      </c>
      <c r="B84" s="133" t="s">
        <v>1589</v>
      </c>
      <c r="C84" s="188">
        <v>0</v>
      </c>
      <c r="D84" s="188">
        <v>0</v>
      </c>
      <c r="E84" s="188">
        <v>0</v>
      </c>
      <c r="F84" s="188">
        <v>0</v>
      </c>
      <c r="G84" s="188">
        <v>0</v>
      </c>
      <c r="H84" s="188">
        <v>0</v>
      </c>
      <c r="I84" s="188">
        <v>0</v>
      </c>
      <c r="J84" s="188">
        <v>0</v>
      </c>
      <c r="K84" s="188">
        <v>0</v>
      </c>
      <c r="L84" s="188">
        <v>0</v>
      </c>
      <c r="M84" s="188">
        <v>0</v>
      </c>
      <c r="N84" s="188">
        <v>0</v>
      </c>
      <c r="O84" s="188">
        <v>0</v>
      </c>
      <c r="P84" s="188">
        <v>0</v>
      </c>
      <c r="Q84" s="188">
        <v>0</v>
      </c>
      <c r="R84" s="188">
        <v>0</v>
      </c>
      <c r="S84" s="188">
        <v>0</v>
      </c>
      <c r="T84" s="188">
        <v>0</v>
      </c>
      <c r="U84" s="188">
        <v>0</v>
      </c>
      <c r="V84" s="188">
        <v>0</v>
      </c>
      <c r="W84" s="188">
        <v>0</v>
      </c>
      <c r="X84" s="188">
        <v>0</v>
      </c>
      <c r="Y84" s="188">
        <v>0</v>
      </c>
      <c r="Z84" s="188">
        <v>0</v>
      </c>
      <c r="AA84" s="188">
        <v>0</v>
      </c>
      <c r="AB84" s="188">
        <v>0</v>
      </c>
      <c r="AC84" s="188">
        <v>0</v>
      </c>
      <c r="AD84" s="188">
        <v>0</v>
      </c>
      <c r="AE84" s="188">
        <v>0</v>
      </c>
      <c r="AF84" s="188">
        <v>0</v>
      </c>
      <c r="AG84" s="188">
        <v>0</v>
      </c>
      <c r="AH84" s="188">
        <v>0</v>
      </c>
      <c r="AI84" s="188">
        <v>0</v>
      </c>
      <c r="AJ84" s="188">
        <v>0</v>
      </c>
      <c r="AK84" s="135" t="s">
        <v>552</v>
      </c>
    </row>
    <row r="85" spans="1:37" ht="15" customHeight="1" x14ac:dyDescent="0.35">
      <c r="A85" s="129" t="s">
        <v>1601</v>
      </c>
      <c r="B85" s="133" t="s">
        <v>1591</v>
      </c>
      <c r="C85" s="188">
        <v>0</v>
      </c>
      <c r="D85" s="188">
        <v>0</v>
      </c>
      <c r="E85" s="188">
        <v>0</v>
      </c>
      <c r="F85" s="188">
        <v>0</v>
      </c>
      <c r="G85" s="188">
        <v>0</v>
      </c>
      <c r="H85" s="188">
        <v>0</v>
      </c>
      <c r="I85" s="188">
        <v>0</v>
      </c>
      <c r="J85" s="188">
        <v>0</v>
      </c>
      <c r="K85" s="188">
        <v>0</v>
      </c>
      <c r="L85" s="188">
        <v>0</v>
      </c>
      <c r="M85" s="188">
        <v>0</v>
      </c>
      <c r="N85" s="188">
        <v>0</v>
      </c>
      <c r="O85" s="188">
        <v>0</v>
      </c>
      <c r="P85" s="188">
        <v>0</v>
      </c>
      <c r="Q85" s="188">
        <v>0</v>
      </c>
      <c r="R85" s="188">
        <v>0</v>
      </c>
      <c r="S85" s="188">
        <v>0</v>
      </c>
      <c r="T85" s="188">
        <v>0</v>
      </c>
      <c r="U85" s="188">
        <v>0</v>
      </c>
      <c r="V85" s="188">
        <v>0</v>
      </c>
      <c r="W85" s="188">
        <v>0</v>
      </c>
      <c r="X85" s="188">
        <v>0</v>
      </c>
      <c r="Y85" s="188">
        <v>0</v>
      </c>
      <c r="Z85" s="188">
        <v>0</v>
      </c>
      <c r="AA85" s="188">
        <v>0</v>
      </c>
      <c r="AB85" s="188">
        <v>0</v>
      </c>
      <c r="AC85" s="188">
        <v>0</v>
      </c>
      <c r="AD85" s="188">
        <v>0</v>
      </c>
      <c r="AE85" s="188">
        <v>0</v>
      </c>
      <c r="AF85" s="188">
        <v>0</v>
      </c>
      <c r="AG85" s="188">
        <v>0</v>
      </c>
      <c r="AH85" s="188">
        <v>0</v>
      </c>
      <c r="AI85" s="188">
        <v>0</v>
      </c>
      <c r="AJ85" s="188">
        <v>0</v>
      </c>
      <c r="AK85" s="135" t="s">
        <v>552</v>
      </c>
    </row>
    <row r="86" spans="1:37" ht="15" customHeight="1" x14ac:dyDescent="0.35">
      <c r="A86" s="129" t="s">
        <v>1602</v>
      </c>
      <c r="B86" s="133" t="s">
        <v>1593</v>
      </c>
      <c r="C86" s="188">
        <v>0</v>
      </c>
      <c r="D86" s="188">
        <v>0</v>
      </c>
      <c r="E86" s="188">
        <v>0</v>
      </c>
      <c r="F86" s="188">
        <v>0</v>
      </c>
      <c r="G86" s="188">
        <v>0</v>
      </c>
      <c r="H86" s="188">
        <v>0</v>
      </c>
      <c r="I86" s="188">
        <v>0</v>
      </c>
      <c r="J86" s="188">
        <v>0</v>
      </c>
      <c r="K86" s="188">
        <v>0</v>
      </c>
      <c r="L86" s="188">
        <v>0</v>
      </c>
      <c r="M86" s="188">
        <v>0</v>
      </c>
      <c r="N86" s="188">
        <v>0</v>
      </c>
      <c r="O86" s="188">
        <v>0</v>
      </c>
      <c r="P86" s="188">
        <v>0</v>
      </c>
      <c r="Q86" s="188">
        <v>0</v>
      </c>
      <c r="R86" s="188">
        <v>0</v>
      </c>
      <c r="S86" s="188">
        <v>0</v>
      </c>
      <c r="T86" s="188">
        <v>0</v>
      </c>
      <c r="U86" s="188">
        <v>0</v>
      </c>
      <c r="V86" s="188">
        <v>0</v>
      </c>
      <c r="W86" s="188">
        <v>0</v>
      </c>
      <c r="X86" s="188">
        <v>0</v>
      </c>
      <c r="Y86" s="188">
        <v>0</v>
      </c>
      <c r="Z86" s="188">
        <v>0</v>
      </c>
      <c r="AA86" s="188">
        <v>0</v>
      </c>
      <c r="AB86" s="188">
        <v>0</v>
      </c>
      <c r="AC86" s="188">
        <v>0</v>
      </c>
      <c r="AD86" s="188">
        <v>0</v>
      </c>
      <c r="AE86" s="188">
        <v>0</v>
      </c>
      <c r="AF86" s="188">
        <v>0</v>
      </c>
      <c r="AG86" s="188">
        <v>0</v>
      </c>
      <c r="AH86" s="188">
        <v>0</v>
      </c>
      <c r="AI86" s="188">
        <v>0</v>
      </c>
      <c r="AJ86" s="188">
        <v>0</v>
      </c>
      <c r="AK86" s="135" t="s">
        <v>552</v>
      </c>
    </row>
    <row r="87" spans="1:37" ht="15" customHeight="1" x14ac:dyDescent="0.35">
      <c r="A87" s="129" t="s">
        <v>1603</v>
      </c>
      <c r="B87" s="133" t="s">
        <v>1604</v>
      </c>
      <c r="C87" s="188">
        <v>105.36889600000001</v>
      </c>
      <c r="D87" s="188">
        <v>105.882927</v>
      </c>
      <c r="E87" s="188">
        <v>106.356987</v>
      </c>
      <c r="F87" s="188">
        <v>106.811852</v>
      </c>
      <c r="G87" s="188">
        <v>107.284744</v>
      </c>
      <c r="H87" s="188">
        <v>107.73774</v>
      </c>
      <c r="I87" s="188">
        <v>108.135147</v>
      </c>
      <c r="J87" s="188">
        <v>108.59365099999999</v>
      </c>
      <c r="K87" s="188">
        <v>109.225121</v>
      </c>
      <c r="L87" s="188">
        <v>109.849632</v>
      </c>
      <c r="M87" s="188">
        <v>110.47736399999999</v>
      </c>
      <c r="N87" s="188">
        <v>111.160736</v>
      </c>
      <c r="O87" s="188">
        <v>111.83788300000001</v>
      </c>
      <c r="P87" s="188">
        <v>112.48278000000001</v>
      </c>
      <c r="Q87" s="188">
        <v>113.11958300000001</v>
      </c>
      <c r="R87" s="188">
        <v>113.761589</v>
      </c>
      <c r="S87" s="188">
        <v>114.301987</v>
      </c>
      <c r="T87" s="188">
        <v>114.810982</v>
      </c>
      <c r="U87" s="188">
        <v>115.29338799999999</v>
      </c>
      <c r="V87" s="188">
        <v>115.75518</v>
      </c>
      <c r="W87" s="188">
        <v>116.203316</v>
      </c>
      <c r="X87" s="188">
        <v>116.64357</v>
      </c>
      <c r="Y87" s="188">
        <v>117.081703</v>
      </c>
      <c r="Z87" s="188">
        <v>117.522255</v>
      </c>
      <c r="AA87" s="188">
        <v>117.968689</v>
      </c>
      <c r="AB87" s="188">
        <v>118.42372899999999</v>
      </c>
      <c r="AC87" s="188">
        <v>118.890556</v>
      </c>
      <c r="AD87" s="188">
        <v>119.372574</v>
      </c>
      <c r="AE87" s="188">
        <v>119.87326</v>
      </c>
      <c r="AF87" s="188">
        <v>120.394981</v>
      </c>
      <c r="AG87" s="188">
        <v>120.93901099999999</v>
      </c>
      <c r="AH87" s="188">
        <v>121.5056</v>
      </c>
      <c r="AI87" s="188">
        <v>122.093918</v>
      </c>
      <c r="AJ87" s="188">
        <v>122.70192</v>
      </c>
      <c r="AK87" s="135">
        <v>4.6179999999999997E-3</v>
      </c>
    </row>
    <row r="88" spans="1:37" ht="15" customHeight="1" x14ac:dyDescent="0.35">
      <c r="A88" s="129" t="s">
        <v>1605</v>
      </c>
      <c r="B88" s="133" t="s">
        <v>1581</v>
      </c>
      <c r="C88" s="188">
        <v>11.694694</v>
      </c>
      <c r="D88" s="188">
        <v>11.751745</v>
      </c>
      <c r="E88" s="188">
        <v>11.804358000000001</v>
      </c>
      <c r="F88" s="188">
        <v>11.854843000000001</v>
      </c>
      <c r="G88" s="188">
        <v>11.90733</v>
      </c>
      <c r="H88" s="188">
        <v>11.957606</v>
      </c>
      <c r="I88" s="188">
        <v>12.001713000000001</v>
      </c>
      <c r="J88" s="188">
        <v>12.052602</v>
      </c>
      <c r="K88" s="188">
        <v>12.122687000000001</v>
      </c>
      <c r="L88" s="188">
        <v>12.192</v>
      </c>
      <c r="M88" s="188">
        <v>12.261673</v>
      </c>
      <c r="N88" s="188">
        <v>12.337517</v>
      </c>
      <c r="O88" s="188">
        <v>12.412673</v>
      </c>
      <c r="P88" s="188">
        <v>12.484251</v>
      </c>
      <c r="Q88" s="188">
        <v>12.554926999999999</v>
      </c>
      <c r="R88" s="188">
        <v>12.626182</v>
      </c>
      <c r="S88" s="188">
        <v>12.686161</v>
      </c>
      <c r="T88" s="188">
        <v>12.742651</v>
      </c>
      <c r="U88" s="188">
        <v>12.796194</v>
      </c>
      <c r="V88" s="188">
        <v>12.847446</v>
      </c>
      <c r="W88" s="188">
        <v>12.897185</v>
      </c>
      <c r="X88" s="188">
        <v>12.946047</v>
      </c>
      <c r="Y88" s="188">
        <v>12.994674</v>
      </c>
      <c r="Z88" s="188">
        <v>13.043573</v>
      </c>
      <c r="AA88" s="188">
        <v>13.093121</v>
      </c>
      <c r="AB88" s="188">
        <v>13.143623</v>
      </c>
      <c r="AC88" s="188">
        <v>13.195437</v>
      </c>
      <c r="AD88" s="188">
        <v>13.248934999999999</v>
      </c>
      <c r="AE88" s="188">
        <v>13.304506</v>
      </c>
      <c r="AF88" s="188">
        <v>13.362410000000001</v>
      </c>
      <c r="AG88" s="188">
        <v>13.422791</v>
      </c>
      <c r="AH88" s="188">
        <v>13.485676</v>
      </c>
      <c r="AI88" s="188">
        <v>13.550972</v>
      </c>
      <c r="AJ88" s="188">
        <v>13.618452</v>
      </c>
      <c r="AK88" s="135">
        <v>4.6179999999999997E-3</v>
      </c>
    </row>
    <row r="89" spans="1:37" ht="15" customHeight="1" x14ac:dyDescent="0.35">
      <c r="A89" s="129" t="s">
        <v>1606</v>
      </c>
      <c r="B89" s="133" t="s">
        <v>1583</v>
      </c>
      <c r="C89" s="188">
        <v>0</v>
      </c>
      <c r="D89" s="188">
        <v>0</v>
      </c>
      <c r="E89" s="188">
        <v>0</v>
      </c>
      <c r="F89" s="188">
        <v>0</v>
      </c>
      <c r="G89" s="188">
        <v>0</v>
      </c>
      <c r="H89" s="188">
        <v>0</v>
      </c>
      <c r="I89" s="188">
        <v>0</v>
      </c>
      <c r="J89" s="188">
        <v>0</v>
      </c>
      <c r="K89" s="188">
        <v>0</v>
      </c>
      <c r="L89" s="188">
        <v>0</v>
      </c>
      <c r="M89" s="188">
        <v>0</v>
      </c>
      <c r="N89" s="188">
        <v>0</v>
      </c>
      <c r="O89" s="188">
        <v>0</v>
      </c>
      <c r="P89" s="188">
        <v>0</v>
      </c>
      <c r="Q89" s="188">
        <v>0</v>
      </c>
      <c r="R89" s="188">
        <v>0</v>
      </c>
      <c r="S89" s="188">
        <v>0</v>
      </c>
      <c r="T89" s="188">
        <v>0</v>
      </c>
      <c r="U89" s="188">
        <v>0</v>
      </c>
      <c r="V89" s="188">
        <v>0</v>
      </c>
      <c r="W89" s="188">
        <v>0</v>
      </c>
      <c r="X89" s="188">
        <v>0</v>
      </c>
      <c r="Y89" s="188">
        <v>0</v>
      </c>
      <c r="Z89" s="188">
        <v>0</v>
      </c>
      <c r="AA89" s="188">
        <v>0</v>
      </c>
      <c r="AB89" s="188">
        <v>0</v>
      </c>
      <c r="AC89" s="188">
        <v>0</v>
      </c>
      <c r="AD89" s="188">
        <v>0</v>
      </c>
      <c r="AE89" s="188">
        <v>0</v>
      </c>
      <c r="AF89" s="188">
        <v>0</v>
      </c>
      <c r="AG89" s="188">
        <v>0</v>
      </c>
      <c r="AH89" s="188">
        <v>0</v>
      </c>
      <c r="AI89" s="188">
        <v>0</v>
      </c>
      <c r="AJ89" s="188">
        <v>0</v>
      </c>
      <c r="AK89" s="135" t="s">
        <v>552</v>
      </c>
    </row>
    <row r="90" spans="1:37" ht="15" customHeight="1" x14ac:dyDescent="0.35">
      <c r="A90" s="129" t="s">
        <v>1607</v>
      </c>
      <c r="B90" s="133" t="s">
        <v>1585</v>
      </c>
      <c r="C90" s="188">
        <v>92.708397000000005</v>
      </c>
      <c r="D90" s="188">
        <v>93.138869999999997</v>
      </c>
      <c r="E90" s="188">
        <v>93.535438999999997</v>
      </c>
      <c r="F90" s="188">
        <v>93.910033999999996</v>
      </c>
      <c r="G90" s="188">
        <v>94.299271000000005</v>
      </c>
      <c r="H90" s="188">
        <v>94.670967000000005</v>
      </c>
      <c r="I90" s="188">
        <v>94.992751999999996</v>
      </c>
      <c r="J90" s="188">
        <v>95.366325000000003</v>
      </c>
      <c r="K90" s="188">
        <v>95.890761999999995</v>
      </c>
      <c r="L90" s="188">
        <v>96.408051</v>
      </c>
      <c r="M90" s="188">
        <v>96.925147999999993</v>
      </c>
      <c r="N90" s="188">
        <v>97.489684999999994</v>
      </c>
      <c r="O90" s="188">
        <v>98.050026000000003</v>
      </c>
      <c r="P90" s="188">
        <v>98.580726999999996</v>
      </c>
      <c r="Q90" s="188">
        <v>99.103240999999997</v>
      </c>
      <c r="R90" s="188">
        <v>99.628829999999994</v>
      </c>
      <c r="S90" s="188">
        <v>100.06416299999999</v>
      </c>
      <c r="T90" s="188">
        <v>100.471107</v>
      </c>
      <c r="U90" s="188">
        <v>100.85348500000001</v>
      </c>
      <c r="V90" s="188">
        <v>101.216263</v>
      </c>
      <c r="W90" s="188">
        <v>101.566948</v>
      </c>
      <c r="X90" s="188">
        <v>101.909584</v>
      </c>
      <c r="Y90" s="188">
        <v>102.24928300000001</v>
      </c>
      <c r="Z90" s="188">
        <v>102.590256</v>
      </c>
      <c r="AA90" s="188">
        <v>102.93573000000001</v>
      </c>
      <c r="AB90" s="188">
        <v>103.28775</v>
      </c>
      <c r="AC90" s="188">
        <v>103.64975</v>
      </c>
      <c r="AD90" s="188">
        <v>104.02514600000001</v>
      </c>
      <c r="AE90" s="188">
        <v>104.416489</v>
      </c>
      <c r="AF90" s="188">
        <v>104.826347</v>
      </c>
      <c r="AG90" s="188">
        <v>105.255989</v>
      </c>
      <c r="AH90" s="188">
        <v>105.704948</v>
      </c>
      <c r="AI90" s="188">
        <v>106.173073</v>
      </c>
      <c r="AJ90" s="188">
        <v>106.658134</v>
      </c>
      <c r="AK90" s="135">
        <v>4.2449999999999996E-3</v>
      </c>
    </row>
    <row r="91" spans="1:37" ht="15" customHeight="1" x14ac:dyDescent="0.35">
      <c r="A91" s="129" t="s">
        <v>1608</v>
      </c>
      <c r="B91" s="133" t="s">
        <v>1587</v>
      </c>
      <c r="C91" s="188">
        <v>0.875552</v>
      </c>
      <c r="D91" s="188">
        <v>0.90161800000000003</v>
      </c>
      <c r="E91" s="188">
        <v>0.92608699999999999</v>
      </c>
      <c r="F91" s="188">
        <v>0.95548200000000005</v>
      </c>
      <c r="G91" s="188">
        <v>0.98624800000000001</v>
      </c>
      <c r="H91" s="188">
        <v>1.0168809999999999</v>
      </c>
      <c r="I91" s="188">
        <v>1.048062</v>
      </c>
      <c r="J91" s="188">
        <v>1.081704</v>
      </c>
      <c r="K91" s="188">
        <v>1.1181099999999999</v>
      </c>
      <c r="L91" s="188">
        <v>1.1554880000000001</v>
      </c>
      <c r="M91" s="188">
        <v>1.1959169999999999</v>
      </c>
      <c r="N91" s="188">
        <v>1.238321</v>
      </c>
      <c r="O91" s="188">
        <v>1.279385</v>
      </c>
      <c r="P91" s="188">
        <v>1.3214600000000001</v>
      </c>
      <c r="Q91" s="188">
        <v>1.364525</v>
      </c>
      <c r="R91" s="188">
        <v>1.4091359999999999</v>
      </c>
      <c r="S91" s="188">
        <v>1.4537599999999999</v>
      </c>
      <c r="T91" s="188">
        <v>1.498877</v>
      </c>
      <c r="U91" s="188">
        <v>1.5449550000000001</v>
      </c>
      <c r="V91" s="188">
        <v>1.59232</v>
      </c>
      <c r="W91" s="188">
        <v>1.639645</v>
      </c>
      <c r="X91" s="188">
        <v>1.6880310000000001</v>
      </c>
      <c r="Y91" s="188">
        <v>1.7374540000000001</v>
      </c>
      <c r="Z91" s="188">
        <v>1.787768</v>
      </c>
      <c r="AA91" s="188">
        <v>1.838789</v>
      </c>
      <c r="AB91" s="188">
        <v>1.8909260000000001</v>
      </c>
      <c r="AC91" s="188">
        <v>1.943532</v>
      </c>
      <c r="AD91" s="188">
        <v>1.9962500000000001</v>
      </c>
      <c r="AE91" s="188">
        <v>2.0495920000000001</v>
      </c>
      <c r="AF91" s="188">
        <v>2.1030989999999998</v>
      </c>
      <c r="AG91" s="188">
        <v>2.1566429999999999</v>
      </c>
      <c r="AH91" s="188">
        <v>2.2109000000000001</v>
      </c>
      <c r="AI91" s="188">
        <v>2.265298</v>
      </c>
      <c r="AJ91" s="188">
        <v>2.320227</v>
      </c>
      <c r="AK91" s="135">
        <v>2.9978999999999999E-2</v>
      </c>
    </row>
    <row r="92" spans="1:37" ht="15" customHeight="1" x14ac:dyDescent="0.35">
      <c r="A92" s="129" t="s">
        <v>1609</v>
      </c>
      <c r="B92" s="133" t="s">
        <v>1589</v>
      </c>
      <c r="C92" s="188">
        <v>9.0253E-2</v>
      </c>
      <c r="D92" s="188">
        <v>9.0692999999999996E-2</v>
      </c>
      <c r="E92" s="188">
        <v>9.1098999999999999E-2</v>
      </c>
      <c r="F92" s="188">
        <v>9.1489000000000001E-2</v>
      </c>
      <c r="G92" s="188">
        <v>9.1894000000000003E-2</v>
      </c>
      <c r="H92" s="188">
        <v>9.2282000000000003E-2</v>
      </c>
      <c r="I92" s="188">
        <v>9.2621999999999996E-2</v>
      </c>
      <c r="J92" s="188">
        <v>9.3015E-2</v>
      </c>
      <c r="K92" s="188">
        <v>9.3556E-2</v>
      </c>
      <c r="L92" s="188">
        <v>9.4090999999999994E-2</v>
      </c>
      <c r="M92" s="188">
        <v>9.4629000000000005E-2</v>
      </c>
      <c r="N92" s="188">
        <v>9.5213999999999993E-2</v>
      </c>
      <c r="O92" s="188">
        <v>9.5794000000000004E-2</v>
      </c>
      <c r="P92" s="188">
        <v>9.6346000000000001E-2</v>
      </c>
      <c r="Q92" s="188">
        <v>9.6892000000000006E-2</v>
      </c>
      <c r="R92" s="188">
        <v>9.7442000000000001E-2</v>
      </c>
      <c r="S92" s="188">
        <v>9.7905000000000006E-2</v>
      </c>
      <c r="T92" s="188">
        <v>9.8340999999999998E-2</v>
      </c>
      <c r="U92" s="188">
        <v>9.8753999999999995E-2</v>
      </c>
      <c r="V92" s="188">
        <v>9.9149000000000001E-2</v>
      </c>
      <c r="W92" s="188">
        <v>9.9532999999999996E-2</v>
      </c>
      <c r="X92" s="188">
        <v>9.9909999999999999E-2</v>
      </c>
      <c r="Y92" s="188">
        <v>0.100286</v>
      </c>
      <c r="Z92" s="188">
        <v>0.100663</v>
      </c>
      <c r="AA92" s="188">
        <v>0.101045</v>
      </c>
      <c r="AB92" s="188">
        <v>0.101435</v>
      </c>
      <c r="AC92" s="188">
        <v>0.10183499999999999</v>
      </c>
      <c r="AD92" s="188">
        <v>0.10224800000000001</v>
      </c>
      <c r="AE92" s="188">
        <v>0.102677</v>
      </c>
      <c r="AF92" s="188">
        <v>0.10312399999999999</v>
      </c>
      <c r="AG92" s="188">
        <v>0.10359</v>
      </c>
      <c r="AH92" s="188">
        <v>0.104075</v>
      </c>
      <c r="AI92" s="188">
        <v>0.10457900000000001</v>
      </c>
      <c r="AJ92" s="188">
        <v>0.105099</v>
      </c>
      <c r="AK92" s="135">
        <v>4.6179999999999997E-3</v>
      </c>
    </row>
    <row r="93" spans="1:37" s="193" customFormat="1" ht="15" customHeight="1" x14ac:dyDescent="0.35">
      <c r="A93" s="189" t="s">
        <v>1610</v>
      </c>
      <c r="B93" s="194" t="s">
        <v>1591</v>
      </c>
      <c r="C93" s="195">
        <v>0</v>
      </c>
      <c r="D93" s="195">
        <v>0</v>
      </c>
      <c r="E93" s="195">
        <v>0</v>
      </c>
      <c r="F93" s="195">
        <v>0</v>
      </c>
      <c r="G93" s="195">
        <v>0</v>
      </c>
      <c r="H93" s="195">
        <v>0</v>
      </c>
      <c r="I93" s="195">
        <v>0</v>
      </c>
      <c r="J93" s="195">
        <v>0</v>
      </c>
      <c r="K93" s="195">
        <v>0</v>
      </c>
      <c r="L93" s="195">
        <v>0</v>
      </c>
      <c r="M93" s="195">
        <v>0</v>
      </c>
      <c r="N93" s="195">
        <v>0</v>
      </c>
      <c r="O93" s="195">
        <v>0</v>
      </c>
      <c r="P93" s="195">
        <v>0</v>
      </c>
      <c r="Q93" s="195">
        <v>0</v>
      </c>
      <c r="R93" s="195">
        <v>0</v>
      </c>
      <c r="S93" s="195">
        <v>0</v>
      </c>
      <c r="T93" s="195">
        <v>0</v>
      </c>
      <c r="U93" s="195">
        <v>0</v>
      </c>
      <c r="V93" s="195">
        <v>0</v>
      </c>
      <c r="W93" s="195">
        <v>0</v>
      </c>
      <c r="X93" s="195">
        <v>0</v>
      </c>
      <c r="Y93" s="195">
        <v>0</v>
      </c>
      <c r="Z93" s="195">
        <v>0</v>
      </c>
      <c r="AA93" s="195">
        <v>0</v>
      </c>
      <c r="AB93" s="195">
        <v>0</v>
      </c>
      <c r="AC93" s="195">
        <v>0</v>
      </c>
      <c r="AD93" s="195">
        <v>0</v>
      </c>
      <c r="AE93" s="195">
        <v>0</v>
      </c>
      <c r="AF93" s="195">
        <v>0</v>
      </c>
      <c r="AG93" s="195">
        <v>0</v>
      </c>
      <c r="AH93" s="195">
        <v>0</v>
      </c>
      <c r="AI93" s="195">
        <v>0</v>
      </c>
      <c r="AJ93" s="195">
        <v>0</v>
      </c>
      <c r="AK93" s="196" t="s">
        <v>552</v>
      </c>
    </row>
    <row r="94" spans="1:37" ht="15" customHeight="1" x14ac:dyDescent="0.35">
      <c r="A94" s="129" t="s">
        <v>1611</v>
      </c>
      <c r="B94" s="133" t="s">
        <v>1593</v>
      </c>
      <c r="C94" s="188">
        <v>0</v>
      </c>
      <c r="D94" s="188">
        <v>0</v>
      </c>
      <c r="E94" s="188">
        <v>0</v>
      </c>
      <c r="F94" s="188">
        <v>0</v>
      </c>
      <c r="G94" s="188">
        <v>0</v>
      </c>
      <c r="H94" s="188">
        <v>0</v>
      </c>
      <c r="I94" s="188">
        <v>0</v>
      </c>
      <c r="J94" s="188">
        <v>0</v>
      </c>
      <c r="K94" s="188">
        <v>0</v>
      </c>
      <c r="L94" s="188">
        <v>0</v>
      </c>
      <c r="M94" s="188">
        <v>0</v>
      </c>
      <c r="N94" s="188">
        <v>0</v>
      </c>
      <c r="O94" s="188">
        <v>0</v>
      </c>
      <c r="P94" s="188">
        <v>0</v>
      </c>
      <c r="Q94" s="188">
        <v>0</v>
      </c>
      <c r="R94" s="188">
        <v>0</v>
      </c>
      <c r="S94" s="188">
        <v>0</v>
      </c>
      <c r="T94" s="188">
        <v>0</v>
      </c>
      <c r="U94" s="188">
        <v>0</v>
      </c>
      <c r="V94" s="188">
        <v>0</v>
      </c>
      <c r="W94" s="188">
        <v>0</v>
      </c>
      <c r="X94" s="188">
        <v>0</v>
      </c>
      <c r="Y94" s="188">
        <v>0</v>
      </c>
      <c r="Z94" s="188">
        <v>0</v>
      </c>
      <c r="AA94" s="188">
        <v>0</v>
      </c>
      <c r="AB94" s="188">
        <v>0</v>
      </c>
      <c r="AC94" s="188">
        <v>0</v>
      </c>
      <c r="AD94" s="188">
        <v>0</v>
      </c>
      <c r="AE94" s="188">
        <v>0</v>
      </c>
      <c r="AF94" s="188">
        <v>0</v>
      </c>
      <c r="AG94" s="188">
        <v>0</v>
      </c>
      <c r="AH94" s="188">
        <v>0</v>
      </c>
      <c r="AI94" s="188">
        <v>0</v>
      </c>
      <c r="AJ94" s="188">
        <v>0</v>
      </c>
      <c r="AK94" s="135" t="s">
        <v>552</v>
      </c>
    </row>
    <row r="95" spans="1:37" ht="15" customHeight="1" x14ac:dyDescent="0.35">
      <c r="A95" s="129" t="s">
        <v>1612</v>
      </c>
      <c r="B95" s="132" t="s">
        <v>1613</v>
      </c>
      <c r="C95" s="187">
        <v>46.543182000000002</v>
      </c>
      <c r="D95" s="187">
        <v>46.795616000000003</v>
      </c>
      <c r="E95" s="187">
        <v>47.529716000000001</v>
      </c>
      <c r="F95" s="187">
        <v>48.111797000000003</v>
      </c>
      <c r="G95" s="187">
        <v>48.721862999999999</v>
      </c>
      <c r="H95" s="187">
        <v>49.294060000000002</v>
      </c>
      <c r="I95" s="187">
        <v>49.853828</v>
      </c>
      <c r="J95" s="187">
        <v>50.421309999999998</v>
      </c>
      <c r="K95" s="187">
        <v>51.025573999999999</v>
      </c>
      <c r="L95" s="187">
        <v>51.643791</v>
      </c>
      <c r="M95" s="187">
        <v>52.195735999999997</v>
      </c>
      <c r="N95" s="187">
        <v>52.874577000000002</v>
      </c>
      <c r="O95" s="187">
        <v>53.353012</v>
      </c>
      <c r="P95" s="187">
        <v>53.960861000000001</v>
      </c>
      <c r="Q95" s="187">
        <v>54.52364</v>
      </c>
      <c r="R95" s="187">
        <v>55.095329</v>
      </c>
      <c r="S95" s="187">
        <v>55.691116000000001</v>
      </c>
      <c r="T95" s="187">
        <v>56.268394000000001</v>
      </c>
      <c r="U95" s="187">
        <v>56.838782999999999</v>
      </c>
      <c r="V95" s="187">
        <v>57.379852</v>
      </c>
      <c r="W95" s="187">
        <v>57.961891000000001</v>
      </c>
      <c r="X95" s="187">
        <v>58.514735999999999</v>
      </c>
      <c r="Y95" s="187">
        <v>59.055999999999997</v>
      </c>
      <c r="Z95" s="187">
        <v>59.589581000000003</v>
      </c>
      <c r="AA95" s="187">
        <v>60.132506999999997</v>
      </c>
      <c r="AB95" s="187">
        <v>60.652596000000003</v>
      </c>
      <c r="AC95" s="187">
        <v>61.198776000000002</v>
      </c>
      <c r="AD95" s="187">
        <v>61.744979999999998</v>
      </c>
      <c r="AE95" s="187">
        <v>62.277622000000001</v>
      </c>
      <c r="AF95" s="187">
        <v>62.803744999999999</v>
      </c>
      <c r="AG95" s="187">
        <v>63.347011999999999</v>
      </c>
      <c r="AH95" s="187">
        <v>63.862675000000003</v>
      </c>
      <c r="AI95" s="187">
        <v>64.386002000000005</v>
      </c>
      <c r="AJ95" s="187">
        <v>64.878013999999993</v>
      </c>
      <c r="AK95" s="137">
        <v>1.0262E-2</v>
      </c>
    </row>
    <row r="96" spans="1:37" ht="15" customHeight="1" x14ac:dyDescent="0.35">
      <c r="A96" s="129" t="s">
        <v>1614</v>
      </c>
      <c r="B96" s="133" t="s">
        <v>1615</v>
      </c>
      <c r="C96" s="188">
        <v>10.186204</v>
      </c>
      <c r="D96" s="188">
        <v>10.297212999999999</v>
      </c>
      <c r="E96" s="188">
        <v>10.405301</v>
      </c>
      <c r="F96" s="188">
        <v>10.514687</v>
      </c>
      <c r="G96" s="188">
        <v>10.623635</v>
      </c>
      <c r="H96" s="188">
        <v>10.732908999999999</v>
      </c>
      <c r="I96" s="188">
        <v>10.843113000000001</v>
      </c>
      <c r="J96" s="188">
        <v>10.951307</v>
      </c>
      <c r="K96" s="188">
        <v>11.054736999999999</v>
      </c>
      <c r="L96" s="188">
        <v>11.157768000000001</v>
      </c>
      <c r="M96" s="188">
        <v>11.25986</v>
      </c>
      <c r="N96" s="188">
        <v>11.359583000000001</v>
      </c>
      <c r="O96" s="188">
        <v>11.458235999999999</v>
      </c>
      <c r="P96" s="188">
        <v>11.556338</v>
      </c>
      <c r="Q96" s="188">
        <v>11.653212</v>
      </c>
      <c r="R96" s="188">
        <v>11.748480000000001</v>
      </c>
      <c r="S96" s="188">
        <v>11.844671999999999</v>
      </c>
      <c r="T96" s="188">
        <v>11.940115</v>
      </c>
      <c r="U96" s="188">
        <v>12.034717000000001</v>
      </c>
      <c r="V96" s="188">
        <v>12.128380999999999</v>
      </c>
      <c r="W96" s="188">
        <v>12.221003</v>
      </c>
      <c r="X96" s="188">
        <v>12.312512999999999</v>
      </c>
      <c r="Y96" s="188">
        <v>12.40286</v>
      </c>
      <c r="Z96" s="188">
        <v>12.492032999999999</v>
      </c>
      <c r="AA96" s="188">
        <v>12.580064</v>
      </c>
      <c r="AB96" s="188">
        <v>12.667017</v>
      </c>
      <c r="AC96" s="188">
        <v>12.752957</v>
      </c>
      <c r="AD96" s="188">
        <v>12.837978</v>
      </c>
      <c r="AE96" s="188">
        <v>12.922190000000001</v>
      </c>
      <c r="AF96" s="188">
        <v>13.005718999999999</v>
      </c>
      <c r="AG96" s="188">
        <v>13.088661</v>
      </c>
      <c r="AH96" s="188">
        <v>13.171181000000001</v>
      </c>
      <c r="AI96" s="188">
        <v>13.25347</v>
      </c>
      <c r="AJ96" s="188">
        <v>13.335722000000001</v>
      </c>
      <c r="AK96" s="135">
        <v>8.1130000000000004E-3</v>
      </c>
    </row>
    <row r="97" spans="1:37" ht="15" customHeight="1" x14ac:dyDescent="0.35">
      <c r="A97" s="129" t="s">
        <v>1381</v>
      </c>
      <c r="B97" s="133" t="s">
        <v>1591</v>
      </c>
      <c r="C97" s="188">
        <v>1.679244</v>
      </c>
      <c r="D97" s="188">
        <v>1.6975439999999999</v>
      </c>
      <c r="E97" s="188">
        <v>1.7153640000000001</v>
      </c>
      <c r="F97" s="188">
        <v>1.7333970000000001</v>
      </c>
      <c r="G97" s="188">
        <v>1.7513570000000001</v>
      </c>
      <c r="H97" s="188">
        <v>1.769371</v>
      </c>
      <c r="I97" s="188">
        <v>1.787539</v>
      </c>
      <c r="J97" s="188">
        <v>1.805375</v>
      </c>
      <c r="K97" s="188">
        <v>1.8224260000000001</v>
      </c>
      <c r="L97" s="188">
        <v>1.839412</v>
      </c>
      <c r="M97" s="188">
        <v>1.856241</v>
      </c>
      <c r="N97" s="188">
        <v>1.872682</v>
      </c>
      <c r="O97" s="188">
        <v>1.8889450000000001</v>
      </c>
      <c r="P97" s="188">
        <v>1.9051169999999999</v>
      </c>
      <c r="Q97" s="188">
        <v>1.921087</v>
      </c>
      <c r="R97" s="188">
        <v>1.936793</v>
      </c>
      <c r="S97" s="188">
        <v>1.9526509999999999</v>
      </c>
      <c r="T97" s="188">
        <v>1.9683850000000001</v>
      </c>
      <c r="U97" s="188">
        <v>1.9839800000000001</v>
      </c>
      <c r="V97" s="188">
        <v>1.9994209999999999</v>
      </c>
      <c r="W97" s="188">
        <v>2.0146899999999999</v>
      </c>
      <c r="X97" s="188">
        <v>2.0297770000000002</v>
      </c>
      <c r="Y97" s="188">
        <v>2.04467</v>
      </c>
      <c r="Z97" s="188">
        <v>2.0593710000000001</v>
      </c>
      <c r="AA97" s="188">
        <v>2.0738829999999999</v>
      </c>
      <c r="AB97" s="188">
        <v>2.0882179999999999</v>
      </c>
      <c r="AC97" s="188">
        <v>2.1023860000000001</v>
      </c>
      <c r="AD97" s="188">
        <v>2.1164019999999999</v>
      </c>
      <c r="AE97" s="188">
        <v>2.1302840000000001</v>
      </c>
      <c r="AF97" s="188">
        <v>2.1440540000000001</v>
      </c>
      <c r="AG97" s="188">
        <v>2.1577280000000001</v>
      </c>
      <c r="AH97" s="188">
        <v>2.171332</v>
      </c>
      <c r="AI97" s="188">
        <v>2.1848969999999999</v>
      </c>
      <c r="AJ97" s="188">
        <v>2.198458</v>
      </c>
      <c r="AK97" s="135">
        <v>8.1130000000000004E-3</v>
      </c>
    </row>
    <row r="98" spans="1:37" ht="15" customHeight="1" x14ac:dyDescent="0.35">
      <c r="A98" s="129" t="s">
        <v>1384</v>
      </c>
      <c r="B98" s="133" t="s">
        <v>1616</v>
      </c>
      <c r="C98" s="188">
        <v>8.5069599999999994</v>
      </c>
      <c r="D98" s="188">
        <v>8.5996690000000005</v>
      </c>
      <c r="E98" s="188">
        <v>8.6899379999999997</v>
      </c>
      <c r="F98" s="188">
        <v>8.7812900000000003</v>
      </c>
      <c r="G98" s="188">
        <v>8.8722779999999997</v>
      </c>
      <c r="H98" s="188">
        <v>8.9635379999999998</v>
      </c>
      <c r="I98" s="188">
        <v>9.055574</v>
      </c>
      <c r="J98" s="188">
        <v>9.1459320000000002</v>
      </c>
      <c r="K98" s="188">
        <v>9.2323109999999993</v>
      </c>
      <c r="L98" s="188">
        <v>9.3183570000000007</v>
      </c>
      <c r="M98" s="188">
        <v>9.4036190000000008</v>
      </c>
      <c r="N98" s="188">
        <v>9.4869009999999996</v>
      </c>
      <c r="O98" s="188">
        <v>9.5692909999999998</v>
      </c>
      <c r="P98" s="188">
        <v>9.6512209999999996</v>
      </c>
      <c r="Q98" s="188">
        <v>9.7321240000000007</v>
      </c>
      <c r="R98" s="188">
        <v>9.8116869999999992</v>
      </c>
      <c r="S98" s="188">
        <v>9.8920209999999997</v>
      </c>
      <c r="T98" s="188">
        <v>9.9717300000000009</v>
      </c>
      <c r="U98" s="188">
        <v>10.050736000000001</v>
      </c>
      <c r="V98" s="188">
        <v>10.128959999999999</v>
      </c>
      <c r="W98" s="188">
        <v>10.206312</v>
      </c>
      <c r="X98" s="188">
        <v>10.282736999999999</v>
      </c>
      <c r="Y98" s="188">
        <v>10.35819</v>
      </c>
      <c r="Z98" s="188">
        <v>10.432662000000001</v>
      </c>
      <c r="AA98" s="188">
        <v>10.506181</v>
      </c>
      <c r="AB98" s="188">
        <v>10.578799</v>
      </c>
      <c r="AC98" s="188">
        <v>10.650572</v>
      </c>
      <c r="AD98" s="188">
        <v>10.721577</v>
      </c>
      <c r="AE98" s="188">
        <v>10.791905</v>
      </c>
      <c r="AF98" s="188">
        <v>10.861665</v>
      </c>
      <c r="AG98" s="188">
        <v>10.930933</v>
      </c>
      <c r="AH98" s="188">
        <v>10.999848</v>
      </c>
      <c r="AI98" s="188">
        <v>11.068573000000001</v>
      </c>
      <c r="AJ98" s="188">
        <v>11.137264</v>
      </c>
      <c r="AK98" s="135">
        <v>8.1130000000000004E-3</v>
      </c>
    </row>
    <row r="99" spans="1:37" ht="15" customHeight="1" x14ac:dyDescent="0.35">
      <c r="A99" s="129" t="s">
        <v>1617</v>
      </c>
      <c r="B99" s="133" t="s">
        <v>1618</v>
      </c>
      <c r="C99" s="188">
        <v>0</v>
      </c>
      <c r="D99" s="188">
        <v>0</v>
      </c>
      <c r="E99" s="188">
        <v>0</v>
      </c>
      <c r="F99" s="188">
        <v>0</v>
      </c>
      <c r="G99" s="188">
        <v>0</v>
      </c>
      <c r="H99" s="188">
        <v>0</v>
      </c>
      <c r="I99" s="188">
        <v>0</v>
      </c>
      <c r="J99" s="188">
        <v>0</v>
      </c>
      <c r="K99" s="188">
        <v>0</v>
      </c>
      <c r="L99" s="188">
        <v>0</v>
      </c>
      <c r="M99" s="188">
        <v>0</v>
      </c>
      <c r="N99" s="188">
        <v>0</v>
      </c>
      <c r="O99" s="188">
        <v>0</v>
      </c>
      <c r="P99" s="188">
        <v>0</v>
      </c>
      <c r="Q99" s="188">
        <v>0</v>
      </c>
      <c r="R99" s="188">
        <v>0</v>
      </c>
      <c r="S99" s="188">
        <v>0</v>
      </c>
      <c r="T99" s="188">
        <v>0</v>
      </c>
      <c r="U99" s="188">
        <v>0</v>
      </c>
      <c r="V99" s="188">
        <v>0</v>
      </c>
      <c r="W99" s="188">
        <v>0</v>
      </c>
      <c r="X99" s="188">
        <v>0</v>
      </c>
      <c r="Y99" s="188">
        <v>0</v>
      </c>
      <c r="Z99" s="188">
        <v>0</v>
      </c>
      <c r="AA99" s="188">
        <v>0</v>
      </c>
      <c r="AB99" s="188">
        <v>0</v>
      </c>
      <c r="AC99" s="188">
        <v>0</v>
      </c>
      <c r="AD99" s="188">
        <v>0</v>
      </c>
      <c r="AE99" s="188">
        <v>0</v>
      </c>
      <c r="AF99" s="188">
        <v>0</v>
      </c>
      <c r="AG99" s="188">
        <v>0</v>
      </c>
      <c r="AH99" s="188">
        <v>0</v>
      </c>
      <c r="AI99" s="188">
        <v>0</v>
      </c>
      <c r="AJ99" s="188">
        <v>0</v>
      </c>
      <c r="AK99" s="135" t="s">
        <v>552</v>
      </c>
    </row>
    <row r="100" spans="1:37" ht="15" customHeight="1" x14ac:dyDescent="0.35">
      <c r="A100" s="129" t="s">
        <v>1619</v>
      </c>
      <c r="B100" s="133" t="s">
        <v>1620</v>
      </c>
      <c r="C100" s="188">
        <v>0</v>
      </c>
      <c r="D100" s="188">
        <v>0</v>
      </c>
      <c r="E100" s="188">
        <v>0</v>
      </c>
      <c r="F100" s="188">
        <v>0</v>
      </c>
      <c r="G100" s="188">
        <v>0</v>
      </c>
      <c r="H100" s="188">
        <v>0</v>
      </c>
      <c r="I100" s="188">
        <v>0</v>
      </c>
      <c r="J100" s="188">
        <v>0</v>
      </c>
      <c r="K100" s="188">
        <v>0</v>
      </c>
      <c r="L100" s="188">
        <v>0</v>
      </c>
      <c r="M100" s="188">
        <v>0</v>
      </c>
      <c r="N100" s="188">
        <v>0</v>
      </c>
      <c r="O100" s="188">
        <v>0</v>
      </c>
      <c r="P100" s="188">
        <v>0</v>
      </c>
      <c r="Q100" s="188">
        <v>0</v>
      </c>
      <c r="R100" s="188">
        <v>0</v>
      </c>
      <c r="S100" s="188">
        <v>0</v>
      </c>
      <c r="T100" s="188">
        <v>0</v>
      </c>
      <c r="U100" s="188">
        <v>0</v>
      </c>
      <c r="V100" s="188">
        <v>0</v>
      </c>
      <c r="W100" s="188">
        <v>0</v>
      </c>
      <c r="X100" s="188">
        <v>0</v>
      </c>
      <c r="Y100" s="188">
        <v>0</v>
      </c>
      <c r="Z100" s="188">
        <v>0</v>
      </c>
      <c r="AA100" s="188">
        <v>0</v>
      </c>
      <c r="AB100" s="188">
        <v>0</v>
      </c>
      <c r="AC100" s="188">
        <v>0</v>
      </c>
      <c r="AD100" s="188">
        <v>0</v>
      </c>
      <c r="AE100" s="188">
        <v>0</v>
      </c>
      <c r="AF100" s="188">
        <v>0</v>
      </c>
      <c r="AG100" s="188">
        <v>0</v>
      </c>
      <c r="AH100" s="188">
        <v>0</v>
      </c>
      <c r="AI100" s="188">
        <v>0</v>
      </c>
      <c r="AJ100" s="188">
        <v>0</v>
      </c>
      <c r="AK100" s="135" t="s">
        <v>552</v>
      </c>
    </row>
    <row r="101" spans="1:37" ht="15" customHeight="1" x14ac:dyDescent="0.35">
      <c r="A101" s="129" t="s">
        <v>1621</v>
      </c>
      <c r="B101" s="133" t="s">
        <v>1622</v>
      </c>
      <c r="C101" s="188">
        <v>15.999097000000001</v>
      </c>
      <c r="D101" s="188">
        <v>16.130721999999999</v>
      </c>
      <c r="E101" s="188">
        <v>16.316534000000001</v>
      </c>
      <c r="F101" s="188">
        <v>16.481345999999998</v>
      </c>
      <c r="G101" s="188">
        <v>16.641085</v>
      </c>
      <c r="H101" s="188">
        <v>16.795180999999999</v>
      </c>
      <c r="I101" s="188">
        <v>16.949228000000002</v>
      </c>
      <c r="J101" s="188">
        <v>17.103591999999999</v>
      </c>
      <c r="K101" s="188">
        <v>17.257421000000001</v>
      </c>
      <c r="L101" s="188">
        <v>17.411604000000001</v>
      </c>
      <c r="M101" s="188">
        <v>17.557075999999999</v>
      </c>
      <c r="N101" s="188">
        <v>17.719833000000001</v>
      </c>
      <c r="O101" s="188">
        <v>17.849571000000001</v>
      </c>
      <c r="P101" s="188">
        <v>17.987839000000001</v>
      </c>
      <c r="Q101" s="188">
        <v>18.116645999999999</v>
      </c>
      <c r="R101" s="188">
        <v>18.243845</v>
      </c>
      <c r="S101" s="188">
        <v>18.372828999999999</v>
      </c>
      <c r="T101" s="188">
        <v>18.497709</v>
      </c>
      <c r="U101" s="188">
        <v>18.617874</v>
      </c>
      <c r="V101" s="188">
        <v>18.729818000000002</v>
      </c>
      <c r="W101" s="188">
        <v>18.843767</v>
      </c>
      <c r="X101" s="188">
        <v>18.949031999999999</v>
      </c>
      <c r="Y101" s="188">
        <v>19.047654999999999</v>
      </c>
      <c r="Z101" s="188">
        <v>19.140422999999998</v>
      </c>
      <c r="AA101" s="188">
        <v>19.225750000000001</v>
      </c>
      <c r="AB101" s="188">
        <v>19.303459</v>
      </c>
      <c r="AC101" s="188">
        <v>19.379301000000002</v>
      </c>
      <c r="AD101" s="188">
        <v>19.451170000000001</v>
      </c>
      <c r="AE101" s="188">
        <v>19.519166999999999</v>
      </c>
      <c r="AF101" s="188">
        <v>19.590423999999999</v>
      </c>
      <c r="AG101" s="188">
        <v>19.670580000000001</v>
      </c>
      <c r="AH101" s="188">
        <v>19.757104999999999</v>
      </c>
      <c r="AI101" s="188">
        <v>19.856714</v>
      </c>
      <c r="AJ101" s="188">
        <v>19.965975</v>
      </c>
      <c r="AK101" s="135">
        <v>6.6880000000000004E-3</v>
      </c>
    </row>
    <row r="102" spans="1:37" ht="15" customHeight="1" x14ac:dyDescent="0.35">
      <c r="A102" s="129" t="s">
        <v>1380</v>
      </c>
      <c r="B102" s="133" t="s">
        <v>1591</v>
      </c>
      <c r="C102" s="188">
        <v>15.999097000000001</v>
      </c>
      <c r="D102" s="188">
        <v>16.130721999999999</v>
      </c>
      <c r="E102" s="188">
        <v>16.316534000000001</v>
      </c>
      <c r="F102" s="188">
        <v>16.481345999999998</v>
      </c>
      <c r="G102" s="188">
        <v>16.641085</v>
      </c>
      <c r="H102" s="188">
        <v>16.795180999999999</v>
      </c>
      <c r="I102" s="188">
        <v>16.949228000000002</v>
      </c>
      <c r="J102" s="188">
        <v>17.103591999999999</v>
      </c>
      <c r="K102" s="188">
        <v>17.257421000000001</v>
      </c>
      <c r="L102" s="188">
        <v>17.411604000000001</v>
      </c>
      <c r="M102" s="188">
        <v>17.557075999999999</v>
      </c>
      <c r="N102" s="188">
        <v>17.719833000000001</v>
      </c>
      <c r="O102" s="188">
        <v>17.849571000000001</v>
      </c>
      <c r="P102" s="188">
        <v>17.987839000000001</v>
      </c>
      <c r="Q102" s="188">
        <v>18.116645999999999</v>
      </c>
      <c r="R102" s="188">
        <v>18.243845</v>
      </c>
      <c r="S102" s="188">
        <v>18.372828999999999</v>
      </c>
      <c r="T102" s="188">
        <v>18.497709</v>
      </c>
      <c r="U102" s="188">
        <v>18.617874</v>
      </c>
      <c r="V102" s="188">
        <v>18.729818000000002</v>
      </c>
      <c r="W102" s="188">
        <v>18.843767</v>
      </c>
      <c r="X102" s="188">
        <v>18.949031999999999</v>
      </c>
      <c r="Y102" s="188">
        <v>19.047654999999999</v>
      </c>
      <c r="Z102" s="188">
        <v>19.140422999999998</v>
      </c>
      <c r="AA102" s="188">
        <v>19.225750000000001</v>
      </c>
      <c r="AB102" s="188">
        <v>19.303459</v>
      </c>
      <c r="AC102" s="188">
        <v>19.379301000000002</v>
      </c>
      <c r="AD102" s="188">
        <v>19.451170000000001</v>
      </c>
      <c r="AE102" s="188">
        <v>19.519166999999999</v>
      </c>
      <c r="AF102" s="188">
        <v>19.590423999999999</v>
      </c>
      <c r="AG102" s="188">
        <v>19.670580000000001</v>
      </c>
      <c r="AH102" s="188">
        <v>19.757104999999999</v>
      </c>
      <c r="AI102" s="188">
        <v>19.856714</v>
      </c>
      <c r="AJ102" s="188">
        <v>19.965975</v>
      </c>
      <c r="AK102" s="135">
        <v>6.6880000000000004E-3</v>
      </c>
    </row>
    <row r="103" spans="1:37" ht="15" customHeight="1" x14ac:dyDescent="0.35">
      <c r="A103" s="129" t="s">
        <v>1623</v>
      </c>
      <c r="B103" s="133" t="s">
        <v>1624</v>
      </c>
      <c r="C103" s="188">
        <v>20.357882</v>
      </c>
      <c r="D103" s="188">
        <v>20.36768</v>
      </c>
      <c r="E103" s="188">
        <v>20.807881999999999</v>
      </c>
      <c r="F103" s="188">
        <v>21.115765</v>
      </c>
      <c r="G103" s="188">
        <v>21.457144</v>
      </c>
      <c r="H103" s="188">
        <v>21.765969999999999</v>
      </c>
      <c r="I103" s="188">
        <v>22.061487</v>
      </c>
      <c r="J103" s="188">
        <v>22.366409000000001</v>
      </c>
      <c r="K103" s="188">
        <v>22.713412999999999</v>
      </c>
      <c r="L103" s="188">
        <v>23.074417</v>
      </c>
      <c r="M103" s="188">
        <v>23.378798</v>
      </c>
      <c r="N103" s="188">
        <v>23.795158000000001</v>
      </c>
      <c r="O103" s="188">
        <v>24.045202</v>
      </c>
      <c r="P103" s="188">
        <v>24.416687</v>
      </c>
      <c r="Q103" s="188">
        <v>24.753779999999999</v>
      </c>
      <c r="R103" s="188">
        <v>25.103003999999999</v>
      </c>
      <c r="S103" s="188">
        <v>25.473616</v>
      </c>
      <c r="T103" s="188">
        <v>25.830566000000001</v>
      </c>
      <c r="U103" s="188">
        <v>26.186191999999998</v>
      </c>
      <c r="V103" s="188">
        <v>26.521656</v>
      </c>
      <c r="W103" s="188">
        <v>26.897117999999999</v>
      </c>
      <c r="X103" s="188">
        <v>27.253191000000001</v>
      </c>
      <c r="Y103" s="188">
        <v>27.605484000000001</v>
      </c>
      <c r="Z103" s="188">
        <v>27.957125000000001</v>
      </c>
      <c r="AA103" s="188">
        <v>28.326695999999998</v>
      </c>
      <c r="AB103" s="188">
        <v>28.682119</v>
      </c>
      <c r="AC103" s="188">
        <v>29.066517000000001</v>
      </c>
      <c r="AD103" s="188">
        <v>29.455832000000001</v>
      </c>
      <c r="AE103" s="188">
        <v>29.836265999999998</v>
      </c>
      <c r="AF103" s="188">
        <v>30.207602999999999</v>
      </c>
      <c r="AG103" s="188">
        <v>30.587774</v>
      </c>
      <c r="AH103" s="188">
        <v>30.934388999999999</v>
      </c>
      <c r="AI103" s="188">
        <v>31.275814</v>
      </c>
      <c r="AJ103" s="188">
        <v>31.576312999999999</v>
      </c>
      <c r="AK103" s="135">
        <v>1.3795999999999999E-2</v>
      </c>
    </row>
    <row r="104" spans="1:37" ht="15" customHeight="1" x14ac:dyDescent="0.35">
      <c r="A104" s="129" t="s">
        <v>1379</v>
      </c>
      <c r="B104" s="133" t="s">
        <v>1591</v>
      </c>
      <c r="C104" s="188">
        <v>6.1437689999999998</v>
      </c>
      <c r="D104" s="188">
        <v>6.1830299999999996</v>
      </c>
      <c r="E104" s="188">
        <v>6.2875100000000002</v>
      </c>
      <c r="F104" s="188">
        <v>6.3673109999999999</v>
      </c>
      <c r="G104" s="188">
        <v>6.4455299999999998</v>
      </c>
      <c r="H104" s="188">
        <v>6.5159200000000004</v>
      </c>
      <c r="I104" s="188">
        <v>6.58683</v>
      </c>
      <c r="J104" s="188">
        <v>6.6612499999999999</v>
      </c>
      <c r="K104" s="188">
        <v>6.7441789999999999</v>
      </c>
      <c r="L104" s="188">
        <v>6.8294620000000004</v>
      </c>
      <c r="M104" s="188">
        <v>6.9060769999999998</v>
      </c>
      <c r="N104" s="188">
        <v>7.0030939999999999</v>
      </c>
      <c r="O104" s="188">
        <v>7.0842109999999998</v>
      </c>
      <c r="P104" s="188">
        <v>7.1679539999999999</v>
      </c>
      <c r="Q104" s="188">
        <v>7.2483979999999999</v>
      </c>
      <c r="R104" s="188">
        <v>7.3287519999999997</v>
      </c>
      <c r="S104" s="188">
        <v>7.411416</v>
      </c>
      <c r="T104" s="188">
        <v>7.4921049999999996</v>
      </c>
      <c r="U104" s="188">
        <v>7.5701780000000003</v>
      </c>
      <c r="V104" s="188">
        <v>7.6451849999999997</v>
      </c>
      <c r="W104" s="188">
        <v>7.7242959999999998</v>
      </c>
      <c r="X104" s="188">
        <v>7.8019730000000003</v>
      </c>
      <c r="Y104" s="188">
        <v>7.8781879999999997</v>
      </c>
      <c r="Z104" s="188">
        <v>7.9546950000000001</v>
      </c>
      <c r="AA104" s="188">
        <v>8.0337180000000004</v>
      </c>
      <c r="AB104" s="188">
        <v>8.1115209999999998</v>
      </c>
      <c r="AC104" s="188">
        <v>8.1914429999999996</v>
      </c>
      <c r="AD104" s="188">
        <v>8.2707499999999996</v>
      </c>
      <c r="AE104" s="188">
        <v>8.3484610000000004</v>
      </c>
      <c r="AF104" s="188">
        <v>8.424042</v>
      </c>
      <c r="AG104" s="188">
        <v>8.5011919999999996</v>
      </c>
      <c r="AH104" s="188">
        <v>8.5732330000000001</v>
      </c>
      <c r="AI104" s="188">
        <v>8.6404800000000002</v>
      </c>
      <c r="AJ104" s="188">
        <v>8.6977449999999994</v>
      </c>
      <c r="AK104" s="135">
        <v>1.0721E-2</v>
      </c>
    </row>
    <row r="105" spans="1:37" ht="15" customHeight="1" x14ac:dyDescent="0.35">
      <c r="A105" s="129" t="s">
        <v>1383</v>
      </c>
      <c r="B105" s="133" t="s">
        <v>1616</v>
      </c>
      <c r="C105" s="188">
        <v>14.214112</v>
      </c>
      <c r="D105" s="188">
        <v>14.184649</v>
      </c>
      <c r="E105" s="188">
        <v>14.520372</v>
      </c>
      <c r="F105" s="188">
        <v>14.748454000000001</v>
      </c>
      <c r="G105" s="188">
        <v>15.011614</v>
      </c>
      <c r="H105" s="188">
        <v>15.250050999999999</v>
      </c>
      <c r="I105" s="188">
        <v>15.474657000000001</v>
      </c>
      <c r="J105" s="188">
        <v>15.705159999999999</v>
      </c>
      <c r="K105" s="188">
        <v>15.969234</v>
      </c>
      <c r="L105" s="188">
        <v>16.244955000000001</v>
      </c>
      <c r="M105" s="188">
        <v>16.472721</v>
      </c>
      <c r="N105" s="188">
        <v>16.792065000000001</v>
      </c>
      <c r="O105" s="188">
        <v>16.960991</v>
      </c>
      <c r="P105" s="188">
        <v>17.248732</v>
      </c>
      <c r="Q105" s="188">
        <v>17.505382999999998</v>
      </c>
      <c r="R105" s="188">
        <v>17.774252000000001</v>
      </c>
      <c r="S105" s="188">
        <v>18.062201000000002</v>
      </c>
      <c r="T105" s="188">
        <v>18.338460999999999</v>
      </c>
      <c r="U105" s="188">
        <v>18.616014</v>
      </c>
      <c r="V105" s="188">
        <v>18.876470999999999</v>
      </c>
      <c r="W105" s="188">
        <v>19.172823000000001</v>
      </c>
      <c r="X105" s="188">
        <v>19.451218000000001</v>
      </c>
      <c r="Y105" s="188">
        <v>19.727297</v>
      </c>
      <c r="Z105" s="188">
        <v>20.00243</v>
      </c>
      <c r="AA105" s="188">
        <v>20.292978000000002</v>
      </c>
      <c r="AB105" s="188">
        <v>20.570599000000001</v>
      </c>
      <c r="AC105" s="188">
        <v>20.875071999999999</v>
      </c>
      <c r="AD105" s="188">
        <v>21.185081</v>
      </c>
      <c r="AE105" s="188">
        <v>21.487804000000001</v>
      </c>
      <c r="AF105" s="188">
        <v>21.783562</v>
      </c>
      <c r="AG105" s="188">
        <v>22.086582</v>
      </c>
      <c r="AH105" s="188">
        <v>22.361156000000001</v>
      </c>
      <c r="AI105" s="188">
        <v>22.635334</v>
      </c>
      <c r="AJ105" s="188">
        <v>22.878568999999999</v>
      </c>
      <c r="AK105" s="135">
        <v>1.5051E-2</v>
      </c>
    </row>
    <row r="106" spans="1:37" ht="15" customHeight="1" x14ac:dyDescent="0.35">
      <c r="A106" s="129" t="s">
        <v>1625</v>
      </c>
      <c r="B106" s="133" t="s">
        <v>1618</v>
      </c>
      <c r="C106" s="188">
        <v>0</v>
      </c>
      <c r="D106" s="188">
        <v>0</v>
      </c>
      <c r="E106" s="188">
        <v>0</v>
      </c>
      <c r="F106" s="188">
        <v>0</v>
      </c>
      <c r="G106" s="188">
        <v>0</v>
      </c>
      <c r="H106" s="188">
        <v>0</v>
      </c>
      <c r="I106" s="188">
        <v>0</v>
      </c>
      <c r="J106" s="188">
        <v>0</v>
      </c>
      <c r="K106" s="188">
        <v>0</v>
      </c>
      <c r="L106" s="188">
        <v>0</v>
      </c>
      <c r="M106" s="188">
        <v>0</v>
      </c>
      <c r="N106" s="188">
        <v>0</v>
      </c>
      <c r="O106" s="188">
        <v>0</v>
      </c>
      <c r="P106" s="188">
        <v>0</v>
      </c>
      <c r="Q106" s="188">
        <v>0</v>
      </c>
      <c r="R106" s="188">
        <v>0</v>
      </c>
      <c r="S106" s="188">
        <v>0</v>
      </c>
      <c r="T106" s="188">
        <v>0</v>
      </c>
      <c r="U106" s="188">
        <v>0</v>
      </c>
      <c r="V106" s="188">
        <v>0</v>
      </c>
      <c r="W106" s="188">
        <v>0</v>
      </c>
      <c r="X106" s="188">
        <v>0</v>
      </c>
      <c r="Y106" s="188">
        <v>0</v>
      </c>
      <c r="Z106" s="188">
        <v>0</v>
      </c>
      <c r="AA106" s="188">
        <v>0</v>
      </c>
      <c r="AB106" s="188">
        <v>0</v>
      </c>
      <c r="AC106" s="188">
        <v>0</v>
      </c>
      <c r="AD106" s="188">
        <v>0</v>
      </c>
      <c r="AE106" s="188">
        <v>0</v>
      </c>
      <c r="AF106" s="188">
        <v>0</v>
      </c>
      <c r="AG106" s="188">
        <v>0</v>
      </c>
      <c r="AH106" s="188">
        <v>0</v>
      </c>
      <c r="AI106" s="188">
        <v>0</v>
      </c>
      <c r="AJ106" s="188">
        <v>0</v>
      </c>
      <c r="AK106" s="135" t="s">
        <v>552</v>
      </c>
    </row>
    <row r="107" spans="1:37" ht="15" customHeight="1" x14ac:dyDescent="0.35">
      <c r="A107" s="129" t="s">
        <v>1626</v>
      </c>
      <c r="B107" s="133" t="s">
        <v>1620</v>
      </c>
      <c r="C107" s="188">
        <v>0</v>
      </c>
      <c r="D107" s="188">
        <v>0</v>
      </c>
      <c r="E107" s="188">
        <v>0</v>
      </c>
      <c r="F107" s="188">
        <v>0</v>
      </c>
      <c r="G107" s="188">
        <v>0</v>
      </c>
      <c r="H107" s="188">
        <v>0</v>
      </c>
      <c r="I107" s="188">
        <v>0</v>
      </c>
      <c r="J107" s="188">
        <v>0</v>
      </c>
      <c r="K107" s="188">
        <v>0</v>
      </c>
      <c r="L107" s="188">
        <v>0</v>
      </c>
      <c r="M107" s="188">
        <v>0</v>
      </c>
      <c r="N107" s="188">
        <v>0</v>
      </c>
      <c r="O107" s="188">
        <v>0</v>
      </c>
      <c r="P107" s="188">
        <v>0</v>
      </c>
      <c r="Q107" s="188">
        <v>0</v>
      </c>
      <c r="R107" s="188">
        <v>0</v>
      </c>
      <c r="S107" s="188">
        <v>0</v>
      </c>
      <c r="T107" s="188">
        <v>0</v>
      </c>
      <c r="U107" s="188">
        <v>0</v>
      </c>
      <c r="V107" s="188">
        <v>0</v>
      </c>
      <c r="W107" s="188">
        <v>0</v>
      </c>
      <c r="X107" s="188">
        <v>0</v>
      </c>
      <c r="Y107" s="188">
        <v>0</v>
      </c>
      <c r="Z107" s="188">
        <v>0</v>
      </c>
      <c r="AA107" s="188">
        <v>0</v>
      </c>
      <c r="AB107" s="188">
        <v>0</v>
      </c>
      <c r="AC107" s="188">
        <v>0</v>
      </c>
      <c r="AD107" s="188">
        <v>0</v>
      </c>
      <c r="AE107" s="188">
        <v>0</v>
      </c>
      <c r="AF107" s="188">
        <v>0</v>
      </c>
      <c r="AG107" s="188">
        <v>0</v>
      </c>
      <c r="AH107" s="188">
        <v>0</v>
      </c>
      <c r="AI107" s="188">
        <v>0</v>
      </c>
      <c r="AJ107" s="188">
        <v>0</v>
      </c>
      <c r="AK107" s="135" t="s">
        <v>552</v>
      </c>
    </row>
    <row r="109" spans="1:37" ht="15" customHeight="1" x14ac:dyDescent="0.35">
      <c r="A109" s="129" t="s">
        <v>1627</v>
      </c>
      <c r="B109" s="132" t="s">
        <v>195</v>
      </c>
      <c r="C109" s="187">
        <v>242.86506700000001</v>
      </c>
      <c r="D109" s="187">
        <v>242.79818700000001</v>
      </c>
      <c r="E109" s="187">
        <v>243.499268</v>
      </c>
      <c r="F109" s="187">
        <v>243.797821</v>
      </c>
      <c r="G109" s="187">
        <v>244.15794399999999</v>
      </c>
      <c r="H109" s="187">
        <v>244.39501999999999</v>
      </c>
      <c r="I109" s="187">
        <v>244.57638499999999</v>
      </c>
      <c r="J109" s="187">
        <v>244.720505</v>
      </c>
      <c r="K109" s="187">
        <v>244.89648399999999</v>
      </c>
      <c r="L109" s="187">
        <v>245.08663899999999</v>
      </c>
      <c r="M109" s="187">
        <v>245.121307</v>
      </c>
      <c r="N109" s="187">
        <v>245.346497</v>
      </c>
      <c r="O109" s="187">
        <v>245.31044</v>
      </c>
      <c r="P109" s="187">
        <v>245.287949</v>
      </c>
      <c r="Q109" s="187">
        <v>245.21646100000001</v>
      </c>
      <c r="R109" s="187">
        <v>245.07678200000001</v>
      </c>
      <c r="S109" s="187">
        <v>244.892517</v>
      </c>
      <c r="T109" s="187">
        <v>244.69248999999999</v>
      </c>
      <c r="U109" s="187">
        <v>244.41064499999999</v>
      </c>
      <c r="V109" s="187">
        <v>244.05093400000001</v>
      </c>
      <c r="W109" s="187">
        <v>243.70379600000001</v>
      </c>
      <c r="X109" s="187">
        <v>243.28808599999999</v>
      </c>
      <c r="Y109" s="187">
        <v>242.82324199999999</v>
      </c>
      <c r="Z109" s="187">
        <v>242.323669</v>
      </c>
      <c r="AA109" s="187">
        <v>241.79251099999999</v>
      </c>
      <c r="AB109" s="187">
        <v>241.21249399999999</v>
      </c>
      <c r="AC109" s="187">
        <v>240.62974500000001</v>
      </c>
      <c r="AD109" s="187">
        <v>240.037994</v>
      </c>
      <c r="AE109" s="187">
        <v>239.40690599999999</v>
      </c>
      <c r="AF109" s="187">
        <v>238.78274500000001</v>
      </c>
      <c r="AG109" s="187">
        <v>238.14810199999999</v>
      </c>
      <c r="AH109" s="187">
        <v>237.453339</v>
      </c>
      <c r="AI109" s="187">
        <v>236.735229</v>
      </c>
      <c r="AJ109" s="187">
        <v>235.958923</v>
      </c>
      <c r="AK109" s="137">
        <v>-8.9300000000000002E-4</v>
      </c>
    </row>
    <row r="110" spans="1:37" ht="15" customHeight="1" x14ac:dyDescent="0.35">
      <c r="A110" s="129" t="s">
        <v>1628</v>
      </c>
      <c r="B110" s="133" t="s">
        <v>1629</v>
      </c>
      <c r="C110" s="188">
        <v>191.36454800000001</v>
      </c>
      <c r="D110" s="188">
        <v>190.832367</v>
      </c>
      <c r="E110" s="188">
        <v>190.20715300000001</v>
      </c>
      <c r="F110" s="188">
        <v>189.55967699999999</v>
      </c>
      <c r="G110" s="188">
        <v>188.87768600000001</v>
      </c>
      <c r="H110" s="188">
        <v>188.15933200000001</v>
      </c>
      <c r="I110" s="188">
        <v>187.40133700000001</v>
      </c>
      <c r="J110" s="188">
        <v>186.602295</v>
      </c>
      <c r="K110" s="188">
        <v>185.76179500000001</v>
      </c>
      <c r="L110" s="188">
        <v>184.88085899999999</v>
      </c>
      <c r="M110" s="188">
        <v>183.956131</v>
      </c>
      <c r="N110" s="188">
        <v>182.98594700000001</v>
      </c>
      <c r="O110" s="188">
        <v>181.96875</v>
      </c>
      <c r="P110" s="188">
        <v>180.90400700000001</v>
      </c>
      <c r="Q110" s="188">
        <v>179.79145800000001</v>
      </c>
      <c r="R110" s="188">
        <v>178.63125600000001</v>
      </c>
      <c r="S110" s="188">
        <v>177.424194</v>
      </c>
      <c r="T110" s="188">
        <v>176.17131000000001</v>
      </c>
      <c r="U110" s="188">
        <v>174.87384</v>
      </c>
      <c r="V110" s="188">
        <v>173.53327899999999</v>
      </c>
      <c r="W110" s="188">
        <v>172.15123</v>
      </c>
      <c r="X110" s="188">
        <v>170.729401</v>
      </c>
      <c r="Y110" s="188">
        <v>169.26956200000001</v>
      </c>
      <c r="Z110" s="188">
        <v>167.77354399999999</v>
      </c>
      <c r="AA110" s="188">
        <v>166.24323999999999</v>
      </c>
      <c r="AB110" s="188">
        <v>164.68083200000001</v>
      </c>
      <c r="AC110" s="188">
        <v>163.08828700000001</v>
      </c>
      <c r="AD110" s="188">
        <v>161.46795700000001</v>
      </c>
      <c r="AE110" s="188">
        <v>159.82218900000001</v>
      </c>
      <c r="AF110" s="188">
        <v>158.15313699999999</v>
      </c>
      <c r="AG110" s="188">
        <v>156.46227999999999</v>
      </c>
      <c r="AH110" s="188">
        <v>154.75143399999999</v>
      </c>
      <c r="AI110" s="188">
        <v>153.02230800000001</v>
      </c>
      <c r="AJ110" s="188">
        <v>151.27630600000001</v>
      </c>
      <c r="AK110" s="135">
        <v>-7.2329999999999998E-3</v>
      </c>
    </row>
    <row r="111" spans="1:37" ht="15" customHeight="1" x14ac:dyDescent="0.35">
      <c r="A111" s="129" t="s">
        <v>1630</v>
      </c>
      <c r="B111" s="133" t="s">
        <v>1516</v>
      </c>
      <c r="C111" s="188">
        <v>51.500518999999997</v>
      </c>
      <c r="D111" s="188">
        <v>51.965815999999997</v>
      </c>
      <c r="E111" s="188">
        <v>53.292121999999999</v>
      </c>
      <c r="F111" s="188">
        <v>54.238151999999999</v>
      </c>
      <c r="G111" s="188">
        <v>55.280253999999999</v>
      </c>
      <c r="H111" s="188">
        <v>56.235686999999999</v>
      </c>
      <c r="I111" s="188">
        <v>57.175052999999998</v>
      </c>
      <c r="J111" s="188">
        <v>58.118209999999998</v>
      </c>
      <c r="K111" s="188">
        <v>59.134692999999999</v>
      </c>
      <c r="L111" s="188">
        <v>60.205787999999998</v>
      </c>
      <c r="M111" s="188">
        <v>61.165173000000003</v>
      </c>
      <c r="N111" s="188">
        <v>62.360554</v>
      </c>
      <c r="O111" s="188">
        <v>63.341693999999997</v>
      </c>
      <c r="P111" s="188">
        <v>64.383942000000005</v>
      </c>
      <c r="Q111" s="188">
        <v>65.425003000000004</v>
      </c>
      <c r="R111" s="188">
        <v>66.445526000000001</v>
      </c>
      <c r="S111" s="188">
        <v>67.468329999999995</v>
      </c>
      <c r="T111" s="188">
        <v>68.521179000000004</v>
      </c>
      <c r="U111" s="188">
        <v>69.536811999999998</v>
      </c>
      <c r="V111" s="188">
        <v>70.517662000000001</v>
      </c>
      <c r="W111" s="188">
        <v>71.552566999999996</v>
      </c>
      <c r="X111" s="188">
        <v>72.558678</v>
      </c>
      <c r="Y111" s="188">
        <v>73.55368</v>
      </c>
      <c r="Z111" s="188">
        <v>74.550117</v>
      </c>
      <c r="AA111" s="188">
        <v>75.549271000000005</v>
      </c>
      <c r="AB111" s="188">
        <v>76.531661999999997</v>
      </c>
      <c r="AC111" s="188">
        <v>77.541458000000006</v>
      </c>
      <c r="AD111" s="188">
        <v>78.570044999999993</v>
      </c>
      <c r="AE111" s="188">
        <v>79.584716999999998</v>
      </c>
      <c r="AF111" s="188">
        <v>80.629600999999994</v>
      </c>
      <c r="AG111" s="188">
        <v>81.685828999999998</v>
      </c>
      <c r="AH111" s="188">
        <v>82.701911999999993</v>
      </c>
      <c r="AI111" s="188">
        <v>83.712913999999998</v>
      </c>
      <c r="AJ111" s="188">
        <v>84.682616999999993</v>
      </c>
      <c r="AK111" s="135">
        <v>1.5377E-2</v>
      </c>
    </row>
    <row r="113" spans="1:37" ht="15" customHeight="1" x14ac:dyDescent="0.35">
      <c r="A113" s="129" t="s">
        <v>1631</v>
      </c>
      <c r="B113" s="133" t="s">
        <v>200</v>
      </c>
      <c r="C113" s="188">
        <v>135.31770299999999</v>
      </c>
      <c r="D113" s="188">
        <v>134.27882399999999</v>
      </c>
      <c r="E113" s="188">
        <v>133.616714</v>
      </c>
      <c r="F113" s="188">
        <v>133.108994</v>
      </c>
      <c r="G113" s="188">
        <v>132.632172</v>
      </c>
      <c r="H113" s="188">
        <v>131.97607400000001</v>
      </c>
      <c r="I113" s="188">
        <v>131.40249600000001</v>
      </c>
      <c r="J113" s="188">
        <v>130.875092</v>
      </c>
      <c r="K113" s="188">
        <v>130.32766699999999</v>
      </c>
      <c r="L113" s="188">
        <v>129.819489</v>
      </c>
      <c r="M113" s="188">
        <v>129.33656300000001</v>
      </c>
      <c r="N113" s="188">
        <v>128.91828899999999</v>
      </c>
      <c r="O113" s="188">
        <v>128.549362</v>
      </c>
      <c r="P113" s="188">
        <v>128.27327</v>
      </c>
      <c r="Q113" s="188">
        <v>128.137878</v>
      </c>
      <c r="R113" s="188">
        <v>127.990532</v>
      </c>
      <c r="S113" s="188">
        <v>127.88732899999999</v>
      </c>
      <c r="T113" s="188">
        <v>127.90370900000001</v>
      </c>
      <c r="U113" s="188">
        <v>127.907028</v>
      </c>
      <c r="V113" s="188">
        <v>127.89865899999999</v>
      </c>
      <c r="W113" s="188">
        <v>127.921967</v>
      </c>
      <c r="X113" s="188">
        <v>127.96122</v>
      </c>
      <c r="Y113" s="188">
        <v>127.98297100000001</v>
      </c>
      <c r="Z113" s="188">
        <v>128.01707500000001</v>
      </c>
      <c r="AA113" s="188">
        <v>128.05204800000001</v>
      </c>
      <c r="AB113" s="188">
        <v>128.12657200000001</v>
      </c>
      <c r="AC113" s="188">
        <v>128.19894400000001</v>
      </c>
      <c r="AD113" s="188">
        <v>128.31225599999999</v>
      </c>
      <c r="AE113" s="188">
        <v>128.43161000000001</v>
      </c>
      <c r="AF113" s="188">
        <v>128.538681</v>
      </c>
      <c r="AG113" s="188">
        <v>128.60691800000001</v>
      </c>
      <c r="AH113" s="188">
        <v>128.635727</v>
      </c>
      <c r="AI113" s="188">
        <v>128.67669699999999</v>
      </c>
      <c r="AJ113" s="188">
        <v>128.71118200000001</v>
      </c>
      <c r="AK113" s="135">
        <v>-1.323E-3</v>
      </c>
    </row>
    <row r="114" spans="1:37" ht="15" customHeight="1" x14ac:dyDescent="0.35">
      <c r="A114" s="129" t="s">
        <v>1632</v>
      </c>
      <c r="B114" s="133" t="s">
        <v>1633</v>
      </c>
      <c r="C114" s="188">
        <v>679.153503</v>
      </c>
      <c r="D114" s="188">
        <v>704.263733</v>
      </c>
      <c r="E114" s="188">
        <v>690.70654300000001</v>
      </c>
      <c r="F114" s="188">
        <v>673.19164999999998</v>
      </c>
      <c r="G114" s="188">
        <v>660.01245100000006</v>
      </c>
      <c r="H114" s="188">
        <v>647.85308799999996</v>
      </c>
      <c r="I114" s="188">
        <v>640.444885</v>
      </c>
      <c r="J114" s="188">
        <v>641.46557600000006</v>
      </c>
      <c r="K114" s="188">
        <v>653.29547100000002</v>
      </c>
      <c r="L114" s="188">
        <v>657.33300799999995</v>
      </c>
      <c r="M114" s="188">
        <v>664.64691200000004</v>
      </c>
      <c r="N114" s="188">
        <v>673.61926300000005</v>
      </c>
      <c r="O114" s="188">
        <v>680.86157200000002</v>
      </c>
      <c r="P114" s="188">
        <v>682.96490500000004</v>
      </c>
      <c r="Q114" s="188">
        <v>685.36377000000005</v>
      </c>
      <c r="R114" s="188">
        <v>692.49523899999997</v>
      </c>
      <c r="S114" s="188">
        <v>693.11206100000004</v>
      </c>
      <c r="T114" s="188">
        <v>696.35351600000001</v>
      </c>
      <c r="U114" s="188">
        <v>697.71765100000005</v>
      </c>
      <c r="V114" s="188">
        <v>700.13562000000002</v>
      </c>
      <c r="W114" s="188">
        <v>700.378784</v>
      </c>
      <c r="X114" s="188">
        <v>703.28393600000004</v>
      </c>
      <c r="Y114" s="188">
        <v>706.42126499999995</v>
      </c>
      <c r="Z114" s="188">
        <v>711.11010699999997</v>
      </c>
      <c r="AA114" s="188">
        <v>715.57800299999997</v>
      </c>
      <c r="AB114" s="188">
        <v>721.45178199999998</v>
      </c>
      <c r="AC114" s="188">
        <v>725.307861</v>
      </c>
      <c r="AD114" s="188">
        <v>731.30902100000003</v>
      </c>
      <c r="AE114" s="188">
        <v>736.50280799999996</v>
      </c>
      <c r="AF114" s="188">
        <v>740.35290499999996</v>
      </c>
      <c r="AG114" s="188">
        <v>745.32843000000003</v>
      </c>
      <c r="AH114" s="188">
        <v>751.28027299999997</v>
      </c>
      <c r="AI114" s="188">
        <v>757.93084699999997</v>
      </c>
      <c r="AJ114" s="188">
        <v>764.31817599999999</v>
      </c>
      <c r="AK114" s="135">
        <v>2.5600000000000002E-3</v>
      </c>
    </row>
    <row r="116" spans="1:37" ht="15" customHeight="1" x14ac:dyDescent="0.35">
      <c r="A116" s="129" t="s">
        <v>1634</v>
      </c>
      <c r="B116" s="132" t="s">
        <v>353</v>
      </c>
      <c r="C116" s="187">
        <v>27942.273438</v>
      </c>
      <c r="D116" s="187">
        <v>28028.386718999998</v>
      </c>
      <c r="E116" s="187">
        <v>28231.378906000002</v>
      </c>
      <c r="F116" s="187">
        <v>27907.550781000002</v>
      </c>
      <c r="G116" s="187">
        <v>27649.613281000002</v>
      </c>
      <c r="H116" s="187">
        <v>27413.679688</v>
      </c>
      <c r="I116" s="187">
        <v>27081.539062</v>
      </c>
      <c r="J116" s="187">
        <v>26737.728515999999</v>
      </c>
      <c r="K116" s="187">
        <v>26403.916015999999</v>
      </c>
      <c r="L116" s="187">
        <v>26130.222656000002</v>
      </c>
      <c r="M116" s="187">
        <v>25866.310547000001</v>
      </c>
      <c r="N116" s="187">
        <v>25650.449218999998</v>
      </c>
      <c r="O116" s="187">
        <v>25419.376952999999</v>
      </c>
      <c r="P116" s="187">
        <v>25192.322265999999</v>
      </c>
      <c r="Q116" s="187">
        <v>24995.238281000002</v>
      </c>
      <c r="R116" s="187">
        <v>24816.873047000001</v>
      </c>
      <c r="S116" s="187">
        <v>24656.070312</v>
      </c>
      <c r="T116" s="187">
        <v>24529.458984000001</v>
      </c>
      <c r="U116" s="187">
        <v>24422.037109000001</v>
      </c>
      <c r="V116" s="187">
        <v>24372.001952999999</v>
      </c>
      <c r="W116" s="187">
        <v>24351.914062</v>
      </c>
      <c r="X116" s="187">
        <v>24362.824218999998</v>
      </c>
      <c r="Y116" s="187">
        <v>24386.867188</v>
      </c>
      <c r="Z116" s="187">
        <v>24422.039062</v>
      </c>
      <c r="AA116" s="187">
        <v>24479.832031000002</v>
      </c>
      <c r="AB116" s="187">
        <v>24551.398438</v>
      </c>
      <c r="AC116" s="187">
        <v>24650.125</v>
      </c>
      <c r="AD116" s="187">
        <v>24759.980468999998</v>
      </c>
      <c r="AE116" s="187">
        <v>24889.339843999998</v>
      </c>
      <c r="AF116" s="187">
        <v>25021.359375</v>
      </c>
      <c r="AG116" s="187">
        <v>25169.119140999999</v>
      </c>
      <c r="AH116" s="187">
        <v>25320.494140999999</v>
      </c>
      <c r="AI116" s="187">
        <v>25468.285156000002</v>
      </c>
      <c r="AJ116" s="187">
        <v>25620.25</v>
      </c>
      <c r="AK116" s="137">
        <v>-2.8029999999999999E-3</v>
      </c>
    </row>
    <row r="117" spans="1:37" ht="15" customHeight="1" thickBot="1" x14ac:dyDescent="0.4"/>
    <row r="118" spans="1:37" ht="15" customHeight="1" x14ac:dyDescent="0.35">
      <c r="B118" s="247" t="s">
        <v>1635</v>
      </c>
      <c r="C118" s="247"/>
      <c r="D118" s="247"/>
      <c r="E118" s="247"/>
      <c r="F118" s="247"/>
      <c r="G118" s="247"/>
      <c r="H118" s="247"/>
      <c r="I118" s="247"/>
      <c r="J118" s="247"/>
      <c r="K118" s="247"/>
      <c r="L118" s="247"/>
      <c r="M118" s="247"/>
      <c r="N118" s="247"/>
      <c r="O118" s="247"/>
      <c r="P118" s="247"/>
      <c r="Q118" s="247"/>
      <c r="R118" s="247"/>
      <c r="S118" s="247"/>
      <c r="T118" s="247"/>
      <c r="U118" s="247"/>
      <c r="V118" s="247"/>
      <c r="W118" s="247"/>
      <c r="X118" s="247"/>
      <c r="Y118" s="247"/>
      <c r="Z118" s="247"/>
      <c r="AA118" s="247"/>
      <c r="AB118" s="247"/>
      <c r="AC118" s="247"/>
      <c r="AD118" s="247"/>
      <c r="AE118" s="247"/>
      <c r="AF118" s="247"/>
      <c r="AG118" s="247"/>
      <c r="AH118" s="247"/>
      <c r="AI118" s="247"/>
      <c r="AJ118" s="247"/>
      <c r="AK118" s="247"/>
    </row>
    <row r="119" spans="1:37" ht="15" customHeight="1" x14ac:dyDescent="0.35">
      <c r="B119" s="138" t="s">
        <v>1636</v>
      </c>
    </row>
    <row r="120" spans="1:37" ht="15" customHeight="1" x14ac:dyDescent="0.35">
      <c r="B120" s="138" t="s">
        <v>1637</v>
      </c>
    </row>
    <row r="121" spans="1:37" ht="15" customHeight="1" x14ac:dyDescent="0.35">
      <c r="B121" s="138" t="s">
        <v>1638</v>
      </c>
    </row>
    <row r="122" spans="1:37" ht="15" customHeight="1" x14ac:dyDescent="0.35">
      <c r="B122" s="138" t="s">
        <v>1639</v>
      </c>
    </row>
    <row r="123" spans="1:37" ht="15" customHeight="1" x14ac:dyDescent="0.35">
      <c r="B123" s="138" t="s">
        <v>603</v>
      </c>
    </row>
    <row r="124" spans="1:37" ht="15" customHeight="1" x14ac:dyDescent="0.35">
      <c r="B124" s="138" t="s">
        <v>604</v>
      </c>
    </row>
    <row r="125" spans="1:37" ht="15" customHeight="1" x14ac:dyDescent="0.35">
      <c r="B125" s="138" t="s">
        <v>1059</v>
      </c>
    </row>
    <row r="126" spans="1:37" ht="15" customHeight="1" x14ac:dyDescent="0.35">
      <c r="B126" s="138" t="s">
        <v>1640</v>
      </c>
    </row>
    <row r="127" spans="1:37" ht="15" customHeight="1" x14ac:dyDescent="0.35">
      <c r="B127" s="138" t="s">
        <v>1641</v>
      </c>
    </row>
    <row r="128" spans="1:37" ht="15" customHeight="1" x14ac:dyDescent="0.35">
      <c r="B128" s="138" t="s">
        <v>1642</v>
      </c>
    </row>
    <row r="129" spans="2:2" ht="15" customHeight="1" x14ac:dyDescent="0.35">
      <c r="B129" s="138" t="s">
        <v>1643</v>
      </c>
    </row>
    <row r="130" spans="2:2" ht="15" customHeight="1" x14ac:dyDescent="0.35">
      <c r="B130" s="138" t="s">
        <v>1644</v>
      </c>
    </row>
    <row r="131" spans="2:2" ht="15" customHeight="1" x14ac:dyDescent="0.35">
      <c r="B131" s="138" t="s">
        <v>1645</v>
      </c>
    </row>
    <row r="132" spans="2:2" ht="15" customHeight="1" x14ac:dyDescent="0.35">
      <c r="B132" s="138" t="s">
        <v>1448</v>
      </c>
    </row>
  </sheetData>
  <mergeCells count="1">
    <mergeCell ref="B118:AK118"/>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D62208-2B8B-4FCA-927C-03847699C8F7}">
  <dimension ref="A1:AK214"/>
  <sheetViews>
    <sheetView workbookViewId="0">
      <pane xSplit="2" ySplit="1" topLeftCell="C2" activePane="bottomRight" state="frozen"/>
      <selection pane="topRight" activeCell="C1" sqref="C1"/>
      <selection pane="bottomLeft" activeCell="A2" sqref="A2"/>
      <selection pane="bottomRight" activeCell="C2" sqref="C2"/>
    </sheetView>
  </sheetViews>
  <sheetFormatPr defaultRowHeight="15" customHeight="1" x14ac:dyDescent="0.35"/>
  <cols>
    <col min="1" max="1" width="11.5" style="174" customWidth="1"/>
    <col min="2" max="2" width="40" style="174" customWidth="1"/>
    <col min="3" max="16384" width="9" style="174"/>
  </cols>
  <sheetData>
    <row r="1" spans="1:37" ht="15" customHeight="1" thickBot="1" x14ac:dyDescent="0.4">
      <c r="B1" s="126" t="s">
        <v>93</v>
      </c>
      <c r="C1" s="127">
        <v>2017</v>
      </c>
      <c r="D1" s="127">
        <v>2018</v>
      </c>
      <c r="E1" s="127">
        <v>2019</v>
      </c>
      <c r="F1" s="127">
        <v>2020</v>
      </c>
      <c r="G1" s="127">
        <v>2021</v>
      </c>
      <c r="H1" s="127">
        <v>2022</v>
      </c>
      <c r="I1" s="127">
        <v>2023</v>
      </c>
      <c r="J1" s="127">
        <v>2024</v>
      </c>
      <c r="K1" s="127">
        <v>2025</v>
      </c>
      <c r="L1" s="127">
        <v>2026</v>
      </c>
      <c r="M1" s="127">
        <v>2027</v>
      </c>
      <c r="N1" s="127">
        <v>2028</v>
      </c>
      <c r="O1" s="127">
        <v>2029</v>
      </c>
      <c r="P1" s="127">
        <v>2030</v>
      </c>
      <c r="Q1" s="127">
        <v>2031</v>
      </c>
      <c r="R1" s="127">
        <v>2032</v>
      </c>
      <c r="S1" s="127">
        <v>2033</v>
      </c>
      <c r="T1" s="127">
        <v>2034</v>
      </c>
      <c r="U1" s="127">
        <v>2035</v>
      </c>
      <c r="V1" s="127">
        <v>2036</v>
      </c>
      <c r="W1" s="127">
        <v>2037</v>
      </c>
      <c r="X1" s="127">
        <v>2038</v>
      </c>
      <c r="Y1" s="127">
        <v>2039</v>
      </c>
      <c r="Z1" s="127">
        <v>2040</v>
      </c>
      <c r="AA1" s="127">
        <v>2041</v>
      </c>
      <c r="AB1" s="127">
        <v>2042</v>
      </c>
      <c r="AC1" s="127">
        <v>2043</v>
      </c>
      <c r="AD1" s="127">
        <v>2044</v>
      </c>
      <c r="AE1" s="127">
        <v>2045</v>
      </c>
      <c r="AF1" s="127">
        <v>2046</v>
      </c>
      <c r="AG1" s="127">
        <v>2047</v>
      </c>
      <c r="AH1" s="127">
        <v>2048</v>
      </c>
      <c r="AI1" s="127">
        <v>2049</v>
      </c>
      <c r="AJ1" s="127">
        <v>2050</v>
      </c>
    </row>
    <row r="2" spans="1:37" ht="15" customHeight="1" thickTop="1" x14ac:dyDescent="0.35"/>
    <row r="3" spans="1:37" ht="15" customHeight="1" x14ac:dyDescent="0.35">
      <c r="C3" s="176" t="s">
        <v>94</v>
      </c>
      <c r="D3" s="176" t="s">
        <v>4</v>
      </c>
      <c r="E3" s="176"/>
      <c r="F3" s="176"/>
      <c r="G3" s="176"/>
    </row>
    <row r="4" spans="1:37" ht="15" customHeight="1" x14ac:dyDescent="0.35">
      <c r="C4" s="176" t="s">
        <v>97</v>
      </c>
      <c r="D4" s="176" t="s">
        <v>98</v>
      </c>
      <c r="E4" s="176"/>
      <c r="F4" s="176"/>
      <c r="G4" s="176" t="s">
        <v>99</v>
      </c>
    </row>
    <row r="5" spans="1:37" ht="15" customHeight="1" x14ac:dyDescent="0.35">
      <c r="C5" s="176" t="s">
        <v>102</v>
      </c>
      <c r="D5" s="176" t="s">
        <v>103</v>
      </c>
      <c r="E5" s="176"/>
      <c r="F5" s="176"/>
      <c r="G5" s="176"/>
    </row>
    <row r="6" spans="1:37" ht="15" customHeight="1" x14ac:dyDescent="0.35">
      <c r="C6" s="176" t="s">
        <v>105</v>
      </c>
      <c r="D6" s="176"/>
      <c r="E6" s="176" t="s">
        <v>245</v>
      </c>
      <c r="F6" s="176"/>
      <c r="G6" s="176"/>
    </row>
    <row r="10" spans="1:37" ht="15" customHeight="1" x14ac:dyDescent="0.5">
      <c r="A10" s="177" t="s">
        <v>355</v>
      </c>
      <c r="B10" s="130" t="s">
        <v>356</v>
      </c>
    </row>
    <row r="11" spans="1:37" ht="15" customHeight="1" x14ac:dyDescent="0.35">
      <c r="B11" s="126" t="s">
        <v>251</v>
      </c>
    </row>
    <row r="12" spans="1:37" ht="15" customHeight="1" x14ac:dyDescent="0.35">
      <c r="B12" s="126" t="s">
        <v>251</v>
      </c>
      <c r="C12" s="178" t="s">
        <v>251</v>
      </c>
      <c r="D12" s="178" t="s">
        <v>251</v>
      </c>
      <c r="E12" s="178" t="s">
        <v>251</v>
      </c>
      <c r="F12" s="178" t="s">
        <v>251</v>
      </c>
      <c r="G12" s="178" t="s">
        <v>251</v>
      </c>
      <c r="H12" s="178" t="s">
        <v>251</v>
      </c>
      <c r="I12" s="178" t="s">
        <v>251</v>
      </c>
      <c r="J12" s="178" t="s">
        <v>251</v>
      </c>
      <c r="K12" s="178" t="s">
        <v>251</v>
      </c>
      <c r="L12" s="178" t="s">
        <v>251</v>
      </c>
      <c r="M12" s="178" t="s">
        <v>251</v>
      </c>
      <c r="N12" s="178" t="s">
        <v>251</v>
      </c>
      <c r="O12" s="178" t="s">
        <v>251</v>
      </c>
      <c r="P12" s="178" t="s">
        <v>251</v>
      </c>
      <c r="Q12" s="178" t="s">
        <v>251</v>
      </c>
      <c r="R12" s="178" t="s">
        <v>251</v>
      </c>
      <c r="S12" s="178" t="s">
        <v>251</v>
      </c>
      <c r="T12" s="178" t="s">
        <v>251</v>
      </c>
      <c r="U12" s="178" t="s">
        <v>251</v>
      </c>
      <c r="V12" s="178" t="s">
        <v>251</v>
      </c>
      <c r="W12" s="178" t="s">
        <v>251</v>
      </c>
      <c r="X12" s="178" t="s">
        <v>251</v>
      </c>
      <c r="Y12" s="178" t="s">
        <v>251</v>
      </c>
      <c r="Z12" s="178" t="s">
        <v>251</v>
      </c>
      <c r="AA12" s="178" t="s">
        <v>251</v>
      </c>
      <c r="AB12" s="178" t="s">
        <v>251</v>
      </c>
      <c r="AC12" s="178" t="s">
        <v>251</v>
      </c>
      <c r="AD12" s="178" t="s">
        <v>251</v>
      </c>
      <c r="AE12" s="178" t="s">
        <v>251</v>
      </c>
      <c r="AF12" s="178" t="s">
        <v>251</v>
      </c>
      <c r="AG12" s="178" t="s">
        <v>251</v>
      </c>
      <c r="AH12" s="178" t="s">
        <v>251</v>
      </c>
      <c r="AI12" s="178" t="s">
        <v>251</v>
      </c>
      <c r="AJ12" s="178" t="s">
        <v>251</v>
      </c>
      <c r="AK12" s="178" t="s">
        <v>113</v>
      </c>
    </row>
    <row r="13" spans="1:37" ht="15" customHeight="1" thickBot="1" x14ac:dyDescent="0.4">
      <c r="B13" s="127" t="s">
        <v>357</v>
      </c>
      <c r="C13" s="127">
        <v>2017</v>
      </c>
      <c r="D13" s="127">
        <v>2018</v>
      </c>
      <c r="E13" s="127">
        <v>2019</v>
      </c>
      <c r="F13" s="127">
        <v>2020</v>
      </c>
      <c r="G13" s="127">
        <v>2021</v>
      </c>
      <c r="H13" s="127">
        <v>2022</v>
      </c>
      <c r="I13" s="127">
        <v>2023</v>
      </c>
      <c r="J13" s="127">
        <v>2024</v>
      </c>
      <c r="K13" s="127">
        <v>2025</v>
      </c>
      <c r="L13" s="127">
        <v>2026</v>
      </c>
      <c r="M13" s="127">
        <v>2027</v>
      </c>
      <c r="N13" s="127">
        <v>2028</v>
      </c>
      <c r="O13" s="127">
        <v>2029</v>
      </c>
      <c r="P13" s="127">
        <v>2030</v>
      </c>
      <c r="Q13" s="127">
        <v>2031</v>
      </c>
      <c r="R13" s="127">
        <v>2032</v>
      </c>
      <c r="S13" s="127">
        <v>2033</v>
      </c>
      <c r="T13" s="127">
        <v>2034</v>
      </c>
      <c r="U13" s="127">
        <v>2035</v>
      </c>
      <c r="V13" s="127">
        <v>2036</v>
      </c>
      <c r="W13" s="127">
        <v>2037</v>
      </c>
      <c r="X13" s="127">
        <v>2038</v>
      </c>
      <c r="Y13" s="127">
        <v>2039</v>
      </c>
      <c r="Z13" s="127">
        <v>2040</v>
      </c>
      <c r="AA13" s="127">
        <v>2041</v>
      </c>
      <c r="AB13" s="127">
        <v>2042</v>
      </c>
      <c r="AC13" s="127">
        <v>2043</v>
      </c>
      <c r="AD13" s="127">
        <v>2044</v>
      </c>
      <c r="AE13" s="127">
        <v>2045</v>
      </c>
      <c r="AF13" s="127">
        <v>2046</v>
      </c>
      <c r="AG13" s="127">
        <v>2047</v>
      </c>
      <c r="AH13" s="127">
        <v>2048</v>
      </c>
      <c r="AI13" s="127">
        <v>2049</v>
      </c>
      <c r="AJ13" s="127">
        <v>2050</v>
      </c>
      <c r="AK13" s="127">
        <v>2050</v>
      </c>
    </row>
    <row r="14" spans="1:37" ht="15" customHeight="1" thickTop="1" x14ac:dyDescent="0.35"/>
    <row r="15" spans="1:37" ht="15" customHeight="1" x14ac:dyDescent="0.35">
      <c r="A15" s="177" t="s">
        <v>358</v>
      </c>
      <c r="B15" s="132" t="s">
        <v>359</v>
      </c>
      <c r="C15" s="136">
        <v>6.4072519999999997</v>
      </c>
      <c r="D15" s="136">
        <v>8.3736029999999992</v>
      </c>
      <c r="E15" s="136">
        <v>8.4071540000000002</v>
      </c>
      <c r="F15" s="136">
        <v>9.0137289999999997</v>
      </c>
      <c r="G15" s="136">
        <v>8.8692430000000009</v>
      </c>
      <c r="H15" s="136">
        <v>8.7947410000000001</v>
      </c>
      <c r="I15" s="136">
        <v>8.9261479999999995</v>
      </c>
      <c r="J15" s="136">
        <v>9.0693950000000001</v>
      </c>
      <c r="K15" s="136">
        <v>9.2090300000000003</v>
      </c>
      <c r="L15" s="136">
        <v>9.4135489999999997</v>
      </c>
      <c r="M15" s="136">
        <v>9.6769660000000002</v>
      </c>
      <c r="N15" s="136">
        <v>9.8797709999999999</v>
      </c>
      <c r="O15" s="136">
        <v>10.242647</v>
      </c>
      <c r="P15" s="136">
        <v>10.307064</v>
      </c>
      <c r="Q15" s="136">
        <v>10.437167000000001</v>
      </c>
      <c r="R15" s="136">
        <v>10.648626</v>
      </c>
      <c r="S15" s="136">
        <v>10.765126</v>
      </c>
      <c r="T15" s="136">
        <v>10.853281000000001</v>
      </c>
      <c r="U15" s="136">
        <v>10.990458</v>
      </c>
      <c r="V15" s="136">
        <v>11.161595999999999</v>
      </c>
      <c r="W15" s="136">
        <v>11.183837</v>
      </c>
      <c r="X15" s="136">
        <v>11.290907000000001</v>
      </c>
      <c r="Y15" s="136">
        <v>11.389704</v>
      </c>
      <c r="Z15" s="136">
        <v>11.448588000000001</v>
      </c>
      <c r="AA15" s="136">
        <v>11.511438999999999</v>
      </c>
      <c r="AB15" s="136">
        <v>11.633391</v>
      </c>
      <c r="AC15" s="136">
        <v>11.690496</v>
      </c>
      <c r="AD15" s="136">
        <v>11.670795</v>
      </c>
      <c r="AE15" s="136">
        <v>11.756205</v>
      </c>
      <c r="AF15" s="136">
        <v>11.7506</v>
      </c>
      <c r="AG15" s="136">
        <v>11.777502</v>
      </c>
      <c r="AH15" s="136">
        <v>11.859650999999999</v>
      </c>
      <c r="AI15" s="136">
        <v>11.842397</v>
      </c>
      <c r="AJ15" s="136">
        <v>11.83466</v>
      </c>
      <c r="AK15" s="137">
        <v>1.0869999999999999E-2</v>
      </c>
    </row>
    <row r="17" spans="1:37" ht="15" customHeight="1" x14ac:dyDescent="0.35">
      <c r="B17" s="132" t="s">
        <v>360</v>
      </c>
    </row>
    <row r="18" spans="1:37" ht="15" customHeight="1" x14ac:dyDescent="0.35">
      <c r="A18" s="177" t="s">
        <v>361</v>
      </c>
      <c r="B18" s="133" t="s">
        <v>362</v>
      </c>
      <c r="C18" s="134">
        <v>9.5472789999999996</v>
      </c>
      <c r="D18" s="134">
        <v>10.190569</v>
      </c>
      <c r="E18" s="134">
        <v>10.438098999999999</v>
      </c>
      <c r="F18" s="134">
        <v>10.790193</v>
      </c>
      <c r="G18" s="134">
        <v>10.983091</v>
      </c>
      <c r="H18" s="134">
        <v>11.172456</v>
      </c>
      <c r="I18" s="134">
        <v>11.40348</v>
      </c>
      <c r="J18" s="134">
        <v>11.628451</v>
      </c>
      <c r="K18" s="134">
        <v>11.844325</v>
      </c>
      <c r="L18" s="134">
        <v>12.064339</v>
      </c>
      <c r="M18" s="134">
        <v>12.289833</v>
      </c>
      <c r="N18" s="134">
        <v>12.496699</v>
      </c>
      <c r="O18" s="134">
        <v>12.729668</v>
      </c>
      <c r="P18" s="134">
        <v>12.895953</v>
      </c>
      <c r="Q18" s="134">
        <v>13.069399000000001</v>
      </c>
      <c r="R18" s="134">
        <v>13.251818999999999</v>
      </c>
      <c r="S18" s="134">
        <v>13.410335999999999</v>
      </c>
      <c r="T18" s="134">
        <v>13.557912</v>
      </c>
      <c r="U18" s="134">
        <v>13.711077</v>
      </c>
      <c r="V18" s="134">
        <v>13.864549999999999</v>
      </c>
      <c r="W18" s="134">
        <v>13.983489000000001</v>
      </c>
      <c r="X18" s="134">
        <v>14.114743000000001</v>
      </c>
      <c r="Y18" s="134">
        <v>14.239988</v>
      </c>
      <c r="Z18" s="134">
        <v>14.352982000000001</v>
      </c>
      <c r="AA18" s="134">
        <v>14.462063000000001</v>
      </c>
      <c r="AB18" s="134">
        <v>14.579583</v>
      </c>
      <c r="AC18" s="134">
        <v>14.680387</v>
      </c>
      <c r="AD18" s="134">
        <v>14.762219999999999</v>
      </c>
      <c r="AE18" s="134">
        <v>14.861527000000001</v>
      </c>
      <c r="AF18" s="134">
        <v>14.939385</v>
      </c>
      <c r="AG18" s="134">
        <v>15.020659999999999</v>
      </c>
      <c r="AH18" s="134">
        <v>15.10899</v>
      </c>
      <c r="AI18" s="134">
        <v>15.175922999999999</v>
      </c>
      <c r="AJ18" s="134">
        <v>15.242027999999999</v>
      </c>
      <c r="AK18" s="135">
        <v>1.2661E-2</v>
      </c>
    </row>
    <row r="19" spans="1:37" ht="15" customHeight="1" x14ac:dyDescent="0.35">
      <c r="A19" s="177" t="s">
        <v>363</v>
      </c>
      <c r="B19" s="133" t="s">
        <v>364</v>
      </c>
      <c r="C19" s="134">
        <v>10.445128</v>
      </c>
      <c r="D19" s="134">
        <v>11.853942999999999</v>
      </c>
      <c r="E19" s="134">
        <v>12.737541999999999</v>
      </c>
      <c r="F19" s="134">
        <v>13.383433</v>
      </c>
      <c r="G19" s="134">
        <v>13.826231</v>
      </c>
      <c r="H19" s="134">
        <v>14.16826</v>
      </c>
      <c r="I19" s="134">
        <v>14.458601</v>
      </c>
      <c r="J19" s="134">
        <v>14.709557999999999</v>
      </c>
      <c r="K19" s="134">
        <v>14.935437</v>
      </c>
      <c r="L19" s="134">
        <v>15.148963999999999</v>
      </c>
      <c r="M19" s="134">
        <v>15.356094000000001</v>
      </c>
      <c r="N19" s="134">
        <v>15.554306</v>
      </c>
      <c r="O19" s="134">
        <v>15.756933</v>
      </c>
      <c r="P19" s="134">
        <v>15.942156000000001</v>
      </c>
      <c r="Q19" s="134">
        <v>16.129266999999999</v>
      </c>
      <c r="R19" s="134">
        <v>16.319327999999999</v>
      </c>
      <c r="S19" s="134">
        <v>16.504269000000001</v>
      </c>
      <c r="T19" s="134">
        <v>16.687474999999999</v>
      </c>
      <c r="U19" s="134">
        <v>16.873083000000001</v>
      </c>
      <c r="V19" s="134">
        <v>17.059958999999999</v>
      </c>
      <c r="W19" s="134">
        <v>17.239343999999999</v>
      </c>
      <c r="X19" s="134">
        <v>17.422947000000001</v>
      </c>
      <c r="Y19" s="134">
        <v>17.606134000000001</v>
      </c>
      <c r="Z19" s="134">
        <v>17.787306000000001</v>
      </c>
      <c r="AA19" s="134">
        <v>17.968565000000002</v>
      </c>
      <c r="AB19" s="134">
        <v>18.152902999999998</v>
      </c>
      <c r="AC19" s="134">
        <v>18.333981000000001</v>
      </c>
      <c r="AD19" s="134">
        <v>18.511208</v>
      </c>
      <c r="AE19" s="134">
        <v>18.693680000000001</v>
      </c>
      <c r="AF19" s="134">
        <v>18.871608999999999</v>
      </c>
      <c r="AG19" s="134">
        <v>19.051179999999999</v>
      </c>
      <c r="AH19" s="134">
        <v>19.233357999999999</v>
      </c>
      <c r="AI19" s="134">
        <v>19.410834999999999</v>
      </c>
      <c r="AJ19" s="134">
        <v>19.588753000000001</v>
      </c>
      <c r="AK19" s="135">
        <v>1.5821000000000002E-2</v>
      </c>
    </row>
    <row r="20" spans="1:37" ht="15" customHeight="1" x14ac:dyDescent="0.35">
      <c r="A20" s="177" t="s">
        <v>365</v>
      </c>
      <c r="B20" s="133" t="s">
        <v>366</v>
      </c>
      <c r="C20" s="134">
        <v>10.445128</v>
      </c>
      <c r="D20" s="134">
        <v>11.853942999999999</v>
      </c>
      <c r="E20" s="134">
        <v>12.737541999999999</v>
      </c>
      <c r="F20" s="134">
        <v>13.383433</v>
      </c>
      <c r="G20" s="134">
        <v>13.826231</v>
      </c>
      <c r="H20" s="134">
        <v>14.16826</v>
      </c>
      <c r="I20" s="134">
        <v>14.458601</v>
      </c>
      <c r="J20" s="134">
        <v>14.709557999999999</v>
      </c>
      <c r="K20" s="134">
        <v>14.935437</v>
      </c>
      <c r="L20" s="134">
        <v>15.148963999999999</v>
      </c>
      <c r="M20" s="134">
        <v>15.356094000000001</v>
      </c>
      <c r="N20" s="134">
        <v>15.554306</v>
      </c>
      <c r="O20" s="134">
        <v>15.756933</v>
      </c>
      <c r="P20" s="134">
        <v>15.942156000000001</v>
      </c>
      <c r="Q20" s="134">
        <v>16.129266999999999</v>
      </c>
      <c r="R20" s="134">
        <v>16.319327999999999</v>
      </c>
      <c r="S20" s="134">
        <v>16.504269000000001</v>
      </c>
      <c r="T20" s="134">
        <v>16.687474999999999</v>
      </c>
      <c r="U20" s="134">
        <v>16.873083000000001</v>
      </c>
      <c r="V20" s="134">
        <v>17.059958999999999</v>
      </c>
      <c r="W20" s="134">
        <v>17.239343999999999</v>
      </c>
      <c r="X20" s="134">
        <v>17.422947000000001</v>
      </c>
      <c r="Y20" s="134">
        <v>17.606134000000001</v>
      </c>
      <c r="Z20" s="134">
        <v>17.787306000000001</v>
      </c>
      <c r="AA20" s="134">
        <v>17.968565000000002</v>
      </c>
      <c r="AB20" s="134">
        <v>18.152902999999998</v>
      </c>
      <c r="AC20" s="134">
        <v>18.333981000000001</v>
      </c>
      <c r="AD20" s="134">
        <v>18.511208</v>
      </c>
      <c r="AE20" s="134">
        <v>18.693680000000001</v>
      </c>
      <c r="AF20" s="134">
        <v>18.871608999999999</v>
      </c>
      <c r="AG20" s="134">
        <v>19.051179999999999</v>
      </c>
      <c r="AH20" s="134">
        <v>19.233357999999999</v>
      </c>
      <c r="AI20" s="134">
        <v>19.410834999999999</v>
      </c>
      <c r="AJ20" s="134">
        <v>19.588753000000001</v>
      </c>
      <c r="AK20" s="135">
        <v>1.5821000000000002E-2</v>
      </c>
    </row>
    <row r="22" spans="1:37" ht="15" customHeight="1" x14ac:dyDescent="0.35">
      <c r="B22" s="132" t="s">
        <v>367</v>
      </c>
    </row>
    <row r="23" spans="1:37" ht="15" customHeight="1" x14ac:dyDescent="0.35">
      <c r="A23" s="177" t="s">
        <v>368</v>
      </c>
      <c r="B23" s="133" t="s">
        <v>369</v>
      </c>
      <c r="C23" s="239">
        <v>0.84860100000000005</v>
      </c>
      <c r="D23" s="239">
        <v>0.85141299999999998</v>
      </c>
      <c r="E23" s="239">
        <v>0.85378500000000002</v>
      </c>
      <c r="F23" s="239">
        <v>0.85582800000000003</v>
      </c>
      <c r="G23" s="239">
        <v>0.857622</v>
      </c>
      <c r="H23" s="239">
        <v>0.85920099999999999</v>
      </c>
      <c r="I23" s="239">
        <v>0.86059399999999997</v>
      </c>
      <c r="J23" s="239">
        <v>0.86182599999999998</v>
      </c>
      <c r="K23" s="239">
        <v>0.86291799999999996</v>
      </c>
      <c r="L23" s="239">
        <v>0.86388900000000002</v>
      </c>
      <c r="M23" s="239">
        <v>0.86475400000000002</v>
      </c>
      <c r="N23" s="239">
        <v>0.86552799999999996</v>
      </c>
      <c r="O23" s="239">
        <v>0.86622200000000005</v>
      </c>
      <c r="P23" s="239">
        <v>0.86684600000000001</v>
      </c>
      <c r="Q23" s="239">
        <v>0.86740700000000004</v>
      </c>
      <c r="R23" s="239">
        <v>0.86791399999999996</v>
      </c>
      <c r="S23" s="239">
        <v>0.86837500000000001</v>
      </c>
      <c r="T23" s="239">
        <v>0.86879499999999998</v>
      </c>
      <c r="U23" s="239">
        <v>0.86917900000000003</v>
      </c>
      <c r="V23" s="239">
        <v>0.86953000000000003</v>
      </c>
      <c r="W23" s="239">
        <v>0.86985400000000002</v>
      </c>
      <c r="X23" s="239">
        <v>0.87015200000000004</v>
      </c>
      <c r="Y23" s="239">
        <v>0.87044999999999995</v>
      </c>
      <c r="Z23" s="239">
        <v>0.870749</v>
      </c>
      <c r="AA23" s="239">
        <v>0.87104800000000004</v>
      </c>
      <c r="AB23" s="239">
        <v>0.87134599999999995</v>
      </c>
      <c r="AC23" s="239">
        <v>0.871645</v>
      </c>
      <c r="AD23" s="239">
        <v>0.87194400000000005</v>
      </c>
      <c r="AE23" s="239">
        <v>0.87224299999999999</v>
      </c>
      <c r="AF23" s="239">
        <v>0.87254200000000004</v>
      </c>
      <c r="AG23" s="239">
        <v>0.87284200000000001</v>
      </c>
      <c r="AH23" s="239">
        <v>0.87314099999999994</v>
      </c>
      <c r="AI23" s="239">
        <v>0.87343999999999999</v>
      </c>
      <c r="AJ23" s="239">
        <v>0.87343999999999999</v>
      </c>
      <c r="AK23" s="135">
        <v>7.9799999999999999E-4</v>
      </c>
    </row>
    <row r="24" spans="1:37" ht="15" customHeight="1" x14ac:dyDescent="0.35">
      <c r="A24" s="177" t="s">
        <v>370</v>
      </c>
      <c r="B24" s="133" t="s">
        <v>371</v>
      </c>
      <c r="C24" s="239">
        <v>0.81303400000000003</v>
      </c>
      <c r="D24" s="239">
        <v>0.81323199999999995</v>
      </c>
      <c r="E24" s="239">
        <v>0.81311199999999995</v>
      </c>
      <c r="F24" s="239">
        <v>0.81307600000000002</v>
      </c>
      <c r="G24" s="239">
        <v>0.813083</v>
      </c>
      <c r="H24" s="239">
        <v>0.81312300000000004</v>
      </c>
      <c r="I24" s="239">
        <v>0.81317799999999996</v>
      </c>
      <c r="J24" s="239">
        <v>0.81324399999999997</v>
      </c>
      <c r="K24" s="239">
        <v>0.81331399999999998</v>
      </c>
      <c r="L24" s="239">
        <v>0.81339399999999995</v>
      </c>
      <c r="M24" s="239">
        <v>0.81347499999999995</v>
      </c>
      <c r="N24" s="239">
        <v>0.81355</v>
      </c>
      <c r="O24" s="239">
        <v>0.81362500000000004</v>
      </c>
      <c r="P24" s="239">
        <v>0.81369899999999995</v>
      </c>
      <c r="Q24" s="239">
        <v>0.81377200000000005</v>
      </c>
      <c r="R24" s="239">
        <v>0.81384599999999996</v>
      </c>
      <c r="S24" s="239">
        <v>0.81391999999999998</v>
      </c>
      <c r="T24" s="239">
        <v>0.81399299999999997</v>
      </c>
      <c r="U24" s="239">
        <v>0.81406599999999996</v>
      </c>
      <c r="V24" s="239">
        <v>0.81413899999999995</v>
      </c>
      <c r="W24" s="239">
        <v>0.81421100000000002</v>
      </c>
      <c r="X24" s="239">
        <v>0.81428199999999995</v>
      </c>
      <c r="Y24" s="239">
        <v>0.81435299999999999</v>
      </c>
      <c r="Z24" s="239">
        <v>0.81442499999999995</v>
      </c>
      <c r="AA24" s="239">
        <v>0.814496</v>
      </c>
      <c r="AB24" s="239">
        <v>0.81456700000000004</v>
      </c>
      <c r="AC24" s="239">
        <v>0.81463799999999997</v>
      </c>
      <c r="AD24" s="239">
        <v>0.81471000000000005</v>
      </c>
      <c r="AE24" s="239">
        <v>0.81478099999999998</v>
      </c>
      <c r="AF24" s="239">
        <v>0.81485200000000002</v>
      </c>
      <c r="AG24" s="239">
        <v>0.81492399999999998</v>
      </c>
      <c r="AH24" s="239">
        <v>0.81499500000000002</v>
      </c>
      <c r="AI24" s="239">
        <v>0.81506599999999996</v>
      </c>
      <c r="AJ24" s="239">
        <v>0.81506599999999996</v>
      </c>
      <c r="AK24" s="135">
        <v>6.9999999999999994E-5</v>
      </c>
    </row>
    <row r="26" spans="1:37" ht="15" customHeight="1" x14ac:dyDescent="0.35">
      <c r="B26" s="132" t="s">
        <v>372</v>
      </c>
    </row>
    <row r="27" spans="1:37" ht="15" customHeight="1" x14ac:dyDescent="0.35">
      <c r="B27" s="132" t="s">
        <v>373</v>
      </c>
    </row>
    <row r="28" spans="1:37" ht="15" customHeight="1" x14ac:dyDescent="0.35">
      <c r="A28" s="177" t="s">
        <v>374</v>
      </c>
      <c r="B28" s="133" t="s">
        <v>375</v>
      </c>
      <c r="C28" s="188">
        <v>325.915863</v>
      </c>
      <c r="D28" s="188">
        <v>328.36496</v>
      </c>
      <c r="E28" s="188">
        <v>330.70339999999999</v>
      </c>
      <c r="F28" s="188">
        <v>333.052032</v>
      </c>
      <c r="G28" s="188">
        <v>335.38943499999999</v>
      </c>
      <c r="H28" s="188">
        <v>337.71182299999998</v>
      </c>
      <c r="I28" s="188">
        <v>340.01290899999998</v>
      </c>
      <c r="J28" s="188">
        <v>342.28939800000001</v>
      </c>
      <c r="K28" s="188">
        <v>344.53961199999998</v>
      </c>
      <c r="L28" s="188">
        <v>346.76464800000002</v>
      </c>
      <c r="M28" s="188">
        <v>348.957245</v>
      </c>
      <c r="N28" s="188">
        <v>351.11312900000001</v>
      </c>
      <c r="O28" s="188">
        <v>353.227936</v>
      </c>
      <c r="P28" s="188">
        <v>355.29925500000002</v>
      </c>
      <c r="Q28" s="188">
        <v>357.32492100000002</v>
      </c>
      <c r="R28" s="188">
        <v>359.30371100000002</v>
      </c>
      <c r="S28" s="188">
        <v>361.23538200000002</v>
      </c>
      <c r="T28" s="188">
        <v>363.120361</v>
      </c>
      <c r="U28" s="188">
        <v>364.95953400000002</v>
      </c>
      <c r="V28" s="188">
        <v>366.75424199999998</v>
      </c>
      <c r="W28" s="188">
        <v>368.506348</v>
      </c>
      <c r="X28" s="188">
        <v>370.21768200000002</v>
      </c>
      <c r="Y28" s="188">
        <v>371.890625</v>
      </c>
      <c r="Z28" s="188">
        <v>373.52771000000001</v>
      </c>
      <c r="AA28" s="188">
        <v>375.13192700000002</v>
      </c>
      <c r="AB28" s="188">
        <v>376.70654300000001</v>
      </c>
      <c r="AC28" s="188">
        <v>378.25518799999998</v>
      </c>
      <c r="AD28" s="188">
        <v>379.78213499999998</v>
      </c>
      <c r="AE28" s="188">
        <v>381.292145</v>
      </c>
      <c r="AF28" s="188">
        <v>382.78964200000001</v>
      </c>
      <c r="AG28" s="188">
        <v>384.27773999999999</v>
      </c>
      <c r="AH28" s="188">
        <v>385.76049799999998</v>
      </c>
      <c r="AI28" s="188">
        <v>387.24206500000003</v>
      </c>
      <c r="AJ28" s="188">
        <v>388.72586100000001</v>
      </c>
      <c r="AK28" s="135">
        <v>5.287E-3</v>
      </c>
    </row>
    <row r="29" spans="1:37" ht="15" customHeight="1" x14ac:dyDescent="0.35">
      <c r="A29" s="177" t="s">
        <v>376</v>
      </c>
      <c r="B29" s="133" t="s">
        <v>377</v>
      </c>
      <c r="C29" s="188">
        <v>36.635300000000001</v>
      </c>
      <c r="D29" s="188">
        <v>37.020499999999998</v>
      </c>
      <c r="E29" s="188">
        <v>37.376499000000003</v>
      </c>
      <c r="F29" s="188">
        <v>37.731200999999999</v>
      </c>
      <c r="G29" s="188">
        <v>38.084301000000004</v>
      </c>
      <c r="H29" s="188">
        <v>38.435600000000001</v>
      </c>
      <c r="I29" s="188">
        <v>38.785702000000001</v>
      </c>
      <c r="J29" s="188">
        <v>39.134300000000003</v>
      </c>
      <c r="K29" s="188">
        <v>39.480801</v>
      </c>
      <c r="L29" s="188">
        <v>39.824500999999998</v>
      </c>
      <c r="M29" s="188">
        <v>40.164901999999998</v>
      </c>
      <c r="N29" s="188">
        <v>40.501499000000003</v>
      </c>
      <c r="O29" s="188">
        <v>40.833697999999998</v>
      </c>
      <c r="P29" s="188">
        <v>41.161301000000002</v>
      </c>
      <c r="Q29" s="188">
        <v>41.484000999999999</v>
      </c>
      <c r="R29" s="188">
        <v>41.8018</v>
      </c>
      <c r="S29" s="188">
        <v>42.114699999999999</v>
      </c>
      <c r="T29" s="188">
        <v>42.423000000000002</v>
      </c>
      <c r="U29" s="188">
        <v>42.727001000000001</v>
      </c>
      <c r="V29" s="188">
        <v>43.027000000000001</v>
      </c>
      <c r="W29" s="188">
        <v>43.323501999999998</v>
      </c>
      <c r="X29" s="188">
        <v>43.617001000000002</v>
      </c>
      <c r="Y29" s="188">
        <v>43.907699999999998</v>
      </c>
      <c r="Z29" s="188">
        <v>44.196201000000002</v>
      </c>
      <c r="AA29" s="188">
        <v>44.482700000000001</v>
      </c>
      <c r="AB29" s="188">
        <v>44.767798999999997</v>
      </c>
      <c r="AC29" s="188">
        <v>45.051498000000002</v>
      </c>
      <c r="AD29" s="188">
        <v>45.334301000000004</v>
      </c>
      <c r="AE29" s="188">
        <v>45.616501</v>
      </c>
      <c r="AF29" s="188">
        <v>45.898398999999998</v>
      </c>
      <c r="AG29" s="188">
        <v>46.180301999999998</v>
      </c>
      <c r="AH29" s="188">
        <v>46.462600999999999</v>
      </c>
      <c r="AI29" s="188">
        <v>46.745601999999998</v>
      </c>
      <c r="AJ29" s="188">
        <v>46.926898999999999</v>
      </c>
      <c r="AK29" s="135">
        <v>7.437E-3</v>
      </c>
    </row>
    <row r="30" spans="1:37" ht="15" customHeight="1" x14ac:dyDescent="0.35">
      <c r="A30" s="177" t="s">
        <v>378</v>
      </c>
      <c r="B30" s="133" t="s">
        <v>379</v>
      </c>
      <c r="C30" s="188">
        <v>218.51828</v>
      </c>
      <c r="D30" s="188">
        <v>220.92337000000001</v>
      </c>
      <c r="E30" s="188">
        <v>223.293015</v>
      </c>
      <c r="F30" s="188">
        <v>225.624481</v>
      </c>
      <c r="G30" s="188">
        <v>227.87544299999999</v>
      </c>
      <c r="H30" s="188">
        <v>230.09162900000001</v>
      </c>
      <c r="I30" s="188">
        <v>232.270309</v>
      </c>
      <c r="J30" s="188">
        <v>234.408401</v>
      </c>
      <c r="K30" s="188">
        <v>236.50340299999999</v>
      </c>
      <c r="L30" s="188">
        <v>238.50779700000001</v>
      </c>
      <c r="M30" s="188">
        <v>240.471542</v>
      </c>
      <c r="N30" s="188">
        <v>242.39334099999999</v>
      </c>
      <c r="O30" s="188">
        <v>244.27140800000001</v>
      </c>
      <c r="P30" s="188">
        <v>246.104401</v>
      </c>
      <c r="Q30" s="188">
        <v>247.83586099999999</v>
      </c>
      <c r="R30" s="188">
        <v>249.523087</v>
      </c>
      <c r="S30" s="188">
        <v>251.166214</v>
      </c>
      <c r="T30" s="188">
        <v>252.76554899999999</v>
      </c>
      <c r="U30" s="188">
        <v>254.32131999999999</v>
      </c>
      <c r="V30" s="188">
        <v>255.77548200000001</v>
      </c>
      <c r="W30" s="188">
        <v>257.18585200000001</v>
      </c>
      <c r="X30" s="188">
        <v>258.55242900000002</v>
      </c>
      <c r="Y30" s="188">
        <v>259.875519</v>
      </c>
      <c r="Z30" s="188">
        <v>261.15564000000001</v>
      </c>
      <c r="AA30" s="188">
        <v>262.33441199999999</v>
      </c>
      <c r="AB30" s="188">
        <v>263.470032</v>
      </c>
      <c r="AC30" s="188">
        <v>264.56213400000001</v>
      </c>
      <c r="AD30" s="188">
        <v>265.61059599999999</v>
      </c>
      <c r="AE30" s="188">
        <v>266.61239599999999</v>
      </c>
      <c r="AF30" s="188">
        <v>267.49368299999998</v>
      </c>
      <c r="AG30" s="188">
        <v>268.31723</v>
      </c>
      <c r="AH30" s="188">
        <v>269.10873400000003</v>
      </c>
      <c r="AI30" s="188">
        <v>269.89547700000003</v>
      </c>
      <c r="AJ30" s="188">
        <v>270.69632000000001</v>
      </c>
      <c r="AK30" s="135">
        <v>6.3699999999999998E-3</v>
      </c>
    </row>
    <row r="31" spans="1:37" ht="15" customHeight="1" x14ac:dyDescent="0.35">
      <c r="A31" s="177" t="s">
        <v>380</v>
      </c>
      <c r="B31" s="133" t="s">
        <v>381</v>
      </c>
      <c r="C31" s="188">
        <v>424.07015999999999</v>
      </c>
      <c r="D31" s="188">
        <v>427.80148300000002</v>
      </c>
      <c r="E31" s="188">
        <v>431.45648199999999</v>
      </c>
      <c r="F31" s="188">
        <v>435.03106700000001</v>
      </c>
      <c r="G31" s="188">
        <v>438.42877199999998</v>
      </c>
      <c r="H31" s="188">
        <v>441.74908399999998</v>
      </c>
      <c r="I31" s="188">
        <v>444.99130200000002</v>
      </c>
      <c r="J31" s="188">
        <v>448.15499899999998</v>
      </c>
      <c r="K31" s="188">
        <v>451.23928799999999</v>
      </c>
      <c r="L31" s="188">
        <v>454.13662699999998</v>
      </c>
      <c r="M31" s="188">
        <v>456.95474200000001</v>
      </c>
      <c r="N31" s="188">
        <v>459.69357300000001</v>
      </c>
      <c r="O31" s="188">
        <v>462.353363</v>
      </c>
      <c r="P31" s="188">
        <v>464.93392899999998</v>
      </c>
      <c r="Q31" s="188">
        <v>467.31066900000002</v>
      </c>
      <c r="R31" s="188">
        <v>469.60745200000002</v>
      </c>
      <c r="S31" s="188">
        <v>471.82504299999999</v>
      </c>
      <c r="T31" s="188">
        <v>473.96469100000002</v>
      </c>
      <c r="U31" s="188">
        <v>476.02716099999998</v>
      </c>
      <c r="V31" s="188">
        <v>477.88455199999999</v>
      </c>
      <c r="W31" s="188">
        <v>479.66339099999999</v>
      </c>
      <c r="X31" s="188">
        <v>481.36468500000001</v>
      </c>
      <c r="Y31" s="188">
        <v>482.99035600000002</v>
      </c>
      <c r="Z31" s="188">
        <v>484.54113799999999</v>
      </c>
      <c r="AA31" s="188">
        <v>485.88729899999998</v>
      </c>
      <c r="AB31" s="188">
        <v>487.15609699999999</v>
      </c>
      <c r="AC31" s="188">
        <v>488.35095200000001</v>
      </c>
      <c r="AD31" s="188">
        <v>489.47482300000001</v>
      </c>
      <c r="AE31" s="188">
        <v>490.526276</v>
      </c>
      <c r="AF31" s="188">
        <v>491.35308800000001</v>
      </c>
      <c r="AG31" s="188">
        <v>492.08837899999997</v>
      </c>
      <c r="AH31" s="188">
        <v>492.77105699999998</v>
      </c>
      <c r="AI31" s="188">
        <v>493.44274899999999</v>
      </c>
      <c r="AJ31" s="188">
        <v>494.13211100000001</v>
      </c>
      <c r="AK31" s="135">
        <v>4.5149999999999999E-3</v>
      </c>
    </row>
    <row r="32" spans="1:37" ht="15" customHeight="1" x14ac:dyDescent="0.35">
      <c r="A32" s="177" t="s">
        <v>382</v>
      </c>
      <c r="B32" s="133" t="s">
        <v>383</v>
      </c>
      <c r="C32" s="188">
        <v>634.20495600000004</v>
      </c>
      <c r="D32" s="188">
        <v>636.79425000000003</v>
      </c>
      <c r="E32" s="188">
        <v>639.06109600000002</v>
      </c>
      <c r="F32" s="188">
        <v>641.00024399999995</v>
      </c>
      <c r="G32" s="188">
        <v>642.56573500000002</v>
      </c>
      <c r="H32" s="188">
        <v>643.83770800000002</v>
      </c>
      <c r="I32" s="188">
        <v>644.94006300000001</v>
      </c>
      <c r="J32" s="188">
        <v>645.94451900000001</v>
      </c>
      <c r="K32" s="188">
        <v>646.94030799999996</v>
      </c>
      <c r="L32" s="188">
        <v>647.87536599999999</v>
      </c>
      <c r="M32" s="188">
        <v>648.75286900000003</v>
      </c>
      <c r="N32" s="188">
        <v>649.57720900000004</v>
      </c>
      <c r="O32" s="188">
        <v>650.34802200000001</v>
      </c>
      <c r="P32" s="188">
        <v>651.09234600000002</v>
      </c>
      <c r="Q32" s="188">
        <v>651.77179000000001</v>
      </c>
      <c r="R32" s="188">
        <v>652.40765399999998</v>
      </c>
      <c r="S32" s="188">
        <v>652.98724400000003</v>
      </c>
      <c r="T32" s="188">
        <v>653.49932899999999</v>
      </c>
      <c r="U32" s="188">
        <v>653.93969700000002</v>
      </c>
      <c r="V32" s="188">
        <v>654.30737299999998</v>
      </c>
      <c r="W32" s="188">
        <v>654.60601799999995</v>
      </c>
      <c r="X32" s="188">
        <v>654.83569299999999</v>
      </c>
      <c r="Y32" s="188">
        <v>654.99517800000001</v>
      </c>
      <c r="Z32" s="188">
        <v>655.07330300000001</v>
      </c>
      <c r="AA32" s="188">
        <v>655.07141100000001</v>
      </c>
      <c r="AB32" s="188">
        <v>655.00683600000002</v>
      </c>
      <c r="AC32" s="188">
        <v>654.84973100000002</v>
      </c>
      <c r="AD32" s="188">
        <v>654.60833700000001</v>
      </c>
      <c r="AE32" s="188">
        <v>654.27923599999997</v>
      </c>
      <c r="AF32" s="188">
        <v>653.82940699999995</v>
      </c>
      <c r="AG32" s="188">
        <v>653.30267300000003</v>
      </c>
      <c r="AH32" s="188">
        <v>652.68481399999996</v>
      </c>
      <c r="AI32" s="188">
        <v>652.01037599999995</v>
      </c>
      <c r="AJ32" s="188">
        <v>651.27984600000002</v>
      </c>
      <c r="AK32" s="135">
        <v>7.0299999999999996E-4</v>
      </c>
    </row>
    <row r="33" spans="1:37" ht="15" customHeight="1" x14ac:dyDescent="0.35">
      <c r="A33" s="177" t="s">
        <v>384</v>
      </c>
      <c r="B33" s="133" t="s">
        <v>385</v>
      </c>
      <c r="C33" s="188">
        <v>1235.5729980000001</v>
      </c>
      <c r="D33" s="188">
        <v>1265.0469969999999</v>
      </c>
      <c r="E33" s="188">
        <v>1294.498047</v>
      </c>
      <c r="F33" s="188">
        <v>1323.9239500000001</v>
      </c>
      <c r="G33" s="188">
        <v>1355.1610109999999</v>
      </c>
      <c r="H33" s="188">
        <v>1386.3759769999999</v>
      </c>
      <c r="I33" s="188">
        <v>1417.5660399999999</v>
      </c>
      <c r="J33" s="188">
        <v>1448.730957</v>
      </c>
      <c r="K33" s="188">
        <v>1479.8680420000001</v>
      </c>
      <c r="L33" s="188">
        <v>1512.948975</v>
      </c>
      <c r="M33" s="188">
        <v>1546.001953</v>
      </c>
      <c r="N33" s="188">
        <v>1579.0310059999999</v>
      </c>
      <c r="O33" s="188">
        <v>1612.0419919999999</v>
      </c>
      <c r="P33" s="188">
        <v>1645.0389399999999</v>
      </c>
      <c r="Q33" s="188">
        <v>1680.089966</v>
      </c>
      <c r="R33" s="188">
        <v>1715.123047</v>
      </c>
      <c r="S33" s="188">
        <v>1750.139038</v>
      </c>
      <c r="T33" s="188">
        <v>1785.140991</v>
      </c>
      <c r="U33" s="188">
        <v>1820.1290280000001</v>
      </c>
      <c r="V33" s="188">
        <v>1856.9279790000001</v>
      </c>
      <c r="W33" s="188">
        <v>1893.713013</v>
      </c>
      <c r="X33" s="188">
        <v>1930.4830320000001</v>
      </c>
      <c r="Y33" s="188">
        <v>1967.239014</v>
      </c>
      <c r="Z33" s="188">
        <v>2003.979004</v>
      </c>
      <c r="AA33" s="188">
        <v>2041.9799800000001</v>
      </c>
      <c r="AB33" s="188">
        <v>2079.9670409999999</v>
      </c>
      <c r="AC33" s="188">
        <v>2117.9379880000001</v>
      </c>
      <c r="AD33" s="188">
        <v>2155.8930660000001</v>
      </c>
      <c r="AE33" s="188">
        <v>2193.8278810000002</v>
      </c>
      <c r="AF33" s="188">
        <v>2232.468018</v>
      </c>
      <c r="AG33" s="188">
        <v>2271.0839839999999</v>
      </c>
      <c r="AH33" s="188">
        <v>2309.6879880000001</v>
      </c>
      <c r="AI33" s="188">
        <v>2348.2919919999999</v>
      </c>
      <c r="AJ33" s="188">
        <v>2386.906982</v>
      </c>
      <c r="AK33" s="135">
        <v>2.0038E-2</v>
      </c>
    </row>
    <row r="34" spans="1:37" ht="15" customHeight="1" x14ac:dyDescent="0.35">
      <c r="A34" s="177" t="s">
        <v>386</v>
      </c>
      <c r="B34" s="133" t="s">
        <v>387</v>
      </c>
      <c r="C34" s="188">
        <v>239.819107</v>
      </c>
      <c r="D34" s="188">
        <v>243.62600699999999</v>
      </c>
      <c r="E34" s="188">
        <v>247.463303</v>
      </c>
      <c r="F34" s="188">
        <v>251.356506</v>
      </c>
      <c r="G34" s="188">
        <v>254.768494</v>
      </c>
      <c r="H34" s="188">
        <v>258.15121499999998</v>
      </c>
      <c r="I34" s="188">
        <v>261.53381300000001</v>
      </c>
      <c r="J34" s="188">
        <v>264.926086</v>
      </c>
      <c r="K34" s="188">
        <v>268.32888800000001</v>
      </c>
      <c r="L34" s="188">
        <v>271.39761399999998</v>
      </c>
      <c r="M34" s="188">
        <v>274.47820999999999</v>
      </c>
      <c r="N34" s="188">
        <v>277.57089200000001</v>
      </c>
      <c r="O34" s="188">
        <v>280.67208900000003</v>
      </c>
      <c r="P34" s="188">
        <v>283.776093</v>
      </c>
      <c r="Q34" s="188">
        <v>286.64898699999998</v>
      </c>
      <c r="R34" s="188">
        <v>289.528412</v>
      </c>
      <c r="S34" s="188">
        <v>292.41668700000002</v>
      </c>
      <c r="T34" s="188">
        <v>295.31478900000002</v>
      </c>
      <c r="U34" s="188">
        <v>298.21850599999999</v>
      </c>
      <c r="V34" s="188">
        <v>300.96640000000002</v>
      </c>
      <c r="W34" s="188">
        <v>303.72399899999999</v>
      </c>
      <c r="X34" s="188">
        <v>306.48599200000001</v>
      </c>
      <c r="Y34" s="188">
        <v>309.25149499999998</v>
      </c>
      <c r="Z34" s="188">
        <v>312.01901199999998</v>
      </c>
      <c r="AA34" s="188">
        <v>314.64639299999999</v>
      </c>
      <c r="AB34" s="188">
        <v>317.283997</v>
      </c>
      <c r="AC34" s="188">
        <v>319.92990099999997</v>
      </c>
      <c r="AD34" s="188">
        <v>322.58050500000002</v>
      </c>
      <c r="AE34" s="188">
        <v>325.23458900000003</v>
      </c>
      <c r="AF34" s="188">
        <v>327.66778599999998</v>
      </c>
      <c r="AG34" s="188">
        <v>330.10269199999999</v>
      </c>
      <c r="AH34" s="188">
        <v>332.540009</v>
      </c>
      <c r="AI34" s="188">
        <v>334.980591</v>
      </c>
      <c r="AJ34" s="188">
        <v>337.42300399999999</v>
      </c>
      <c r="AK34" s="135">
        <v>1.023E-2</v>
      </c>
    </row>
    <row r="35" spans="1:37" ht="15" customHeight="1" x14ac:dyDescent="0.35">
      <c r="A35" s="177" t="s">
        <v>388</v>
      </c>
      <c r="B35" s="133" t="s">
        <v>389</v>
      </c>
      <c r="C35" s="188">
        <v>283.966949</v>
      </c>
      <c r="D35" s="188">
        <v>284.09274299999998</v>
      </c>
      <c r="E35" s="188">
        <v>284.08569299999999</v>
      </c>
      <c r="F35" s="188">
        <v>284.036743</v>
      </c>
      <c r="G35" s="188">
        <v>283.85732999999999</v>
      </c>
      <c r="H35" s="188">
        <v>283.58648699999998</v>
      </c>
      <c r="I35" s="188">
        <v>283.28619400000002</v>
      </c>
      <c r="J35" s="188">
        <v>282.90820300000001</v>
      </c>
      <c r="K35" s="188">
        <v>282.514771</v>
      </c>
      <c r="L35" s="188">
        <v>281.98602299999999</v>
      </c>
      <c r="M35" s="188">
        <v>281.40417500000001</v>
      </c>
      <c r="N35" s="188">
        <v>280.78417999999999</v>
      </c>
      <c r="O35" s="188">
        <v>280.14111300000002</v>
      </c>
      <c r="P35" s="188">
        <v>279.51861600000001</v>
      </c>
      <c r="Q35" s="188">
        <v>278.81866500000001</v>
      </c>
      <c r="R35" s="188">
        <v>278.09124800000001</v>
      </c>
      <c r="S35" s="188">
        <v>277.35281400000002</v>
      </c>
      <c r="T35" s="188">
        <v>276.62503099999998</v>
      </c>
      <c r="U35" s="188">
        <v>275.92275999999998</v>
      </c>
      <c r="V35" s="188">
        <v>275.22488399999997</v>
      </c>
      <c r="W35" s="188">
        <v>274.53198200000003</v>
      </c>
      <c r="X35" s="188">
        <v>273.85324100000003</v>
      </c>
      <c r="Y35" s="188">
        <v>273.19802900000002</v>
      </c>
      <c r="Z35" s="188">
        <v>272.57278400000001</v>
      </c>
      <c r="AA35" s="188">
        <v>271.965149</v>
      </c>
      <c r="AB35" s="188">
        <v>271.41427599999997</v>
      </c>
      <c r="AC35" s="188">
        <v>270.85751299999998</v>
      </c>
      <c r="AD35" s="188">
        <v>270.31564300000002</v>
      </c>
      <c r="AE35" s="188">
        <v>269.808807</v>
      </c>
      <c r="AF35" s="188">
        <v>269.25894199999999</v>
      </c>
      <c r="AG35" s="188">
        <v>268.75732399999998</v>
      </c>
      <c r="AH35" s="188">
        <v>268.23818999999997</v>
      </c>
      <c r="AI35" s="188">
        <v>267.74749800000001</v>
      </c>
      <c r="AJ35" s="188">
        <v>267.22180200000003</v>
      </c>
      <c r="AK35" s="135">
        <v>-1.9109999999999999E-3</v>
      </c>
    </row>
    <row r="36" spans="1:37" ht="15" customHeight="1" x14ac:dyDescent="0.35">
      <c r="A36" s="177" t="s">
        <v>390</v>
      </c>
      <c r="B36" s="133" t="s">
        <v>391</v>
      </c>
      <c r="C36" s="188">
        <v>1418.9071039999999</v>
      </c>
      <c r="D36" s="188">
        <v>1424.540405</v>
      </c>
      <c r="E36" s="188">
        <v>1429.6586910000001</v>
      </c>
      <c r="F36" s="188">
        <v>1434.1889650000001</v>
      </c>
      <c r="G36" s="188">
        <v>1438.1188959999999</v>
      </c>
      <c r="H36" s="188">
        <v>1441.5008539999999</v>
      </c>
      <c r="I36" s="188">
        <v>1444.3666989999999</v>
      </c>
      <c r="J36" s="188">
        <v>1446.7482910000001</v>
      </c>
      <c r="K36" s="188">
        <v>1448.6674800000001</v>
      </c>
      <c r="L36" s="188">
        <v>1450.0898440000001</v>
      </c>
      <c r="M36" s="188">
        <v>1451.008789</v>
      </c>
      <c r="N36" s="188">
        <v>1451.470581</v>
      </c>
      <c r="O36" s="188">
        <v>1451.520874</v>
      </c>
      <c r="P36" s="188">
        <v>1451.195557</v>
      </c>
      <c r="Q36" s="188">
        <v>1450.4646</v>
      </c>
      <c r="R36" s="188">
        <v>1449.3110349999999</v>
      </c>
      <c r="S36" s="188">
        <v>1447.772217</v>
      </c>
      <c r="T36" s="188">
        <v>1445.8914789999999</v>
      </c>
      <c r="U36" s="188">
        <v>1443.6961670000001</v>
      </c>
      <c r="V36" s="188">
        <v>1441.165039</v>
      </c>
      <c r="W36" s="188">
        <v>1438.2822269999999</v>
      </c>
      <c r="X36" s="188">
        <v>1435.0756839999999</v>
      </c>
      <c r="Y36" s="188">
        <v>1431.5805660000001</v>
      </c>
      <c r="Z36" s="188">
        <v>1427.81897</v>
      </c>
      <c r="AA36" s="188">
        <v>1423.784058</v>
      </c>
      <c r="AB36" s="188">
        <v>1419.461548</v>
      </c>
      <c r="AC36" s="188">
        <v>1414.857544</v>
      </c>
      <c r="AD36" s="188">
        <v>1409.977905</v>
      </c>
      <c r="AE36" s="188">
        <v>1404.8291019999999</v>
      </c>
      <c r="AF36" s="188">
        <v>1399.3945309999999</v>
      </c>
      <c r="AG36" s="188">
        <v>1393.67749</v>
      </c>
      <c r="AH36" s="188">
        <v>1387.6949460000001</v>
      </c>
      <c r="AI36" s="188">
        <v>1381.4664310000001</v>
      </c>
      <c r="AJ36" s="188">
        <v>1375.001221</v>
      </c>
      <c r="AK36" s="135">
        <v>-1.1050000000000001E-3</v>
      </c>
    </row>
    <row r="37" spans="1:37" ht="15" customHeight="1" x14ac:dyDescent="0.35">
      <c r="A37" s="177" t="s">
        <v>392</v>
      </c>
      <c r="B37" s="133" t="s">
        <v>393</v>
      </c>
      <c r="C37" s="188">
        <v>178.44650300000001</v>
      </c>
      <c r="D37" s="188">
        <v>178.325806</v>
      </c>
      <c r="E37" s="188">
        <v>178.16810599999999</v>
      </c>
      <c r="F37" s="188">
        <v>177.97569300000001</v>
      </c>
      <c r="G37" s="188">
        <v>177.74659700000001</v>
      </c>
      <c r="H37" s="188">
        <v>177.47950700000001</v>
      </c>
      <c r="I37" s="188">
        <v>177.17759699999999</v>
      </c>
      <c r="J37" s="188">
        <v>176.84410099999999</v>
      </c>
      <c r="K37" s="188">
        <v>176.48170500000001</v>
      </c>
      <c r="L37" s="188">
        <v>176.08959999999999</v>
      </c>
      <c r="M37" s="188">
        <v>175.66580200000001</v>
      </c>
      <c r="N37" s="188">
        <v>175.21170000000001</v>
      </c>
      <c r="O37" s="188">
        <v>174.72830200000001</v>
      </c>
      <c r="P37" s="188">
        <v>174.21620200000001</v>
      </c>
      <c r="Q37" s="188">
        <v>173.67520099999999</v>
      </c>
      <c r="R37" s="188">
        <v>173.10459900000001</v>
      </c>
      <c r="S37" s="188">
        <v>172.50520299999999</v>
      </c>
      <c r="T37" s="188">
        <v>171.87750199999999</v>
      </c>
      <c r="U37" s="188">
        <v>171.22110000000001</v>
      </c>
      <c r="V37" s="188">
        <v>170.532196</v>
      </c>
      <c r="W37" s="188">
        <v>169.81140099999999</v>
      </c>
      <c r="X37" s="188">
        <v>169.06530799999999</v>
      </c>
      <c r="Y37" s="188">
        <v>168.300995</v>
      </c>
      <c r="Z37" s="188">
        <v>167.52330000000001</v>
      </c>
      <c r="AA37" s="188">
        <v>166.72770700000001</v>
      </c>
      <c r="AB37" s="188">
        <v>165.91149899999999</v>
      </c>
      <c r="AC37" s="188">
        <v>165.08120700000001</v>
      </c>
      <c r="AD37" s="188">
        <v>164.24380500000001</v>
      </c>
      <c r="AE37" s="188">
        <v>163.40490700000001</v>
      </c>
      <c r="AF37" s="188">
        <v>162.5625</v>
      </c>
      <c r="AG37" s="188">
        <v>161.71319600000001</v>
      </c>
      <c r="AH37" s="188">
        <v>160.858994</v>
      </c>
      <c r="AI37" s="188">
        <v>160.002106</v>
      </c>
      <c r="AJ37" s="188">
        <v>159.14480599999999</v>
      </c>
      <c r="AK37" s="135">
        <v>-3.5500000000000002E-3</v>
      </c>
    </row>
    <row r="38" spans="1:37" ht="15" customHeight="1" x14ac:dyDescent="0.35">
      <c r="A38" s="177" t="s">
        <v>394</v>
      </c>
      <c r="B38" s="133" t="s">
        <v>395</v>
      </c>
      <c r="C38" s="188">
        <v>715.64404300000001</v>
      </c>
      <c r="D38" s="188">
        <v>724.35430899999994</v>
      </c>
      <c r="E38" s="188">
        <v>732.97448699999995</v>
      </c>
      <c r="F38" s="188">
        <v>741.50860599999999</v>
      </c>
      <c r="G38" s="188">
        <v>749.86358600000005</v>
      </c>
      <c r="H38" s="188">
        <v>758.13366699999995</v>
      </c>
      <c r="I38" s="188">
        <v>766.31182899999999</v>
      </c>
      <c r="J38" s="188">
        <v>774.38922100000002</v>
      </c>
      <c r="K38" s="188">
        <v>782.36169400000006</v>
      </c>
      <c r="L38" s="188">
        <v>789.92394999999999</v>
      </c>
      <c r="M38" s="188">
        <v>797.39141800000004</v>
      </c>
      <c r="N38" s="188">
        <v>804.75280799999996</v>
      </c>
      <c r="O38" s="188">
        <v>811.996216</v>
      </c>
      <c r="P38" s="188">
        <v>819.10772699999995</v>
      </c>
      <c r="Q38" s="188">
        <v>825.83727999999996</v>
      </c>
      <c r="R38" s="188">
        <v>832.45422399999995</v>
      </c>
      <c r="S38" s="188">
        <v>838.95288100000005</v>
      </c>
      <c r="T38" s="188">
        <v>845.31176800000003</v>
      </c>
      <c r="U38" s="188">
        <v>851.52978499999995</v>
      </c>
      <c r="V38" s="188">
        <v>857.43316700000003</v>
      </c>
      <c r="W38" s="188">
        <v>863.20739700000001</v>
      </c>
      <c r="X38" s="188">
        <v>868.84320100000002</v>
      </c>
      <c r="Y38" s="188">
        <v>874.34875499999998</v>
      </c>
      <c r="Z38" s="188">
        <v>879.73638900000003</v>
      </c>
      <c r="AA38" s="188">
        <v>884.77459699999997</v>
      </c>
      <c r="AB38" s="188">
        <v>889.67962599999998</v>
      </c>
      <c r="AC38" s="188">
        <v>894.45849599999997</v>
      </c>
      <c r="AD38" s="188">
        <v>899.12365699999998</v>
      </c>
      <c r="AE38" s="188">
        <v>903.677368</v>
      </c>
      <c r="AF38" s="188">
        <v>907.769226</v>
      </c>
      <c r="AG38" s="188">
        <v>911.73828100000003</v>
      </c>
      <c r="AH38" s="188">
        <v>915.59722899999997</v>
      </c>
      <c r="AI38" s="188">
        <v>919.35131799999999</v>
      </c>
      <c r="AJ38" s="188">
        <v>922.99926800000003</v>
      </c>
      <c r="AK38" s="135">
        <v>7.6020000000000003E-3</v>
      </c>
    </row>
    <row r="39" spans="1:37" ht="15" customHeight="1" x14ac:dyDescent="0.35">
      <c r="A39" s="177" t="s">
        <v>396</v>
      </c>
      <c r="B39" s="133" t="s">
        <v>397</v>
      </c>
      <c r="C39" s="188">
        <v>1824.3326420000001</v>
      </c>
      <c r="D39" s="188">
        <v>1845.0557859999999</v>
      </c>
      <c r="E39" s="188">
        <v>1865.5031739999999</v>
      </c>
      <c r="F39" s="188">
        <v>1885.6514890000001</v>
      </c>
      <c r="G39" s="188">
        <v>1905.4688719999999</v>
      </c>
      <c r="H39" s="188">
        <v>1925.033813</v>
      </c>
      <c r="I39" s="188">
        <v>1944.293823</v>
      </c>
      <c r="J39" s="188">
        <v>1963.1956789999999</v>
      </c>
      <c r="K39" s="188">
        <v>1981.7017820000001</v>
      </c>
      <c r="L39" s="188">
        <v>1999.6389160000001</v>
      </c>
      <c r="M39" s="188">
        <v>2017.239014</v>
      </c>
      <c r="N39" s="188">
        <v>2034.4454350000001</v>
      </c>
      <c r="O39" s="188">
        <v>2051.1992190000001</v>
      </c>
      <c r="P39" s="188">
        <v>2067.4499510000001</v>
      </c>
      <c r="Q39" s="188">
        <v>2083.0517580000001</v>
      </c>
      <c r="R39" s="188">
        <v>2098.210693</v>
      </c>
      <c r="S39" s="188">
        <v>2112.892578</v>
      </c>
      <c r="T39" s="188">
        <v>2127.0539549999999</v>
      </c>
      <c r="U39" s="188">
        <v>2140.6655270000001</v>
      </c>
      <c r="V39" s="188">
        <v>2153.5974120000001</v>
      </c>
      <c r="W39" s="188">
        <v>2165.9953609999998</v>
      </c>
      <c r="X39" s="188">
        <v>2177.8808589999999</v>
      </c>
      <c r="Y39" s="188">
        <v>2189.2871089999999</v>
      </c>
      <c r="Z39" s="188">
        <v>2200.2438959999999</v>
      </c>
      <c r="AA39" s="188">
        <v>2210.5795899999998</v>
      </c>
      <c r="AB39" s="188">
        <v>2220.4255370000001</v>
      </c>
      <c r="AC39" s="188">
        <v>2229.8122560000002</v>
      </c>
      <c r="AD39" s="188">
        <v>2238.77124</v>
      </c>
      <c r="AE39" s="188">
        <v>2247.3239749999998</v>
      </c>
      <c r="AF39" s="188">
        <v>2255.226807</v>
      </c>
      <c r="AG39" s="188">
        <v>2262.6987300000001</v>
      </c>
      <c r="AH39" s="188">
        <v>2269.7514649999998</v>
      </c>
      <c r="AI39" s="188">
        <v>2276.3969729999999</v>
      </c>
      <c r="AJ39" s="188">
        <v>2282.6401369999999</v>
      </c>
      <c r="AK39" s="135">
        <v>6.6730000000000001E-3</v>
      </c>
    </row>
    <row r="40" spans="1:37" ht="15" customHeight="1" x14ac:dyDescent="0.35">
      <c r="A40" s="177" t="s">
        <v>398</v>
      </c>
      <c r="B40" s="133" t="s">
        <v>399</v>
      </c>
      <c r="C40" s="188">
        <v>32.592812000000002</v>
      </c>
      <c r="D40" s="188">
        <v>33.038586000000002</v>
      </c>
      <c r="E40" s="188">
        <v>33.461436999999997</v>
      </c>
      <c r="F40" s="188">
        <v>33.876185999999997</v>
      </c>
      <c r="G40" s="188">
        <v>34.303497</v>
      </c>
      <c r="H40" s="188">
        <v>34.741508000000003</v>
      </c>
      <c r="I40" s="188">
        <v>35.176994000000001</v>
      </c>
      <c r="J40" s="188">
        <v>35.608803000000002</v>
      </c>
      <c r="K40" s="188">
        <v>36.036422999999999</v>
      </c>
      <c r="L40" s="188">
        <v>36.458022999999997</v>
      </c>
      <c r="M40" s="188">
        <v>36.876781000000001</v>
      </c>
      <c r="N40" s="188">
        <v>37.299438000000002</v>
      </c>
      <c r="O40" s="188">
        <v>37.717548000000001</v>
      </c>
      <c r="P40" s="188">
        <v>38.130436000000003</v>
      </c>
      <c r="Q40" s="188">
        <v>38.536839000000001</v>
      </c>
      <c r="R40" s="188">
        <v>38.939712999999998</v>
      </c>
      <c r="S40" s="188">
        <v>39.345931999999998</v>
      </c>
      <c r="T40" s="188">
        <v>39.747700000000002</v>
      </c>
      <c r="U40" s="188">
        <v>40.144806000000003</v>
      </c>
      <c r="V40" s="188">
        <v>40.537041000000002</v>
      </c>
      <c r="W40" s="188">
        <v>40.925570999999998</v>
      </c>
      <c r="X40" s="188">
        <v>41.310752999999998</v>
      </c>
      <c r="Y40" s="188">
        <v>41.693027000000001</v>
      </c>
      <c r="Z40" s="188">
        <v>42.072746000000002</v>
      </c>
      <c r="AA40" s="188">
        <v>42.448729999999998</v>
      </c>
      <c r="AB40" s="188">
        <v>42.823891000000003</v>
      </c>
      <c r="AC40" s="188">
        <v>43.205261</v>
      </c>
      <c r="AD40" s="188">
        <v>43.584999000000003</v>
      </c>
      <c r="AE40" s="188">
        <v>43.962817999999999</v>
      </c>
      <c r="AF40" s="188">
        <v>44.336970999999998</v>
      </c>
      <c r="AG40" s="188">
        <v>44.709049</v>
      </c>
      <c r="AH40" s="188">
        <v>45.078814999999999</v>
      </c>
      <c r="AI40" s="188">
        <v>45.446486999999998</v>
      </c>
      <c r="AJ40" s="188">
        <v>45.811763999999997</v>
      </c>
      <c r="AK40" s="135">
        <v>1.0267E-2</v>
      </c>
    </row>
    <row r="42" spans="1:37" ht="15" customHeight="1" x14ac:dyDescent="0.35">
      <c r="B42" s="132" t="s">
        <v>400</v>
      </c>
    </row>
    <row r="43" spans="1:37" ht="15" customHeight="1" x14ac:dyDescent="0.35">
      <c r="B43" s="132" t="s">
        <v>401</v>
      </c>
    </row>
    <row r="44" spans="1:37" ht="15" customHeight="1" x14ac:dyDescent="0.35">
      <c r="B44" s="132" t="s">
        <v>402</v>
      </c>
    </row>
    <row r="45" spans="1:37" ht="15" customHeight="1" x14ac:dyDescent="0.35">
      <c r="A45" s="177" t="s">
        <v>403</v>
      </c>
      <c r="B45" s="133" t="s">
        <v>404</v>
      </c>
      <c r="C45" s="188">
        <v>694.01910399999997</v>
      </c>
      <c r="D45" s="188">
        <v>702.64703399999996</v>
      </c>
      <c r="E45" s="188">
        <v>716.325378</v>
      </c>
      <c r="F45" s="188">
        <v>728.30328399999996</v>
      </c>
      <c r="G45" s="188">
        <v>738.69049099999995</v>
      </c>
      <c r="H45" s="188">
        <v>748.05419900000004</v>
      </c>
      <c r="I45" s="188">
        <v>757.76782200000002</v>
      </c>
      <c r="J45" s="188">
        <v>768.12213099999997</v>
      </c>
      <c r="K45" s="188">
        <v>779.50213599999995</v>
      </c>
      <c r="L45" s="188">
        <v>791.49438499999997</v>
      </c>
      <c r="M45" s="188">
        <v>802.96582000000001</v>
      </c>
      <c r="N45" s="188">
        <v>817.48644999999999</v>
      </c>
      <c r="O45" s="188">
        <v>829.92224099999999</v>
      </c>
      <c r="P45" s="188">
        <v>842.14739999999995</v>
      </c>
      <c r="Q45" s="188">
        <v>854.68786599999999</v>
      </c>
      <c r="R45" s="188">
        <v>867.16387899999995</v>
      </c>
      <c r="S45" s="188">
        <v>879.71765100000005</v>
      </c>
      <c r="T45" s="188">
        <v>892.59588599999995</v>
      </c>
      <c r="U45" s="188">
        <v>905.34954800000003</v>
      </c>
      <c r="V45" s="188">
        <v>917.87646500000005</v>
      </c>
      <c r="W45" s="188">
        <v>930.53472899999997</v>
      </c>
      <c r="X45" s="188">
        <v>943.48193400000002</v>
      </c>
      <c r="Y45" s="188">
        <v>956.38751200000002</v>
      </c>
      <c r="Z45" s="188">
        <v>969.45330799999999</v>
      </c>
      <c r="AA45" s="188">
        <v>982.431152</v>
      </c>
      <c r="AB45" s="188">
        <v>995.70245399999999</v>
      </c>
      <c r="AC45" s="188">
        <v>1009.231323</v>
      </c>
      <c r="AD45" s="188">
        <v>1022.959473</v>
      </c>
      <c r="AE45" s="188">
        <v>1037.1132809999999</v>
      </c>
      <c r="AF45" s="188">
        <v>1051.5454099999999</v>
      </c>
      <c r="AG45" s="188">
        <v>1066.3266599999999</v>
      </c>
      <c r="AH45" s="188">
        <v>1081.111328</v>
      </c>
      <c r="AI45" s="188">
        <v>1095.5931399999999</v>
      </c>
      <c r="AJ45" s="188">
        <v>1109.375</v>
      </c>
      <c r="AK45" s="135">
        <v>1.4374E-2</v>
      </c>
    </row>
    <row r="46" spans="1:37" ht="15" customHeight="1" x14ac:dyDescent="0.35">
      <c r="A46" s="177" t="s">
        <v>405</v>
      </c>
      <c r="B46" s="133" t="s">
        <v>406</v>
      </c>
      <c r="C46" s="188">
        <v>27.129942</v>
      </c>
      <c r="D46" s="188">
        <v>27.940080999999999</v>
      </c>
      <c r="E46" s="188">
        <v>28.623788999999999</v>
      </c>
      <c r="F46" s="188">
        <v>29.378005999999999</v>
      </c>
      <c r="G46" s="188">
        <v>30.106943000000001</v>
      </c>
      <c r="H46" s="188">
        <v>30.830207999999999</v>
      </c>
      <c r="I46" s="188">
        <v>31.566890999999998</v>
      </c>
      <c r="J46" s="188">
        <v>32.333153000000003</v>
      </c>
      <c r="K46" s="188">
        <v>33.071167000000003</v>
      </c>
      <c r="L46" s="188">
        <v>33.786259000000001</v>
      </c>
      <c r="M46" s="188">
        <v>34.545833999999999</v>
      </c>
      <c r="N46" s="188">
        <v>35.320377000000001</v>
      </c>
      <c r="O46" s="188">
        <v>36.098109999999998</v>
      </c>
      <c r="P46" s="188">
        <v>36.888019999999997</v>
      </c>
      <c r="Q46" s="188">
        <v>37.666420000000002</v>
      </c>
      <c r="R46" s="188">
        <v>38.467606000000004</v>
      </c>
      <c r="S46" s="188">
        <v>39.311377999999998</v>
      </c>
      <c r="T46" s="188">
        <v>40.179099999999998</v>
      </c>
      <c r="U46" s="188">
        <v>41.045451999999997</v>
      </c>
      <c r="V46" s="188">
        <v>41.898429999999998</v>
      </c>
      <c r="W46" s="188">
        <v>42.764907999999998</v>
      </c>
      <c r="X46" s="188">
        <v>43.651919999999997</v>
      </c>
      <c r="Y46" s="188">
        <v>44.512721999999997</v>
      </c>
      <c r="Z46" s="188">
        <v>45.374530999999998</v>
      </c>
      <c r="AA46" s="188">
        <v>46.236114999999998</v>
      </c>
      <c r="AB46" s="188">
        <v>47.097717000000003</v>
      </c>
      <c r="AC46" s="188">
        <v>47.955421000000001</v>
      </c>
      <c r="AD46" s="188">
        <v>48.800117</v>
      </c>
      <c r="AE46" s="188">
        <v>49.649563000000001</v>
      </c>
      <c r="AF46" s="188">
        <v>50.498558000000003</v>
      </c>
      <c r="AG46" s="188">
        <v>51.333809000000002</v>
      </c>
      <c r="AH46" s="188">
        <v>52.166027</v>
      </c>
      <c r="AI46" s="188">
        <v>53.005412999999997</v>
      </c>
      <c r="AJ46" s="188">
        <v>53.833857999999999</v>
      </c>
      <c r="AK46" s="135">
        <v>2.0707E-2</v>
      </c>
    </row>
    <row r="47" spans="1:37" ht="15" customHeight="1" x14ac:dyDescent="0.35">
      <c r="A47" s="177" t="s">
        <v>407</v>
      </c>
      <c r="B47" s="133" t="s">
        <v>408</v>
      </c>
      <c r="C47" s="188">
        <v>31.740721000000001</v>
      </c>
      <c r="D47" s="188">
        <v>32.431648000000003</v>
      </c>
      <c r="E47" s="188">
        <v>33.209201999999998</v>
      </c>
      <c r="F47" s="188">
        <v>34.048943000000001</v>
      </c>
      <c r="G47" s="188">
        <v>34.913704000000003</v>
      </c>
      <c r="H47" s="188">
        <v>35.818874000000001</v>
      </c>
      <c r="I47" s="188">
        <v>36.730998999999997</v>
      </c>
      <c r="J47" s="188">
        <v>37.665573000000002</v>
      </c>
      <c r="K47" s="188">
        <v>38.562325000000001</v>
      </c>
      <c r="L47" s="188">
        <v>39.444180000000003</v>
      </c>
      <c r="M47" s="188">
        <v>40.355502999999999</v>
      </c>
      <c r="N47" s="188">
        <v>41.306175000000003</v>
      </c>
      <c r="O47" s="188">
        <v>42.295521000000001</v>
      </c>
      <c r="P47" s="188">
        <v>43.308075000000002</v>
      </c>
      <c r="Q47" s="188">
        <v>44.349842000000002</v>
      </c>
      <c r="R47" s="188">
        <v>45.406948</v>
      </c>
      <c r="S47" s="188">
        <v>46.529530000000001</v>
      </c>
      <c r="T47" s="188">
        <v>47.703445000000002</v>
      </c>
      <c r="U47" s="188">
        <v>48.884433999999999</v>
      </c>
      <c r="V47" s="188">
        <v>50.074992999999999</v>
      </c>
      <c r="W47" s="188">
        <v>51.285178999999999</v>
      </c>
      <c r="X47" s="188">
        <v>52.536529999999999</v>
      </c>
      <c r="Y47" s="188">
        <v>53.763618000000001</v>
      </c>
      <c r="Z47" s="188">
        <v>55.006045999999998</v>
      </c>
      <c r="AA47" s="188">
        <v>56.275047000000001</v>
      </c>
      <c r="AB47" s="188">
        <v>57.551315000000002</v>
      </c>
      <c r="AC47" s="188">
        <v>58.843609000000001</v>
      </c>
      <c r="AD47" s="188">
        <v>60.127803999999998</v>
      </c>
      <c r="AE47" s="188">
        <v>61.431099000000003</v>
      </c>
      <c r="AF47" s="188">
        <v>62.744984000000002</v>
      </c>
      <c r="AG47" s="188">
        <v>64.033524</v>
      </c>
      <c r="AH47" s="188">
        <v>65.344893999999996</v>
      </c>
      <c r="AI47" s="188">
        <v>66.707130000000006</v>
      </c>
      <c r="AJ47" s="188">
        <v>68.086067</v>
      </c>
      <c r="AK47" s="135">
        <v>2.3446999999999999E-2</v>
      </c>
    </row>
    <row r="48" spans="1:37" ht="15" customHeight="1" x14ac:dyDescent="0.35">
      <c r="A48" s="177" t="s">
        <v>409</v>
      </c>
      <c r="B48" s="133" t="s">
        <v>410</v>
      </c>
      <c r="C48" s="188">
        <v>102.617683</v>
      </c>
      <c r="D48" s="188">
        <v>106.09760300000001</v>
      </c>
      <c r="E48" s="188">
        <v>110.37220000000001</v>
      </c>
      <c r="F48" s="188">
        <v>114.96706399999999</v>
      </c>
      <c r="G48" s="188">
        <v>119.52607</v>
      </c>
      <c r="H48" s="188">
        <v>124.192825</v>
      </c>
      <c r="I48" s="188">
        <v>129.02941899999999</v>
      </c>
      <c r="J48" s="188">
        <v>134.026535</v>
      </c>
      <c r="K48" s="188">
        <v>139.05650299999999</v>
      </c>
      <c r="L48" s="188">
        <v>144.11045799999999</v>
      </c>
      <c r="M48" s="188">
        <v>149.17520099999999</v>
      </c>
      <c r="N48" s="188">
        <v>154.419083</v>
      </c>
      <c r="O48" s="188">
        <v>159.886627</v>
      </c>
      <c r="P48" s="188">
        <v>165.540817</v>
      </c>
      <c r="Q48" s="188">
        <v>171.35957300000001</v>
      </c>
      <c r="R48" s="188">
        <v>177.30233799999999</v>
      </c>
      <c r="S48" s="188">
        <v>183.560059</v>
      </c>
      <c r="T48" s="188">
        <v>190.11108400000001</v>
      </c>
      <c r="U48" s="188">
        <v>196.86978099999999</v>
      </c>
      <c r="V48" s="188">
        <v>203.88325499999999</v>
      </c>
      <c r="W48" s="188">
        <v>211.11752300000001</v>
      </c>
      <c r="X48" s="188">
        <v>218.67070000000001</v>
      </c>
      <c r="Y48" s="188">
        <v>226.475067</v>
      </c>
      <c r="Z48" s="188">
        <v>234.56231700000001</v>
      </c>
      <c r="AA48" s="188">
        <v>242.976776</v>
      </c>
      <c r="AB48" s="188">
        <v>251.56822199999999</v>
      </c>
      <c r="AC48" s="188">
        <v>260.42532299999999</v>
      </c>
      <c r="AD48" s="188">
        <v>269.57080100000002</v>
      </c>
      <c r="AE48" s="188">
        <v>279.04714999999999</v>
      </c>
      <c r="AF48" s="188">
        <v>288.87005599999998</v>
      </c>
      <c r="AG48" s="188">
        <v>298.84204099999999</v>
      </c>
      <c r="AH48" s="188">
        <v>309.20880099999999</v>
      </c>
      <c r="AI48" s="188">
        <v>320.05453499999999</v>
      </c>
      <c r="AJ48" s="188">
        <v>331.23413099999999</v>
      </c>
      <c r="AK48" s="135">
        <v>3.6216999999999999E-2</v>
      </c>
    </row>
    <row r="49" spans="1:37" ht="15" customHeight="1" x14ac:dyDescent="0.35">
      <c r="A49" s="177" t="s">
        <v>411</v>
      </c>
      <c r="B49" s="133" t="s">
        <v>412</v>
      </c>
      <c r="C49" s="188">
        <v>564.97192399999994</v>
      </c>
      <c r="D49" s="188">
        <v>578.96130400000004</v>
      </c>
      <c r="E49" s="188">
        <v>591.59338400000001</v>
      </c>
      <c r="F49" s="188">
        <v>603.73327600000005</v>
      </c>
      <c r="G49" s="188">
        <v>615.44171100000005</v>
      </c>
      <c r="H49" s="188">
        <v>627.32391399999995</v>
      </c>
      <c r="I49" s="188">
        <v>639.45165999999995</v>
      </c>
      <c r="J49" s="188">
        <v>652.16449</v>
      </c>
      <c r="K49" s="188">
        <v>665.01355000000001</v>
      </c>
      <c r="L49" s="188">
        <v>677.73413100000005</v>
      </c>
      <c r="M49" s="188">
        <v>690.96069299999999</v>
      </c>
      <c r="N49" s="188">
        <v>704.52154499999995</v>
      </c>
      <c r="O49" s="188">
        <v>718.19085700000005</v>
      </c>
      <c r="P49" s="188">
        <v>731.98284899999999</v>
      </c>
      <c r="Q49" s="188">
        <v>746.08496100000002</v>
      </c>
      <c r="R49" s="188">
        <v>760.40948500000002</v>
      </c>
      <c r="S49" s="188">
        <v>775.20019500000001</v>
      </c>
      <c r="T49" s="188">
        <v>790.35797100000002</v>
      </c>
      <c r="U49" s="188">
        <v>805.70745799999997</v>
      </c>
      <c r="V49" s="188">
        <v>821.41314699999998</v>
      </c>
      <c r="W49" s="188">
        <v>837.40283199999999</v>
      </c>
      <c r="X49" s="188">
        <v>853.79797399999995</v>
      </c>
      <c r="Y49" s="188">
        <v>870.25061000000005</v>
      </c>
      <c r="Z49" s="188">
        <v>887.12731900000006</v>
      </c>
      <c r="AA49" s="188">
        <v>904.57653800000003</v>
      </c>
      <c r="AB49" s="188">
        <v>922.29486099999997</v>
      </c>
      <c r="AC49" s="188">
        <v>940.15087900000003</v>
      </c>
      <c r="AD49" s="188">
        <v>958.12487799999997</v>
      </c>
      <c r="AE49" s="188">
        <v>976.49731399999996</v>
      </c>
      <c r="AF49" s="188">
        <v>995.418091</v>
      </c>
      <c r="AG49" s="188">
        <v>1014.88031</v>
      </c>
      <c r="AH49" s="188">
        <v>1035.434448</v>
      </c>
      <c r="AI49" s="188">
        <v>1057.50415</v>
      </c>
      <c r="AJ49" s="188">
        <v>1080.732788</v>
      </c>
      <c r="AK49" s="135">
        <v>1.9696000000000002E-2</v>
      </c>
    </row>
    <row r="50" spans="1:37" ht="15" customHeight="1" x14ac:dyDescent="0.35">
      <c r="A50" s="177" t="s">
        <v>413</v>
      </c>
      <c r="B50" s="133" t="s">
        <v>414</v>
      </c>
      <c r="C50" s="188">
        <v>41.657597000000003</v>
      </c>
      <c r="D50" s="188">
        <v>43.492694999999998</v>
      </c>
      <c r="E50" s="188">
        <v>45.564075000000003</v>
      </c>
      <c r="F50" s="188">
        <v>47.896571999999999</v>
      </c>
      <c r="G50" s="188">
        <v>50.370753999999998</v>
      </c>
      <c r="H50" s="188">
        <v>53.00132</v>
      </c>
      <c r="I50" s="188">
        <v>55.796672999999998</v>
      </c>
      <c r="J50" s="188">
        <v>58.735858999999998</v>
      </c>
      <c r="K50" s="188">
        <v>61.796214999999997</v>
      </c>
      <c r="L50" s="188">
        <v>64.972838999999993</v>
      </c>
      <c r="M50" s="188">
        <v>68.280045000000001</v>
      </c>
      <c r="N50" s="188">
        <v>71.736716999999999</v>
      </c>
      <c r="O50" s="188">
        <v>75.371116999999998</v>
      </c>
      <c r="P50" s="188">
        <v>79.161773999999994</v>
      </c>
      <c r="Q50" s="188">
        <v>83.165497000000002</v>
      </c>
      <c r="R50" s="188">
        <v>87.320740000000001</v>
      </c>
      <c r="S50" s="188">
        <v>91.714729000000005</v>
      </c>
      <c r="T50" s="188">
        <v>96.373016000000007</v>
      </c>
      <c r="U50" s="188">
        <v>101.28312699999999</v>
      </c>
      <c r="V50" s="188">
        <v>106.452698</v>
      </c>
      <c r="W50" s="188">
        <v>111.876152</v>
      </c>
      <c r="X50" s="188">
        <v>117.564774</v>
      </c>
      <c r="Y50" s="188">
        <v>123.548973</v>
      </c>
      <c r="Z50" s="188">
        <v>129.838638</v>
      </c>
      <c r="AA50" s="188">
        <v>136.42607100000001</v>
      </c>
      <c r="AB50" s="188">
        <v>143.30441300000001</v>
      </c>
      <c r="AC50" s="188">
        <v>150.524933</v>
      </c>
      <c r="AD50" s="188">
        <v>158.113632</v>
      </c>
      <c r="AE50" s="188">
        <v>166.09411600000001</v>
      </c>
      <c r="AF50" s="188">
        <v>174.47126800000001</v>
      </c>
      <c r="AG50" s="188">
        <v>183.17164600000001</v>
      </c>
      <c r="AH50" s="188">
        <v>192.335083</v>
      </c>
      <c r="AI50" s="188">
        <v>202.00462300000001</v>
      </c>
      <c r="AJ50" s="188">
        <v>212.18244899999999</v>
      </c>
      <c r="AK50" s="135">
        <v>5.0774E-2</v>
      </c>
    </row>
    <row r="51" spans="1:37" ht="15" customHeight="1" x14ac:dyDescent="0.35">
      <c r="A51" s="177" t="s">
        <v>415</v>
      </c>
      <c r="B51" s="133" t="s">
        <v>416</v>
      </c>
      <c r="C51" s="188">
        <v>75.381827999999999</v>
      </c>
      <c r="D51" s="188">
        <v>77.476821999999999</v>
      </c>
      <c r="E51" s="188">
        <v>80.165374999999997</v>
      </c>
      <c r="F51" s="188">
        <v>83.176697000000004</v>
      </c>
      <c r="G51" s="188">
        <v>85.994667000000007</v>
      </c>
      <c r="H51" s="188">
        <v>88.733620000000002</v>
      </c>
      <c r="I51" s="188">
        <v>91.53904</v>
      </c>
      <c r="J51" s="188">
        <v>94.406165999999999</v>
      </c>
      <c r="K51" s="188">
        <v>97.238724000000005</v>
      </c>
      <c r="L51" s="188">
        <v>100.050026</v>
      </c>
      <c r="M51" s="188">
        <v>103.070908</v>
      </c>
      <c r="N51" s="188">
        <v>105.86525</v>
      </c>
      <c r="O51" s="188">
        <v>108.77446</v>
      </c>
      <c r="P51" s="188">
        <v>111.76956199999999</v>
      </c>
      <c r="Q51" s="188">
        <v>114.912262</v>
      </c>
      <c r="R51" s="188">
        <v>118.08369399999999</v>
      </c>
      <c r="S51" s="188">
        <v>121.286079</v>
      </c>
      <c r="T51" s="188">
        <v>124.63106500000001</v>
      </c>
      <c r="U51" s="188">
        <v>128.06806900000001</v>
      </c>
      <c r="V51" s="188">
        <v>131.57449299999999</v>
      </c>
      <c r="W51" s="188">
        <v>135.112427</v>
      </c>
      <c r="X51" s="188">
        <v>138.56568899999999</v>
      </c>
      <c r="Y51" s="188">
        <v>142.100403</v>
      </c>
      <c r="Z51" s="188">
        <v>145.738541</v>
      </c>
      <c r="AA51" s="188">
        <v>149.51010099999999</v>
      </c>
      <c r="AB51" s="188">
        <v>153.383118</v>
      </c>
      <c r="AC51" s="188">
        <v>157.13705400000001</v>
      </c>
      <c r="AD51" s="188">
        <v>160.988632</v>
      </c>
      <c r="AE51" s="188">
        <v>164.98996</v>
      </c>
      <c r="AF51" s="188">
        <v>169.142166</v>
      </c>
      <c r="AG51" s="188">
        <v>173.37432899999999</v>
      </c>
      <c r="AH51" s="188">
        <v>177.43107599999999</v>
      </c>
      <c r="AI51" s="188">
        <v>181.64480599999999</v>
      </c>
      <c r="AJ51" s="188">
        <v>186.02446</v>
      </c>
      <c r="AK51" s="135">
        <v>2.775E-2</v>
      </c>
    </row>
    <row r="52" spans="1:37" ht="15" customHeight="1" x14ac:dyDescent="0.35">
      <c r="A52" s="177" t="s">
        <v>417</v>
      </c>
      <c r="B52" s="133" t="s">
        <v>418</v>
      </c>
      <c r="C52" s="188">
        <v>88.189712999999998</v>
      </c>
      <c r="D52" s="188">
        <v>89.934997999999993</v>
      </c>
      <c r="E52" s="188">
        <v>91.721305999999998</v>
      </c>
      <c r="F52" s="188">
        <v>93.622826000000003</v>
      </c>
      <c r="G52" s="188">
        <v>95.293487999999996</v>
      </c>
      <c r="H52" s="188">
        <v>96.842467999999997</v>
      </c>
      <c r="I52" s="188">
        <v>98.365166000000002</v>
      </c>
      <c r="J52" s="188">
        <v>99.864845000000003</v>
      </c>
      <c r="K52" s="188">
        <v>101.34504699999999</v>
      </c>
      <c r="L52" s="188">
        <v>102.854294</v>
      </c>
      <c r="M52" s="188">
        <v>104.486237</v>
      </c>
      <c r="N52" s="188">
        <v>106.227493</v>
      </c>
      <c r="O52" s="188">
        <v>108.054596</v>
      </c>
      <c r="P52" s="188">
        <v>110.043503</v>
      </c>
      <c r="Q52" s="188">
        <v>112.232086</v>
      </c>
      <c r="R52" s="188">
        <v>114.613533</v>
      </c>
      <c r="S52" s="188">
        <v>117.084534</v>
      </c>
      <c r="T52" s="188">
        <v>119.578896</v>
      </c>
      <c r="U52" s="188">
        <v>122.007172</v>
      </c>
      <c r="V52" s="188">
        <v>124.375694</v>
      </c>
      <c r="W52" s="188">
        <v>126.77357499999999</v>
      </c>
      <c r="X52" s="188">
        <v>129.139771</v>
      </c>
      <c r="Y52" s="188">
        <v>131.53161600000001</v>
      </c>
      <c r="Z52" s="188">
        <v>133.955658</v>
      </c>
      <c r="AA52" s="188">
        <v>136.44662500000001</v>
      </c>
      <c r="AB52" s="188">
        <v>138.96005199999999</v>
      </c>
      <c r="AC52" s="188">
        <v>141.485962</v>
      </c>
      <c r="AD52" s="188">
        <v>144.05819700000001</v>
      </c>
      <c r="AE52" s="188">
        <v>146.65927099999999</v>
      </c>
      <c r="AF52" s="188">
        <v>149.28564499999999</v>
      </c>
      <c r="AG52" s="188">
        <v>151.90327500000001</v>
      </c>
      <c r="AH52" s="188">
        <v>154.582367</v>
      </c>
      <c r="AI52" s="188">
        <v>157.37406899999999</v>
      </c>
      <c r="AJ52" s="188">
        <v>160.33737199999999</v>
      </c>
      <c r="AK52" s="135">
        <v>1.8232999999999999E-2</v>
      </c>
    </row>
    <row r="53" spans="1:37" ht="15" customHeight="1" x14ac:dyDescent="0.35">
      <c r="A53" s="177" t="s">
        <v>419</v>
      </c>
      <c r="B53" s="133" t="s">
        <v>420</v>
      </c>
      <c r="C53" s="188">
        <v>429.06420900000001</v>
      </c>
      <c r="D53" s="188">
        <v>455.79873700000002</v>
      </c>
      <c r="E53" s="188">
        <v>483.26211499999999</v>
      </c>
      <c r="F53" s="188">
        <v>511.33624300000002</v>
      </c>
      <c r="G53" s="188">
        <v>540.06018100000006</v>
      </c>
      <c r="H53" s="188">
        <v>570.79376200000002</v>
      </c>
      <c r="I53" s="188">
        <v>601.34643600000004</v>
      </c>
      <c r="J53" s="188">
        <v>633.583618</v>
      </c>
      <c r="K53" s="188">
        <v>666.31372099999999</v>
      </c>
      <c r="L53" s="188">
        <v>698.99383499999999</v>
      </c>
      <c r="M53" s="188">
        <v>733.63116500000001</v>
      </c>
      <c r="N53" s="188">
        <v>770.79681400000004</v>
      </c>
      <c r="O53" s="188">
        <v>809.38043200000004</v>
      </c>
      <c r="P53" s="188">
        <v>848.65826400000003</v>
      </c>
      <c r="Q53" s="188">
        <v>889.15460199999995</v>
      </c>
      <c r="R53" s="188">
        <v>930.62866199999996</v>
      </c>
      <c r="S53" s="188">
        <v>974.67022699999995</v>
      </c>
      <c r="T53" s="188">
        <v>1020.183533</v>
      </c>
      <c r="U53" s="188">
        <v>1066.7524410000001</v>
      </c>
      <c r="V53" s="188">
        <v>1114.744385</v>
      </c>
      <c r="W53" s="188">
        <v>1164.0397949999999</v>
      </c>
      <c r="X53" s="188">
        <v>1215.0479740000001</v>
      </c>
      <c r="Y53" s="188">
        <v>1267.7921140000001</v>
      </c>
      <c r="Z53" s="188">
        <v>1321.450928</v>
      </c>
      <c r="AA53" s="188">
        <v>1378.591553</v>
      </c>
      <c r="AB53" s="188">
        <v>1437.9342039999999</v>
      </c>
      <c r="AC53" s="188">
        <v>1498.887939</v>
      </c>
      <c r="AD53" s="188">
        <v>1560.955811</v>
      </c>
      <c r="AE53" s="188">
        <v>1623.6267089999999</v>
      </c>
      <c r="AF53" s="188">
        <v>1687.836548</v>
      </c>
      <c r="AG53" s="188">
        <v>1752.204346</v>
      </c>
      <c r="AH53" s="188">
        <v>1818.7993160000001</v>
      </c>
      <c r="AI53" s="188">
        <v>1886.1206050000001</v>
      </c>
      <c r="AJ53" s="188">
        <v>1953.014404</v>
      </c>
      <c r="AK53" s="135">
        <v>4.6521E-2</v>
      </c>
    </row>
    <row r="54" spans="1:37" ht="15" customHeight="1" x14ac:dyDescent="0.35">
      <c r="A54" s="177" t="s">
        <v>421</v>
      </c>
      <c r="B54" s="133" t="s">
        <v>422</v>
      </c>
      <c r="C54" s="188">
        <v>76.099236000000005</v>
      </c>
      <c r="D54" s="188">
        <v>77.707329000000001</v>
      </c>
      <c r="E54" s="188">
        <v>78.859313999999998</v>
      </c>
      <c r="F54" s="188">
        <v>79.547272000000007</v>
      </c>
      <c r="G54" s="188">
        <v>80.640761999999995</v>
      </c>
      <c r="H54" s="188">
        <v>81.643187999999995</v>
      </c>
      <c r="I54" s="188">
        <v>82.645904999999999</v>
      </c>
      <c r="J54" s="188">
        <v>83.706078000000005</v>
      </c>
      <c r="K54" s="188">
        <v>84.725791999999998</v>
      </c>
      <c r="L54" s="188">
        <v>85.686440000000005</v>
      </c>
      <c r="M54" s="188">
        <v>86.672531000000006</v>
      </c>
      <c r="N54" s="188">
        <v>87.712676999999999</v>
      </c>
      <c r="O54" s="188">
        <v>88.709029999999998</v>
      </c>
      <c r="P54" s="188">
        <v>89.581337000000005</v>
      </c>
      <c r="Q54" s="188">
        <v>90.345130999999995</v>
      </c>
      <c r="R54" s="188">
        <v>91.068450999999996</v>
      </c>
      <c r="S54" s="188">
        <v>91.85257</v>
      </c>
      <c r="T54" s="188">
        <v>92.722694000000004</v>
      </c>
      <c r="U54" s="188">
        <v>93.615668999999997</v>
      </c>
      <c r="V54" s="188">
        <v>94.442970000000003</v>
      </c>
      <c r="W54" s="188">
        <v>95.183532999999997</v>
      </c>
      <c r="X54" s="188">
        <v>95.890395999999996</v>
      </c>
      <c r="Y54" s="188">
        <v>96.562241</v>
      </c>
      <c r="Z54" s="188">
        <v>97.265144000000006</v>
      </c>
      <c r="AA54" s="188">
        <v>98.064048999999997</v>
      </c>
      <c r="AB54" s="188">
        <v>98.952056999999996</v>
      </c>
      <c r="AC54" s="188">
        <v>99.895660000000007</v>
      </c>
      <c r="AD54" s="188">
        <v>100.841446</v>
      </c>
      <c r="AE54" s="188">
        <v>101.775948</v>
      </c>
      <c r="AF54" s="188">
        <v>102.72427399999999</v>
      </c>
      <c r="AG54" s="188">
        <v>103.679878</v>
      </c>
      <c r="AH54" s="188">
        <v>104.675102</v>
      </c>
      <c r="AI54" s="188">
        <v>105.752556</v>
      </c>
      <c r="AJ54" s="188">
        <v>106.915955</v>
      </c>
      <c r="AK54" s="135">
        <v>1.0022E-2</v>
      </c>
    </row>
    <row r="55" spans="1:37" ht="15" customHeight="1" x14ac:dyDescent="0.35">
      <c r="A55" s="177" t="s">
        <v>423</v>
      </c>
      <c r="B55" s="133" t="s">
        <v>424</v>
      </c>
      <c r="C55" s="188">
        <v>144.629501</v>
      </c>
      <c r="D55" s="188">
        <v>154.33554100000001</v>
      </c>
      <c r="E55" s="188">
        <v>164.58187899999999</v>
      </c>
      <c r="F55" s="188">
        <v>175.32080099999999</v>
      </c>
      <c r="G55" s="188">
        <v>186.70036300000001</v>
      </c>
      <c r="H55" s="188">
        <v>198.976471</v>
      </c>
      <c r="I55" s="188">
        <v>212.157196</v>
      </c>
      <c r="J55" s="188">
        <v>226.189346</v>
      </c>
      <c r="K55" s="188">
        <v>240.92263800000001</v>
      </c>
      <c r="L55" s="188">
        <v>256.29449499999998</v>
      </c>
      <c r="M55" s="188">
        <v>272.68637100000001</v>
      </c>
      <c r="N55" s="188">
        <v>290.171967</v>
      </c>
      <c r="O55" s="188">
        <v>308.50811800000002</v>
      </c>
      <c r="P55" s="188">
        <v>327.74859600000002</v>
      </c>
      <c r="Q55" s="188">
        <v>347.92297400000001</v>
      </c>
      <c r="R55" s="188">
        <v>369.06210299999998</v>
      </c>
      <c r="S55" s="188">
        <v>391.51001000000002</v>
      </c>
      <c r="T55" s="188">
        <v>415.32223499999998</v>
      </c>
      <c r="U55" s="188">
        <v>440.34420799999998</v>
      </c>
      <c r="V55" s="188">
        <v>466.646973</v>
      </c>
      <c r="W55" s="188">
        <v>494.321686</v>
      </c>
      <c r="X55" s="188">
        <v>523.60876499999995</v>
      </c>
      <c r="Y55" s="188">
        <v>554.30670199999997</v>
      </c>
      <c r="Z55" s="188">
        <v>586.65655500000003</v>
      </c>
      <c r="AA55" s="188">
        <v>620.85693400000002</v>
      </c>
      <c r="AB55" s="188">
        <v>656.67950399999995</v>
      </c>
      <c r="AC55" s="188">
        <v>694.33978300000001</v>
      </c>
      <c r="AD55" s="188">
        <v>733.82446300000004</v>
      </c>
      <c r="AE55" s="188">
        <v>775.43633999999997</v>
      </c>
      <c r="AF55" s="188">
        <v>818.95678699999996</v>
      </c>
      <c r="AG55" s="188">
        <v>864.05932600000006</v>
      </c>
      <c r="AH55" s="188">
        <v>911.64379899999994</v>
      </c>
      <c r="AI55" s="188">
        <v>962.30261199999995</v>
      </c>
      <c r="AJ55" s="188">
        <v>1015.463257</v>
      </c>
      <c r="AK55" s="135">
        <v>6.0642000000000001E-2</v>
      </c>
    </row>
    <row r="56" spans="1:37" ht="15" customHeight="1" x14ac:dyDescent="0.35">
      <c r="A56" s="177" t="s">
        <v>425</v>
      </c>
      <c r="B56" s="133" t="s">
        <v>426</v>
      </c>
      <c r="C56" s="188">
        <v>66.419083000000001</v>
      </c>
      <c r="D56" s="188">
        <v>71.721321000000003</v>
      </c>
      <c r="E56" s="188">
        <v>77.246346000000003</v>
      </c>
      <c r="F56" s="188">
        <v>83.082413000000003</v>
      </c>
      <c r="G56" s="188">
        <v>89.219054999999997</v>
      </c>
      <c r="H56" s="188">
        <v>95.830330000000004</v>
      </c>
      <c r="I56" s="188">
        <v>103.107979</v>
      </c>
      <c r="J56" s="188">
        <v>111.09317799999999</v>
      </c>
      <c r="K56" s="188">
        <v>119.678406</v>
      </c>
      <c r="L56" s="188">
        <v>128.90664699999999</v>
      </c>
      <c r="M56" s="188">
        <v>138.89042699999999</v>
      </c>
      <c r="N56" s="188">
        <v>149.61389199999999</v>
      </c>
      <c r="O56" s="188">
        <v>161.03604100000001</v>
      </c>
      <c r="P56" s="188">
        <v>173.207886</v>
      </c>
      <c r="Q56" s="188">
        <v>186.19648699999999</v>
      </c>
      <c r="R56" s="188">
        <v>200.11947599999999</v>
      </c>
      <c r="S56" s="188">
        <v>215.10382100000001</v>
      </c>
      <c r="T56" s="188">
        <v>231.14370700000001</v>
      </c>
      <c r="U56" s="188">
        <v>248.241119</v>
      </c>
      <c r="V56" s="188">
        <v>266.53976399999999</v>
      </c>
      <c r="W56" s="188">
        <v>286.09079000000003</v>
      </c>
      <c r="X56" s="188">
        <v>306.95236199999999</v>
      </c>
      <c r="Y56" s="188">
        <v>329.071686</v>
      </c>
      <c r="Z56" s="188">
        <v>352.67913800000002</v>
      </c>
      <c r="AA56" s="188">
        <v>377.88024899999999</v>
      </c>
      <c r="AB56" s="188">
        <v>404.57607999999999</v>
      </c>
      <c r="AC56" s="188">
        <v>432.89596599999999</v>
      </c>
      <c r="AD56" s="188">
        <v>462.84079000000003</v>
      </c>
      <c r="AE56" s="188">
        <v>494.623199</v>
      </c>
      <c r="AF56" s="188">
        <v>528.20135500000004</v>
      </c>
      <c r="AG56" s="188">
        <v>563.538635</v>
      </c>
      <c r="AH56" s="188">
        <v>600.94812000000002</v>
      </c>
      <c r="AI56" s="188">
        <v>640.77380400000004</v>
      </c>
      <c r="AJ56" s="188">
        <v>682.85864300000003</v>
      </c>
      <c r="AK56" s="135">
        <v>7.2960999999999998E-2</v>
      </c>
    </row>
    <row r="57" spans="1:37" ht="15" customHeight="1" x14ac:dyDescent="0.35">
      <c r="A57" s="177" t="s">
        <v>427</v>
      </c>
      <c r="B57" s="133" t="s">
        <v>428</v>
      </c>
      <c r="C57" s="188">
        <v>69.365662</v>
      </c>
      <c r="D57" s="188">
        <v>71.800438</v>
      </c>
      <c r="E57" s="188">
        <v>74.477958999999998</v>
      </c>
      <c r="F57" s="188">
        <v>77.387230000000002</v>
      </c>
      <c r="G57" s="188">
        <v>80.591789000000006</v>
      </c>
      <c r="H57" s="188">
        <v>83.960144</v>
      </c>
      <c r="I57" s="188">
        <v>87.261870999999999</v>
      </c>
      <c r="J57" s="188">
        <v>90.567688000000004</v>
      </c>
      <c r="K57" s="188">
        <v>93.851035999999993</v>
      </c>
      <c r="L57" s="188">
        <v>97.156531999999999</v>
      </c>
      <c r="M57" s="188">
        <v>100.55941799999999</v>
      </c>
      <c r="N57" s="188">
        <v>104.11776</v>
      </c>
      <c r="O57" s="188">
        <v>107.79491400000001</v>
      </c>
      <c r="P57" s="188">
        <v>111.578377</v>
      </c>
      <c r="Q57" s="188">
        <v>115.40773799999999</v>
      </c>
      <c r="R57" s="188">
        <v>119.315445</v>
      </c>
      <c r="S57" s="188">
        <v>123.47038999999999</v>
      </c>
      <c r="T57" s="188">
        <v>127.803352</v>
      </c>
      <c r="U57" s="188">
        <v>132.245621</v>
      </c>
      <c r="V57" s="188">
        <v>136.795807</v>
      </c>
      <c r="W57" s="188">
        <v>141.50903299999999</v>
      </c>
      <c r="X57" s="188">
        <v>146.372345</v>
      </c>
      <c r="Y57" s="188">
        <v>151.371262</v>
      </c>
      <c r="Z57" s="188">
        <v>156.53585799999999</v>
      </c>
      <c r="AA57" s="188">
        <v>161.909851</v>
      </c>
      <c r="AB57" s="188">
        <v>167.49200400000001</v>
      </c>
      <c r="AC57" s="188">
        <v>173.258453</v>
      </c>
      <c r="AD57" s="188">
        <v>179.19657900000001</v>
      </c>
      <c r="AE57" s="188">
        <v>185.31686400000001</v>
      </c>
      <c r="AF57" s="188">
        <v>191.64439400000001</v>
      </c>
      <c r="AG57" s="188">
        <v>198.079849</v>
      </c>
      <c r="AH57" s="188">
        <v>204.67468299999999</v>
      </c>
      <c r="AI57" s="188">
        <v>211.39698799999999</v>
      </c>
      <c r="AJ57" s="188">
        <v>218.20503199999999</v>
      </c>
      <c r="AK57" s="135">
        <v>3.5346000000000002E-2</v>
      </c>
    </row>
    <row r="58" spans="1:37" ht="15" customHeight="1" x14ac:dyDescent="0.35">
      <c r="B58" s="132" t="s">
        <v>429</v>
      </c>
    </row>
    <row r="59" spans="1:37" ht="15" customHeight="1" x14ac:dyDescent="0.35">
      <c r="A59" s="177" t="s">
        <v>430</v>
      </c>
      <c r="B59" s="133" t="s">
        <v>404</v>
      </c>
      <c r="C59" s="188">
        <v>280.44632000000001</v>
      </c>
      <c r="D59" s="188">
        <v>286.86010700000003</v>
      </c>
      <c r="E59" s="188">
        <v>295.63180499999999</v>
      </c>
      <c r="F59" s="188">
        <v>303.80542000000003</v>
      </c>
      <c r="G59" s="188">
        <v>311.413971</v>
      </c>
      <c r="H59" s="188">
        <v>318.69845600000002</v>
      </c>
      <c r="I59" s="188">
        <v>326.27804600000002</v>
      </c>
      <c r="J59" s="188">
        <v>334.29357900000002</v>
      </c>
      <c r="K59" s="188">
        <v>342.93472300000002</v>
      </c>
      <c r="L59" s="188">
        <v>352.022064</v>
      </c>
      <c r="M59" s="188">
        <v>361.02880900000002</v>
      </c>
      <c r="N59" s="188">
        <v>371.65927099999999</v>
      </c>
      <c r="O59" s="188">
        <v>381.476654</v>
      </c>
      <c r="P59" s="188">
        <v>391.36968999999999</v>
      </c>
      <c r="Q59" s="188">
        <v>401.59686299999998</v>
      </c>
      <c r="R59" s="188">
        <v>411.97662400000002</v>
      </c>
      <c r="S59" s="188">
        <v>422.58163500000001</v>
      </c>
      <c r="T59" s="188">
        <v>433.54031400000002</v>
      </c>
      <c r="U59" s="188">
        <v>444.63070699999997</v>
      </c>
      <c r="V59" s="188">
        <v>455.80145299999998</v>
      </c>
      <c r="W59" s="188">
        <v>467.23733499999997</v>
      </c>
      <c r="X59" s="188">
        <v>479.025238</v>
      </c>
      <c r="Y59" s="188">
        <v>490.997345</v>
      </c>
      <c r="Z59" s="188">
        <v>503.26333599999998</v>
      </c>
      <c r="AA59" s="188">
        <v>515.69464100000005</v>
      </c>
      <c r="AB59" s="188">
        <v>528.49963400000001</v>
      </c>
      <c r="AC59" s="188">
        <v>541.66540499999996</v>
      </c>
      <c r="AD59" s="188">
        <v>555.16650400000003</v>
      </c>
      <c r="AE59" s="188">
        <v>569.13470500000005</v>
      </c>
      <c r="AF59" s="188">
        <v>583.49682600000006</v>
      </c>
      <c r="AG59" s="188">
        <v>598.30029300000001</v>
      </c>
      <c r="AH59" s="188">
        <v>613.35607900000002</v>
      </c>
      <c r="AI59" s="188">
        <v>628.49145499999997</v>
      </c>
      <c r="AJ59" s="188">
        <v>643.47418200000004</v>
      </c>
      <c r="AK59" s="135">
        <v>2.5568E-2</v>
      </c>
    </row>
    <row r="60" spans="1:37" ht="15" customHeight="1" x14ac:dyDescent="0.35">
      <c r="A60" s="177" t="s">
        <v>431</v>
      </c>
      <c r="B60" s="133" t="s">
        <v>406</v>
      </c>
      <c r="C60" s="188">
        <v>119.98944899999999</v>
      </c>
      <c r="D60" s="188">
        <v>122.15980500000001</v>
      </c>
      <c r="E60" s="188">
        <v>124.040871</v>
      </c>
      <c r="F60" s="188">
        <v>126.145645</v>
      </c>
      <c r="G60" s="188">
        <v>128.24548300000001</v>
      </c>
      <c r="H60" s="188">
        <v>130.388947</v>
      </c>
      <c r="I60" s="188">
        <v>132.62815900000001</v>
      </c>
      <c r="J60" s="188">
        <v>135.01004</v>
      </c>
      <c r="K60" s="188">
        <v>137.38426200000001</v>
      </c>
      <c r="L60" s="188">
        <v>139.76298499999999</v>
      </c>
      <c r="M60" s="188">
        <v>142.334351</v>
      </c>
      <c r="N60" s="188">
        <v>145.02328499999999</v>
      </c>
      <c r="O60" s="188">
        <v>147.800186</v>
      </c>
      <c r="P60" s="188">
        <v>150.69549599999999</v>
      </c>
      <c r="Q60" s="188">
        <v>153.642471</v>
      </c>
      <c r="R60" s="188">
        <v>156.74865700000001</v>
      </c>
      <c r="S60" s="188">
        <v>160.084137</v>
      </c>
      <c r="T60" s="188">
        <v>163.60067699999999</v>
      </c>
      <c r="U60" s="188">
        <v>167.22387699999999</v>
      </c>
      <c r="V60" s="188">
        <v>170.917587</v>
      </c>
      <c r="W60" s="188">
        <v>174.77513099999999</v>
      </c>
      <c r="X60" s="188">
        <v>178.82785000000001</v>
      </c>
      <c r="Y60" s="188">
        <v>182.918747</v>
      </c>
      <c r="Z60" s="188">
        <v>187.145126</v>
      </c>
      <c r="AA60" s="188">
        <v>191.506866</v>
      </c>
      <c r="AB60" s="188">
        <v>196.00929300000001</v>
      </c>
      <c r="AC60" s="188">
        <v>200.641693</v>
      </c>
      <c r="AD60" s="188">
        <v>205.372131</v>
      </c>
      <c r="AE60" s="188">
        <v>210.272537</v>
      </c>
      <c r="AF60" s="188">
        <v>215.32736199999999</v>
      </c>
      <c r="AG60" s="188">
        <v>220.48616000000001</v>
      </c>
      <c r="AH60" s="188">
        <v>225.795029</v>
      </c>
      <c r="AI60" s="188">
        <v>231.30140700000001</v>
      </c>
      <c r="AJ60" s="188">
        <v>236.92726099999999</v>
      </c>
      <c r="AK60" s="135">
        <v>2.0916000000000001E-2</v>
      </c>
    </row>
    <row r="61" spans="1:37" ht="15" customHeight="1" x14ac:dyDescent="0.35">
      <c r="A61" s="177" t="s">
        <v>432</v>
      </c>
      <c r="B61" s="133" t="s">
        <v>408</v>
      </c>
      <c r="C61" s="188">
        <v>105.075287</v>
      </c>
      <c r="D61" s="188">
        <v>107.901382</v>
      </c>
      <c r="E61" s="188">
        <v>111.05735</v>
      </c>
      <c r="F61" s="188">
        <v>114.4636</v>
      </c>
      <c r="G61" s="188">
        <v>117.995392</v>
      </c>
      <c r="H61" s="188">
        <v>121.707474</v>
      </c>
      <c r="I61" s="188">
        <v>125.485168</v>
      </c>
      <c r="J61" s="188">
        <v>129.38398699999999</v>
      </c>
      <c r="K61" s="188">
        <v>133.192261</v>
      </c>
      <c r="L61" s="188">
        <v>136.990768</v>
      </c>
      <c r="M61" s="188">
        <v>140.93699599999999</v>
      </c>
      <c r="N61" s="188">
        <v>145.06848099999999</v>
      </c>
      <c r="O61" s="188">
        <v>149.38533000000001</v>
      </c>
      <c r="P61" s="188">
        <v>153.83398399999999</v>
      </c>
      <c r="Q61" s="188">
        <v>158.43879699999999</v>
      </c>
      <c r="R61" s="188">
        <v>163.15017700000001</v>
      </c>
      <c r="S61" s="188">
        <v>168.15391500000001</v>
      </c>
      <c r="T61" s="188">
        <v>173.40173300000001</v>
      </c>
      <c r="U61" s="188">
        <v>178.73242200000001</v>
      </c>
      <c r="V61" s="188">
        <v>184.15683000000001</v>
      </c>
      <c r="W61" s="188">
        <v>189.713089</v>
      </c>
      <c r="X61" s="188">
        <v>195.48381000000001</v>
      </c>
      <c r="Y61" s="188">
        <v>201.22401400000001</v>
      </c>
      <c r="Z61" s="188">
        <v>207.08360300000001</v>
      </c>
      <c r="AA61" s="188">
        <v>213.10725400000001</v>
      </c>
      <c r="AB61" s="188">
        <v>219.22226000000001</v>
      </c>
      <c r="AC61" s="188">
        <v>225.46333300000001</v>
      </c>
      <c r="AD61" s="188">
        <v>231.738159</v>
      </c>
      <c r="AE61" s="188">
        <v>238.15287799999999</v>
      </c>
      <c r="AF61" s="188">
        <v>244.676041</v>
      </c>
      <c r="AG61" s="188">
        <v>251.16677899999999</v>
      </c>
      <c r="AH61" s="188">
        <v>257.81457499999999</v>
      </c>
      <c r="AI61" s="188">
        <v>264.73269699999997</v>
      </c>
      <c r="AJ61" s="188">
        <v>271.78808600000002</v>
      </c>
      <c r="AK61" s="135">
        <v>2.929E-2</v>
      </c>
    </row>
    <row r="62" spans="1:37" ht="15" customHeight="1" x14ac:dyDescent="0.35">
      <c r="A62" s="177" t="s">
        <v>433</v>
      </c>
      <c r="B62" s="133" t="s">
        <v>410</v>
      </c>
      <c r="C62" s="188">
        <v>73.736084000000005</v>
      </c>
      <c r="D62" s="188">
        <v>76.110611000000006</v>
      </c>
      <c r="E62" s="188">
        <v>79.053229999999999</v>
      </c>
      <c r="F62" s="188">
        <v>82.201187000000004</v>
      </c>
      <c r="G62" s="188">
        <v>85.287627999999998</v>
      </c>
      <c r="H62" s="188">
        <v>88.418030000000002</v>
      </c>
      <c r="I62" s="188">
        <v>91.636771999999993</v>
      </c>
      <c r="J62" s="188">
        <v>94.935203999999999</v>
      </c>
      <c r="K62" s="188">
        <v>98.218970999999996</v>
      </c>
      <c r="L62" s="188">
        <v>101.48201</v>
      </c>
      <c r="M62" s="188">
        <v>104.71408099999999</v>
      </c>
      <c r="N62" s="188">
        <v>108.035355</v>
      </c>
      <c r="O62" s="188">
        <v>111.475571</v>
      </c>
      <c r="P62" s="188">
        <v>115.006241</v>
      </c>
      <c r="Q62" s="188">
        <v>118.610443</v>
      </c>
      <c r="R62" s="188">
        <v>122.25762899999999</v>
      </c>
      <c r="S62" s="188">
        <v>126.079376</v>
      </c>
      <c r="T62" s="188">
        <v>130.05746500000001</v>
      </c>
      <c r="U62" s="188">
        <v>134.13008099999999</v>
      </c>
      <c r="V62" s="188">
        <v>138.327698</v>
      </c>
      <c r="W62" s="188">
        <v>142.624359</v>
      </c>
      <c r="X62" s="188">
        <v>147.084442</v>
      </c>
      <c r="Y62" s="188">
        <v>151.65914900000001</v>
      </c>
      <c r="Z62" s="188">
        <v>156.367493</v>
      </c>
      <c r="AA62" s="188">
        <v>161.23649599999999</v>
      </c>
      <c r="AB62" s="188">
        <v>166.163239</v>
      </c>
      <c r="AC62" s="188">
        <v>171.20474200000001</v>
      </c>
      <c r="AD62" s="188">
        <v>176.37365700000001</v>
      </c>
      <c r="AE62" s="188">
        <v>181.69494599999999</v>
      </c>
      <c r="AF62" s="188">
        <v>187.17607100000001</v>
      </c>
      <c r="AG62" s="188">
        <v>192.68620300000001</v>
      </c>
      <c r="AH62" s="188">
        <v>198.382217</v>
      </c>
      <c r="AI62" s="188">
        <v>204.31424000000001</v>
      </c>
      <c r="AJ62" s="188">
        <v>210.38575700000001</v>
      </c>
      <c r="AK62" s="135">
        <v>3.2284E-2</v>
      </c>
    </row>
    <row r="63" spans="1:37" ht="15" customHeight="1" x14ac:dyDescent="0.35">
      <c r="A63" s="177" t="s">
        <v>434</v>
      </c>
      <c r="B63" s="133" t="s">
        <v>412</v>
      </c>
      <c r="C63" s="188">
        <v>498.524292</v>
      </c>
      <c r="D63" s="188">
        <v>515.131348</v>
      </c>
      <c r="E63" s="188">
        <v>530.57830799999999</v>
      </c>
      <c r="F63" s="188">
        <v>545.69683799999996</v>
      </c>
      <c r="G63" s="188">
        <v>560.543274</v>
      </c>
      <c r="H63" s="188">
        <v>575.70336899999995</v>
      </c>
      <c r="I63" s="188">
        <v>591.24145499999997</v>
      </c>
      <c r="J63" s="188">
        <v>607.49292000000003</v>
      </c>
      <c r="K63" s="188">
        <v>624.01141399999995</v>
      </c>
      <c r="L63" s="188">
        <v>640.53692599999999</v>
      </c>
      <c r="M63" s="188">
        <v>657.706726</v>
      </c>
      <c r="N63" s="188">
        <v>675.35327099999995</v>
      </c>
      <c r="O63" s="188">
        <v>693.25195299999996</v>
      </c>
      <c r="P63" s="188">
        <v>711.41803000000004</v>
      </c>
      <c r="Q63" s="188">
        <v>730.04663100000005</v>
      </c>
      <c r="R63" s="188">
        <v>749.05108600000005</v>
      </c>
      <c r="S63" s="188">
        <v>768.68615699999998</v>
      </c>
      <c r="T63" s="188">
        <v>788.855774</v>
      </c>
      <c r="U63" s="188">
        <v>809.38336200000003</v>
      </c>
      <c r="V63" s="188">
        <v>830.44256600000006</v>
      </c>
      <c r="W63" s="188">
        <v>851.96301300000005</v>
      </c>
      <c r="X63" s="188">
        <v>874.07550000000003</v>
      </c>
      <c r="Y63" s="188">
        <v>896.41900599999997</v>
      </c>
      <c r="Z63" s="188">
        <v>919.38281199999994</v>
      </c>
      <c r="AA63" s="188">
        <v>943.13018799999998</v>
      </c>
      <c r="AB63" s="188">
        <v>967.34417699999995</v>
      </c>
      <c r="AC63" s="188">
        <v>991.88940400000001</v>
      </c>
      <c r="AD63" s="188">
        <v>1016.7459720000001</v>
      </c>
      <c r="AE63" s="188">
        <v>1042.218384</v>
      </c>
      <c r="AF63" s="188">
        <v>1068.4748540000001</v>
      </c>
      <c r="AG63" s="188">
        <v>1095.514038</v>
      </c>
      <c r="AH63" s="188">
        <v>1123.943481</v>
      </c>
      <c r="AI63" s="188">
        <v>1154.2413329999999</v>
      </c>
      <c r="AJ63" s="188">
        <v>1186.0355219999999</v>
      </c>
      <c r="AK63" s="135">
        <v>2.6402999999999999E-2</v>
      </c>
    </row>
    <row r="64" spans="1:37" ht="15" customHeight="1" x14ac:dyDescent="0.35">
      <c r="A64" s="177" t="s">
        <v>435</v>
      </c>
      <c r="B64" s="133" t="s">
        <v>414</v>
      </c>
      <c r="C64" s="188">
        <v>76.740066999999996</v>
      </c>
      <c r="D64" s="188">
        <v>79.689650999999998</v>
      </c>
      <c r="E64" s="188">
        <v>83.045699999999997</v>
      </c>
      <c r="F64" s="188">
        <v>86.845427999999998</v>
      </c>
      <c r="G64" s="188">
        <v>90.849029999999999</v>
      </c>
      <c r="H64" s="188">
        <v>95.083816999999996</v>
      </c>
      <c r="I64" s="188">
        <v>99.559394999999995</v>
      </c>
      <c r="J64" s="188">
        <v>104.23112500000001</v>
      </c>
      <c r="K64" s="188">
        <v>109.052513</v>
      </c>
      <c r="L64" s="188">
        <v>114.00610399999999</v>
      </c>
      <c r="M64" s="188">
        <v>119.118431</v>
      </c>
      <c r="N64" s="188">
        <v>124.41861</v>
      </c>
      <c r="O64" s="188">
        <v>129.951324</v>
      </c>
      <c r="P64" s="188">
        <v>135.672775</v>
      </c>
      <c r="Q64" s="188">
        <v>141.67292800000001</v>
      </c>
      <c r="R64" s="188">
        <v>147.84208699999999</v>
      </c>
      <c r="S64" s="188">
        <v>154.324738</v>
      </c>
      <c r="T64" s="188">
        <v>161.156158</v>
      </c>
      <c r="U64" s="188">
        <v>168.306183</v>
      </c>
      <c r="V64" s="188">
        <v>175.77685500000001</v>
      </c>
      <c r="W64" s="188">
        <v>183.552933</v>
      </c>
      <c r="X64" s="188">
        <v>191.644791</v>
      </c>
      <c r="Y64" s="188">
        <v>200.09364299999999</v>
      </c>
      <c r="Z64" s="188">
        <v>208.905945</v>
      </c>
      <c r="AA64" s="188">
        <v>218.05851699999999</v>
      </c>
      <c r="AB64" s="188">
        <v>227.53228799999999</v>
      </c>
      <c r="AC64" s="188">
        <v>237.39977999999999</v>
      </c>
      <c r="AD64" s="188">
        <v>247.691193</v>
      </c>
      <c r="AE64" s="188">
        <v>258.43215900000001</v>
      </c>
      <c r="AF64" s="188">
        <v>269.61776700000001</v>
      </c>
      <c r="AG64" s="188">
        <v>281.12347399999999</v>
      </c>
      <c r="AH64" s="188">
        <v>293.153503</v>
      </c>
      <c r="AI64" s="188">
        <v>305.75912499999998</v>
      </c>
      <c r="AJ64" s="188">
        <v>318.928406</v>
      </c>
      <c r="AK64" s="135">
        <v>4.4290999999999997E-2</v>
      </c>
    </row>
    <row r="65" spans="1:37" ht="15" customHeight="1" x14ac:dyDescent="0.35">
      <c r="A65" s="177" t="s">
        <v>436</v>
      </c>
      <c r="B65" s="133" t="s">
        <v>416</v>
      </c>
      <c r="C65" s="188">
        <v>215.79698200000001</v>
      </c>
      <c r="D65" s="188">
        <v>222.85611</v>
      </c>
      <c r="E65" s="188">
        <v>231.70045500000001</v>
      </c>
      <c r="F65" s="188">
        <v>241.623245</v>
      </c>
      <c r="G65" s="188">
        <v>251.17692600000001</v>
      </c>
      <c r="H65" s="188">
        <v>260.69372600000003</v>
      </c>
      <c r="I65" s="188">
        <v>270.59234600000002</v>
      </c>
      <c r="J65" s="188">
        <v>280.86926299999999</v>
      </c>
      <c r="K65" s="188">
        <v>291.25045799999998</v>
      </c>
      <c r="L65" s="188">
        <v>301.77185100000003</v>
      </c>
      <c r="M65" s="188">
        <v>313.13647500000002</v>
      </c>
      <c r="N65" s="188">
        <v>324.044464</v>
      </c>
      <c r="O65" s="188">
        <v>335.52600100000001</v>
      </c>
      <c r="P65" s="188">
        <v>347.50656099999998</v>
      </c>
      <c r="Q65" s="188">
        <v>360.19039900000001</v>
      </c>
      <c r="R65" s="188">
        <v>373.22311400000001</v>
      </c>
      <c r="S65" s="188">
        <v>386.61947600000002</v>
      </c>
      <c r="T65" s="188">
        <v>400.74676499999998</v>
      </c>
      <c r="U65" s="188">
        <v>415.45938100000001</v>
      </c>
      <c r="V65" s="188">
        <v>430.69812000000002</v>
      </c>
      <c r="W65" s="188">
        <v>446.34957900000001</v>
      </c>
      <c r="X65" s="188">
        <v>462.03396600000002</v>
      </c>
      <c r="Y65" s="188">
        <v>478.310089</v>
      </c>
      <c r="Z65" s="188">
        <v>495.26681500000001</v>
      </c>
      <c r="AA65" s="188">
        <v>513.02496299999996</v>
      </c>
      <c r="AB65" s="188">
        <v>531.49218800000006</v>
      </c>
      <c r="AC65" s="188">
        <v>549.91064500000005</v>
      </c>
      <c r="AD65" s="188">
        <v>569.04339600000003</v>
      </c>
      <c r="AE65" s="188">
        <v>589.09387200000003</v>
      </c>
      <c r="AF65" s="188">
        <v>610.09033199999999</v>
      </c>
      <c r="AG65" s="188">
        <v>631.79480000000001</v>
      </c>
      <c r="AH65" s="188">
        <v>653.28149399999995</v>
      </c>
      <c r="AI65" s="188">
        <v>675.77673300000004</v>
      </c>
      <c r="AJ65" s="188">
        <v>699.33850099999995</v>
      </c>
      <c r="AK65" s="135">
        <v>3.6384E-2</v>
      </c>
    </row>
    <row r="66" spans="1:37" ht="15" customHeight="1" x14ac:dyDescent="0.35">
      <c r="A66" s="177" t="s">
        <v>437</v>
      </c>
      <c r="B66" s="133" t="s">
        <v>418</v>
      </c>
      <c r="C66" s="188">
        <v>95.118599000000003</v>
      </c>
      <c r="D66" s="188">
        <v>97.846687000000003</v>
      </c>
      <c r="E66" s="188">
        <v>100.682419</v>
      </c>
      <c r="F66" s="188">
        <v>103.710701</v>
      </c>
      <c r="G66" s="188">
        <v>106.549576</v>
      </c>
      <c r="H66" s="188">
        <v>109.315254</v>
      </c>
      <c r="I66" s="188">
        <v>112.113388</v>
      </c>
      <c r="J66" s="188">
        <v>114.947845</v>
      </c>
      <c r="K66" s="188">
        <v>117.822762</v>
      </c>
      <c r="L66" s="188">
        <v>120.79612</v>
      </c>
      <c r="M66" s="188">
        <v>123.98187299999999</v>
      </c>
      <c r="N66" s="188">
        <v>127.369682</v>
      </c>
      <c r="O66" s="188">
        <v>130.936249</v>
      </c>
      <c r="P66" s="188">
        <v>134.77981600000001</v>
      </c>
      <c r="Q66" s="188">
        <v>138.955994</v>
      </c>
      <c r="R66" s="188">
        <v>143.46545399999999</v>
      </c>
      <c r="S66" s="188">
        <v>148.185562</v>
      </c>
      <c r="T66" s="188">
        <v>153.03585799999999</v>
      </c>
      <c r="U66" s="188">
        <v>157.901917</v>
      </c>
      <c r="V66" s="188">
        <v>162.79087799999999</v>
      </c>
      <c r="W66" s="188">
        <v>167.82054099999999</v>
      </c>
      <c r="X66" s="188">
        <v>172.91130100000001</v>
      </c>
      <c r="Y66" s="188">
        <v>178.14144899999999</v>
      </c>
      <c r="Z66" s="188">
        <v>183.52276599999999</v>
      </c>
      <c r="AA66" s="188">
        <v>189.10673499999999</v>
      </c>
      <c r="AB66" s="188">
        <v>194.83521999999999</v>
      </c>
      <c r="AC66" s="188">
        <v>200.69708299999999</v>
      </c>
      <c r="AD66" s="188">
        <v>206.74331699999999</v>
      </c>
      <c r="AE66" s="188">
        <v>212.95225500000001</v>
      </c>
      <c r="AF66" s="188">
        <v>219.32229599999999</v>
      </c>
      <c r="AG66" s="188">
        <v>225.80538899999999</v>
      </c>
      <c r="AH66" s="188">
        <v>232.509018</v>
      </c>
      <c r="AI66" s="188">
        <v>239.516144</v>
      </c>
      <c r="AJ66" s="188">
        <v>246.925354</v>
      </c>
      <c r="AK66" s="135">
        <v>2.9350000000000001E-2</v>
      </c>
    </row>
    <row r="67" spans="1:37" ht="15" customHeight="1" x14ac:dyDescent="0.35">
      <c r="A67" s="177" t="s">
        <v>438</v>
      </c>
      <c r="B67" s="133" t="s">
        <v>420</v>
      </c>
      <c r="C67" s="188">
        <v>176.040817</v>
      </c>
      <c r="D67" s="188">
        <v>187.88426200000001</v>
      </c>
      <c r="E67" s="188">
        <v>199.942261</v>
      </c>
      <c r="F67" s="188">
        <v>212.15759299999999</v>
      </c>
      <c r="G67" s="188">
        <v>224.543533</v>
      </c>
      <c r="H67" s="188">
        <v>237.703217</v>
      </c>
      <c r="I67" s="188">
        <v>250.64794900000001</v>
      </c>
      <c r="J67" s="188">
        <v>264.20446800000002</v>
      </c>
      <c r="K67" s="188">
        <v>277.83682299999998</v>
      </c>
      <c r="L67" s="188">
        <v>291.30453499999999</v>
      </c>
      <c r="M67" s="188">
        <v>305.48318499999999</v>
      </c>
      <c r="N67" s="188">
        <v>320.60699499999998</v>
      </c>
      <c r="O67" s="188">
        <v>336.18023699999998</v>
      </c>
      <c r="P67" s="188">
        <v>351.88360599999999</v>
      </c>
      <c r="Q67" s="188">
        <v>367.93722500000001</v>
      </c>
      <c r="R67" s="188">
        <v>384.23156699999998</v>
      </c>
      <c r="S67" s="188">
        <v>401.432343</v>
      </c>
      <c r="T67" s="188">
        <v>419.06304899999998</v>
      </c>
      <c r="U67" s="188">
        <v>436.94097900000003</v>
      </c>
      <c r="V67" s="188">
        <v>455.21328699999998</v>
      </c>
      <c r="W67" s="188">
        <v>473.82257099999998</v>
      </c>
      <c r="X67" s="188">
        <v>492.93017600000002</v>
      </c>
      <c r="Y67" s="188">
        <v>512.53539999999998</v>
      </c>
      <c r="Z67" s="188">
        <v>532.29437299999995</v>
      </c>
      <c r="AA67" s="188">
        <v>553.242615</v>
      </c>
      <c r="AB67" s="188">
        <v>574.84411599999999</v>
      </c>
      <c r="AC67" s="188">
        <v>596.84942599999999</v>
      </c>
      <c r="AD67" s="188">
        <v>619.05206299999998</v>
      </c>
      <c r="AE67" s="188">
        <v>641.24395800000002</v>
      </c>
      <c r="AF67" s="188">
        <v>663.79254200000003</v>
      </c>
      <c r="AG67" s="188">
        <v>686.14794900000004</v>
      </c>
      <c r="AH67" s="188">
        <v>709.11914100000001</v>
      </c>
      <c r="AI67" s="188">
        <v>732.11102300000005</v>
      </c>
      <c r="AJ67" s="188">
        <v>754.67523200000005</v>
      </c>
      <c r="AK67" s="135">
        <v>4.4409999999999998E-2</v>
      </c>
    </row>
    <row r="68" spans="1:37" ht="15" customHeight="1" x14ac:dyDescent="0.35">
      <c r="A68" s="177" t="s">
        <v>439</v>
      </c>
      <c r="B68" s="133" t="s">
        <v>422</v>
      </c>
      <c r="C68" s="188">
        <v>161.211319</v>
      </c>
      <c r="D68" s="188">
        <v>165.939087</v>
      </c>
      <c r="E68" s="188">
        <v>169.742752</v>
      </c>
      <c r="F68" s="188">
        <v>172.58204699999999</v>
      </c>
      <c r="G68" s="188">
        <v>176.36325099999999</v>
      </c>
      <c r="H68" s="188">
        <v>179.997345</v>
      </c>
      <c r="I68" s="188">
        <v>183.68602000000001</v>
      </c>
      <c r="J68" s="188">
        <v>187.55969200000001</v>
      </c>
      <c r="K68" s="188">
        <v>191.397751</v>
      </c>
      <c r="L68" s="188">
        <v>195.15562399999999</v>
      </c>
      <c r="M68" s="188">
        <v>199.02731299999999</v>
      </c>
      <c r="N68" s="188">
        <v>203.08187899999999</v>
      </c>
      <c r="O68" s="188">
        <v>207.09146100000001</v>
      </c>
      <c r="P68" s="188">
        <v>210.86317399999999</v>
      </c>
      <c r="Q68" s="188">
        <v>214.42778000000001</v>
      </c>
      <c r="R68" s="188">
        <v>217.94426000000001</v>
      </c>
      <c r="S68" s="188">
        <v>221.65772999999999</v>
      </c>
      <c r="T68" s="188">
        <v>225.634018</v>
      </c>
      <c r="U68" s="188">
        <v>229.72219799999999</v>
      </c>
      <c r="V68" s="188">
        <v>233.70304899999999</v>
      </c>
      <c r="W68" s="188">
        <v>237.520096</v>
      </c>
      <c r="X68" s="188">
        <v>241.30320699999999</v>
      </c>
      <c r="Y68" s="188">
        <v>245.04724100000001</v>
      </c>
      <c r="Z68" s="188">
        <v>248.92063899999999</v>
      </c>
      <c r="AA68" s="188">
        <v>253.09451300000001</v>
      </c>
      <c r="AB68" s="188">
        <v>257.557098</v>
      </c>
      <c r="AC68" s="188">
        <v>262.22598299999999</v>
      </c>
      <c r="AD68" s="188">
        <v>266.96283</v>
      </c>
      <c r="AE68" s="188">
        <v>271.73251299999998</v>
      </c>
      <c r="AF68" s="188">
        <v>276.602417</v>
      </c>
      <c r="AG68" s="188">
        <v>281.55636600000003</v>
      </c>
      <c r="AH68" s="188">
        <v>286.68411300000002</v>
      </c>
      <c r="AI68" s="188">
        <v>292.10659800000002</v>
      </c>
      <c r="AJ68" s="188">
        <v>297.84021000000001</v>
      </c>
      <c r="AK68" s="135">
        <v>1.8447000000000002E-2</v>
      </c>
    </row>
    <row r="69" spans="1:37" ht="15" customHeight="1" x14ac:dyDescent="0.35">
      <c r="A69" s="177" t="s">
        <v>440</v>
      </c>
      <c r="B69" s="133" t="s">
        <v>424</v>
      </c>
      <c r="C69" s="188">
        <v>204.51063500000001</v>
      </c>
      <c r="D69" s="188">
        <v>217.66339099999999</v>
      </c>
      <c r="E69" s="188">
        <v>231.34333799999999</v>
      </c>
      <c r="F69" s="188">
        <v>245.45301799999999</v>
      </c>
      <c r="G69" s="188">
        <v>260.19894399999998</v>
      </c>
      <c r="H69" s="188">
        <v>275.93359400000003</v>
      </c>
      <c r="I69" s="188">
        <v>292.62792999999999</v>
      </c>
      <c r="J69" s="188">
        <v>310.16372699999999</v>
      </c>
      <c r="K69" s="188">
        <v>328.28649899999999</v>
      </c>
      <c r="L69" s="188">
        <v>346.88626099999999</v>
      </c>
      <c r="M69" s="188">
        <v>366.469177</v>
      </c>
      <c r="N69" s="188">
        <v>387.09594700000002</v>
      </c>
      <c r="O69" s="188">
        <v>408.385559</v>
      </c>
      <c r="P69" s="188">
        <v>430.37914999999998</v>
      </c>
      <c r="Q69" s="188">
        <v>453.08752399999997</v>
      </c>
      <c r="R69" s="188">
        <v>476.51119999999997</v>
      </c>
      <c r="S69" s="188">
        <v>501.06817599999999</v>
      </c>
      <c r="T69" s="188">
        <v>526.78076199999998</v>
      </c>
      <c r="U69" s="188">
        <v>553.39862100000005</v>
      </c>
      <c r="V69" s="188">
        <v>580.97082499999999</v>
      </c>
      <c r="W69" s="188">
        <v>609.56396500000005</v>
      </c>
      <c r="X69" s="188">
        <v>639.42773399999999</v>
      </c>
      <c r="Y69" s="188">
        <v>670.25793499999997</v>
      </c>
      <c r="Z69" s="188">
        <v>702.29882799999996</v>
      </c>
      <c r="AA69" s="188">
        <v>735.73443599999996</v>
      </c>
      <c r="AB69" s="188">
        <v>770.228027</v>
      </c>
      <c r="AC69" s="188">
        <v>805.97997999999995</v>
      </c>
      <c r="AD69" s="188">
        <v>842.91455099999996</v>
      </c>
      <c r="AE69" s="188">
        <v>881.32037400000002</v>
      </c>
      <c r="AF69" s="188">
        <v>920.88360599999999</v>
      </c>
      <c r="AG69" s="188">
        <v>961.17962599999998</v>
      </c>
      <c r="AH69" s="188">
        <v>1003.156982</v>
      </c>
      <c r="AI69" s="188">
        <v>1047.384644</v>
      </c>
      <c r="AJ69" s="188">
        <v>1093.1473390000001</v>
      </c>
      <c r="AK69" s="135">
        <v>5.1727000000000002E-2</v>
      </c>
    </row>
    <row r="70" spans="1:37" ht="15" customHeight="1" x14ac:dyDescent="0.35">
      <c r="A70" s="177" t="s">
        <v>441</v>
      </c>
      <c r="B70" s="133" t="s">
        <v>426</v>
      </c>
      <c r="C70" s="188">
        <v>89.902466000000004</v>
      </c>
      <c r="D70" s="188">
        <v>96.304382000000004</v>
      </c>
      <c r="E70" s="188">
        <v>102.749695</v>
      </c>
      <c r="F70" s="188">
        <v>109.353966</v>
      </c>
      <c r="G70" s="188">
        <v>116.084351</v>
      </c>
      <c r="H70" s="188">
        <v>123.163788</v>
      </c>
      <c r="I70" s="188">
        <v>130.821609</v>
      </c>
      <c r="J70" s="188">
        <v>139.068298</v>
      </c>
      <c r="K70" s="188">
        <v>147.71885700000001</v>
      </c>
      <c r="L70" s="188">
        <v>156.79333500000001</v>
      </c>
      <c r="M70" s="188">
        <v>166.39402799999999</v>
      </c>
      <c r="N70" s="188">
        <v>176.458054</v>
      </c>
      <c r="O70" s="188">
        <v>186.895782</v>
      </c>
      <c r="P70" s="188">
        <v>197.73135400000001</v>
      </c>
      <c r="Q70" s="188">
        <v>209.004166</v>
      </c>
      <c r="R70" s="188">
        <v>220.80561800000001</v>
      </c>
      <c r="S70" s="188">
        <v>233.229141</v>
      </c>
      <c r="T70" s="188">
        <v>246.215363</v>
      </c>
      <c r="U70" s="188">
        <v>259.715912</v>
      </c>
      <c r="V70" s="188">
        <v>273.83221400000002</v>
      </c>
      <c r="W70" s="188">
        <v>288.561127</v>
      </c>
      <c r="X70" s="188">
        <v>303.90481599999998</v>
      </c>
      <c r="Y70" s="188">
        <v>319.75491299999999</v>
      </c>
      <c r="Z70" s="188">
        <v>336.28152499999999</v>
      </c>
      <c r="AA70" s="188">
        <v>353.52212500000002</v>
      </c>
      <c r="AB70" s="188">
        <v>371.32028200000002</v>
      </c>
      <c r="AC70" s="188">
        <v>389.736176</v>
      </c>
      <c r="AD70" s="188">
        <v>408.70944200000002</v>
      </c>
      <c r="AE70" s="188">
        <v>428.36617999999999</v>
      </c>
      <c r="AF70" s="188">
        <v>448.604401</v>
      </c>
      <c r="AG70" s="188">
        <v>469.33193999999997</v>
      </c>
      <c r="AH70" s="188">
        <v>490.747589</v>
      </c>
      <c r="AI70" s="188">
        <v>513.05755599999998</v>
      </c>
      <c r="AJ70" s="188">
        <v>536.05590800000004</v>
      </c>
      <c r="AK70" s="135">
        <v>5.5113000000000002E-2</v>
      </c>
    </row>
    <row r="71" spans="1:37" ht="15" customHeight="1" x14ac:dyDescent="0.35">
      <c r="A71" s="177" t="s">
        <v>442</v>
      </c>
      <c r="B71" s="133" t="s">
        <v>428</v>
      </c>
      <c r="C71" s="188">
        <v>69.614326000000005</v>
      </c>
      <c r="D71" s="188">
        <v>71.800606000000002</v>
      </c>
      <c r="E71" s="188">
        <v>74.206481999999994</v>
      </c>
      <c r="F71" s="188">
        <v>76.822975</v>
      </c>
      <c r="G71" s="188">
        <v>79.711783999999994</v>
      </c>
      <c r="H71" s="188">
        <v>82.748016000000007</v>
      </c>
      <c r="I71" s="188">
        <v>85.712990000000005</v>
      </c>
      <c r="J71" s="188">
        <v>88.673218000000006</v>
      </c>
      <c r="K71" s="188">
        <v>91.603790000000004</v>
      </c>
      <c r="L71" s="188">
        <v>94.546486000000002</v>
      </c>
      <c r="M71" s="188">
        <v>97.572226999999998</v>
      </c>
      <c r="N71" s="188">
        <v>100.735817</v>
      </c>
      <c r="O71" s="188">
        <v>104.001839</v>
      </c>
      <c r="P71" s="188">
        <v>107.358345</v>
      </c>
      <c r="Q71" s="188">
        <v>110.74857299999999</v>
      </c>
      <c r="R71" s="188">
        <v>114.202972</v>
      </c>
      <c r="S71" s="188">
        <v>117.879616</v>
      </c>
      <c r="T71" s="188">
        <v>121.71281399999999</v>
      </c>
      <c r="U71" s="188">
        <v>125.63814499999999</v>
      </c>
      <c r="V71" s="188">
        <v>129.65415999999999</v>
      </c>
      <c r="W71" s="188">
        <v>133.811981</v>
      </c>
      <c r="X71" s="188">
        <v>138.09927400000001</v>
      </c>
      <c r="Y71" s="188">
        <v>142.50233499999999</v>
      </c>
      <c r="Z71" s="188">
        <v>147.048813</v>
      </c>
      <c r="AA71" s="188">
        <v>151.77882399999999</v>
      </c>
      <c r="AB71" s="188">
        <v>156.69103999999999</v>
      </c>
      <c r="AC71" s="188">
        <v>161.76298499999999</v>
      </c>
      <c r="AD71" s="188">
        <v>166.98239100000001</v>
      </c>
      <c r="AE71" s="188">
        <v>172.35853599999999</v>
      </c>
      <c r="AF71" s="188">
        <v>177.91421500000001</v>
      </c>
      <c r="AG71" s="188">
        <v>183.55723599999999</v>
      </c>
      <c r="AH71" s="188">
        <v>189.335037</v>
      </c>
      <c r="AI71" s="188">
        <v>195.21771200000001</v>
      </c>
      <c r="AJ71" s="188">
        <v>201.166687</v>
      </c>
      <c r="AK71" s="135">
        <v>3.2718999999999998E-2</v>
      </c>
    </row>
    <row r="73" spans="1:37" ht="15" customHeight="1" x14ac:dyDescent="0.35">
      <c r="B73" s="132" t="s">
        <v>443</v>
      </c>
    </row>
    <row r="74" spans="1:37" s="242" customFormat="1" ht="15" customHeight="1" x14ac:dyDescent="0.35">
      <c r="A74" s="240" t="s">
        <v>444</v>
      </c>
      <c r="B74" s="194" t="s">
        <v>375</v>
      </c>
      <c r="C74" s="241">
        <v>34.316971000000002</v>
      </c>
      <c r="D74" s="241">
        <v>34.648293000000002</v>
      </c>
      <c r="E74" s="241">
        <v>35.024445</v>
      </c>
      <c r="F74" s="241">
        <v>35.440758000000002</v>
      </c>
      <c r="G74" s="241">
        <v>35.108142999999998</v>
      </c>
      <c r="H74" s="241">
        <v>35.142937000000003</v>
      </c>
      <c r="I74" s="241">
        <v>35.519855</v>
      </c>
      <c r="J74" s="241">
        <v>35.833542000000001</v>
      </c>
      <c r="K74" s="241">
        <v>36.087555000000002</v>
      </c>
      <c r="L74" s="241">
        <v>36.130946999999999</v>
      </c>
      <c r="M74" s="241">
        <v>36.074615000000001</v>
      </c>
      <c r="N74" s="241">
        <v>36.169688999999998</v>
      </c>
      <c r="O74" s="241">
        <v>36.276919999999997</v>
      </c>
      <c r="P74" s="241">
        <v>36.561461999999999</v>
      </c>
      <c r="Q74" s="241">
        <v>36.822121000000003</v>
      </c>
      <c r="R74" s="241">
        <v>37.041415999999998</v>
      </c>
      <c r="S74" s="241">
        <v>37.319930999999997</v>
      </c>
      <c r="T74" s="241">
        <v>37.567036000000002</v>
      </c>
      <c r="U74" s="241">
        <v>37.770184</v>
      </c>
      <c r="V74" s="241">
        <v>37.998874999999998</v>
      </c>
      <c r="W74" s="241">
        <v>38.243271</v>
      </c>
      <c r="X74" s="241">
        <v>38.461266000000002</v>
      </c>
      <c r="Y74" s="241">
        <v>38.641711999999998</v>
      </c>
      <c r="Z74" s="241">
        <v>38.852454999999999</v>
      </c>
      <c r="AA74" s="241">
        <v>39.014774000000003</v>
      </c>
      <c r="AB74" s="241">
        <v>38.972732999999998</v>
      </c>
      <c r="AC74" s="241">
        <v>39.251961000000001</v>
      </c>
      <c r="AD74" s="241">
        <v>39.240775999999997</v>
      </c>
      <c r="AE74" s="241">
        <v>39.480815999999997</v>
      </c>
      <c r="AF74" s="241">
        <v>39.394114999999999</v>
      </c>
      <c r="AG74" s="241">
        <v>39.419665999999999</v>
      </c>
      <c r="AH74" s="241">
        <v>39.433632000000003</v>
      </c>
      <c r="AI74" s="241">
        <v>39.397224000000001</v>
      </c>
      <c r="AJ74" s="241">
        <v>39.362923000000002</v>
      </c>
      <c r="AK74" s="196">
        <v>3.9950000000000003E-3</v>
      </c>
    </row>
    <row r="75" spans="1:37" ht="15" customHeight="1" x14ac:dyDescent="0.35">
      <c r="A75" s="177" t="s">
        <v>445</v>
      </c>
      <c r="B75" s="133" t="s">
        <v>377</v>
      </c>
      <c r="C75" s="134">
        <v>0.75370800000000004</v>
      </c>
      <c r="D75" s="134">
        <v>0.77002599999999999</v>
      </c>
      <c r="E75" s="134">
        <v>0.78298599999999996</v>
      </c>
      <c r="F75" s="134">
        <v>0.79755500000000001</v>
      </c>
      <c r="G75" s="134">
        <v>0.81135100000000004</v>
      </c>
      <c r="H75" s="134">
        <v>0.82486499999999996</v>
      </c>
      <c r="I75" s="134">
        <v>0.83856699999999995</v>
      </c>
      <c r="J75" s="134">
        <v>0.85285200000000005</v>
      </c>
      <c r="K75" s="134">
        <v>0.86630200000000002</v>
      </c>
      <c r="L75" s="134">
        <v>0.879054</v>
      </c>
      <c r="M75" s="134">
        <v>0.89274600000000004</v>
      </c>
      <c r="N75" s="134">
        <v>0.90665600000000002</v>
      </c>
      <c r="O75" s="134">
        <v>0.92049800000000004</v>
      </c>
      <c r="P75" s="134">
        <v>0.93448900000000001</v>
      </c>
      <c r="Q75" s="134">
        <v>0.94806100000000004</v>
      </c>
      <c r="R75" s="134">
        <v>0.96203399999999994</v>
      </c>
      <c r="S75" s="134">
        <v>0.976877</v>
      </c>
      <c r="T75" s="134">
        <v>0.99214000000000002</v>
      </c>
      <c r="U75" s="134">
        <v>1.0072209999999999</v>
      </c>
      <c r="V75" s="134">
        <v>1.0218419999999999</v>
      </c>
      <c r="W75" s="134">
        <v>1.0366359999999999</v>
      </c>
      <c r="X75" s="134">
        <v>1.051768</v>
      </c>
      <c r="Y75" s="134">
        <v>1.066144</v>
      </c>
      <c r="Z75" s="134">
        <v>1.0804050000000001</v>
      </c>
      <c r="AA75" s="134">
        <v>1.0945240000000001</v>
      </c>
      <c r="AB75" s="134">
        <v>1.1085069999999999</v>
      </c>
      <c r="AC75" s="134">
        <v>1.122266</v>
      </c>
      <c r="AD75" s="134">
        <v>1.1355930000000001</v>
      </c>
      <c r="AE75" s="134">
        <v>1.1488989999999999</v>
      </c>
      <c r="AF75" s="134">
        <v>1.1620649999999999</v>
      </c>
      <c r="AG75" s="134">
        <v>1.1747909999999999</v>
      </c>
      <c r="AH75" s="134">
        <v>1.1873210000000001</v>
      </c>
      <c r="AI75" s="134">
        <v>1.199889</v>
      </c>
      <c r="AJ75" s="134">
        <v>1.21208</v>
      </c>
      <c r="AK75" s="135">
        <v>1.4278000000000001E-2</v>
      </c>
    </row>
    <row r="76" spans="1:37" ht="15" customHeight="1" x14ac:dyDescent="0.35">
      <c r="A76" s="177" t="s">
        <v>446</v>
      </c>
      <c r="B76" s="133" t="s">
        <v>379</v>
      </c>
      <c r="C76" s="134">
        <v>1.4155679999999999</v>
      </c>
      <c r="D76" s="134">
        <v>1.450148</v>
      </c>
      <c r="E76" s="134">
        <v>1.489239</v>
      </c>
      <c r="F76" s="134">
        <v>1.531326</v>
      </c>
      <c r="G76" s="134">
        <v>1.5743050000000001</v>
      </c>
      <c r="H76" s="134">
        <v>1.6189070000000001</v>
      </c>
      <c r="I76" s="134">
        <v>1.6632370000000001</v>
      </c>
      <c r="J76" s="134">
        <v>1.7081329999999999</v>
      </c>
      <c r="K76" s="134">
        <v>1.7503169999999999</v>
      </c>
      <c r="L76" s="134">
        <v>1.791131</v>
      </c>
      <c r="M76" s="134">
        <v>1.8328679999999999</v>
      </c>
      <c r="N76" s="134">
        <v>1.876004</v>
      </c>
      <c r="O76" s="134">
        <v>1.92045</v>
      </c>
      <c r="P76" s="134">
        <v>1.9653579999999999</v>
      </c>
      <c r="Q76" s="134">
        <v>2.0110570000000001</v>
      </c>
      <c r="R76" s="134">
        <v>2.056743</v>
      </c>
      <c r="S76" s="134">
        <v>2.1049060000000002</v>
      </c>
      <c r="T76" s="134">
        <v>2.1547559999999999</v>
      </c>
      <c r="U76" s="134">
        <v>2.204053</v>
      </c>
      <c r="V76" s="134">
        <v>2.2529560000000002</v>
      </c>
      <c r="W76" s="134">
        <v>2.3018930000000002</v>
      </c>
      <c r="X76" s="134">
        <v>2.351871</v>
      </c>
      <c r="Y76" s="134">
        <v>2.3997459999999999</v>
      </c>
      <c r="Z76" s="134">
        <v>2.4474119999999999</v>
      </c>
      <c r="AA76" s="134">
        <v>2.495403</v>
      </c>
      <c r="AB76" s="134">
        <v>2.54277</v>
      </c>
      <c r="AC76" s="134">
        <v>2.5899100000000002</v>
      </c>
      <c r="AD76" s="134">
        <v>2.6357210000000002</v>
      </c>
      <c r="AE76" s="134">
        <v>2.681435</v>
      </c>
      <c r="AF76" s="134">
        <v>2.726677</v>
      </c>
      <c r="AG76" s="134">
        <v>2.7698390000000002</v>
      </c>
      <c r="AH76" s="134">
        <v>2.8130519999999999</v>
      </c>
      <c r="AI76" s="134">
        <v>2.857507</v>
      </c>
      <c r="AJ76" s="134">
        <v>2.9016929999999999</v>
      </c>
      <c r="AK76" s="135">
        <v>2.1912999999999998E-2</v>
      </c>
    </row>
    <row r="77" spans="1:37" ht="15" customHeight="1" x14ac:dyDescent="0.35">
      <c r="A77" s="177" t="s">
        <v>447</v>
      </c>
      <c r="B77" s="133" t="s">
        <v>381</v>
      </c>
      <c r="C77" s="134">
        <v>3.1709779999999999</v>
      </c>
      <c r="D77" s="134">
        <v>3.2505299999999999</v>
      </c>
      <c r="E77" s="134">
        <v>3.3551989999999998</v>
      </c>
      <c r="F77" s="134">
        <v>3.4658519999999999</v>
      </c>
      <c r="G77" s="134">
        <v>3.5693380000000001</v>
      </c>
      <c r="H77" s="134">
        <v>3.670766</v>
      </c>
      <c r="I77" s="134">
        <v>3.7721909999999998</v>
      </c>
      <c r="J77" s="134">
        <v>3.873103</v>
      </c>
      <c r="K77" s="134">
        <v>3.9691719999999999</v>
      </c>
      <c r="L77" s="134">
        <v>4.060365</v>
      </c>
      <c r="M77" s="134">
        <v>4.1462649999999996</v>
      </c>
      <c r="N77" s="134">
        <v>4.2321689999999998</v>
      </c>
      <c r="O77" s="134">
        <v>4.3192219999999999</v>
      </c>
      <c r="P77" s="134">
        <v>4.4060899999999998</v>
      </c>
      <c r="Q77" s="134">
        <v>4.492076</v>
      </c>
      <c r="R77" s="134">
        <v>4.5758089999999996</v>
      </c>
      <c r="S77" s="134">
        <v>4.6624619999999997</v>
      </c>
      <c r="T77" s="134">
        <v>4.7510820000000002</v>
      </c>
      <c r="U77" s="134">
        <v>4.8391169999999999</v>
      </c>
      <c r="V77" s="134">
        <v>4.9276920000000004</v>
      </c>
      <c r="W77" s="134">
        <v>5.0156530000000004</v>
      </c>
      <c r="X77" s="134">
        <v>5.1052419999999996</v>
      </c>
      <c r="Y77" s="134">
        <v>5.1945410000000001</v>
      </c>
      <c r="Z77" s="134">
        <v>5.2841189999999996</v>
      </c>
      <c r="AA77" s="134">
        <v>5.3748149999999999</v>
      </c>
      <c r="AB77" s="134">
        <v>5.4629589999999997</v>
      </c>
      <c r="AC77" s="134">
        <v>5.5504530000000001</v>
      </c>
      <c r="AD77" s="134">
        <v>5.6376330000000001</v>
      </c>
      <c r="AE77" s="134">
        <v>5.7252070000000002</v>
      </c>
      <c r="AF77" s="134">
        <v>5.8132999999999999</v>
      </c>
      <c r="AG77" s="134">
        <v>5.8977130000000004</v>
      </c>
      <c r="AH77" s="134">
        <v>5.9832780000000003</v>
      </c>
      <c r="AI77" s="134">
        <v>6.0713270000000001</v>
      </c>
      <c r="AJ77" s="134">
        <v>6.1587990000000001</v>
      </c>
      <c r="AK77" s="135">
        <v>2.0171999999999999E-2</v>
      </c>
    </row>
    <row r="78" spans="1:37" ht="15" customHeight="1" x14ac:dyDescent="0.35">
      <c r="A78" s="177" t="s">
        <v>448</v>
      </c>
      <c r="B78" s="133" t="s">
        <v>383</v>
      </c>
      <c r="C78" s="134">
        <v>25.595106000000001</v>
      </c>
      <c r="D78" s="134">
        <v>26.174918999999999</v>
      </c>
      <c r="E78" s="134">
        <v>26.670190999999999</v>
      </c>
      <c r="F78" s="134">
        <v>27.128468000000002</v>
      </c>
      <c r="G78" s="134">
        <v>27.554001</v>
      </c>
      <c r="H78" s="134">
        <v>27.977789000000001</v>
      </c>
      <c r="I78" s="134">
        <v>28.40239</v>
      </c>
      <c r="J78" s="134">
        <v>28.843971</v>
      </c>
      <c r="K78" s="134">
        <v>29.279108000000001</v>
      </c>
      <c r="L78" s="134">
        <v>29.695179</v>
      </c>
      <c r="M78" s="134">
        <v>30.123127</v>
      </c>
      <c r="N78" s="134">
        <v>30.554107999999999</v>
      </c>
      <c r="O78" s="134">
        <v>30.977146000000001</v>
      </c>
      <c r="P78" s="134">
        <v>31.392838999999999</v>
      </c>
      <c r="Q78" s="134">
        <v>31.809977</v>
      </c>
      <c r="R78" s="134">
        <v>32.224196999999997</v>
      </c>
      <c r="S78" s="134">
        <v>32.646385000000002</v>
      </c>
      <c r="T78" s="134">
        <v>33.071663000000001</v>
      </c>
      <c r="U78" s="134">
        <v>33.491978000000003</v>
      </c>
      <c r="V78" s="134">
        <v>33.914397999999998</v>
      </c>
      <c r="W78" s="134">
        <v>34.335498999999999</v>
      </c>
      <c r="X78" s="134">
        <v>34.760238999999999</v>
      </c>
      <c r="Y78" s="134">
        <v>35.173617999999998</v>
      </c>
      <c r="Z78" s="134">
        <v>35.591034000000001</v>
      </c>
      <c r="AA78" s="134">
        <v>36.018191999999999</v>
      </c>
      <c r="AB78" s="134">
        <v>36.442157999999999</v>
      </c>
      <c r="AC78" s="134">
        <v>36.857562999999999</v>
      </c>
      <c r="AD78" s="134">
        <v>37.263649000000001</v>
      </c>
      <c r="AE78" s="134">
        <v>37.671463000000003</v>
      </c>
      <c r="AF78" s="134">
        <v>38.086570999999999</v>
      </c>
      <c r="AG78" s="134">
        <v>38.508147999999998</v>
      </c>
      <c r="AH78" s="134">
        <v>38.956600000000002</v>
      </c>
      <c r="AI78" s="134">
        <v>39.446635999999998</v>
      </c>
      <c r="AJ78" s="134">
        <v>39.963374999999999</v>
      </c>
      <c r="AK78" s="135">
        <v>1.3311999999999999E-2</v>
      </c>
    </row>
    <row r="79" spans="1:37" ht="15" customHeight="1" x14ac:dyDescent="0.35">
      <c r="A79" s="177" t="s">
        <v>449</v>
      </c>
      <c r="B79" s="133" t="s">
        <v>385</v>
      </c>
      <c r="C79" s="134">
        <v>2.0621450000000001</v>
      </c>
      <c r="D79" s="134">
        <v>2.130099</v>
      </c>
      <c r="E79" s="134">
        <v>2.207935</v>
      </c>
      <c r="F79" s="134">
        <v>2.2964869999999999</v>
      </c>
      <c r="G79" s="134">
        <v>2.3895</v>
      </c>
      <c r="H79" s="134">
        <v>2.4875430000000001</v>
      </c>
      <c r="I79" s="134">
        <v>2.5907930000000001</v>
      </c>
      <c r="J79" s="134">
        <v>2.6980420000000001</v>
      </c>
      <c r="K79" s="134">
        <v>2.8080569999999998</v>
      </c>
      <c r="L79" s="134">
        <v>2.9204110000000001</v>
      </c>
      <c r="M79" s="134">
        <v>3.0356749999999999</v>
      </c>
      <c r="N79" s="134">
        <v>3.1545339999999999</v>
      </c>
      <c r="O79" s="134">
        <v>3.2780499999999999</v>
      </c>
      <c r="P79" s="134">
        <v>3.4050720000000001</v>
      </c>
      <c r="Q79" s="134">
        <v>3.537814</v>
      </c>
      <c r="R79" s="134">
        <v>3.6734499999999999</v>
      </c>
      <c r="S79" s="134">
        <v>3.815474</v>
      </c>
      <c r="T79" s="134">
        <v>3.964658</v>
      </c>
      <c r="U79" s="134">
        <v>4.120171</v>
      </c>
      <c r="V79" s="134">
        <v>4.2820020000000003</v>
      </c>
      <c r="W79" s="134">
        <v>4.4496640000000003</v>
      </c>
      <c r="X79" s="134">
        <v>4.6233190000000004</v>
      </c>
      <c r="Y79" s="134">
        <v>4.8038689999999997</v>
      </c>
      <c r="Z79" s="134">
        <v>4.9913689999999997</v>
      </c>
      <c r="AA79" s="134">
        <v>5.1851839999999996</v>
      </c>
      <c r="AB79" s="134">
        <v>5.3847610000000001</v>
      </c>
      <c r="AC79" s="134">
        <v>5.5917159999999999</v>
      </c>
      <c r="AD79" s="134">
        <v>5.8066500000000003</v>
      </c>
      <c r="AE79" s="134">
        <v>6.0300479999999999</v>
      </c>
      <c r="AF79" s="134">
        <v>6.2616810000000003</v>
      </c>
      <c r="AG79" s="134">
        <v>6.4985489999999997</v>
      </c>
      <c r="AH79" s="134">
        <v>6.7452699999999997</v>
      </c>
      <c r="AI79" s="134">
        <v>7.0028759999999997</v>
      </c>
      <c r="AJ79" s="134">
        <v>7.2709460000000004</v>
      </c>
      <c r="AK79" s="135">
        <v>3.9112000000000001E-2</v>
      </c>
    </row>
    <row r="80" spans="1:37" ht="15" customHeight="1" x14ac:dyDescent="0.35">
      <c r="A80" s="177" t="s">
        <v>450</v>
      </c>
      <c r="B80" s="133" t="s">
        <v>387</v>
      </c>
      <c r="C80" s="134">
        <v>18.478783</v>
      </c>
      <c r="D80" s="134">
        <v>19.108788000000001</v>
      </c>
      <c r="E80" s="134">
        <v>19.930515</v>
      </c>
      <c r="F80" s="134">
        <v>20.846634000000002</v>
      </c>
      <c r="G80" s="134">
        <v>21.697514999999999</v>
      </c>
      <c r="H80" s="134">
        <v>22.509571000000001</v>
      </c>
      <c r="I80" s="134">
        <v>23.330083999999999</v>
      </c>
      <c r="J80" s="134">
        <v>24.156765</v>
      </c>
      <c r="K80" s="134">
        <v>24.958572</v>
      </c>
      <c r="L80" s="134">
        <v>25.747429</v>
      </c>
      <c r="M80" s="134">
        <v>26.587543</v>
      </c>
      <c r="N80" s="134">
        <v>27.342772</v>
      </c>
      <c r="O80" s="134">
        <v>28.119595</v>
      </c>
      <c r="P80" s="134">
        <v>28.908450999999999</v>
      </c>
      <c r="Q80" s="134">
        <v>29.730868999999998</v>
      </c>
      <c r="R80" s="134">
        <v>30.546288000000001</v>
      </c>
      <c r="S80" s="134">
        <v>31.355260999999999</v>
      </c>
      <c r="T80" s="134">
        <v>32.190024999999999</v>
      </c>
      <c r="U80" s="134">
        <v>33.035091000000001</v>
      </c>
      <c r="V80" s="134">
        <v>33.885261999999997</v>
      </c>
      <c r="W80" s="134">
        <v>34.727364000000001</v>
      </c>
      <c r="X80" s="134">
        <v>35.529136999999999</v>
      </c>
      <c r="Y80" s="134">
        <v>36.337212000000001</v>
      </c>
      <c r="Z80" s="134">
        <v>37.157093000000003</v>
      </c>
      <c r="AA80" s="134">
        <v>37.997242</v>
      </c>
      <c r="AB80" s="134">
        <v>38.846943000000003</v>
      </c>
      <c r="AC80" s="134">
        <v>39.647457000000003</v>
      </c>
      <c r="AD80" s="134">
        <v>40.456592999999998</v>
      </c>
      <c r="AE80" s="134">
        <v>41.287289000000001</v>
      </c>
      <c r="AF80" s="134">
        <v>42.139640999999997</v>
      </c>
      <c r="AG80" s="134">
        <v>42.993648999999998</v>
      </c>
      <c r="AH80" s="134">
        <v>43.785010999999997</v>
      </c>
      <c r="AI80" s="134">
        <v>44.597732999999998</v>
      </c>
      <c r="AJ80" s="134">
        <v>45.433075000000002</v>
      </c>
      <c r="AK80" s="135">
        <v>2.7435000000000001E-2</v>
      </c>
    </row>
    <row r="81" spans="1:37" ht="15" customHeight="1" x14ac:dyDescent="0.35">
      <c r="A81" s="177" t="s">
        <v>451</v>
      </c>
      <c r="B81" s="133" t="s">
        <v>389</v>
      </c>
      <c r="C81" s="134">
        <v>4.694439</v>
      </c>
      <c r="D81" s="134">
        <v>4.7983320000000003</v>
      </c>
      <c r="E81" s="134">
        <v>4.9032169999999997</v>
      </c>
      <c r="F81" s="134">
        <v>5.0134280000000002</v>
      </c>
      <c r="G81" s="134">
        <v>5.1071799999999996</v>
      </c>
      <c r="H81" s="134">
        <v>5.1915550000000001</v>
      </c>
      <c r="I81" s="134">
        <v>5.2724900000000003</v>
      </c>
      <c r="J81" s="134">
        <v>5.3503800000000004</v>
      </c>
      <c r="K81" s="134">
        <v>5.425306</v>
      </c>
      <c r="L81" s="134">
        <v>5.5005699999999997</v>
      </c>
      <c r="M81" s="134">
        <v>5.5815210000000004</v>
      </c>
      <c r="N81" s="134">
        <v>5.6671449999999997</v>
      </c>
      <c r="O81" s="134">
        <v>5.755871</v>
      </c>
      <c r="P81" s="134">
        <v>5.8519370000000004</v>
      </c>
      <c r="Q81" s="134">
        <v>5.9575339999999999</v>
      </c>
      <c r="R81" s="134">
        <v>6.0718769999999997</v>
      </c>
      <c r="S81" s="134">
        <v>6.1887869999999996</v>
      </c>
      <c r="T81" s="134">
        <v>6.3043870000000002</v>
      </c>
      <c r="U81" s="134">
        <v>6.4136499999999996</v>
      </c>
      <c r="V81" s="134">
        <v>6.5170969999999997</v>
      </c>
      <c r="W81" s="134">
        <v>6.6197619999999997</v>
      </c>
      <c r="X81" s="134">
        <v>6.7182919999999999</v>
      </c>
      <c r="Y81" s="134">
        <v>6.8158659999999998</v>
      </c>
      <c r="Z81" s="134">
        <v>6.9128350000000003</v>
      </c>
      <c r="AA81" s="134">
        <v>7.0110510000000001</v>
      </c>
      <c r="AB81" s="134">
        <v>7.1080860000000001</v>
      </c>
      <c r="AC81" s="134">
        <v>7.2034849999999997</v>
      </c>
      <c r="AD81" s="134">
        <v>7.2989990000000002</v>
      </c>
      <c r="AE81" s="134">
        <v>7.3936970000000004</v>
      </c>
      <c r="AF81" s="134">
        <v>7.487438</v>
      </c>
      <c r="AG81" s="134">
        <v>7.5784570000000002</v>
      </c>
      <c r="AH81" s="134">
        <v>7.6703419999999998</v>
      </c>
      <c r="AI81" s="134">
        <v>7.7655750000000001</v>
      </c>
      <c r="AJ81" s="134">
        <v>7.8669570000000002</v>
      </c>
      <c r="AK81" s="135">
        <v>1.5570000000000001E-2</v>
      </c>
    </row>
    <row r="82" spans="1:37" ht="15" customHeight="1" x14ac:dyDescent="0.35">
      <c r="A82" s="177" t="s">
        <v>452</v>
      </c>
      <c r="B82" s="133" t="s">
        <v>391</v>
      </c>
      <c r="C82" s="134">
        <v>23.725684999999999</v>
      </c>
      <c r="D82" s="134">
        <v>25.187897</v>
      </c>
      <c r="E82" s="134">
        <v>26.657378999999999</v>
      </c>
      <c r="F82" s="134">
        <v>28.126041000000001</v>
      </c>
      <c r="G82" s="134">
        <v>29.595427999999998</v>
      </c>
      <c r="H82" s="134">
        <v>31.145363</v>
      </c>
      <c r="I82" s="134">
        <v>32.643481999999999</v>
      </c>
      <c r="J82" s="134">
        <v>34.198867999999997</v>
      </c>
      <c r="K82" s="134">
        <v>35.740341000000001</v>
      </c>
      <c r="L82" s="134">
        <v>37.236930999999998</v>
      </c>
      <c r="M82" s="134">
        <v>38.801521000000001</v>
      </c>
      <c r="N82" s="134">
        <v>40.462192999999999</v>
      </c>
      <c r="O82" s="134">
        <v>42.153984000000001</v>
      </c>
      <c r="P82" s="134">
        <v>43.835898999999998</v>
      </c>
      <c r="Q82" s="134">
        <v>45.535263</v>
      </c>
      <c r="R82" s="134">
        <v>47.237904</v>
      </c>
      <c r="S82" s="134">
        <v>49.025143</v>
      </c>
      <c r="T82" s="134">
        <v>50.836815000000001</v>
      </c>
      <c r="U82" s="134">
        <v>52.649979000000002</v>
      </c>
      <c r="V82" s="134">
        <v>54.481960000000001</v>
      </c>
      <c r="W82" s="134">
        <v>56.325248999999999</v>
      </c>
      <c r="X82" s="134">
        <v>58.198360000000001</v>
      </c>
      <c r="Y82" s="134">
        <v>60.100273000000001</v>
      </c>
      <c r="Z82" s="134">
        <v>61.989882999999999</v>
      </c>
      <c r="AA82" s="134">
        <v>63.987166999999999</v>
      </c>
      <c r="AB82" s="134">
        <v>66.027809000000005</v>
      </c>
      <c r="AC82" s="134">
        <v>68.082069000000004</v>
      </c>
      <c r="AD82" s="134">
        <v>70.125870000000006</v>
      </c>
      <c r="AE82" s="134">
        <v>72.135658000000006</v>
      </c>
      <c r="AF82" s="134">
        <v>74.152901</v>
      </c>
      <c r="AG82" s="134">
        <v>76.116073999999998</v>
      </c>
      <c r="AH82" s="134">
        <v>78.115120000000005</v>
      </c>
      <c r="AI82" s="134">
        <v>80.083847000000006</v>
      </c>
      <c r="AJ82" s="134">
        <v>81.973838999999998</v>
      </c>
      <c r="AK82" s="135">
        <v>3.7565000000000001E-2</v>
      </c>
    </row>
    <row r="83" spans="1:37" ht="15" customHeight="1" x14ac:dyDescent="0.35">
      <c r="A83" s="177" t="s">
        <v>453</v>
      </c>
      <c r="B83" s="133" t="s">
        <v>393</v>
      </c>
      <c r="C83" s="134">
        <v>7.0896739999999996</v>
      </c>
      <c r="D83" s="134">
        <v>7.2351369999999999</v>
      </c>
      <c r="E83" s="134">
        <v>7.3321579999999997</v>
      </c>
      <c r="F83" s="134">
        <v>7.3807669999999996</v>
      </c>
      <c r="G83" s="134">
        <v>7.469506</v>
      </c>
      <c r="H83" s="134">
        <v>7.54786</v>
      </c>
      <c r="I83" s="134">
        <v>7.6250819999999999</v>
      </c>
      <c r="J83" s="134">
        <v>7.7068190000000003</v>
      </c>
      <c r="K83" s="134">
        <v>7.7833220000000001</v>
      </c>
      <c r="L83" s="134">
        <v>7.8528460000000004</v>
      </c>
      <c r="M83" s="134">
        <v>7.9237229999999998</v>
      </c>
      <c r="N83" s="134">
        <v>7.9986689999999996</v>
      </c>
      <c r="O83" s="134">
        <v>8.0681820000000002</v>
      </c>
      <c r="P83" s="134">
        <v>8.1246799999999997</v>
      </c>
      <c r="Q83" s="134">
        <v>8.1698520000000006</v>
      </c>
      <c r="R83" s="134">
        <v>8.2103059999999992</v>
      </c>
      <c r="S83" s="134">
        <v>8.2556069999999995</v>
      </c>
      <c r="T83" s="134">
        <v>8.3079959999999993</v>
      </c>
      <c r="U83" s="134">
        <v>8.3614829999999998</v>
      </c>
      <c r="V83" s="134">
        <v>8.4078800000000005</v>
      </c>
      <c r="W83" s="134">
        <v>8.4453700000000005</v>
      </c>
      <c r="X83" s="134">
        <v>8.4789130000000004</v>
      </c>
      <c r="Y83" s="134">
        <v>8.5084350000000004</v>
      </c>
      <c r="Z83" s="134">
        <v>8.5399329999999996</v>
      </c>
      <c r="AA83" s="134">
        <v>8.5791710000000005</v>
      </c>
      <c r="AB83" s="134">
        <v>8.6253849999999996</v>
      </c>
      <c r="AC83" s="134">
        <v>8.6754750000000005</v>
      </c>
      <c r="AD83" s="134">
        <v>8.7246649999999999</v>
      </c>
      <c r="AE83" s="134">
        <v>8.7717849999999995</v>
      </c>
      <c r="AF83" s="134">
        <v>8.8190410000000004</v>
      </c>
      <c r="AG83" s="134">
        <v>8.8658599999999996</v>
      </c>
      <c r="AH83" s="134">
        <v>8.9150109999999998</v>
      </c>
      <c r="AI83" s="134">
        <v>8.9700699999999998</v>
      </c>
      <c r="AJ83" s="134">
        <v>9.0312409999999996</v>
      </c>
      <c r="AK83" s="135">
        <v>6.953E-3</v>
      </c>
    </row>
    <row r="84" spans="1:37" ht="15" customHeight="1" x14ac:dyDescent="0.35">
      <c r="A84" s="177" t="s">
        <v>454</v>
      </c>
      <c r="B84" s="133" t="s">
        <v>395</v>
      </c>
      <c r="C84" s="134">
        <v>7.8964829999999999</v>
      </c>
      <c r="D84" s="134">
        <v>8.2764959999999999</v>
      </c>
      <c r="E84" s="134">
        <v>8.6659769999999998</v>
      </c>
      <c r="F84" s="134">
        <v>9.0610789999999994</v>
      </c>
      <c r="G84" s="134">
        <v>9.4686160000000008</v>
      </c>
      <c r="H84" s="134">
        <v>9.9002219999999994</v>
      </c>
      <c r="I84" s="134">
        <v>10.354013</v>
      </c>
      <c r="J84" s="134">
        <v>10.825163999999999</v>
      </c>
      <c r="K84" s="134">
        <v>11.304501999999999</v>
      </c>
      <c r="L84" s="134">
        <v>11.787844</v>
      </c>
      <c r="M84" s="134">
        <v>12.291553</v>
      </c>
      <c r="N84" s="134">
        <v>12.816774000000001</v>
      </c>
      <c r="O84" s="134">
        <v>13.350498</v>
      </c>
      <c r="P84" s="134">
        <v>13.893568999999999</v>
      </c>
      <c r="Q84" s="134">
        <v>14.445759000000001</v>
      </c>
      <c r="R84" s="134">
        <v>15.006712</v>
      </c>
      <c r="S84" s="134">
        <v>15.588753000000001</v>
      </c>
      <c r="T84" s="134">
        <v>16.191690000000001</v>
      </c>
      <c r="U84" s="134">
        <v>16.807162999999999</v>
      </c>
      <c r="V84" s="134">
        <v>17.435986</v>
      </c>
      <c r="W84" s="134">
        <v>18.079529000000001</v>
      </c>
      <c r="X84" s="134">
        <v>18.74436</v>
      </c>
      <c r="Y84" s="134">
        <v>19.420836999999999</v>
      </c>
      <c r="Z84" s="134">
        <v>20.115316</v>
      </c>
      <c r="AA84" s="134">
        <v>20.832128999999998</v>
      </c>
      <c r="AB84" s="134">
        <v>21.561002999999999</v>
      </c>
      <c r="AC84" s="134">
        <v>22.306819999999998</v>
      </c>
      <c r="AD84" s="134">
        <v>23.066731999999998</v>
      </c>
      <c r="AE84" s="134">
        <v>23.847816000000002</v>
      </c>
      <c r="AF84" s="134">
        <v>24.640730000000001</v>
      </c>
      <c r="AG84" s="134">
        <v>25.433648999999999</v>
      </c>
      <c r="AH84" s="134">
        <v>26.251083000000001</v>
      </c>
      <c r="AI84" s="134">
        <v>27.106677999999999</v>
      </c>
      <c r="AJ84" s="134">
        <v>27.980646</v>
      </c>
      <c r="AK84" s="135">
        <v>3.8799E-2</v>
      </c>
    </row>
    <row r="85" spans="1:37" ht="15" customHeight="1" x14ac:dyDescent="0.35">
      <c r="A85" s="177" t="s">
        <v>455</v>
      </c>
      <c r="B85" s="133" t="s">
        <v>397</v>
      </c>
      <c r="C85" s="134">
        <v>10.781679</v>
      </c>
      <c r="D85" s="134">
        <v>11.545456</v>
      </c>
      <c r="E85" s="134">
        <v>12.309267999999999</v>
      </c>
      <c r="F85" s="134">
        <v>13.087329</v>
      </c>
      <c r="G85" s="134">
        <v>13.875422</v>
      </c>
      <c r="H85" s="134">
        <v>14.700673999999999</v>
      </c>
      <c r="I85" s="134">
        <v>15.590619</v>
      </c>
      <c r="J85" s="134">
        <v>16.545801000000001</v>
      </c>
      <c r="K85" s="134">
        <v>17.543075999999999</v>
      </c>
      <c r="L85" s="134">
        <v>18.584382999999999</v>
      </c>
      <c r="M85" s="134">
        <v>19.681457999999999</v>
      </c>
      <c r="N85" s="134">
        <v>20.826117</v>
      </c>
      <c r="O85" s="134">
        <v>22.007114000000001</v>
      </c>
      <c r="P85" s="134">
        <v>23.226868</v>
      </c>
      <c r="Q85" s="134">
        <v>24.489581999999999</v>
      </c>
      <c r="R85" s="134">
        <v>25.805499999999999</v>
      </c>
      <c r="S85" s="134">
        <v>27.184977</v>
      </c>
      <c r="T85" s="134">
        <v>28.620296</v>
      </c>
      <c r="U85" s="134">
        <v>30.105160000000001</v>
      </c>
      <c r="V85" s="134">
        <v>31.650746999999999</v>
      </c>
      <c r="W85" s="134">
        <v>33.255961999999997</v>
      </c>
      <c r="X85" s="134">
        <v>34.920344999999998</v>
      </c>
      <c r="Y85" s="134">
        <v>36.630684000000002</v>
      </c>
      <c r="Z85" s="134">
        <v>38.405914000000003</v>
      </c>
      <c r="AA85" s="134">
        <v>40.249541999999998</v>
      </c>
      <c r="AB85" s="134">
        <v>42.142937000000003</v>
      </c>
      <c r="AC85" s="134">
        <v>44.092269999999999</v>
      </c>
      <c r="AD85" s="134">
        <v>46.090057000000002</v>
      </c>
      <c r="AE85" s="134">
        <v>48.149883000000003</v>
      </c>
      <c r="AF85" s="134">
        <v>50.259529000000001</v>
      </c>
      <c r="AG85" s="134">
        <v>52.408034999999998</v>
      </c>
      <c r="AH85" s="134">
        <v>54.617080999999999</v>
      </c>
      <c r="AI85" s="134">
        <v>56.908760000000001</v>
      </c>
      <c r="AJ85" s="134">
        <v>59.259312000000001</v>
      </c>
      <c r="AK85" s="135">
        <v>5.2442000000000003E-2</v>
      </c>
    </row>
    <row r="86" spans="1:37" ht="15" customHeight="1" x14ac:dyDescent="0.35">
      <c r="A86" s="177" t="s">
        <v>456</v>
      </c>
      <c r="B86" s="133" t="s">
        <v>399</v>
      </c>
      <c r="C86" s="134">
        <v>1.417886</v>
      </c>
      <c r="D86" s="134">
        <v>1.4513480000000001</v>
      </c>
      <c r="E86" s="134">
        <v>1.488812</v>
      </c>
      <c r="F86" s="134">
        <v>1.5298369999999999</v>
      </c>
      <c r="G86" s="134">
        <v>1.5755060000000001</v>
      </c>
      <c r="H86" s="134">
        <v>1.6229750000000001</v>
      </c>
      <c r="I86" s="134">
        <v>1.667611</v>
      </c>
      <c r="J86" s="134">
        <v>1.710879</v>
      </c>
      <c r="K86" s="134">
        <v>1.7522949999999999</v>
      </c>
      <c r="L86" s="134">
        <v>1.792756</v>
      </c>
      <c r="M86" s="134">
        <v>1.833677</v>
      </c>
      <c r="N86" s="134">
        <v>1.8760749999999999</v>
      </c>
      <c r="O86" s="134">
        <v>1.919206</v>
      </c>
      <c r="P86" s="134">
        <v>1.96279</v>
      </c>
      <c r="Q86" s="134">
        <v>2.0057079999999998</v>
      </c>
      <c r="R86" s="134">
        <v>2.0485229999999999</v>
      </c>
      <c r="S86" s="134">
        <v>2.0941169999999998</v>
      </c>
      <c r="T86" s="134">
        <v>2.141178</v>
      </c>
      <c r="U86" s="134">
        <v>2.188463</v>
      </c>
      <c r="V86" s="134">
        <v>2.2359079999999998</v>
      </c>
      <c r="W86" s="134">
        <v>2.2843740000000001</v>
      </c>
      <c r="X86" s="134">
        <v>2.33358</v>
      </c>
      <c r="Y86" s="134">
        <v>2.383232</v>
      </c>
      <c r="Z86" s="134">
        <v>2.433751</v>
      </c>
      <c r="AA86" s="134">
        <v>2.485744</v>
      </c>
      <c r="AB86" s="134">
        <v>2.5390990000000002</v>
      </c>
      <c r="AC86" s="134">
        <v>2.5933630000000001</v>
      </c>
      <c r="AD86" s="134">
        <v>2.648279</v>
      </c>
      <c r="AE86" s="134">
        <v>2.7039409999999999</v>
      </c>
      <c r="AF86" s="134">
        <v>2.760643</v>
      </c>
      <c r="AG86" s="134">
        <v>2.8168869999999999</v>
      </c>
      <c r="AH86" s="134">
        <v>2.8733810000000002</v>
      </c>
      <c r="AI86" s="134">
        <v>2.9296319999999998</v>
      </c>
      <c r="AJ86" s="134">
        <v>2.9850400000000001</v>
      </c>
      <c r="AK86" s="135">
        <v>2.2790999999999999E-2</v>
      </c>
    </row>
    <row r="87" spans="1:37" ht="15" customHeight="1" x14ac:dyDescent="0.35">
      <c r="A87" s="177" t="s">
        <v>457</v>
      </c>
      <c r="B87" s="133" t="s">
        <v>458</v>
      </c>
      <c r="C87" s="134">
        <v>141.399124</v>
      </c>
      <c r="D87" s="134">
        <v>146.027466</v>
      </c>
      <c r="E87" s="134">
        <v>150.817307</v>
      </c>
      <c r="F87" s="134">
        <v>155.70555100000001</v>
      </c>
      <c r="G87" s="134">
        <v>159.795807</v>
      </c>
      <c r="H87" s="134">
        <v>164.34103400000001</v>
      </c>
      <c r="I87" s="134">
        <v>169.270432</v>
      </c>
      <c r="J87" s="134">
        <v>174.30432099999999</v>
      </c>
      <c r="K87" s="134">
        <v>179.26792900000001</v>
      </c>
      <c r="L87" s="134">
        <v>183.979828</v>
      </c>
      <c r="M87" s="134">
        <v>188.80628999999999</v>
      </c>
      <c r="N87" s="134">
        <v>193.88288900000001</v>
      </c>
      <c r="O87" s="134">
        <v>199.06672699999999</v>
      </c>
      <c r="P87" s="134">
        <v>204.46949799999999</v>
      </c>
      <c r="Q87" s="134">
        <v>209.955658</v>
      </c>
      <c r="R87" s="134">
        <v>215.46075400000001</v>
      </c>
      <c r="S87" s="134">
        <v>221.21867399999999</v>
      </c>
      <c r="T87" s="134">
        <v>227.09373500000001</v>
      </c>
      <c r="U87" s="134">
        <v>232.99369799999999</v>
      </c>
      <c r="V87" s="134">
        <v>239.01260400000001</v>
      </c>
      <c r="W87" s="134">
        <v>245.120239</v>
      </c>
      <c r="X87" s="134">
        <v>251.276703</v>
      </c>
      <c r="Y87" s="134">
        <v>257.47619600000002</v>
      </c>
      <c r="Z87" s="134">
        <v>263.801514</v>
      </c>
      <c r="AA87" s="134">
        <v>270.32492100000002</v>
      </c>
      <c r="AB87" s="134">
        <v>276.76513699999998</v>
      </c>
      <c r="AC87" s="134">
        <v>283.56478900000002</v>
      </c>
      <c r="AD87" s="134">
        <v>290.13122600000003</v>
      </c>
      <c r="AE87" s="134">
        <v>297.02792399999998</v>
      </c>
      <c r="AF87" s="134">
        <v>303.70434599999999</v>
      </c>
      <c r="AG87" s="134">
        <v>310.48132299999997</v>
      </c>
      <c r="AH87" s="134">
        <v>317.346161</v>
      </c>
      <c r="AI87" s="134">
        <v>324.337738</v>
      </c>
      <c r="AJ87" s="134">
        <v>331.399902</v>
      </c>
      <c r="AK87" s="135">
        <v>2.5940999999999999E-2</v>
      </c>
    </row>
    <row r="89" spans="1:37" ht="15" customHeight="1" x14ac:dyDescent="0.35">
      <c r="B89" s="132" t="s">
        <v>459</v>
      </c>
    </row>
    <row r="90" spans="1:37" ht="15" customHeight="1" x14ac:dyDescent="0.35">
      <c r="A90" s="177" t="s">
        <v>460</v>
      </c>
      <c r="B90" s="133" t="s">
        <v>461</v>
      </c>
      <c r="C90" s="188">
        <v>1173.553467</v>
      </c>
      <c r="D90" s="188">
        <v>1188.868774</v>
      </c>
      <c r="E90" s="188">
        <v>1213.58313</v>
      </c>
      <c r="F90" s="188">
        <v>1235.7581789999999</v>
      </c>
      <c r="G90" s="188">
        <v>1255.533447</v>
      </c>
      <c r="H90" s="188">
        <v>1273.864746</v>
      </c>
      <c r="I90" s="188">
        <v>1293.1209719999999</v>
      </c>
      <c r="J90" s="188">
        <v>1313.797607</v>
      </c>
      <c r="K90" s="188">
        <v>1336.561279</v>
      </c>
      <c r="L90" s="188">
        <v>1360.685303</v>
      </c>
      <c r="M90" s="188">
        <v>1384.1838379999999</v>
      </c>
      <c r="N90" s="188">
        <v>1413.325073</v>
      </c>
      <c r="O90" s="188">
        <v>1439.089111</v>
      </c>
      <c r="P90" s="188">
        <v>1464.7561040000001</v>
      </c>
      <c r="Q90" s="188">
        <v>1491.255737</v>
      </c>
      <c r="R90" s="188">
        <v>1517.909302</v>
      </c>
      <c r="S90" s="188">
        <v>1544.9697269999999</v>
      </c>
      <c r="T90" s="188">
        <v>1572.876587</v>
      </c>
      <c r="U90" s="188">
        <v>1600.8291019999999</v>
      </c>
      <c r="V90" s="188">
        <v>1628.642212</v>
      </c>
      <c r="W90" s="188">
        <v>1656.959106</v>
      </c>
      <c r="X90" s="188">
        <v>1686.0645750000001</v>
      </c>
      <c r="Y90" s="188">
        <v>1715.3378909999999</v>
      </c>
      <c r="Z90" s="188">
        <v>1745.1475829999999</v>
      </c>
      <c r="AA90" s="188">
        <v>1774.8900149999999</v>
      </c>
      <c r="AB90" s="188">
        <v>1805.456543</v>
      </c>
      <c r="AC90" s="188">
        <v>1836.7897949999999</v>
      </c>
      <c r="AD90" s="188">
        <v>1868.791504</v>
      </c>
      <c r="AE90" s="188">
        <v>1901.8862300000001</v>
      </c>
      <c r="AF90" s="188">
        <v>1935.8135990000001</v>
      </c>
      <c r="AG90" s="188">
        <v>1970.7146</v>
      </c>
      <c r="AH90" s="188">
        <v>2005.9567870000001</v>
      </c>
      <c r="AI90" s="188">
        <v>2040.9736330000001</v>
      </c>
      <c r="AJ90" s="188">
        <v>2075.530029</v>
      </c>
      <c r="AK90" s="135">
        <v>1.7565000000000001E-2</v>
      </c>
    </row>
    <row r="91" spans="1:37" ht="15" customHeight="1" x14ac:dyDescent="0.35">
      <c r="A91" s="177" t="s">
        <v>462</v>
      </c>
      <c r="B91" s="133" t="s">
        <v>463</v>
      </c>
      <c r="C91" s="188">
        <v>768.99224900000002</v>
      </c>
      <c r="D91" s="188">
        <v>778.29852300000005</v>
      </c>
      <c r="E91" s="188">
        <v>793.66339100000005</v>
      </c>
      <c r="F91" s="188">
        <v>807.41357400000004</v>
      </c>
      <c r="G91" s="188">
        <v>819.61895800000002</v>
      </c>
      <c r="H91" s="188">
        <v>830.89221199999997</v>
      </c>
      <c r="I91" s="188">
        <v>842.75421100000005</v>
      </c>
      <c r="J91" s="188">
        <v>855.51806599999998</v>
      </c>
      <c r="K91" s="188">
        <v>869.60705600000006</v>
      </c>
      <c r="L91" s="188">
        <v>884.54925500000002</v>
      </c>
      <c r="M91" s="188">
        <v>899.06225600000005</v>
      </c>
      <c r="N91" s="188">
        <v>917.16955600000006</v>
      </c>
      <c r="O91" s="188">
        <v>933.07238800000005</v>
      </c>
      <c r="P91" s="188">
        <v>948.87652600000001</v>
      </c>
      <c r="Q91" s="188">
        <v>965.17724599999997</v>
      </c>
      <c r="R91" s="188">
        <v>981.53637700000002</v>
      </c>
      <c r="S91" s="188">
        <v>998.11395300000004</v>
      </c>
      <c r="T91" s="188">
        <v>1015.188599</v>
      </c>
      <c r="U91" s="188">
        <v>1032.246216</v>
      </c>
      <c r="V91" s="188">
        <v>1049.1663820000001</v>
      </c>
      <c r="W91" s="188">
        <v>1066.3585210000001</v>
      </c>
      <c r="X91" s="188">
        <v>1084.0036620000001</v>
      </c>
      <c r="Y91" s="188">
        <v>1101.696655</v>
      </c>
      <c r="Z91" s="188">
        <v>1119.6716309999999</v>
      </c>
      <c r="AA91" s="188">
        <v>1137.778442</v>
      </c>
      <c r="AB91" s="188">
        <v>1156.3321530000001</v>
      </c>
      <c r="AC91" s="188">
        <v>1175.294189</v>
      </c>
      <c r="AD91" s="188">
        <v>1194.599487</v>
      </c>
      <c r="AE91" s="188">
        <v>1214.5164789999999</v>
      </c>
      <c r="AF91" s="188">
        <v>1234.876587</v>
      </c>
      <c r="AG91" s="188">
        <v>1255.7670900000001</v>
      </c>
      <c r="AH91" s="188">
        <v>1276.783203</v>
      </c>
      <c r="AI91" s="188">
        <v>1297.5631100000001</v>
      </c>
      <c r="AJ91" s="188">
        <v>1318.0313719999999</v>
      </c>
      <c r="AK91" s="135">
        <v>1.6598000000000002E-2</v>
      </c>
    </row>
    <row r="92" spans="1:37" ht="15" customHeight="1" x14ac:dyDescent="0.35">
      <c r="A92" s="177" t="s">
        <v>464</v>
      </c>
      <c r="B92" s="133" t="s">
        <v>465</v>
      </c>
      <c r="C92" s="188">
        <v>294.35830700000002</v>
      </c>
      <c r="D92" s="188">
        <v>301.54443400000002</v>
      </c>
      <c r="E92" s="188">
        <v>311.27212500000002</v>
      </c>
      <c r="F92" s="188">
        <v>320.337311</v>
      </c>
      <c r="G92" s="188">
        <v>328.77761800000002</v>
      </c>
      <c r="H92" s="188">
        <v>336.84301799999997</v>
      </c>
      <c r="I92" s="188">
        <v>345.18457000000001</v>
      </c>
      <c r="J92" s="188">
        <v>353.95077500000002</v>
      </c>
      <c r="K92" s="188">
        <v>363.34167500000001</v>
      </c>
      <c r="L92" s="188">
        <v>373.16699199999999</v>
      </c>
      <c r="M92" s="188">
        <v>382.87454200000002</v>
      </c>
      <c r="N92" s="188">
        <v>394.25906400000002</v>
      </c>
      <c r="O92" s="188">
        <v>404.75292999999999</v>
      </c>
      <c r="P92" s="188">
        <v>415.28949</v>
      </c>
      <c r="Q92" s="188">
        <v>426.14044200000001</v>
      </c>
      <c r="R92" s="188">
        <v>437.11175500000002</v>
      </c>
      <c r="S92" s="188">
        <v>448.27981599999998</v>
      </c>
      <c r="T92" s="188">
        <v>459.77868699999999</v>
      </c>
      <c r="U92" s="188">
        <v>471.37286399999999</v>
      </c>
      <c r="V92" s="188">
        <v>483.00692700000002</v>
      </c>
      <c r="W92" s="188">
        <v>494.87606799999998</v>
      </c>
      <c r="X92" s="188">
        <v>507.06970200000001</v>
      </c>
      <c r="Y92" s="188">
        <v>519.40795900000001</v>
      </c>
      <c r="Z92" s="188">
        <v>532.00561500000003</v>
      </c>
      <c r="AA92" s="188">
        <v>544.22540300000003</v>
      </c>
      <c r="AB92" s="188">
        <v>556.80426</v>
      </c>
      <c r="AC92" s="188">
        <v>569.72760000000005</v>
      </c>
      <c r="AD92" s="188">
        <v>582.96777299999997</v>
      </c>
      <c r="AE92" s="188">
        <v>596.66162099999997</v>
      </c>
      <c r="AF92" s="188">
        <v>610.73126200000002</v>
      </c>
      <c r="AG92" s="188">
        <v>625.22515899999996</v>
      </c>
      <c r="AH92" s="188">
        <v>639.94482400000004</v>
      </c>
      <c r="AI92" s="188">
        <v>654.71002199999998</v>
      </c>
      <c r="AJ92" s="188">
        <v>669.35998500000005</v>
      </c>
      <c r="AK92" s="135">
        <v>2.5232000000000001E-2</v>
      </c>
    </row>
    <row r="93" spans="1:37" ht="15" customHeight="1" x14ac:dyDescent="0.35">
      <c r="A93" s="177" t="s">
        <v>466</v>
      </c>
      <c r="B93" s="133" t="s">
        <v>467</v>
      </c>
      <c r="C93" s="188">
        <v>110.203041</v>
      </c>
      <c r="D93" s="188">
        <v>109.025764</v>
      </c>
      <c r="E93" s="188">
        <v>108.647659</v>
      </c>
      <c r="F93" s="188">
        <v>108.00733200000001</v>
      </c>
      <c r="G93" s="188">
        <v>107.1371</v>
      </c>
      <c r="H93" s="188">
        <v>106.129555</v>
      </c>
      <c r="I93" s="188">
        <v>105.182266</v>
      </c>
      <c r="J93" s="188">
        <v>104.328796</v>
      </c>
      <c r="K93" s="188">
        <v>103.612534</v>
      </c>
      <c r="L93" s="188">
        <v>102.968964</v>
      </c>
      <c r="M93" s="188">
        <v>102.247139</v>
      </c>
      <c r="N93" s="188">
        <v>101.896393</v>
      </c>
      <c r="O93" s="188">
        <v>101.263908</v>
      </c>
      <c r="P93" s="188">
        <v>100.590118</v>
      </c>
      <c r="Q93" s="188">
        <v>99.937911999999997</v>
      </c>
      <c r="R93" s="188">
        <v>99.261107999999993</v>
      </c>
      <c r="S93" s="188">
        <v>98.576065</v>
      </c>
      <c r="T93" s="188">
        <v>97.909255999999999</v>
      </c>
      <c r="U93" s="188">
        <v>97.210196999999994</v>
      </c>
      <c r="V93" s="188">
        <v>96.469054999999997</v>
      </c>
      <c r="W93" s="188">
        <v>95.724418999999997</v>
      </c>
      <c r="X93" s="188">
        <v>94.991432000000003</v>
      </c>
      <c r="Y93" s="188">
        <v>94.233337000000006</v>
      </c>
      <c r="Z93" s="188">
        <v>93.470450999999997</v>
      </c>
      <c r="AA93" s="188">
        <v>92.886191999999994</v>
      </c>
      <c r="AB93" s="188">
        <v>92.320106999999993</v>
      </c>
      <c r="AC93" s="188">
        <v>91.768058999999994</v>
      </c>
      <c r="AD93" s="188">
        <v>91.224236000000005</v>
      </c>
      <c r="AE93" s="188">
        <v>90.708145000000002</v>
      </c>
      <c r="AF93" s="188">
        <v>90.205757000000006</v>
      </c>
      <c r="AG93" s="188">
        <v>89.722397000000001</v>
      </c>
      <c r="AH93" s="188">
        <v>89.228606999999997</v>
      </c>
      <c r="AI93" s="188">
        <v>88.700348000000005</v>
      </c>
      <c r="AJ93" s="188">
        <v>88.138915999999995</v>
      </c>
      <c r="AK93" s="135">
        <v>-6.6239999999999997E-3</v>
      </c>
    </row>
    <row r="94" spans="1:37" ht="15" customHeight="1" x14ac:dyDescent="0.35">
      <c r="A94" s="177" t="s">
        <v>468</v>
      </c>
      <c r="B94" s="133" t="s">
        <v>469</v>
      </c>
      <c r="C94" s="188">
        <v>179.353027</v>
      </c>
      <c r="D94" s="188">
        <v>182.94120799999999</v>
      </c>
      <c r="E94" s="188">
        <v>186.01928699999999</v>
      </c>
      <c r="F94" s="188">
        <v>189.453644</v>
      </c>
      <c r="G94" s="188">
        <v>192.848389</v>
      </c>
      <c r="H94" s="188">
        <v>196.286697</v>
      </c>
      <c r="I94" s="188">
        <v>199.85536200000001</v>
      </c>
      <c r="J94" s="188">
        <v>203.63107299999999</v>
      </c>
      <c r="K94" s="188">
        <v>207.36039700000001</v>
      </c>
      <c r="L94" s="188">
        <v>211.064651</v>
      </c>
      <c r="M94" s="188">
        <v>215.05484000000001</v>
      </c>
      <c r="N94" s="188">
        <v>219.20349100000001</v>
      </c>
      <c r="O94" s="188">
        <v>223.46028100000001</v>
      </c>
      <c r="P94" s="188">
        <v>227.87312299999999</v>
      </c>
      <c r="Q94" s="188">
        <v>232.332077</v>
      </c>
      <c r="R94" s="188">
        <v>237.009399</v>
      </c>
      <c r="S94" s="188">
        <v>242.01412999999999</v>
      </c>
      <c r="T94" s="188">
        <v>247.264816</v>
      </c>
      <c r="U94" s="188">
        <v>252.64054899999999</v>
      </c>
      <c r="V94" s="188">
        <v>258.08288599999997</v>
      </c>
      <c r="W94" s="188">
        <v>263.737549</v>
      </c>
      <c r="X94" s="188">
        <v>269.65112299999998</v>
      </c>
      <c r="Y94" s="188">
        <v>275.57656900000001</v>
      </c>
      <c r="Z94" s="188">
        <v>281.604736</v>
      </c>
      <c r="AA94" s="188">
        <v>287.84884599999998</v>
      </c>
      <c r="AB94" s="188">
        <v>294.260895</v>
      </c>
      <c r="AC94" s="188">
        <v>300.82318099999998</v>
      </c>
      <c r="AD94" s="188">
        <v>307.48614500000002</v>
      </c>
      <c r="AE94" s="188">
        <v>314.35827599999999</v>
      </c>
      <c r="AF94" s="188">
        <v>321.41461199999998</v>
      </c>
      <c r="AG94" s="188">
        <v>328.578033</v>
      </c>
      <c r="AH94" s="188">
        <v>335.91729700000002</v>
      </c>
      <c r="AI94" s="188">
        <v>343.50216699999999</v>
      </c>
      <c r="AJ94" s="188">
        <v>351.21640000000002</v>
      </c>
      <c r="AK94" s="135">
        <v>2.0591999999999999E-2</v>
      </c>
    </row>
    <row r="95" spans="1:37" ht="15" customHeight="1" x14ac:dyDescent="0.35">
      <c r="A95" s="177" t="s">
        <v>470</v>
      </c>
      <c r="B95" s="133" t="s">
        <v>471</v>
      </c>
      <c r="C95" s="188">
        <v>184.79449500000001</v>
      </c>
      <c r="D95" s="188">
        <v>188.86505099999999</v>
      </c>
      <c r="E95" s="188">
        <v>193.46186800000001</v>
      </c>
      <c r="F95" s="188">
        <v>198.44021599999999</v>
      </c>
      <c r="G95" s="188">
        <v>203.580231</v>
      </c>
      <c r="H95" s="188">
        <v>208.972992</v>
      </c>
      <c r="I95" s="188">
        <v>214.41984600000001</v>
      </c>
      <c r="J95" s="188">
        <v>220.013397</v>
      </c>
      <c r="K95" s="188">
        <v>225.395126</v>
      </c>
      <c r="L95" s="188">
        <v>230.70253</v>
      </c>
      <c r="M95" s="188">
        <v>236.19914199999999</v>
      </c>
      <c r="N95" s="188">
        <v>241.94416799999999</v>
      </c>
      <c r="O95" s="188">
        <v>247.93394499999999</v>
      </c>
      <c r="P95" s="188">
        <v>254.07661400000001</v>
      </c>
      <c r="Q95" s="188">
        <v>260.40927099999999</v>
      </c>
      <c r="R95" s="188">
        <v>266.84832799999998</v>
      </c>
      <c r="S95" s="188">
        <v>273.693085</v>
      </c>
      <c r="T95" s="188">
        <v>280.85961900000001</v>
      </c>
      <c r="U95" s="188">
        <v>288.084137</v>
      </c>
      <c r="V95" s="188">
        <v>295.38244600000002</v>
      </c>
      <c r="W95" s="188">
        <v>302.81408699999997</v>
      </c>
      <c r="X95" s="188">
        <v>310.50753800000001</v>
      </c>
      <c r="Y95" s="188">
        <v>318.072632</v>
      </c>
      <c r="Z95" s="188">
        <v>329.35043300000001</v>
      </c>
      <c r="AA95" s="188">
        <v>338.38610799999998</v>
      </c>
      <c r="AB95" s="188">
        <v>347.53884900000003</v>
      </c>
      <c r="AC95" s="188">
        <v>356.86318999999997</v>
      </c>
      <c r="AD95" s="188">
        <v>366.21292099999999</v>
      </c>
      <c r="AE95" s="188">
        <v>375.75509599999998</v>
      </c>
      <c r="AF95" s="188">
        <v>385.43966699999999</v>
      </c>
      <c r="AG95" s="188">
        <v>395.04467799999998</v>
      </c>
      <c r="AH95" s="188">
        <v>404.86807299999998</v>
      </c>
      <c r="AI95" s="188">
        <v>415.08663899999999</v>
      </c>
      <c r="AJ95" s="188">
        <v>425.49056999999999</v>
      </c>
      <c r="AK95" s="135">
        <v>2.5706E-2</v>
      </c>
    </row>
    <row r="96" spans="1:37" ht="15" customHeight="1" x14ac:dyDescent="0.35">
      <c r="A96" s="177" t="s">
        <v>472</v>
      </c>
      <c r="B96" s="133" t="s">
        <v>473</v>
      </c>
      <c r="C96" s="188">
        <v>239.749359</v>
      </c>
      <c r="D96" s="188">
        <v>247.276062</v>
      </c>
      <c r="E96" s="188">
        <v>256.62100199999998</v>
      </c>
      <c r="F96" s="188">
        <v>266.64501999999999</v>
      </c>
      <c r="G96" s="188">
        <v>276.50479100000001</v>
      </c>
      <c r="H96" s="188">
        <v>286.53619400000002</v>
      </c>
      <c r="I96" s="188">
        <v>296.88128699999999</v>
      </c>
      <c r="J96" s="188">
        <v>307.51419099999998</v>
      </c>
      <c r="K96" s="188">
        <v>318.13583399999999</v>
      </c>
      <c r="L96" s="188">
        <v>328.726135</v>
      </c>
      <c r="M96" s="188">
        <v>339.25357100000002</v>
      </c>
      <c r="N96" s="188">
        <v>350.10287499999998</v>
      </c>
      <c r="O96" s="188">
        <v>361.37109400000003</v>
      </c>
      <c r="P96" s="188">
        <v>372.96881100000002</v>
      </c>
      <c r="Q96" s="188">
        <v>384.842377</v>
      </c>
      <c r="R96" s="188">
        <v>396.89599600000003</v>
      </c>
      <c r="S96" s="188">
        <v>409.55496199999999</v>
      </c>
      <c r="T96" s="188">
        <v>422.763214</v>
      </c>
      <c r="U96" s="188">
        <v>436.323486</v>
      </c>
      <c r="V96" s="188">
        <v>450.33563199999998</v>
      </c>
      <c r="W96" s="188">
        <v>464.71850599999999</v>
      </c>
      <c r="X96" s="188">
        <v>479.68270899999999</v>
      </c>
      <c r="Y96" s="188">
        <v>495.07260100000002</v>
      </c>
      <c r="Z96" s="188">
        <v>510.36407500000001</v>
      </c>
      <c r="AA96" s="188">
        <v>527.62884499999996</v>
      </c>
      <c r="AB96" s="188">
        <v>545.19543499999997</v>
      </c>
      <c r="AC96" s="188">
        <v>563.25347899999997</v>
      </c>
      <c r="AD96" s="188">
        <v>581.84918200000004</v>
      </c>
      <c r="AE96" s="188">
        <v>601.06994599999996</v>
      </c>
      <c r="AF96" s="188">
        <v>620.94580099999996</v>
      </c>
      <c r="AG96" s="188">
        <v>641.04834000000005</v>
      </c>
      <c r="AH96" s="188">
        <v>661.90216099999998</v>
      </c>
      <c r="AI96" s="188">
        <v>683.68218999999999</v>
      </c>
      <c r="AJ96" s="188">
        <v>706.07287599999995</v>
      </c>
      <c r="AK96" s="135">
        <v>3.3331E-2</v>
      </c>
    </row>
    <row r="97" spans="1:37" ht="15" customHeight="1" x14ac:dyDescent="0.35">
      <c r="A97" s="177" t="s">
        <v>474</v>
      </c>
      <c r="B97" s="133" t="s">
        <v>475</v>
      </c>
      <c r="C97" s="188">
        <v>1354.0001219999999</v>
      </c>
      <c r="D97" s="188">
        <v>1391.7960210000001</v>
      </c>
      <c r="E97" s="188">
        <v>1426.3477780000001</v>
      </c>
      <c r="F97" s="188">
        <v>1459.815186</v>
      </c>
      <c r="G97" s="188">
        <v>1492.348755</v>
      </c>
      <c r="H97" s="188">
        <v>1525.4602050000001</v>
      </c>
      <c r="I97" s="188">
        <v>1559.321533</v>
      </c>
      <c r="J97" s="188">
        <v>1594.785034</v>
      </c>
      <c r="K97" s="188">
        <v>1630.7170410000001</v>
      </c>
      <c r="L97" s="188">
        <v>1666.4542240000001</v>
      </c>
      <c r="M97" s="188">
        <v>1703.602173</v>
      </c>
      <c r="N97" s="188">
        <v>1741.7310789999999</v>
      </c>
      <c r="O97" s="188">
        <v>1780.271606</v>
      </c>
      <c r="P97" s="188">
        <v>1819.260254</v>
      </c>
      <c r="Q97" s="188">
        <v>1859.178467</v>
      </c>
      <c r="R97" s="188">
        <v>1899.805664</v>
      </c>
      <c r="S97" s="188">
        <v>1941.767456</v>
      </c>
      <c r="T97" s="188">
        <v>1984.8168949999999</v>
      </c>
      <c r="U97" s="188">
        <v>2028.509888</v>
      </c>
      <c r="V97" s="188">
        <v>2073.2702640000002</v>
      </c>
      <c r="W97" s="188">
        <v>2118.9184570000002</v>
      </c>
      <c r="X97" s="188">
        <v>2165.7685550000001</v>
      </c>
      <c r="Y97" s="188">
        <v>2212.9311520000001</v>
      </c>
      <c r="Z97" s="188">
        <v>2259.4672850000002</v>
      </c>
      <c r="AA97" s="188">
        <v>2308.860596</v>
      </c>
      <c r="AB97" s="188">
        <v>2359.092529</v>
      </c>
      <c r="AC97" s="188">
        <v>2409.8286130000001</v>
      </c>
      <c r="AD97" s="188">
        <v>2461.0183109999998</v>
      </c>
      <c r="AE97" s="188">
        <v>2513.389893</v>
      </c>
      <c r="AF97" s="188">
        <v>2567.336182</v>
      </c>
      <c r="AG97" s="188">
        <v>2622.8427729999999</v>
      </c>
      <c r="AH97" s="188">
        <v>2681.3447270000001</v>
      </c>
      <c r="AI97" s="188">
        <v>2743.9533689999998</v>
      </c>
      <c r="AJ97" s="188">
        <v>2809.7541500000002</v>
      </c>
      <c r="AK97" s="135">
        <v>2.2196E-2</v>
      </c>
    </row>
    <row r="98" spans="1:37" ht="15" customHeight="1" x14ac:dyDescent="0.35">
      <c r="A98" s="177" t="s">
        <v>476</v>
      </c>
      <c r="B98" s="133" t="s">
        <v>477</v>
      </c>
      <c r="C98" s="188">
        <v>171.423416</v>
      </c>
      <c r="D98" s="188">
        <v>177.796066</v>
      </c>
      <c r="E98" s="188">
        <v>185.05226099999999</v>
      </c>
      <c r="F98" s="188">
        <v>193.27262899999999</v>
      </c>
      <c r="G98" s="188">
        <v>201.93403599999999</v>
      </c>
      <c r="H98" s="188">
        <v>211.09204099999999</v>
      </c>
      <c r="I98" s="188">
        <v>220.76738</v>
      </c>
      <c r="J98" s="188">
        <v>230.86192299999999</v>
      </c>
      <c r="K98" s="188">
        <v>241.27380400000001</v>
      </c>
      <c r="L98" s="188">
        <v>251.96818500000001</v>
      </c>
      <c r="M98" s="188">
        <v>262.99954200000002</v>
      </c>
      <c r="N98" s="188">
        <v>274.431488</v>
      </c>
      <c r="O98" s="188">
        <v>286.36175500000002</v>
      </c>
      <c r="P98" s="188">
        <v>298.69442700000002</v>
      </c>
      <c r="Q98" s="188">
        <v>311.62893700000001</v>
      </c>
      <c r="R98" s="188">
        <v>324.92260700000003</v>
      </c>
      <c r="S98" s="188">
        <v>338.89080799999999</v>
      </c>
      <c r="T98" s="188">
        <v>353.61044299999998</v>
      </c>
      <c r="U98" s="188">
        <v>369.01556399999998</v>
      </c>
      <c r="V98" s="188">
        <v>385.11248799999998</v>
      </c>
      <c r="W98" s="188">
        <v>401.86608899999999</v>
      </c>
      <c r="X98" s="188">
        <v>419.29892000000001</v>
      </c>
      <c r="Y98" s="188">
        <v>437.50100700000002</v>
      </c>
      <c r="Z98" s="188">
        <v>458.119507</v>
      </c>
      <c r="AA98" s="188">
        <v>478.865814</v>
      </c>
      <c r="AB98" s="188">
        <v>500.38995399999999</v>
      </c>
      <c r="AC98" s="188">
        <v>522.85601799999995</v>
      </c>
      <c r="AD98" s="188">
        <v>546.33630400000004</v>
      </c>
      <c r="AE98" s="188">
        <v>570.89331100000004</v>
      </c>
      <c r="AF98" s="188">
        <v>596.52313200000003</v>
      </c>
      <c r="AG98" s="188">
        <v>622.95623799999998</v>
      </c>
      <c r="AH98" s="188">
        <v>650.65093999999999</v>
      </c>
      <c r="AI98" s="188">
        <v>679.72882100000004</v>
      </c>
      <c r="AJ98" s="188">
        <v>710.17181400000004</v>
      </c>
      <c r="AK98" s="135">
        <v>4.4227000000000002E-2</v>
      </c>
    </row>
    <row r="99" spans="1:37" ht="15" customHeight="1" x14ac:dyDescent="0.35">
      <c r="A99" s="177" t="s">
        <v>478</v>
      </c>
      <c r="B99" s="133" t="s">
        <v>479</v>
      </c>
      <c r="C99" s="188">
        <v>384.18606599999998</v>
      </c>
      <c r="D99" s="188">
        <v>395.62914999999998</v>
      </c>
      <c r="E99" s="188">
        <v>410.16345200000001</v>
      </c>
      <c r="F99" s="188">
        <v>426.49041699999998</v>
      </c>
      <c r="G99" s="188">
        <v>442.02673299999998</v>
      </c>
      <c r="H99" s="188">
        <v>457.36093099999999</v>
      </c>
      <c r="I99" s="188">
        <v>473.23107900000002</v>
      </c>
      <c r="J99" s="188">
        <v>489.62377900000001</v>
      </c>
      <c r="K99" s="188">
        <v>506.05426</v>
      </c>
      <c r="L99" s="188">
        <v>522.58624299999997</v>
      </c>
      <c r="M99" s="188">
        <v>540.43170199999997</v>
      </c>
      <c r="N99" s="188">
        <v>557.33392300000003</v>
      </c>
      <c r="O99" s="188">
        <v>575.07275400000003</v>
      </c>
      <c r="P99" s="188">
        <v>593.51019299999996</v>
      </c>
      <c r="Q99" s="188">
        <v>612.986267</v>
      </c>
      <c r="R99" s="188">
        <v>632.88622999999995</v>
      </c>
      <c r="S99" s="188">
        <v>653.229736</v>
      </c>
      <c r="T99" s="188">
        <v>674.63000499999998</v>
      </c>
      <c r="U99" s="188">
        <v>696.83007799999996</v>
      </c>
      <c r="V99" s="188">
        <v>719.72161900000003</v>
      </c>
      <c r="W99" s="188">
        <v>743.10784899999999</v>
      </c>
      <c r="X99" s="188">
        <v>766.35351600000001</v>
      </c>
      <c r="Y99" s="188">
        <v>790.38299600000005</v>
      </c>
      <c r="Z99" s="188">
        <v>813.08624299999997</v>
      </c>
      <c r="AA99" s="188">
        <v>839.77581799999996</v>
      </c>
      <c r="AB99" s="188">
        <v>867.45404099999996</v>
      </c>
      <c r="AC99" s="188">
        <v>894.88073699999995</v>
      </c>
      <c r="AD99" s="188">
        <v>923.29571499999997</v>
      </c>
      <c r="AE99" s="188">
        <v>953.01995799999997</v>
      </c>
      <c r="AF99" s="188">
        <v>984.08776899999998</v>
      </c>
      <c r="AG99" s="188">
        <v>1016.106628</v>
      </c>
      <c r="AH99" s="188">
        <v>1047.5850829999999</v>
      </c>
      <c r="AI99" s="188">
        <v>1080.488525</v>
      </c>
      <c r="AJ99" s="188">
        <v>1114.8985600000001</v>
      </c>
      <c r="AK99" s="135">
        <v>3.2905999999999998E-2</v>
      </c>
    </row>
    <row r="100" spans="1:37" ht="15" customHeight="1" x14ac:dyDescent="0.35">
      <c r="A100" s="177" t="s">
        <v>480</v>
      </c>
      <c r="B100" s="133" t="s">
        <v>481</v>
      </c>
      <c r="C100" s="188">
        <v>253.76004</v>
      </c>
      <c r="D100" s="188">
        <v>259.09780899999998</v>
      </c>
      <c r="E100" s="188">
        <v>264.60684199999997</v>
      </c>
      <c r="F100" s="188">
        <v>270.50408900000002</v>
      </c>
      <c r="G100" s="188">
        <v>275.791382</v>
      </c>
      <c r="H100" s="188">
        <v>280.78213499999998</v>
      </c>
      <c r="I100" s="188">
        <v>285.75253300000003</v>
      </c>
      <c r="J100" s="188">
        <v>290.71292099999999</v>
      </c>
      <c r="K100" s="188">
        <v>295.67413299999998</v>
      </c>
      <c r="L100" s="188">
        <v>300.77993800000002</v>
      </c>
      <c r="M100" s="188">
        <v>306.30761699999999</v>
      </c>
      <c r="N100" s="188">
        <v>312.22210699999999</v>
      </c>
      <c r="O100" s="188">
        <v>318.45803799999999</v>
      </c>
      <c r="P100" s="188">
        <v>325.244415</v>
      </c>
      <c r="Q100" s="188">
        <v>332.70062300000001</v>
      </c>
      <c r="R100" s="188">
        <v>340.81310999999999</v>
      </c>
      <c r="S100" s="188">
        <v>349.279449</v>
      </c>
      <c r="T100" s="188">
        <v>357.904449</v>
      </c>
      <c r="U100" s="188">
        <v>366.42068499999999</v>
      </c>
      <c r="V100" s="188">
        <v>374.84719799999999</v>
      </c>
      <c r="W100" s="188">
        <v>383.454926</v>
      </c>
      <c r="X100" s="188">
        <v>392.060272</v>
      </c>
      <c r="Y100" s="188">
        <v>400.83960000000002</v>
      </c>
      <c r="Z100" s="188">
        <v>405.82324199999999</v>
      </c>
      <c r="AA100" s="188">
        <v>415.73266599999999</v>
      </c>
      <c r="AB100" s="188">
        <v>425.83624300000002</v>
      </c>
      <c r="AC100" s="188">
        <v>436.10672</v>
      </c>
      <c r="AD100" s="188">
        <v>446.65154999999999</v>
      </c>
      <c r="AE100" s="188">
        <v>457.42022700000001</v>
      </c>
      <c r="AF100" s="188">
        <v>468.40566999999999</v>
      </c>
      <c r="AG100" s="188">
        <v>479.50299100000001</v>
      </c>
      <c r="AH100" s="188">
        <v>490.93737800000002</v>
      </c>
      <c r="AI100" s="188">
        <v>502.87780800000002</v>
      </c>
      <c r="AJ100" s="188">
        <v>515.52246100000002</v>
      </c>
      <c r="AK100" s="135">
        <v>2.1732000000000001E-2</v>
      </c>
    </row>
    <row r="101" spans="1:37" ht="15" customHeight="1" x14ac:dyDescent="0.35">
      <c r="A101" s="177" t="s">
        <v>482</v>
      </c>
      <c r="B101" s="133" t="s">
        <v>483</v>
      </c>
      <c r="C101" s="188">
        <v>741.28265399999998</v>
      </c>
      <c r="D101" s="188">
        <v>789.94354199999998</v>
      </c>
      <c r="E101" s="188">
        <v>839.93310499999995</v>
      </c>
      <c r="F101" s="188">
        <v>891.04272500000002</v>
      </c>
      <c r="G101" s="188">
        <v>943.34332300000005</v>
      </c>
      <c r="H101" s="188">
        <v>999.26739499999996</v>
      </c>
      <c r="I101" s="188">
        <v>1054.8989260000001</v>
      </c>
      <c r="J101" s="188">
        <v>1113.575439</v>
      </c>
      <c r="K101" s="188">
        <v>1173.167725</v>
      </c>
      <c r="L101" s="188">
        <v>1232.7062989999999</v>
      </c>
      <c r="M101" s="188">
        <v>1295.7854</v>
      </c>
      <c r="N101" s="188">
        <v>1363.4304199999999</v>
      </c>
      <c r="O101" s="188">
        <v>1433.656982</v>
      </c>
      <c r="P101" s="188">
        <v>1505.1724850000001</v>
      </c>
      <c r="Q101" s="188">
        <v>1578.919678</v>
      </c>
      <c r="R101" s="188">
        <v>1654.4698490000001</v>
      </c>
      <c r="S101" s="188">
        <v>1734.677246</v>
      </c>
      <c r="T101" s="188">
        <v>1817.5821530000001</v>
      </c>
      <c r="U101" s="188">
        <v>1902.442871</v>
      </c>
      <c r="V101" s="188">
        <v>1989.9229740000001</v>
      </c>
      <c r="W101" s="188">
        <v>2079.8134770000001</v>
      </c>
      <c r="X101" s="188">
        <v>2172.8542480000001</v>
      </c>
      <c r="Y101" s="188">
        <v>2269.091797</v>
      </c>
      <c r="Z101" s="188">
        <v>2345.7326659999999</v>
      </c>
      <c r="AA101" s="188">
        <v>2442.3774410000001</v>
      </c>
      <c r="AB101" s="188">
        <v>2542.4541020000001</v>
      </c>
      <c r="AC101" s="188">
        <v>2644.8920899999998</v>
      </c>
      <c r="AD101" s="188">
        <v>2748.7963869999999</v>
      </c>
      <c r="AE101" s="188">
        <v>2853.2578119999998</v>
      </c>
      <c r="AF101" s="188">
        <v>2959.9133299999999</v>
      </c>
      <c r="AG101" s="188">
        <v>3066.3276369999999</v>
      </c>
      <c r="AH101" s="188">
        <v>3176.116943</v>
      </c>
      <c r="AI101" s="188">
        <v>3286.6403810000002</v>
      </c>
      <c r="AJ101" s="188">
        <v>3395.88501</v>
      </c>
      <c r="AK101" s="135">
        <v>4.6628000000000003E-2</v>
      </c>
    </row>
    <row r="102" spans="1:37" ht="15" customHeight="1" x14ac:dyDescent="0.35">
      <c r="A102" s="177" t="s">
        <v>484</v>
      </c>
      <c r="B102" s="133" t="s">
        <v>485</v>
      </c>
      <c r="C102" s="188">
        <v>311.477081</v>
      </c>
      <c r="D102" s="188">
        <v>319.43511999999998</v>
      </c>
      <c r="E102" s="188">
        <v>325.57019000000003</v>
      </c>
      <c r="F102" s="188">
        <v>329.82549999999998</v>
      </c>
      <c r="G102" s="188">
        <v>335.83429000000001</v>
      </c>
      <c r="H102" s="188">
        <v>341.52136200000001</v>
      </c>
      <c r="I102" s="188">
        <v>347.27001999999999</v>
      </c>
      <c r="J102" s="188">
        <v>353.32455399999998</v>
      </c>
      <c r="K102" s="188">
        <v>359.26959199999999</v>
      </c>
      <c r="L102" s="188">
        <v>365.02359000000001</v>
      </c>
      <c r="M102" s="188">
        <v>370.94885299999999</v>
      </c>
      <c r="N102" s="188">
        <v>377.17166099999997</v>
      </c>
      <c r="O102" s="188">
        <v>383.26916499999999</v>
      </c>
      <c r="P102" s="188">
        <v>388.888397</v>
      </c>
      <c r="Q102" s="188">
        <v>394.09082000000001</v>
      </c>
      <c r="R102" s="188">
        <v>399.171021</v>
      </c>
      <c r="S102" s="188">
        <v>404.57647700000001</v>
      </c>
      <c r="T102" s="188">
        <v>410.42364500000002</v>
      </c>
      <c r="U102" s="188">
        <v>416.43585200000001</v>
      </c>
      <c r="V102" s="188">
        <v>422.216431</v>
      </c>
      <c r="W102" s="188">
        <v>427.666809</v>
      </c>
      <c r="X102" s="188">
        <v>433.02261399999998</v>
      </c>
      <c r="Y102" s="188">
        <v>438.27624500000002</v>
      </c>
      <c r="Z102" s="188">
        <v>442.19970699999999</v>
      </c>
      <c r="AA102" s="188">
        <v>448.14172400000001</v>
      </c>
      <c r="AB102" s="188">
        <v>454.55499300000002</v>
      </c>
      <c r="AC102" s="188">
        <v>461.29061899999999</v>
      </c>
      <c r="AD102" s="188">
        <v>468.10379</v>
      </c>
      <c r="AE102" s="188">
        <v>474.93240400000002</v>
      </c>
      <c r="AF102" s="188">
        <v>481.89407299999999</v>
      </c>
      <c r="AG102" s="188">
        <v>488.959473</v>
      </c>
      <c r="AH102" s="188">
        <v>496.283142</v>
      </c>
      <c r="AI102" s="188">
        <v>504.07183800000001</v>
      </c>
      <c r="AJ102" s="188">
        <v>512.34960899999999</v>
      </c>
      <c r="AK102" s="135">
        <v>1.4874E-2</v>
      </c>
    </row>
    <row r="103" spans="1:37" ht="15" customHeight="1" x14ac:dyDescent="0.35">
      <c r="A103" s="177" t="s">
        <v>486</v>
      </c>
      <c r="B103" s="133" t="s">
        <v>487</v>
      </c>
      <c r="C103" s="188">
        <v>460.38107300000001</v>
      </c>
      <c r="D103" s="188">
        <v>489.36459400000001</v>
      </c>
      <c r="E103" s="188">
        <v>519.61199999999997</v>
      </c>
      <c r="F103" s="188">
        <v>550.92401099999995</v>
      </c>
      <c r="G103" s="188">
        <v>583.75567599999999</v>
      </c>
      <c r="H103" s="188">
        <v>618.88867200000004</v>
      </c>
      <c r="I103" s="188">
        <v>656.27874799999995</v>
      </c>
      <c r="J103" s="188">
        <v>695.68780500000003</v>
      </c>
      <c r="K103" s="188">
        <v>736.57769800000005</v>
      </c>
      <c r="L103" s="188">
        <v>778.714294</v>
      </c>
      <c r="M103" s="188">
        <v>823.23175000000003</v>
      </c>
      <c r="N103" s="188">
        <v>870.28527799999995</v>
      </c>
      <c r="O103" s="188">
        <v>919.05645800000002</v>
      </c>
      <c r="P103" s="188">
        <v>969.65411400000005</v>
      </c>
      <c r="Q103" s="188">
        <v>1022.1161499999999</v>
      </c>
      <c r="R103" s="188">
        <v>1076.4685059999999</v>
      </c>
      <c r="S103" s="188">
        <v>1133.665405</v>
      </c>
      <c r="T103" s="188">
        <v>1193.7841800000001</v>
      </c>
      <c r="U103" s="188">
        <v>1256.2921140000001</v>
      </c>
      <c r="V103" s="188">
        <v>1321.322876</v>
      </c>
      <c r="W103" s="188">
        <v>1389.0563959999999</v>
      </c>
      <c r="X103" s="188">
        <v>1460.088135</v>
      </c>
      <c r="Y103" s="188">
        <v>1533.7604980000001</v>
      </c>
      <c r="Z103" s="188">
        <v>1626.7177730000001</v>
      </c>
      <c r="AA103" s="188">
        <v>1710.394409</v>
      </c>
      <c r="AB103" s="188">
        <v>1797.2791749999999</v>
      </c>
      <c r="AC103" s="188">
        <v>1887.884644</v>
      </c>
      <c r="AD103" s="188">
        <v>1982.0876459999999</v>
      </c>
      <c r="AE103" s="188">
        <v>2080.6191410000001</v>
      </c>
      <c r="AF103" s="188">
        <v>2182.797607</v>
      </c>
      <c r="AG103" s="188">
        <v>2287.6694339999999</v>
      </c>
      <c r="AH103" s="188">
        <v>2397.5407709999999</v>
      </c>
      <c r="AI103" s="188">
        <v>2513.8476559999999</v>
      </c>
      <c r="AJ103" s="188">
        <v>2634.9609380000002</v>
      </c>
      <c r="AK103" s="135">
        <v>5.4017999999999997E-2</v>
      </c>
    </row>
    <row r="104" spans="1:37" ht="15" customHeight="1" x14ac:dyDescent="0.35">
      <c r="A104" s="177" t="s">
        <v>488</v>
      </c>
      <c r="B104" s="133" t="s">
        <v>489</v>
      </c>
      <c r="C104" s="188">
        <v>204.121048</v>
      </c>
      <c r="D104" s="188">
        <v>219.022842</v>
      </c>
      <c r="E104" s="188">
        <v>234.22122200000001</v>
      </c>
      <c r="F104" s="188">
        <v>249.97868299999999</v>
      </c>
      <c r="G104" s="188">
        <v>266.23580900000002</v>
      </c>
      <c r="H104" s="188">
        <v>283.503174</v>
      </c>
      <c r="I104" s="188">
        <v>302.31912199999999</v>
      </c>
      <c r="J104" s="188">
        <v>322.74188199999998</v>
      </c>
      <c r="K104" s="188">
        <v>344.38619999999997</v>
      </c>
      <c r="L104" s="188">
        <v>367.32607999999999</v>
      </c>
      <c r="M104" s="188">
        <v>391.829926</v>
      </c>
      <c r="N104" s="188">
        <v>417.788116</v>
      </c>
      <c r="O104" s="188">
        <v>445.02508499999999</v>
      </c>
      <c r="P104" s="188">
        <v>473.62924199999998</v>
      </c>
      <c r="Q104" s="188">
        <v>503.72799700000002</v>
      </c>
      <c r="R104" s="188">
        <v>535.57843000000003</v>
      </c>
      <c r="S104" s="188">
        <v>569.45001200000002</v>
      </c>
      <c r="T104" s="188">
        <v>605.24823000000004</v>
      </c>
      <c r="U104" s="188">
        <v>642.90283199999999</v>
      </c>
      <c r="V104" s="188">
        <v>682.71185300000002</v>
      </c>
      <c r="W104" s="188">
        <v>724.72302200000001</v>
      </c>
      <c r="X104" s="188">
        <v>768.99865699999998</v>
      </c>
      <c r="Y104" s="188">
        <v>815.32214399999998</v>
      </c>
      <c r="Z104" s="188">
        <v>870.93426499999998</v>
      </c>
      <c r="AA104" s="188">
        <v>923.71490500000004</v>
      </c>
      <c r="AB104" s="188">
        <v>978.98175000000003</v>
      </c>
      <c r="AC104" s="188">
        <v>1036.965942</v>
      </c>
      <c r="AD104" s="188">
        <v>1097.583862</v>
      </c>
      <c r="AE104" s="188">
        <v>1161.2532960000001</v>
      </c>
      <c r="AF104" s="188">
        <v>1227.783936</v>
      </c>
      <c r="AG104" s="188">
        <v>1297.0043949999999</v>
      </c>
      <c r="AH104" s="188">
        <v>1369.5483400000001</v>
      </c>
      <c r="AI104" s="188">
        <v>1446.094482</v>
      </c>
      <c r="AJ104" s="188">
        <v>1526.1755370000001</v>
      </c>
      <c r="AK104" s="135">
        <v>6.2545000000000003E-2</v>
      </c>
    </row>
    <row r="105" spans="1:37" ht="15" customHeight="1" x14ac:dyDescent="0.35">
      <c r="A105" s="177" t="s">
        <v>490</v>
      </c>
      <c r="B105" s="133" t="s">
        <v>491</v>
      </c>
      <c r="C105" s="188">
        <v>179.85549900000001</v>
      </c>
      <c r="D105" s="188">
        <v>185.61161799999999</v>
      </c>
      <c r="E105" s="188">
        <v>191.95015000000001</v>
      </c>
      <c r="F105" s="188">
        <v>198.843018</v>
      </c>
      <c r="G105" s="188">
        <v>206.449219</v>
      </c>
      <c r="H105" s="188">
        <v>214.436081</v>
      </c>
      <c r="I105" s="188">
        <v>222.22479200000001</v>
      </c>
      <c r="J105" s="188">
        <v>229.99224899999999</v>
      </c>
      <c r="K105" s="188">
        <v>237.67254600000001</v>
      </c>
      <c r="L105" s="188">
        <v>245.376587</v>
      </c>
      <c r="M105" s="188">
        <v>253.29110700000001</v>
      </c>
      <c r="N105" s="188">
        <v>261.55944799999997</v>
      </c>
      <c r="O105" s="188">
        <v>270.088257</v>
      </c>
      <c r="P105" s="188">
        <v>278.84545900000001</v>
      </c>
      <c r="Q105" s="188">
        <v>287.68090799999999</v>
      </c>
      <c r="R105" s="188">
        <v>296.67422499999998</v>
      </c>
      <c r="S105" s="188">
        <v>306.23968500000001</v>
      </c>
      <c r="T105" s="188">
        <v>316.204071</v>
      </c>
      <c r="U105" s="188">
        <v>326.39727800000003</v>
      </c>
      <c r="V105" s="188">
        <v>336.81484999999998</v>
      </c>
      <c r="W105" s="188">
        <v>347.58987400000001</v>
      </c>
      <c r="X105" s="188">
        <v>358.68908699999997</v>
      </c>
      <c r="Y105" s="188">
        <v>370.07577500000002</v>
      </c>
      <c r="Z105" s="188">
        <v>383.81130999999999</v>
      </c>
      <c r="AA105" s="188">
        <v>396.16317700000002</v>
      </c>
      <c r="AB105" s="188">
        <v>408.980591</v>
      </c>
      <c r="AC105" s="188">
        <v>422.20336900000001</v>
      </c>
      <c r="AD105" s="188">
        <v>435.79904199999999</v>
      </c>
      <c r="AE105" s="188">
        <v>449.790955</v>
      </c>
      <c r="AF105" s="188">
        <v>464.23818999999997</v>
      </c>
      <c r="AG105" s="188">
        <v>478.89877300000001</v>
      </c>
      <c r="AH105" s="188">
        <v>493.89587399999999</v>
      </c>
      <c r="AI105" s="188">
        <v>509.15103099999999</v>
      </c>
      <c r="AJ105" s="188">
        <v>524.56280500000003</v>
      </c>
      <c r="AK105" s="135">
        <v>3.2999000000000001E-2</v>
      </c>
    </row>
    <row r="106" spans="1:37" ht="15" customHeight="1" x14ac:dyDescent="0.35">
      <c r="A106" s="177" t="s">
        <v>492</v>
      </c>
      <c r="B106" s="133" t="s">
        <v>493</v>
      </c>
      <c r="C106" s="188">
        <v>5837.9370120000003</v>
      </c>
      <c r="D106" s="188">
        <v>6035.6484380000002</v>
      </c>
      <c r="E106" s="188">
        <v>6247.142578</v>
      </c>
      <c r="F106" s="188">
        <v>6460.9931640000004</v>
      </c>
      <c r="G106" s="188">
        <v>6676.1865230000003</v>
      </c>
      <c r="H106" s="188">
        <v>6897.9731449999999</v>
      </c>
      <c r="I106" s="188">
        <v>7126.3413090000004</v>
      </c>
      <c r="J106" s="188">
        <v>7366.2612300000001</v>
      </c>
      <c r="K106" s="188">
        <v>7612.2456050000001</v>
      </c>
      <c r="L106" s="188">
        <v>7862.1142579999996</v>
      </c>
      <c r="M106" s="188">
        <v>8123.1191410000001</v>
      </c>
      <c r="N106" s="188">
        <v>8400.5292969999991</v>
      </c>
      <c r="O106" s="188">
        <v>8683.1142579999996</v>
      </c>
      <c r="P106" s="188">
        <v>8972.5732420000004</v>
      </c>
      <c r="Q106" s="188">
        <v>9271.8681639999995</v>
      </c>
      <c r="R106" s="188">
        <v>9579.4521480000003</v>
      </c>
      <c r="S106" s="188">
        <v>9902.0078119999998</v>
      </c>
      <c r="T106" s="188">
        <v>10237.967773</v>
      </c>
      <c r="U106" s="188">
        <v>10583.124023</v>
      </c>
      <c r="V106" s="188">
        <v>10938.383789</v>
      </c>
      <c r="W106" s="188">
        <v>11304.426758</v>
      </c>
      <c r="X106" s="188">
        <v>11683.040039</v>
      </c>
      <c r="Y106" s="188">
        <v>12072.241211</v>
      </c>
      <c r="Z106" s="188">
        <v>12472.360352</v>
      </c>
      <c r="AA106" s="188">
        <v>12892.779296999999</v>
      </c>
      <c r="AB106" s="188">
        <v>13327.474609000001</v>
      </c>
      <c r="AC106" s="188">
        <v>13774.639648</v>
      </c>
      <c r="AD106" s="188">
        <v>14234.011719</v>
      </c>
      <c r="AE106" s="188">
        <v>14707.647461</v>
      </c>
      <c r="AF106" s="188">
        <v>15196.594727</v>
      </c>
      <c r="AG106" s="188">
        <v>15695.652344</v>
      </c>
      <c r="AH106" s="188">
        <v>16212.547852</v>
      </c>
      <c r="AI106" s="188">
        <v>16750.099609000001</v>
      </c>
      <c r="AJ106" s="188">
        <v>17302.589843999998</v>
      </c>
      <c r="AK106" s="135">
        <v>3.3459000000000003E-2</v>
      </c>
    </row>
    <row r="108" spans="1:37" ht="15" customHeight="1" x14ac:dyDescent="0.35">
      <c r="B108" s="132" t="s">
        <v>494</v>
      </c>
    </row>
    <row r="109" spans="1:37" ht="15" customHeight="1" x14ac:dyDescent="0.35">
      <c r="A109" s="177" t="s">
        <v>495</v>
      </c>
      <c r="B109" s="133" t="s">
        <v>461</v>
      </c>
      <c r="C109" s="188">
        <v>327.14013699999998</v>
      </c>
      <c r="D109" s="188">
        <v>332.10501099999999</v>
      </c>
      <c r="E109" s="188">
        <v>339.16467299999999</v>
      </c>
      <c r="F109" s="188">
        <v>346.68398999999999</v>
      </c>
      <c r="G109" s="188">
        <v>351.26861600000001</v>
      </c>
      <c r="H109" s="188">
        <v>353.95343000000003</v>
      </c>
      <c r="I109" s="188">
        <v>356.61172499999998</v>
      </c>
      <c r="J109" s="188">
        <v>359.14718599999998</v>
      </c>
      <c r="K109" s="188">
        <v>362.06951900000001</v>
      </c>
      <c r="L109" s="188">
        <v>365.42816199999999</v>
      </c>
      <c r="M109" s="188">
        <v>368.88403299999999</v>
      </c>
      <c r="N109" s="188">
        <v>372.54312099999999</v>
      </c>
      <c r="O109" s="188">
        <v>376.474152</v>
      </c>
      <c r="P109" s="188">
        <v>380.03060900000003</v>
      </c>
      <c r="Q109" s="188">
        <v>383.77349900000002</v>
      </c>
      <c r="R109" s="188">
        <v>387.40243500000003</v>
      </c>
      <c r="S109" s="188">
        <v>390.61471599999999</v>
      </c>
      <c r="T109" s="188">
        <v>394.05114700000001</v>
      </c>
      <c r="U109" s="188">
        <v>397.38909899999999</v>
      </c>
      <c r="V109" s="188">
        <v>400.31634500000001</v>
      </c>
      <c r="W109" s="188">
        <v>403.11544800000001</v>
      </c>
      <c r="X109" s="188">
        <v>405.95330799999999</v>
      </c>
      <c r="Y109" s="188">
        <v>408.80389400000001</v>
      </c>
      <c r="Z109" s="188">
        <v>411.574341</v>
      </c>
      <c r="AA109" s="188">
        <v>414.32092299999999</v>
      </c>
      <c r="AB109" s="188">
        <v>416.87576300000001</v>
      </c>
      <c r="AC109" s="188">
        <v>419.55892899999998</v>
      </c>
      <c r="AD109" s="188">
        <v>422.20593300000002</v>
      </c>
      <c r="AE109" s="188">
        <v>424.71636999999998</v>
      </c>
      <c r="AF109" s="188">
        <v>427.26800500000002</v>
      </c>
      <c r="AG109" s="188">
        <v>429.51437399999998</v>
      </c>
      <c r="AH109" s="188">
        <v>431.83654799999999</v>
      </c>
      <c r="AI109" s="188">
        <v>433.75665300000003</v>
      </c>
      <c r="AJ109" s="188">
        <v>435.44921900000003</v>
      </c>
      <c r="AK109" s="135">
        <v>8.5019999999999991E-3</v>
      </c>
    </row>
    <row r="110" spans="1:37" ht="15" customHeight="1" x14ac:dyDescent="0.35">
      <c r="A110" s="177" t="s">
        <v>496</v>
      </c>
      <c r="B110" s="133" t="s">
        <v>463</v>
      </c>
      <c r="C110" s="188">
        <v>199.44215399999999</v>
      </c>
      <c r="D110" s="188">
        <v>205.11587499999999</v>
      </c>
      <c r="E110" s="188">
        <v>215.96121199999999</v>
      </c>
      <c r="F110" s="188">
        <v>221.89613299999999</v>
      </c>
      <c r="G110" s="188">
        <v>224.32615699999999</v>
      </c>
      <c r="H110" s="188">
        <v>224.854477</v>
      </c>
      <c r="I110" s="188">
        <v>219.39846800000001</v>
      </c>
      <c r="J110" s="188">
        <v>218.252106</v>
      </c>
      <c r="K110" s="188">
        <v>221.103836</v>
      </c>
      <c r="L110" s="188">
        <v>227.25250199999999</v>
      </c>
      <c r="M110" s="188">
        <v>229.94129899999999</v>
      </c>
      <c r="N110" s="188">
        <v>232.732147</v>
      </c>
      <c r="O110" s="188">
        <v>235.45477299999999</v>
      </c>
      <c r="P110" s="188">
        <v>237.248718</v>
      </c>
      <c r="Q110" s="188">
        <v>238.98036200000001</v>
      </c>
      <c r="R110" s="188">
        <v>240.62397799999999</v>
      </c>
      <c r="S110" s="188">
        <v>242.06669600000001</v>
      </c>
      <c r="T110" s="188">
        <v>244.372681</v>
      </c>
      <c r="U110" s="188">
        <v>246.93785099999999</v>
      </c>
      <c r="V110" s="188">
        <v>249.18652299999999</v>
      </c>
      <c r="W110" s="188">
        <v>250.95285000000001</v>
      </c>
      <c r="X110" s="188">
        <v>252.686646</v>
      </c>
      <c r="Y110" s="188">
        <v>254.368607</v>
      </c>
      <c r="Z110" s="188">
        <v>255.96099899999999</v>
      </c>
      <c r="AA110" s="188">
        <v>257.57043499999997</v>
      </c>
      <c r="AB110" s="188">
        <v>259.11523399999999</v>
      </c>
      <c r="AC110" s="188">
        <v>260.801605</v>
      </c>
      <c r="AD110" s="188">
        <v>262.52731299999999</v>
      </c>
      <c r="AE110" s="188">
        <v>264.15811200000002</v>
      </c>
      <c r="AF110" s="188">
        <v>265.76919600000002</v>
      </c>
      <c r="AG110" s="188">
        <v>267.146973</v>
      </c>
      <c r="AH110" s="188">
        <v>268.56716899999998</v>
      </c>
      <c r="AI110" s="188">
        <v>269.738159</v>
      </c>
      <c r="AJ110" s="188">
        <v>270.77496300000001</v>
      </c>
      <c r="AK110" s="135">
        <v>8.7159999999999998E-3</v>
      </c>
    </row>
    <row r="111" spans="1:37" ht="15" customHeight="1" x14ac:dyDescent="0.35">
      <c r="A111" s="177" t="s">
        <v>497</v>
      </c>
      <c r="B111" s="133" t="s">
        <v>465</v>
      </c>
      <c r="C111" s="188">
        <v>24.800540999999999</v>
      </c>
      <c r="D111" s="188">
        <v>24.786788999999999</v>
      </c>
      <c r="E111" s="188">
        <v>27.589085000000001</v>
      </c>
      <c r="F111" s="188">
        <v>28.272711000000001</v>
      </c>
      <c r="G111" s="188">
        <v>29.186682000000001</v>
      </c>
      <c r="H111" s="188">
        <v>31.770482999999999</v>
      </c>
      <c r="I111" s="188">
        <v>32.034686999999998</v>
      </c>
      <c r="J111" s="188">
        <v>32.267646999999997</v>
      </c>
      <c r="K111" s="188">
        <v>32.461483000000001</v>
      </c>
      <c r="L111" s="188">
        <v>30.037699</v>
      </c>
      <c r="M111" s="188">
        <v>30.902145000000001</v>
      </c>
      <c r="N111" s="188">
        <v>31.505289000000001</v>
      </c>
      <c r="O111" s="188">
        <v>32.211669999999998</v>
      </c>
      <c r="P111" s="188">
        <v>32.676231000000001</v>
      </c>
      <c r="Q111" s="188">
        <v>33.168120999999999</v>
      </c>
      <c r="R111" s="188">
        <v>33.611030999999997</v>
      </c>
      <c r="S111" s="188">
        <v>33.772582999999997</v>
      </c>
      <c r="T111" s="188">
        <v>33.936881999999997</v>
      </c>
      <c r="U111" s="188">
        <v>34.076439000000001</v>
      </c>
      <c r="V111" s="188">
        <v>34.171149999999997</v>
      </c>
      <c r="W111" s="188">
        <v>34.537537</v>
      </c>
      <c r="X111" s="188">
        <v>34.857985999999997</v>
      </c>
      <c r="Y111" s="188">
        <v>35.155853</v>
      </c>
      <c r="Z111" s="188">
        <v>35.412025</v>
      </c>
      <c r="AA111" s="188">
        <v>35.650714999999998</v>
      </c>
      <c r="AB111" s="188">
        <v>35.854702000000003</v>
      </c>
      <c r="AC111" s="188">
        <v>36.053936</v>
      </c>
      <c r="AD111" s="188">
        <v>36.259140000000002</v>
      </c>
      <c r="AE111" s="188">
        <v>36.464419999999997</v>
      </c>
      <c r="AF111" s="188">
        <v>36.687987999999997</v>
      </c>
      <c r="AG111" s="188">
        <v>36.902614999999997</v>
      </c>
      <c r="AH111" s="188">
        <v>37.112518000000001</v>
      </c>
      <c r="AI111" s="188">
        <v>37.280746000000001</v>
      </c>
      <c r="AJ111" s="188">
        <v>37.424114000000003</v>
      </c>
      <c r="AK111" s="135">
        <v>1.2958000000000001E-2</v>
      </c>
    </row>
    <row r="112" spans="1:37" ht="15" customHeight="1" x14ac:dyDescent="0.35">
      <c r="A112" s="177" t="s">
        <v>498</v>
      </c>
      <c r="B112" s="133" t="s">
        <v>467</v>
      </c>
      <c r="C112" s="188">
        <v>102.89743799999999</v>
      </c>
      <c r="D112" s="188">
        <v>102.202347</v>
      </c>
      <c r="E112" s="188">
        <v>95.614379999999997</v>
      </c>
      <c r="F112" s="188">
        <v>96.515159999999995</v>
      </c>
      <c r="G112" s="188">
        <v>97.755791000000002</v>
      </c>
      <c r="H112" s="188">
        <v>97.328461000000004</v>
      </c>
      <c r="I112" s="188">
        <v>105.178574</v>
      </c>
      <c r="J112" s="188">
        <v>108.627449</v>
      </c>
      <c r="K112" s="188">
        <v>108.504204</v>
      </c>
      <c r="L112" s="188">
        <v>108.137962</v>
      </c>
      <c r="M112" s="188">
        <v>108.040588</v>
      </c>
      <c r="N112" s="188">
        <v>108.30568700000001</v>
      </c>
      <c r="O112" s="188">
        <v>108.807709</v>
      </c>
      <c r="P112" s="188">
        <v>110.10565200000001</v>
      </c>
      <c r="Q112" s="188">
        <v>111.62500799999999</v>
      </c>
      <c r="R112" s="188">
        <v>113.167419</v>
      </c>
      <c r="S112" s="188">
        <v>114.775414</v>
      </c>
      <c r="T112" s="188">
        <v>115.741585</v>
      </c>
      <c r="U112" s="188">
        <v>116.374809</v>
      </c>
      <c r="V112" s="188">
        <v>116.95867200000001</v>
      </c>
      <c r="W112" s="188">
        <v>117.625069</v>
      </c>
      <c r="X112" s="188">
        <v>118.40868399999999</v>
      </c>
      <c r="Y112" s="188">
        <v>119.279404</v>
      </c>
      <c r="Z112" s="188">
        <v>120.20130899999999</v>
      </c>
      <c r="AA112" s="188">
        <v>121.099754</v>
      </c>
      <c r="AB112" s="188">
        <v>121.90582999999999</v>
      </c>
      <c r="AC112" s="188">
        <v>122.703407</v>
      </c>
      <c r="AD112" s="188">
        <v>123.41951</v>
      </c>
      <c r="AE112" s="188">
        <v>124.09382600000001</v>
      </c>
      <c r="AF112" s="188">
        <v>124.810822</v>
      </c>
      <c r="AG112" s="188">
        <v>125.46478999999999</v>
      </c>
      <c r="AH112" s="188">
        <v>126.156868</v>
      </c>
      <c r="AI112" s="188">
        <v>126.737747</v>
      </c>
      <c r="AJ112" s="188">
        <v>127.250137</v>
      </c>
      <c r="AK112" s="135">
        <v>6.8729999999999998E-3</v>
      </c>
    </row>
    <row r="113" spans="1:37" ht="15" customHeight="1" x14ac:dyDescent="0.35">
      <c r="A113" s="177" t="s">
        <v>499</v>
      </c>
      <c r="B113" s="133" t="s">
        <v>469</v>
      </c>
      <c r="C113" s="188">
        <v>27.865206000000001</v>
      </c>
      <c r="D113" s="188">
        <v>28.468515</v>
      </c>
      <c r="E113" s="188">
        <v>28.94763</v>
      </c>
      <c r="F113" s="188">
        <v>29.486259</v>
      </c>
      <c r="G113" s="188">
        <v>29.996326</v>
      </c>
      <c r="H113" s="188">
        <v>30.495933999999998</v>
      </c>
      <c r="I113" s="188">
        <v>31.002528999999999</v>
      </c>
      <c r="J113" s="188">
        <v>31.530646999999998</v>
      </c>
      <c r="K113" s="188">
        <v>32.027904999999997</v>
      </c>
      <c r="L113" s="188">
        <v>32.499336</v>
      </c>
      <c r="M113" s="188">
        <v>33.005543000000003</v>
      </c>
      <c r="N113" s="188">
        <v>33.519821</v>
      </c>
      <c r="O113" s="188">
        <v>34.031585999999997</v>
      </c>
      <c r="P113" s="188">
        <v>34.548839999999998</v>
      </c>
      <c r="Q113" s="188">
        <v>35.050587</v>
      </c>
      <c r="R113" s="188">
        <v>35.567203999999997</v>
      </c>
      <c r="S113" s="188">
        <v>36.115952</v>
      </c>
      <c r="T113" s="188">
        <v>36.680228999999997</v>
      </c>
      <c r="U113" s="188">
        <v>37.237808000000001</v>
      </c>
      <c r="V113" s="188">
        <v>37.778336000000003</v>
      </c>
      <c r="W113" s="188">
        <v>38.325294</v>
      </c>
      <c r="X113" s="188">
        <v>38.884720000000002</v>
      </c>
      <c r="Y113" s="188">
        <v>39.416237000000002</v>
      </c>
      <c r="Z113" s="188">
        <v>39.943485000000003</v>
      </c>
      <c r="AA113" s="188">
        <v>40.465462000000002</v>
      </c>
      <c r="AB113" s="188">
        <v>40.982430000000001</v>
      </c>
      <c r="AC113" s="188">
        <v>41.491095999999999</v>
      </c>
      <c r="AD113" s="188">
        <v>41.983822000000004</v>
      </c>
      <c r="AE113" s="188">
        <v>42.475746000000001</v>
      </c>
      <c r="AF113" s="188">
        <v>42.962508999999997</v>
      </c>
      <c r="AG113" s="188">
        <v>43.432968000000002</v>
      </c>
      <c r="AH113" s="188">
        <v>43.896239999999999</v>
      </c>
      <c r="AI113" s="188">
        <v>44.360878</v>
      </c>
      <c r="AJ113" s="188">
        <v>44.811607000000002</v>
      </c>
      <c r="AK113" s="135">
        <v>1.4278000000000001E-2</v>
      </c>
    </row>
    <row r="114" spans="1:37" ht="15" customHeight="1" x14ac:dyDescent="0.35">
      <c r="A114" s="177" t="s">
        <v>500</v>
      </c>
      <c r="B114" s="133" t="s">
        <v>463</v>
      </c>
      <c r="C114" s="188">
        <v>9.1465940000000003</v>
      </c>
      <c r="D114" s="188">
        <v>9.3446269999999991</v>
      </c>
      <c r="E114" s="188">
        <v>9.5018940000000001</v>
      </c>
      <c r="F114" s="188">
        <v>9.6786969999999997</v>
      </c>
      <c r="G114" s="188">
        <v>9.8461230000000004</v>
      </c>
      <c r="H114" s="188">
        <v>10.010116</v>
      </c>
      <c r="I114" s="188">
        <v>10.176404</v>
      </c>
      <c r="J114" s="188">
        <v>10.349755</v>
      </c>
      <c r="K114" s="188">
        <v>10.512976</v>
      </c>
      <c r="L114" s="188">
        <v>10.667721999999999</v>
      </c>
      <c r="M114" s="188">
        <v>10.833881</v>
      </c>
      <c r="N114" s="188">
        <v>11.002689999999999</v>
      </c>
      <c r="O114" s="188">
        <v>11.170674</v>
      </c>
      <c r="P114" s="188">
        <v>11.340458999999999</v>
      </c>
      <c r="Q114" s="188">
        <v>11.505155999999999</v>
      </c>
      <c r="R114" s="188">
        <v>11.674732000000001</v>
      </c>
      <c r="S114" s="188">
        <v>11.854856</v>
      </c>
      <c r="T114" s="188">
        <v>12.040075</v>
      </c>
      <c r="U114" s="188">
        <v>12.223098999999999</v>
      </c>
      <c r="V114" s="188">
        <v>12.400522</v>
      </c>
      <c r="W114" s="188">
        <v>12.580059</v>
      </c>
      <c r="X114" s="188">
        <v>12.763688</v>
      </c>
      <c r="Y114" s="188">
        <v>12.938154000000001</v>
      </c>
      <c r="Z114" s="188">
        <v>13.111221</v>
      </c>
      <c r="AA114" s="188">
        <v>13.282557000000001</v>
      </c>
      <c r="AB114" s="188">
        <v>13.452249</v>
      </c>
      <c r="AC114" s="188">
        <v>13.619216</v>
      </c>
      <c r="AD114" s="188">
        <v>13.780951</v>
      </c>
      <c r="AE114" s="188">
        <v>13.942422000000001</v>
      </c>
      <c r="AF114" s="188">
        <v>14.102198</v>
      </c>
      <c r="AG114" s="188">
        <v>14.256622999999999</v>
      </c>
      <c r="AH114" s="188">
        <v>14.40869</v>
      </c>
      <c r="AI114" s="188">
        <v>14.561204999999999</v>
      </c>
      <c r="AJ114" s="188">
        <v>14.709154</v>
      </c>
      <c r="AK114" s="135">
        <v>1.4278000000000001E-2</v>
      </c>
    </row>
    <row r="115" spans="1:37" ht="15" customHeight="1" x14ac:dyDescent="0.35">
      <c r="A115" s="177" t="s">
        <v>501</v>
      </c>
      <c r="B115" s="133" t="s">
        <v>465</v>
      </c>
      <c r="C115" s="188">
        <v>5.9559220000000002</v>
      </c>
      <c r="D115" s="188">
        <v>6.0848740000000001</v>
      </c>
      <c r="E115" s="188">
        <v>6.1872800000000003</v>
      </c>
      <c r="F115" s="188">
        <v>6.3024060000000004</v>
      </c>
      <c r="G115" s="188">
        <v>6.4114279999999999</v>
      </c>
      <c r="H115" s="188">
        <v>6.5182149999999996</v>
      </c>
      <c r="I115" s="188">
        <v>6.6264950000000002</v>
      </c>
      <c r="J115" s="188">
        <v>6.7393749999999999</v>
      </c>
      <c r="K115" s="188">
        <v>6.8456580000000002</v>
      </c>
      <c r="L115" s="188">
        <v>6.9464230000000002</v>
      </c>
      <c r="M115" s="188">
        <v>7.0546199999999999</v>
      </c>
      <c r="N115" s="188">
        <v>7.164542</v>
      </c>
      <c r="O115" s="188">
        <v>7.2739269999999996</v>
      </c>
      <c r="P115" s="188">
        <v>7.3844839999999996</v>
      </c>
      <c r="Q115" s="188">
        <v>7.4917280000000002</v>
      </c>
      <c r="R115" s="188">
        <v>7.60215</v>
      </c>
      <c r="S115" s="188">
        <v>7.7194399999999996</v>
      </c>
      <c r="T115" s="188">
        <v>7.8400480000000003</v>
      </c>
      <c r="U115" s="188">
        <v>7.9592260000000001</v>
      </c>
      <c r="V115" s="188">
        <v>8.0747579999999992</v>
      </c>
      <c r="W115" s="188">
        <v>8.1916670000000007</v>
      </c>
      <c r="X115" s="188">
        <v>8.3112379999999995</v>
      </c>
      <c r="Y115" s="188">
        <v>8.4248440000000002</v>
      </c>
      <c r="Z115" s="188">
        <v>8.5375390000000007</v>
      </c>
      <c r="AA115" s="188">
        <v>8.6491059999999997</v>
      </c>
      <c r="AB115" s="188">
        <v>8.7596039999999995</v>
      </c>
      <c r="AC115" s="188">
        <v>8.8683259999999997</v>
      </c>
      <c r="AD115" s="188">
        <v>8.9736399999999996</v>
      </c>
      <c r="AE115" s="188">
        <v>9.0787849999999999</v>
      </c>
      <c r="AF115" s="188">
        <v>9.1828260000000004</v>
      </c>
      <c r="AG115" s="188">
        <v>9.2833819999999996</v>
      </c>
      <c r="AH115" s="188">
        <v>9.3824020000000008</v>
      </c>
      <c r="AI115" s="188">
        <v>9.4817149999999994</v>
      </c>
      <c r="AJ115" s="188">
        <v>9.5780530000000006</v>
      </c>
      <c r="AK115" s="135">
        <v>1.4278000000000001E-2</v>
      </c>
    </row>
    <row r="116" spans="1:37" ht="15" customHeight="1" x14ac:dyDescent="0.35">
      <c r="A116" s="177" t="s">
        <v>502</v>
      </c>
      <c r="B116" s="133" t="s">
        <v>467</v>
      </c>
      <c r="C116" s="188">
        <v>12.762689999999999</v>
      </c>
      <c r="D116" s="188">
        <v>13.039014999999999</v>
      </c>
      <c r="E116" s="188">
        <v>13.258456000000001</v>
      </c>
      <c r="F116" s="188">
        <v>13.505157000000001</v>
      </c>
      <c r="G116" s="188">
        <v>13.738775</v>
      </c>
      <c r="H116" s="188">
        <v>13.967603</v>
      </c>
      <c r="I116" s="188">
        <v>14.199631999999999</v>
      </c>
      <c r="J116" s="188">
        <v>14.441518</v>
      </c>
      <c r="K116" s="188">
        <v>14.669269</v>
      </c>
      <c r="L116" s="188">
        <v>14.885192</v>
      </c>
      <c r="M116" s="188">
        <v>15.117043000000001</v>
      </c>
      <c r="N116" s="188">
        <v>15.352589999999999</v>
      </c>
      <c r="O116" s="188">
        <v>15.586987000000001</v>
      </c>
      <c r="P116" s="188">
        <v>15.823895</v>
      </c>
      <c r="Q116" s="188">
        <v>16.053702999999999</v>
      </c>
      <c r="R116" s="188">
        <v>16.290320999999999</v>
      </c>
      <c r="S116" s="188">
        <v>16.541658000000002</v>
      </c>
      <c r="T116" s="188">
        <v>16.800104000000001</v>
      </c>
      <c r="U116" s="188">
        <v>17.055485000000001</v>
      </c>
      <c r="V116" s="188">
        <v>17.303052999999998</v>
      </c>
      <c r="W116" s="188">
        <v>17.553571999999999</v>
      </c>
      <c r="X116" s="188">
        <v>17.809795000000001</v>
      </c>
      <c r="Y116" s="188">
        <v>18.053238</v>
      </c>
      <c r="Z116" s="188">
        <v>18.294725</v>
      </c>
      <c r="AA116" s="188">
        <v>18.533798000000001</v>
      </c>
      <c r="AB116" s="188">
        <v>18.770578</v>
      </c>
      <c r="AC116" s="188">
        <v>19.003554999999999</v>
      </c>
      <c r="AD116" s="188">
        <v>19.229230999999999</v>
      </c>
      <c r="AE116" s="188">
        <v>19.454540000000001</v>
      </c>
      <c r="AF116" s="188">
        <v>19.677485000000001</v>
      </c>
      <c r="AG116" s="188">
        <v>19.892962000000001</v>
      </c>
      <c r="AH116" s="188">
        <v>20.105148</v>
      </c>
      <c r="AI116" s="188">
        <v>20.317961</v>
      </c>
      <c r="AJ116" s="188">
        <v>20.524401000000001</v>
      </c>
      <c r="AK116" s="135">
        <v>1.4278000000000001E-2</v>
      </c>
    </row>
    <row r="117" spans="1:37" ht="15" customHeight="1" x14ac:dyDescent="0.35">
      <c r="A117" s="177" t="s">
        <v>503</v>
      </c>
      <c r="B117" s="133" t="s">
        <v>471</v>
      </c>
      <c r="C117" s="188">
        <v>48.645184</v>
      </c>
      <c r="D117" s="188">
        <v>49.833534</v>
      </c>
      <c r="E117" s="188">
        <v>51.176842000000001</v>
      </c>
      <c r="F117" s="188">
        <v>52.623150000000003</v>
      </c>
      <c r="G117" s="188">
        <v>54.100113</v>
      </c>
      <c r="H117" s="188">
        <v>55.632820000000002</v>
      </c>
      <c r="I117" s="188">
        <v>57.156204000000002</v>
      </c>
      <c r="J117" s="188">
        <v>58.699013000000001</v>
      </c>
      <c r="K117" s="188">
        <v>60.148646999999997</v>
      </c>
      <c r="L117" s="188">
        <v>61.551178</v>
      </c>
      <c r="M117" s="188">
        <v>62.985458000000001</v>
      </c>
      <c r="N117" s="188">
        <v>64.467827</v>
      </c>
      <c r="O117" s="188">
        <v>65.995193</v>
      </c>
      <c r="P117" s="188">
        <v>67.538405999999995</v>
      </c>
      <c r="Q117" s="188">
        <v>69.108825999999993</v>
      </c>
      <c r="R117" s="188">
        <v>70.678825000000003</v>
      </c>
      <c r="S117" s="188">
        <v>72.333893000000003</v>
      </c>
      <c r="T117" s="188">
        <v>74.046959000000001</v>
      </c>
      <c r="U117" s="188">
        <v>75.741028</v>
      </c>
      <c r="V117" s="188">
        <v>77.421547000000004</v>
      </c>
      <c r="W117" s="188">
        <v>79.103240999999997</v>
      </c>
      <c r="X117" s="188">
        <v>80.820740000000001</v>
      </c>
      <c r="Y117" s="188">
        <v>82.465912000000003</v>
      </c>
      <c r="Z117" s="188">
        <v>84.103920000000002</v>
      </c>
      <c r="AA117" s="188">
        <v>85.753112999999999</v>
      </c>
      <c r="AB117" s="188">
        <v>87.380843999999996</v>
      </c>
      <c r="AC117" s="188">
        <v>89.000793000000002</v>
      </c>
      <c r="AD117" s="188">
        <v>90.575042999999994</v>
      </c>
      <c r="AE117" s="188">
        <v>92.145995999999997</v>
      </c>
      <c r="AF117" s="188">
        <v>93.700728999999995</v>
      </c>
      <c r="AG117" s="188">
        <v>95.183937</v>
      </c>
      <c r="AH117" s="188">
        <v>96.668930000000003</v>
      </c>
      <c r="AI117" s="188">
        <v>98.196594000000005</v>
      </c>
      <c r="AJ117" s="188">
        <v>99.715050000000005</v>
      </c>
      <c r="AK117" s="135">
        <v>2.1912999999999998E-2</v>
      </c>
    </row>
    <row r="118" spans="1:37" ht="15" customHeight="1" x14ac:dyDescent="0.35">
      <c r="A118" s="177" t="s">
        <v>504</v>
      </c>
      <c r="B118" s="133" t="s">
        <v>463</v>
      </c>
      <c r="C118" s="188">
        <v>31.072914000000001</v>
      </c>
      <c r="D118" s="188">
        <v>31.831990999999999</v>
      </c>
      <c r="E118" s="188">
        <v>32.690052000000001</v>
      </c>
      <c r="F118" s="188">
        <v>33.613906999999998</v>
      </c>
      <c r="G118" s="188">
        <v>34.557338999999999</v>
      </c>
      <c r="H118" s="188">
        <v>35.536380999999999</v>
      </c>
      <c r="I118" s="188">
        <v>36.509467999999998</v>
      </c>
      <c r="J118" s="188">
        <v>37.494965000000001</v>
      </c>
      <c r="K118" s="188">
        <v>38.420940000000002</v>
      </c>
      <c r="L118" s="188">
        <v>39.316833000000003</v>
      </c>
      <c r="M118" s="188">
        <v>40.233001999999999</v>
      </c>
      <c r="N118" s="188">
        <v>41.17989</v>
      </c>
      <c r="O118" s="188">
        <v>42.155521</v>
      </c>
      <c r="P118" s="188">
        <v>43.141272999999998</v>
      </c>
      <c r="Q118" s="188">
        <v>44.144404999999999</v>
      </c>
      <c r="R118" s="188">
        <v>45.147266000000002</v>
      </c>
      <c r="S118" s="188">
        <v>46.204467999999999</v>
      </c>
      <c r="T118" s="188">
        <v>47.298717000000003</v>
      </c>
      <c r="U118" s="188">
        <v>48.380833000000003</v>
      </c>
      <c r="V118" s="188">
        <v>49.454287999999998</v>
      </c>
      <c r="W118" s="188">
        <v>50.528500000000001</v>
      </c>
      <c r="X118" s="188">
        <v>51.625579999999999</v>
      </c>
      <c r="Y118" s="188">
        <v>52.676464000000003</v>
      </c>
      <c r="Z118" s="188">
        <v>53.722766999999997</v>
      </c>
      <c r="AA118" s="188">
        <v>54.776215000000001</v>
      </c>
      <c r="AB118" s="188">
        <v>55.815956</v>
      </c>
      <c r="AC118" s="188">
        <v>56.850726999999999</v>
      </c>
      <c r="AD118" s="188">
        <v>57.856304000000002</v>
      </c>
      <c r="AE118" s="188">
        <v>58.859775999999997</v>
      </c>
      <c r="AF118" s="188">
        <v>59.852885999999998</v>
      </c>
      <c r="AG118" s="188">
        <v>60.800308000000001</v>
      </c>
      <c r="AH118" s="188">
        <v>61.748874999999998</v>
      </c>
      <c r="AI118" s="188">
        <v>62.724696999999999</v>
      </c>
      <c r="AJ118" s="188">
        <v>63.694637</v>
      </c>
      <c r="AK118" s="135">
        <v>2.1912999999999998E-2</v>
      </c>
    </row>
    <row r="119" spans="1:37" ht="15" customHeight="1" x14ac:dyDescent="0.35">
      <c r="A119" s="177" t="s">
        <v>505</v>
      </c>
      <c r="B119" s="133" t="s">
        <v>465</v>
      </c>
      <c r="C119" s="188">
        <v>2.785847</v>
      </c>
      <c r="D119" s="188">
        <v>2.8539029999999999</v>
      </c>
      <c r="E119" s="188">
        <v>2.9308320000000001</v>
      </c>
      <c r="F119" s="188">
        <v>3.0136609999999999</v>
      </c>
      <c r="G119" s="188">
        <v>3.0982440000000002</v>
      </c>
      <c r="H119" s="188">
        <v>3.1860200000000001</v>
      </c>
      <c r="I119" s="188">
        <v>3.273263</v>
      </c>
      <c r="J119" s="188">
        <v>3.361618</v>
      </c>
      <c r="K119" s="188">
        <v>3.444636</v>
      </c>
      <c r="L119" s="188">
        <v>3.5249579999999998</v>
      </c>
      <c r="M119" s="188">
        <v>3.607097</v>
      </c>
      <c r="N119" s="188">
        <v>3.6919900000000001</v>
      </c>
      <c r="O119" s="188">
        <v>3.779461</v>
      </c>
      <c r="P119" s="188">
        <v>3.8678379999999999</v>
      </c>
      <c r="Q119" s="188">
        <v>3.9577740000000001</v>
      </c>
      <c r="R119" s="188">
        <v>4.0476859999999997</v>
      </c>
      <c r="S119" s="188">
        <v>4.1424700000000003</v>
      </c>
      <c r="T119" s="188">
        <v>4.2405749999999998</v>
      </c>
      <c r="U119" s="188">
        <v>4.3375919999999999</v>
      </c>
      <c r="V119" s="188">
        <v>4.4338329999999999</v>
      </c>
      <c r="W119" s="188">
        <v>4.5301410000000004</v>
      </c>
      <c r="X119" s="188">
        <v>4.6284999999999998</v>
      </c>
      <c r="Y119" s="188">
        <v>4.7227180000000004</v>
      </c>
      <c r="Z119" s="188">
        <v>4.8165250000000004</v>
      </c>
      <c r="AA119" s="188">
        <v>4.910971</v>
      </c>
      <c r="AB119" s="188">
        <v>5.0041890000000002</v>
      </c>
      <c r="AC119" s="188">
        <v>5.0969620000000004</v>
      </c>
      <c r="AD119" s="188">
        <v>5.1871169999999998</v>
      </c>
      <c r="AE119" s="188">
        <v>5.2770840000000003</v>
      </c>
      <c r="AF119" s="188">
        <v>5.3661209999999997</v>
      </c>
      <c r="AG119" s="188">
        <v>5.4510630000000004</v>
      </c>
      <c r="AH119" s="188">
        <v>5.5361070000000003</v>
      </c>
      <c r="AI119" s="188">
        <v>5.6235939999999998</v>
      </c>
      <c r="AJ119" s="188">
        <v>5.7105540000000001</v>
      </c>
      <c r="AK119" s="135">
        <v>2.1912999999999998E-2</v>
      </c>
    </row>
    <row r="120" spans="1:37" ht="15" customHeight="1" x14ac:dyDescent="0.35">
      <c r="A120" s="177" t="s">
        <v>506</v>
      </c>
      <c r="B120" s="133" t="s">
        <v>467</v>
      </c>
      <c r="C120" s="188">
        <v>14.786422</v>
      </c>
      <c r="D120" s="188">
        <v>15.147638000000001</v>
      </c>
      <c r="E120" s="188">
        <v>15.555956999999999</v>
      </c>
      <c r="F120" s="188">
        <v>15.995583999999999</v>
      </c>
      <c r="G120" s="188">
        <v>16.444528999999999</v>
      </c>
      <c r="H120" s="188">
        <v>16.910418</v>
      </c>
      <c r="I120" s="188">
        <v>17.373472</v>
      </c>
      <c r="J120" s="188">
        <v>17.842431999999999</v>
      </c>
      <c r="K120" s="188">
        <v>18.283069999999999</v>
      </c>
      <c r="L120" s="188">
        <v>18.709391</v>
      </c>
      <c r="M120" s="188">
        <v>19.145361000000001</v>
      </c>
      <c r="N120" s="188">
        <v>19.595949000000001</v>
      </c>
      <c r="O120" s="188">
        <v>20.060214999999999</v>
      </c>
      <c r="P120" s="188">
        <v>20.529297</v>
      </c>
      <c r="Q120" s="188">
        <v>21.006648999999999</v>
      </c>
      <c r="R120" s="188">
        <v>21.483872999999999</v>
      </c>
      <c r="S120" s="188">
        <v>21.986954000000001</v>
      </c>
      <c r="T120" s="188">
        <v>22.507669</v>
      </c>
      <c r="U120" s="188">
        <v>23.022604000000001</v>
      </c>
      <c r="V120" s="188">
        <v>23.533422000000002</v>
      </c>
      <c r="W120" s="188">
        <v>24.044598000000001</v>
      </c>
      <c r="X120" s="188">
        <v>24.566658</v>
      </c>
      <c r="Y120" s="188">
        <v>25.06673</v>
      </c>
      <c r="Z120" s="188">
        <v>25.564630999999999</v>
      </c>
      <c r="AA120" s="188">
        <v>26.065922</v>
      </c>
      <c r="AB120" s="188">
        <v>26.560699</v>
      </c>
      <c r="AC120" s="188">
        <v>27.053108000000002</v>
      </c>
      <c r="AD120" s="188">
        <v>27.531624000000001</v>
      </c>
      <c r="AE120" s="188">
        <v>28.009138</v>
      </c>
      <c r="AF120" s="188">
        <v>28.481718000000001</v>
      </c>
      <c r="AG120" s="188">
        <v>28.932563999999999</v>
      </c>
      <c r="AH120" s="188">
        <v>29.383951</v>
      </c>
      <c r="AI120" s="188">
        <v>29.848305</v>
      </c>
      <c r="AJ120" s="188">
        <v>30.309861999999999</v>
      </c>
      <c r="AK120" s="135">
        <v>2.1912999999999998E-2</v>
      </c>
    </row>
    <row r="121" spans="1:37" ht="15" customHeight="1" x14ac:dyDescent="0.35">
      <c r="A121" s="177" t="s">
        <v>507</v>
      </c>
      <c r="B121" s="133" t="s">
        <v>473</v>
      </c>
      <c r="C121" s="188">
        <v>82.862533999999997</v>
      </c>
      <c r="D121" s="188">
        <v>84.941353000000007</v>
      </c>
      <c r="E121" s="188">
        <v>87.676529000000002</v>
      </c>
      <c r="F121" s="188">
        <v>90.568068999999994</v>
      </c>
      <c r="G121" s="188">
        <v>93.272300999999999</v>
      </c>
      <c r="H121" s="188">
        <v>95.922782999999995</v>
      </c>
      <c r="I121" s="188">
        <v>98.573166000000001</v>
      </c>
      <c r="J121" s="188">
        <v>101.210167</v>
      </c>
      <c r="K121" s="188">
        <v>103.720596</v>
      </c>
      <c r="L121" s="188">
        <v>106.103615</v>
      </c>
      <c r="M121" s="188">
        <v>108.348297</v>
      </c>
      <c r="N121" s="188">
        <v>110.59309399999999</v>
      </c>
      <c r="O121" s="188">
        <v>112.86794999999999</v>
      </c>
      <c r="P121" s="188">
        <v>115.137939</v>
      </c>
      <c r="Q121" s="188">
        <v>117.384888</v>
      </c>
      <c r="R121" s="188">
        <v>119.572968</v>
      </c>
      <c r="S121" s="188">
        <v>121.837357</v>
      </c>
      <c r="T121" s="188">
        <v>124.153137</v>
      </c>
      <c r="U121" s="188">
        <v>126.45362900000001</v>
      </c>
      <c r="V121" s="188">
        <v>128.76823400000001</v>
      </c>
      <c r="W121" s="188">
        <v>131.06677199999999</v>
      </c>
      <c r="X121" s="188">
        <v>133.40786700000001</v>
      </c>
      <c r="Y121" s="188">
        <v>135.741409</v>
      </c>
      <c r="Z121" s="188">
        <v>138.08221399999999</v>
      </c>
      <c r="AA121" s="188">
        <v>140.45225500000001</v>
      </c>
      <c r="AB121" s="188">
        <v>142.755585</v>
      </c>
      <c r="AC121" s="188">
        <v>145.041946</v>
      </c>
      <c r="AD121" s="188">
        <v>147.320099</v>
      </c>
      <c r="AE121" s="188">
        <v>149.60855100000001</v>
      </c>
      <c r="AF121" s="188">
        <v>151.91055299999999</v>
      </c>
      <c r="AG121" s="188">
        <v>154.11639400000001</v>
      </c>
      <c r="AH121" s="188">
        <v>156.352341</v>
      </c>
      <c r="AI121" s="188">
        <v>158.653198</v>
      </c>
      <c r="AJ121" s="188">
        <v>160.93897999999999</v>
      </c>
      <c r="AK121" s="135">
        <v>2.0171999999999999E-2</v>
      </c>
    </row>
    <row r="122" spans="1:37" ht="15" customHeight="1" x14ac:dyDescent="0.35">
      <c r="A122" s="177" t="s">
        <v>508</v>
      </c>
      <c r="B122" s="133" t="s">
        <v>463</v>
      </c>
      <c r="C122" s="188">
        <v>43.705539999999999</v>
      </c>
      <c r="D122" s="188">
        <v>44.802002000000002</v>
      </c>
      <c r="E122" s="188">
        <v>46.244663000000003</v>
      </c>
      <c r="F122" s="188">
        <v>47.769793999999997</v>
      </c>
      <c r="G122" s="188">
        <v>49.196128999999999</v>
      </c>
      <c r="H122" s="188">
        <v>50.594116</v>
      </c>
      <c r="I122" s="188">
        <v>51.992049999999999</v>
      </c>
      <c r="J122" s="188">
        <v>53.382930999999999</v>
      </c>
      <c r="K122" s="188">
        <v>54.707042999999999</v>
      </c>
      <c r="L122" s="188">
        <v>55.963959000000003</v>
      </c>
      <c r="M122" s="188">
        <v>57.147906999999996</v>
      </c>
      <c r="N122" s="188">
        <v>58.331916999999997</v>
      </c>
      <c r="O122" s="188">
        <v>59.531784000000002</v>
      </c>
      <c r="P122" s="188">
        <v>60.729087999999997</v>
      </c>
      <c r="Q122" s="188">
        <v>61.914223</v>
      </c>
      <c r="R122" s="188">
        <v>63.068317</v>
      </c>
      <c r="S122" s="188">
        <v>64.262664999999998</v>
      </c>
      <c r="T122" s="188">
        <v>65.484108000000006</v>
      </c>
      <c r="U122" s="188">
        <v>66.697502</v>
      </c>
      <c r="V122" s="188">
        <v>67.918327000000005</v>
      </c>
      <c r="W122" s="188">
        <v>69.130691999999996</v>
      </c>
      <c r="X122" s="188">
        <v>70.365493999999998</v>
      </c>
      <c r="Y122" s="188">
        <v>71.596305999999998</v>
      </c>
      <c r="Z122" s="188">
        <v>72.830956</v>
      </c>
      <c r="AA122" s="188">
        <v>74.081023999999999</v>
      </c>
      <c r="AB122" s="188">
        <v>75.295906000000002</v>
      </c>
      <c r="AC122" s="188">
        <v>76.501846</v>
      </c>
      <c r="AD122" s="188">
        <v>77.703445000000002</v>
      </c>
      <c r="AE122" s="188">
        <v>78.910483999999997</v>
      </c>
      <c r="AF122" s="188">
        <v>80.124656999999999</v>
      </c>
      <c r="AG122" s="188">
        <v>81.288116000000002</v>
      </c>
      <c r="AH122" s="188">
        <v>82.467467999999997</v>
      </c>
      <c r="AI122" s="188">
        <v>83.681045999999995</v>
      </c>
      <c r="AJ122" s="188">
        <v>84.886673000000002</v>
      </c>
      <c r="AK122" s="135">
        <v>2.0171999999999999E-2</v>
      </c>
    </row>
    <row r="123" spans="1:37" ht="15" customHeight="1" x14ac:dyDescent="0.35">
      <c r="A123" s="177" t="s">
        <v>509</v>
      </c>
      <c r="B123" s="133" t="s">
        <v>465</v>
      </c>
      <c r="C123" s="188">
        <v>14.436669</v>
      </c>
      <c r="D123" s="188">
        <v>14.79885</v>
      </c>
      <c r="E123" s="188">
        <v>15.275385</v>
      </c>
      <c r="F123" s="188">
        <v>15.779159999999999</v>
      </c>
      <c r="G123" s="188">
        <v>16.250305000000001</v>
      </c>
      <c r="H123" s="188">
        <v>16.712084000000001</v>
      </c>
      <c r="I123" s="188">
        <v>17.173843000000002</v>
      </c>
      <c r="J123" s="188">
        <v>17.633272000000002</v>
      </c>
      <c r="K123" s="188">
        <v>18.070651999999999</v>
      </c>
      <c r="L123" s="188">
        <v>18.48583</v>
      </c>
      <c r="M123" s="188">
        <v>18.876909000000001</v>
      </c>
      <c r="N123" s="188">
        <v>19.268008999999999</v>
      </c>
      <c r="O123" s="188">
        <v>19.664342999999999</v>
      </c>
      <c r="P123" s="188">
        <v>20.059832</v>
      </c>
      <c r="Q123" s="188">
        <v>20.451305000000001</v>
      </c>
      <c r="R123" s="188">
        <v>20.832521</v>
      </c>
      <c r="S123" s="188">
        <v>21.227034</v>
      </c>
      <c r="T123" s="188">
        <v>21.630496999999998</v>
      </c>
      <c r="U123" s="188">
        <v>22.031300000000002</v>
      </c>
      <c r="V123" s="188">
        <v>22.434559</v>
      </c>
      <c r="W123" s="188">
        <v>22.835021999999999</v>
      </c>
      <c r="X123" s="188">
        <v>23.242899000000001</v>
      </c>
      <c r="Y123" s="188">
        <v>23.649457999999999</v>
      </c>
      <c r="Z123" s="188">
        <v>24.057283000000002</v>
      </c>
      <c r="AA123" s="188">
        <v>24.470199999999998</v>
      </c>
      <c r="AB123" s="188">
        <v>24.871496</v>
      </c>
      <c r="AC123" s="188">
        <v>25.269836000000002</v>
      </c>
      <c r="AD123" s="188">
        <v>25.666747999999998</v>
      </c>
      <c r="AE123" s="188">
        <v>26.065450999999999</v>
      </c>
      <c r="AF123" s="188">
        <v>26.466512999999999</v>
      </c>
      <c r="AG123" s="188">
        <v>26.850826000000001</v>
      </c>
      <c r="AH123" s="188">
        <v>27.240380999999999</v>
      </c>
      <c r="AI123" s="188">
        <v>27.641251</v>
      </c>
      <c r="AJ123" s="188">
        <v>28.039487999999999</v>
      </c>
      <c r="AK123" s="135">
        <v>2.0171999999999999E-2</v>
      </c>
    </row>
    <row r="124" spans="1:37" ht="15" customHeight="1" x14ac:dyDescent="0.35">
      <c r="A124" s="177" t="s">
        <v>510</v>
      </c>
      <c r="B124" s="133" t="s">
        <v>467</v>
      </c>
      <c r="C124" s="188">
        <v>24.720324999999999</v>
      </c>
      <c r="D124" s="188">
        <v>25.340499999999999</v>
      </c>
      <c r="E124" s="188">
        <v>26.156483000000001</v>
      </c>
      <c r="F124" s="188">
        <v>27.019112</v>
      </c>
      <c r="G124" s="188">
        <v>27.825865</v>
      </c>
      <c r="H124" s="188">
        <v>28.616582999999999</v>
      </c>
      <c r="I124" s="188">
        <v>29.40727</v>
      </c>
      <c r="J124" s="188">
        <v>30.193961999999999</v>
      </c>
      <c r="K124" s="188">
        <v>30.942900000000002</v>
      </c>
      <c r="L124" s="188">
        <v>31.653822000000002</v>
      </c>
      <c r="M124" s="188">
        <v>32.323475000000002</v>
      </c>
      <c r="N124" s="188">
        <v>32.993167999999997</v>
      </c>
      <c r="O124" s="188">
        <v>33.671821999999999</v>
      </c>
      <c r="P124" s="188">
        <v>34.349026000000002</v>
      </c>
      <c r="Q124" s="188">
        <v>35.019359999999999</v>
      </c>
      <c r="R124" s="188">
        <v>35.672127000000003</v>
      </c>
      <c r="S124" s="188">
        <v>36.347659999999998</v>
      </c>
      <c r="T124" s="188">
        <v>37.038525</v>
      </c>
      <c r="U124" s="188">
        <v>37.724826999999998</v>
      </c>
      <c r="V124" s="188">
        <v>38.415343999999997</v>
      </c>
      <c r="W124" s="188">
        <v>39.101067</v>
      </c>
      <c r="X124" s="188">
        <v>39.799484</v>
      </c>
      <c r="Y124" s="188">
        <v>40.495646999999998</v>
      </c>
      <c r="Z124" s="188">
        <v>41.193976999999997</v>
      </c>
      <c r="AA124" s="188">
        <v>41.901031000000003</v>
      </c>
      <c r="AB124" s="188">
        <v>42.588180999999999</v>
      </c>
      <c r="AC124" s="188">
        <v>43.270263999999997</v>
      </c>
      <c r="AD124" s="188">
        <v>43.949913000000002</v>
      </c>
      <c r="AE124" s="188">
        <v>44.632621999999998</v>
      </c>
      <c r="AF124" s="188">
        <v>45.319374000000003</v>
      </c>
      <c r="AG124" s="188">
        <v>45.977440000000001</v>
      </c>
      <c r="AH124" s="188">
        <v>46.644492999999997</v>
      </c>
      <c r="AI124" s="188">
        <v>47.330910000000003</v>
      </c>
      <c r="AJ124" s="188">
        <v>48.012821000000002</v>
      </c>
      <c r="AK124" s="135">
        <v>2.0171999999999999E-2</v>
      </c>
    </row>
    <row r="125" spans="1:37" ht="15" customHeight="1" x14ac:dyDescent="0.35">
      <c r="A125" s="177" t="s">
        <v>511</v>
      </c>
      <c r="B125" s="133" t="s">
        <v>475</v>
      </c>
      <c r="C125" s="188">
        <v>278.82748400000003</v>
      </c>
      <c r="D125" s="188">
        <v>285.14386000000002</v>
      </c>
      <c r="E125" s="188">
        <v>290.53924599999999</v>
      </c>
      <c r="F125" s="188">
        <v>295.531586</v>
      </c>
      <c r="G125" s="188">
        <v>300.167236</v>
      </c>
      <c r="H125" s="188">
        <v>304.783905</v>
      </c>
      <c r="I125" s="188">
        <v>309.40939300000002</v>
      </c>
      <c r="J125" s="188">
        <v>314.21991000000003</v>
      </c>
      <c r="K125" s="188">
        <v>318.96017499999999</v>
      </c>
      <c r="L125" s="188">
        <v>323.49276700000001</v>
      </c>
      <c r="M125" s="188">
        <v>328.15472399999999</v>
      </c>
      <c r="N125" s="188">
        <v>332.849762</v>
      </c>
      <c r="O125" s="188">
        <v>337.45825200000002</v>
      </c>
      <c r="P125" s="188">
        <v>341.986694</v>
      </c>
      <c r="Q125" s="188">
        <v>346.53088400000001</v>
      </c>
      <c r="R125" s="188">
        <v>351.043274</v>
      </c>
      <c r="S125" s="188">
        <v>355.64254799999998</v>
      </c>
      <c r="T125" s="188">
        <v>360.27539100000001</v>
      </c>
      <c r="U125" s="188">
        <v>364.85415599999999</v>
      </c>
      <c r="V125" s="188">
        <v>369.45590199999998</v>
      </c>
      <c r="W125" s="188">
        <v>374.04333500000001</v>
      </c>
      <c r="X125" s="188">
        <v>378.67031900000001</v>
      </c>
      <c r="Y125" s="188">
        <v>383.17358400000001</v>
      </c>
      <c r="Z125" s="188">
        <v>387.72085600000003</v>
      </c>
      <c r="AA125" s="188">
        <v>392.37420700000001</v>
      </c>
      <c r="AB125" s="188">
        <v>396.99276700000001</v>
      </c>
      <c r="AC125" s="188">
        <v>401.51806599999998</v>
      </c>
      <c r="AD125" s="188">
        <v>405.94189499999999</v>
      </c>
      <c r="AE125" s="188">
        <v>410.38452100000001</v>
      </c>
      <c r="AF125" s="188">
        <v>414.90661599999999</v>
      </c>
      <c r="AG125" s="188">
        <v>419.49917599999998</v>
      </c>
      <c r="AH125" s="188">
        <v>424.38449100000003</v>
      </c>
      <c r="AI125" s="188">
        <v>429.72280899999998</v>
      </c>
      <c r="AJ125" s="188">
        <v>435.352081</v>
      </c>
      <c r="AK125" s="135">
        <v>1.3311999999999999E-2</v>
      </c>
    </row>
    <row r="126" spans="1:37" ht="15" customHeight="1" x14ac:dyDescent="0.35">
      <c r="A126" s="177" t="s">
        <v>512</v>
      </c>
      <c r="B126" s="133" t="s">
        <v>463</v>
      </c>
      <c r="C126" s="188">
        <v>177.68836999999999</v>
      </c>
      <c r="D126" s="188">
        <v>181.71360799999999</v>
      </c>
      <c r="E126" s="188">
        <v>185.151917</v>
      </c>
      <c r="F126" s="188">
        <v>188.333405</v>
      </c>
      <c r="G126" s="188">
        <v>191.287567</v>
      </c>
      <c r="H126" s="188">
        <v>194.229614</v>
      </c>
      <c r="I126" s="188">
        <v>197.177322</v>
      </c>
      <c r="J126" s="188">
        <v>200.24288899999999</v>
      </c>
      <c r="K126" s="188">
        <v>203.26374799999999</v>
      </c>
      <c r="L126" s="188">
        <v>206.15222199999999</v>
      </c>
      <c r="M126" s="188">
        <v>209.12313800000001</v>
      </c>
      <c r="N126" s="188">
        <v>212.11514299999999</v>
      </c>
      <c r="O126" s="188">
        <v>215.051987</v>
      </c>
      <c r="P126" s="188">
        <v>217.937836</v>
      </c>
      <c r="Q126" s="188">
        <v>220.83369400000001</v>
      </c>
      <c r="R126" s="188">
        <v>223.70933500000001</v>
      </c>
      <c r="S126" s="188">
        <v>226.64030500000001</v>
      </c>
      <c r="T126" s="188">
        <v>229.59266700000001</v>
      </c>
      <c r="U126" s="188">
        <v>232.510605</v>
      </c>
      <c r="V126" s="188">
        <v>235.44314600000001</v>
      </c>
      <c r="W126" s="188">
        <v>238.36656199999999</v>
      </c>
      <c r="X126" s="188">
        <v>241.315201</v>
      </c>
      <c r="Y126" s="188">
        <v>244.185013</v>
      </c>
      <c r="Z126" s="188">
        <v>247.08284</v>
      </c>
      <c r="AA126" s="188">
        <v>250.04827900000001</v>
      </c>
      <c r="AB126" s="188">
        <v>252.99157700000001</v>
      </c>
      <c r="AC126" s="188">
        <v>255.87539699999999</v>
      </c>
      <c r="AD126" s="188">
        <v>258.69454999999999</v>
      </c>
      <c r="AE126" s="188">
        <v>261.52572600000002</v>
      </c>
      <c r="AF126" s="188">
        <v>264.40750100000002</v>
      </c>
      <c r="AG126" s="188">
        <v>267.33422899999999</v>
      </c>
      <c r="AH126" s="188">
        <v>270.44747899999999</v>
      </c>
      <c r="AI126" s="188">
        <v>273.84942599999999</v>
      </c>
      <c r="AJ126" s="188">
        <v>277.43679800000001</v>
      </c>
      <c r="AK126" s="135">
        <v>1.3311999999999999E-2</v>
      </c>
    </row>
    <row r="127" spans="1:37" ht="15" customHeight="1" x14ac:dyDescent="0.35">
      <c r="A127" s="177" t="s">
        <v>513</v>
      </c>
      <c r="B127" s="133" t="s">
        <v>465</v>
      </c>
      <c r="C127" s="188">
        <v>58.801806999999997</v>
      </c>
      <c r="D127" s="188">
        <v>60.133862000000001</v>
      </c>
      <c r="E127" s="188">
        <v>61.27169</v>
      </c>
      <c r="F127" s="188">
        <v>62.324528000000001</v>
      </c>
      <c r="G127" s="188">
        <v>63.302138999999997</v>
      </c>
      <c r="H127" s="188">
        <v>64.275741999999994</v>
      </c>
      <c r="I127" s="188">
        <v>65.251213000000007</v>
      </c>
      <c r="J127" s="188">
        <v>66.265701000000007</v>
      </c>
      <c r="K127" s="188">
        <v>67.265372999999997</v>
      </c>
      <c r="L127" s="188">
        <v>68.221252000000007</v>
      </c>
      <c r="M127" s="188">
        <v>69.204407000000003</v>
      </c>
      <c r="N127" s="188">
        <v>70.194534000000004</v>
      </c>
      <c r="O127" s="188">
        <v>71.166420000000002</v>
      </c>
      <c r="P127" s="188">
        <v>72.121421999999995</v>
      </c>
      <c r="Q127" s="188">
        <v>73.079741999999996</v>
      </c>
      <c r="R127" s="188">
        <v>74.031363999999996</v>
      </c>
      <c r="S127" s="188">
        <v>75.001296999999994</v>
      </c>
      <c r="T127" s="188">
        <v>75.978317000000004</v>
      </c>
      <c r="U127" s="188">
        <v>76.943932000000004</v>
      </c>
      <c r="V127" s="188">
        <v>77.914398000000006</v>
      </c>
      <c r="W127" s="188">
        <v>78.881836000000007</v>
      </c>
      <c r="X127" s="188">
        <v>79.857613000000001</v>
      </c>
      <c r="Y127" s="188">
        <v>80.807311999999996</v>
      </c>
      <c r="Z127" s="188">
        <v>81.766281000000006</v>
      </c>
      <c r="AA127" s="188">
        <v>82.747626999999994</v>
      </c>
      <c r="AB127" s="188">
        <v>83.721633999999995</v>
      </c>
      <c r="AC127" s="188">
        <v>84.675972000000002</v>
      </c>
      <c r="AD127" s="188">
        <v>85.608902</v>
      </c>
      <c r="AE127" s="188">
        <v>86.545822000000001</v>
      </c>
      <c r="AF127" s="188">
        <v>87.499474000000006</v>
      </c>
      <c r="AG127" s="188">
        <v>88.467995000000002</v>
      </c>
      <c r="AH127" s="188">
        <v>89.498260000000002</v>
      </c>
      <c r="AI127" s="188">
        <v>90.624054000000001</v>
      </c>
      <c r="AJ127" s="188">
        <v>91.811211</v>
      </c>
      <c r="AK127" s="135">
        <v>1.3311999999999999E-2</v>
      </c>
    </row>
    <row r="128" spans="1:37" ht="15" customHeight="1" x14ac:dyDescent="0.35">
      <c r="A128" s="177" t="s">
        <v>514</v>
      </c>
      <c r="B128" s="133" t="s">
        <v>467</v>
      </c>
      <c r="C128" s="188">
        <v>42.337302999999999</v>
      </c>
      <c r="D128" s="188">
        <v>43.296382999999999</v>
      </c>
      <c r="E128" s="188">
        <v>44.11562</v>
      </c>
      <c r="F128" s="188">
        <v>44.873660999999998</v>
      </c>
      <c r="G128" s="188">
        <v>45.577540999999997</v>
      </c>
      <c r="H128" s="188">
        <v>46.278537999999998</v>
      </c>
      <c r="I128" s="188">
        <v>46.980873000000003</v>
      </c>
      <c r="J128" s="188">
        <v>47.711308000000002</v>
      </c>
      <c r="K128" s="188">
        <v>48.431068000000003</v>
      </c>
      <c r="L128" s="188">
        <v>49.119304999999997</v>
      </c>
      <c r="M128" s="188">
        <v>49.827174999999997</v>
      </c>
      <c r="N128" s="188">
        <v>50.540073</v>
      </c>
      <c r="O128" s="188">
        <v>51.239821999999997</v>
      </c>
      <c r="P128" s="188">
        <v>51.927422</v>
      </c>
      <c r="Q128" s="188">
        <v>52.617415999999999</v>
      </c>
      <c r="R128" s="188">
        <v>53.302585999999998</v>
      </c>
      <c r="S128" s="188">
        <v>54.000934999999998</v>
      </c>
      <c r="T128" s="188">
        <v>54.704391000000001</v>
      </c>
      <c r="U128" s="188">
        <v>55.399635000000004</v>
      </c>
      <c r="V128" s="188">
        <v>56.098370000000003</v>
      </c>
      <c r="W128" s="188">
        <v>56.794925999999997</v>
      </c>
      <c r="X128" s="188">
        <v>57.497486000000002</v>
      </c>
      <c r="Y128" s="188">
        <v>58.181266999999998</v>
      </c>
      <c r="Z128" s="188">
        <v>58.871727</v>
      </c>
      <c r="AA128" s="188">
        <v>59.578293000000002</v>
      </c>
      <c r="AB128" s="188">
        <v>60.279578999999998</v>
      </c>
      <c r="AC128" s="188">
        <v>60.966704999999997</v>
      </c>
      <c r="AD128" s="188">
        <v>61.638412000000002</v>
      </c>
      <c r="AE128" s="188">
        <v>62.312992000000001</v>
      </c>
      <c r="AF128" s="188">
        <v>62.999625999999999</v>
      </c>
      <c r="AG128" s="188">
        <v>63.696959999999997</v>
      </c>
      <c r="AH128" s="188">
        <v>64.438750999999996</v>
      </c>
      <c r="AI128" s="188">
        <v>65.249320999999995</v>
      </c>
      <c r="AJ128" s="188">
        <v>66.104073</v>
      </c>
      <c r="AK128" s="135">
        <v>1.3311999999999999E-2</v>
      </c>
    </row>
    <row r="129" spans="1:37" ht="15" customHeight="1" x14ac:dyDescent="0.35">
      <c r="A129" s="177" t="s">
        <v>515</v>
      </c>
      <c r="B129" s="133" t="s">
        <v>477</v>
      </c>
      <c r="C129" s="188">
        <v>40.01923</v>
      </c>
      <c r="D129" s="188">
        <v>41.337971000000003</v>
      </c>
      <c r="E129" s="188">
        <v>42.848511000000002</v>
      </c>
      <c r="F129" s="188">
        <v>44.567008999999999</v>
      </c>
      <c r="G129" s="188">
        <v>46.372070000000001</v>
      </c>
      <c r="H129" s="188">
        <v>48.274749999999997</v>
      </c>
      <c r="I129" s="188">
        <v>50.278483999999999</v>
      </c>
      <c r="J129" s="188">
        <v>52.359825000000001</v>
      </c>
      <c r="K129" s="188">
        <v>54.494830999999998</v>
      </c>
      <c r="L129" s="188">
        <v>56.675251000000003</v>
      </c>
      <c r="M129" s="188">
        <v>58.912135999999997</v>
      </c>
      <c r="N129" s="188">
        <v>61.218792000000001</v>
      </c>
      <c r="O129" s="188">
        <v>63.615822000000001</v>
      </c>
      <c r="P129" s="188">
        <v>66.080871999999999</v>
      </c>
      <c r="Q129" s="188">
        <v>68.656936999999999</v>
      </c>
      <c r="R129" s="188">
        <v>71.289176999999995</v>
      </c>
      <c r="S129" s="188">
        <v>74.045387000000005</v>
      </c>
      <c r="T129" s="188">
        <v>76.940535999999994</v>
      </c>
      <c r="U129" s="188">
        <v>79.958511000000001</v>
      </c>
      <c r="V129" s="188">
        <v>83.099113000000003</v>
      </c>
      <c r="W129" s="188">
        <v>86.352844000000005</v>
      </c>
      <c r="X129" s="188">
        <v>89.722915999999998</v>
      </c>
      <c r="Y129" s="188">
        <v>93.226760999999996</v>
      </c>
      <c r="Z129" s="188">
        <v>96.865509000000003</v>
      </c>
      <c r="AA129" s="188">
        <v>100.626801</v>
      </c>
      <c r="AB129" s="188">
        <v>104.499908</v>
      </c>
      <c r="AC129" s="188">
        <v>108.51618999999999</v>
      </c>
      <c r="AD129" s="188">
        <v>112.687347</v>
      </c>
      <c r="AE129" s="188">
        <v>117.02274300000001</v>
      </c>
      <c r="AF129" s="188">
        <v>121.517937</v>
      </c>
      <c r="AG129" s="188">
        <v>126.114754</v>
      </c>
      <c r="AH129" s="188">
        <v>130.90275600000001</v>
      </c>
      <c r="AI129" s="188">
        <v>135.902039</v>
      </c>
      <c r="AJ129" s="188">
        <v>141.10434000000001</v>
      </c>
      <c r="AK129" s="135">
        <v>3.9112000000000001E-2</v>
      </c>
    </row>
    <row r="130" spans="1:37" ht="15" customHeight="1" x14ac:dyDescent="0.35">
      <c r="A130" s="177" t="s">
        <v>516</v>
      </c>
      <c r="B130" s="133" t="s">
        <v>463</v>
      </c>
      <c r="C130" s="188">
        <v>14.354723</v>
      </c>
      <c r="D130" s="188">
        <v>14.82775</v>
      </c>
      <c r="E130" s="188">
        <v>15.369574</v>
      </c>
      <c r="F130" s="188">
        <v>15.985991</v>
      </c>
      <c r="G130" s="188">
        <v>16.633458999999998</v>
      </c>
      <c r="H130" s="188">
        <v>17.315943000000001</v>
      </c>
      <c r="I130" s="188">
        <v>18.034673999999999</v>
      </c>
      <c r="J130" s="188">
        <v>18.781241999999999</v>
      </c>
      <c r="K130" s="188">
        <v>19.547058</v>
      </c>
      <c r="L130" s="188">
        <v>20.329166000000001</v>
      </c>
      <c r="M130" s="188">
        <v>21.131526999999998</v>
      </c>
      <c r="N130" s="188">
        <v>21.958914</v>
      </c>
      <c r="O130" s="188">
        <v>22.818718000000001</v>
      </c>
      <c r="P130" s="188">
        <v>23.702919000000001</v>
      </c>
      <c r="Q130" s="188">
        <v>24.626944999999999</v>
      </c>
      <c r="R130" s="188">
        <v>25.571117000000001</v>
      </c>
      <c r="S130" s="188">
        <v>26.559757000000001</v>
      </c>
      <c r="T130" s="188">
        <v>27.598236</v>
      </c>
      <c r="U130" s="188">
        <v>28.680769000000002</v>
      </c>
      <c r="V130" s="188">
        <v>29.807289000000001</v>
      </c>
      <c r="W130" s="188">
        <v>30.974388000000001</v>
      </c>
      <c r="X130" s="188">
        <v>32.183219999999999</v>
      </c>
      <c r="Y130" s="188">
        <v>33.440033</v>
      </c>
      <c r="Z130" s="188">
        <v>34.745235000000001</v>
      </c>
      <c r="AA130" s="188">
        <v>36.094394999999999</v>
      </c>
      <c r="AB130" s="188">
        <v>37.483662000000002</v>
      </c>
      <c r="AC130" s="188">
        <v>38.924286000000002</v>
      </c>
      <c r="AD130" s="188">
        <v>40.420459999999999</v>
      </c>
      <c r="AE130" s="188">
        <v>41.975548000000003</v>
      </c>
      <c r="AF130" s="188">
        <v>43.587955000000001</v>
      </c>
      <c r="AG130" s="188">
        <v>45.236812999999998</v>
      </c>
      <c r="AH130" s="188">
        <v>46.954250000000002</v>
      </c>
      <c r="AI130" s="188">
        <v>48.747467</v>
      </c>
      <c r="AJ130" s="188">
        <v>50.613514000000002</v>
      </c>
      <c r="AK130" s="135">
        <v>3.9112000000000001E-2</v>
      </c>
    </row>
    <row r="131" spans="1:37" ht="15" customHeight="1" x14ac:dyDescent="0.35">
      <c r="A131" s="177" t="s">
        <v>517</v>
      </c>
      <c r="B131" s="133" t="s">
        <v>465</v>
      </c>
      <c r="C131" s="188">
        <v>15.007212000000001</v>
      </c>
      <c r="D131" s="188">
        <v>15.50174</v>
      </c>
      <c r="E131" s="188">
        <v>16.068192</v>
      </c>
      <c r="F131" s="188">
        <v>16.712627000000001</v>
      </c>
      <c r="G131" s="188">
        <v>17.389526</v>
      </c>
      <c r="H131" s="188">
        <v>18.103031000000001</v>
      </c>
      <c r="I131" s="188">
        <v>18.854433</v>
      </c>
      <c r="J131" s="188">
        <v>19.634934999999999</v>
      </c>
      <c r="K131" s="188">
        <v>20.435562000000001</v>
      </c>
      <c r="L131" s="188">
        <v>21.253219999999999</v>
      </c>
      <c r="M131" s="188">
        <v>22.092051999999999</v>
      </c>
      <c r="N131" s="188">
        <v>22.957046999999999</v>
      </c>
      <c r="O131" s="188">
        <v>23.855931999999999</v>
      </c>
      <c r="P131" s="188">
        <v>24.780325000000001</v>
      </c>
      <c r="Q131" s="188">
        <v>25.746352999999999</v>
      </c>
      <c r="R131" s="188">
        <v>26.733440000000002</v>
      </c>
      <c r="S131" s="188">
        <v>27.767021</v>
      </c>
      <c r="T131" s="188">
        <v>28.852701</v>
      </c>
      <c r="U131" s="188">
        <v>29.984442000000001</v>
      </c>
      <c r="V131" s="188">
        <v>31.162167</v>
      </c>
      <c r="W131" s="188">
        <v>32.382317</v>
      </c>
      <c r="X131" s="188">
        <v>33.646090999999998</v>
      </c>
      <c r="Y131" s="188">
        <v>34.960037</v>
      </c>
      <c r="Z131" s="188">
        <v>36.324565999999997</v>
      </c>
      <c r="AA131" s="188">
        <v>37.735050000000001</v>
      </c>
      <c r="AB131" s="188">
        <v>39.187466000000001</v>
      </c>
      <c r="AC131" s="188">
        <v>40.693573000000001</v>
      </c>
      <c r="AD131" s="188">
        <v>42.257755000000003</v>
      </c>
      <c r="AE131" s="188">
        <v>43.88353</v>
      </c>
      <c r="AF131" s="188">
        <v>45.569229</v>
      </c>
      <c r="AG131" s="188">
        <v>47.293033999999999</v>
      </c>
      <c r="AH131" s="188">
        <v>49.088535</v>
      </c>
      <c r="AI131" s="188">
        <v>50.963264000000002</v>
      </c>
      <c r="AJ131" s="188">
        <v>52.914130999999998</v>
      </c>
      <c r="AK131" s="135">
        <v>3.9112000000000001E-2</v>
      </c>
    </row>
    <row r="132" spans="1:37" ht="15" customHeight="1" x14ac:dyDescent="0.35">
      <c r="A132" s="177" t="s">
        <v>518</v>
      </c>
      <c r="B132" s="133" t="s">
        <v>467</v>
      </c>
      <c r="C132" s="188">
        <v>10.657295</v>
      </c>
      <c r="D132" s="188">
        <v>11.008481</v>
      </c>
      <c r="E132" s="188">
        <v>11.410743999999999</v>
      </c>
      <c r="F132" s="188">
        <v>11.868387</v>
      </c>
      <c r="G132" s="188">
        <v>12.349083</v>
      </c>
      <c r="H132" s="188">
        <v>12.855776000000001</v>
      </c>
      <c r="I132" s="188">
        <v>13.389379</v>
      </c>
      <c r="J132" s="188">
        <v>13.94365</v>
      </c>
      <c r="K132" s="188">
        <v>14.51221</v>
      </c>
      <c r="L132" s="188">
        <v>15.092866000000001</v>
      </c>
      <c r="M132" s="188">
        <v>15.688558</v>
      </c>
      <c r="N132" s="188">
        <v>16.30283</v>
      </c>
      <c r="O132" s="188">
        <v>16.94117</v>
      </c>
      <c r="P132" s="188">
        <v>17.597622000000001</v>
      </c>
      <c r="Q132" s="188">
        <v>18.283642</v>
      </c>
      <c r="R132" s="188">
        <v>18.984617</v>
      </c>
      <c r="S132" s="188">
        <v>19.718609000000001</v>
      </c>
      <c r="T132" s="188">
        <v>20.489598999999998</v>
      </c>
      <c r="U132" s="188">
        <v>21.293299000000001</v>
      </c>
      <c r="V132" s="188">
        <v>22.129656000000001</v>
      </c>
      <c r="W132" s="188">
        <v>22.996136</v>
      </c>
      <c r="X132" s="188">
        <v>23.893599999999999</v>
      </c>
      <c r="Y132" s="188">
        <v>24.826691</v>
      </c>
      <c r="Z132" s="188">
        <v>25.795705999999999</v>
      </c>
      <c r="AA132" s="188">
        <v>26.797353999999999</v>
      </c>
      <c r="AB132" s="188">
        <v>27.828776999999999</v>
      </c>
      <c r="AC132" s="188">
        <v>28.898334999999999</v>
      </c>
      <c r="AD132" s="188">
        <v>30.009129000000001</v>
      </c>
      <c r="AE132" s="188">
        <v>31.163665999999999</v>
      </c>
      <c r="AF132" s="188">
        <v>32.360756000000002</v>
      </c>
      <c r="AG132" s="188">
        <v>33.584907999999999</v>
      </c>
      <c r="AH132" s="188">
        <v>34.859974000000001</v>
      </c>
      <c r="AI132" s="188">
        <v>36.191302999999998</v>
      </c>
      <c r="AJ132" s="188">
        <v>37.576698</v>
      </c>
      <c r="AK132" s="135">
        <v>3.9112000000000001E-2</v>
      </c>
    </row>
    <row r="133" spans="1:37" ht="15" customHeight="1" x14ac:dyDescent="0.35">
      <c r="A133" s="177" t="s">
        <v>519</v>
      </c>
      <c r="B133" s="133" t="s">
        <v>479</v>
      </c>
      <c r="C133" s="188">
        <v>117.727699</v>
      </c>
      <c r="D133" s="188">
        <v>121.74144</v>
      </c>
      <c r="E133" s="188">
        <v>126.97663900000001</v>
      </c>
      <c r="F133" s="188">
        <v>132.81320199999999</v>
      </c>
      <c r="G133" s="188">
        <v>138.23413099999999</v>
      </c>
      <c r="H133" s="188">
        <v>143.407715</v>
      </c>
      <c r="I133" s="188">
        <v>148.63516200000001</v>
      </c>
      <c r="J133" s="188">
        <v>153.901917</v>
      </c>
      <c r="K133" s="188">
        <v>159.01019299999999</v>
      </c>
      <c r="L133" s="188">
        <v>164.03598</v>
      </c>
      <c r="M133" s="188">
        <v>169.388306</v>
      </c>
      <c r="N133" s="188">
        <v>174.19984400000001</v>
      </c>
      <c r="O133" s="188">
        <v>179.148956</v>
      </c>
      <c r="P133" s="188">
        <v>184.174744</v>
      </c>
      <c r="Q133" s="188">
        <v>189.41433699999999</v>
      </c>
      <c r="R133" s="188">
        <v>194.609329</v>
      </c>
      <c r="S133" s="188">
        <v>199.76327499999999</v>
      </c>
      <c r="T133" s="188">
        <v>205.08154300000001</v>
      </c>
      <c r="U133" s="188">
        <v>210.465408</v>
      </c>
      <c r="V133" s="188">
        <v>215.881821</v>
      </c>
      <c r="W133" s="188">
        <v>221.24684099999999</v>
      </c>
      <c r="X133" s="188">
        <v>226.354919</v>
      </c>
      <c r="Y133" s="188">
        <v>231.50314299999999</v>
      </c>
      <c r="Z133" s="188">
        <v>236.72659300000001</v>
      </c>
      <c r="AA133" s="188">
        <v>242.07914700000001</v>
      </c>
      <c r="AB133" s="188">
        <v>247.49255400000001</v>
      </c>
      <c r="AC133" s="188">
        <v>252.59259</v>
      </c>
      <c r="AD133" s="188">
        <v>257.74755900000002</v>
      </c>
      <c r="AE133" s="188">
        <v>263.039917</v>
      </c>
      <c r="AF133" s="188">
        <v>268.47018400000002</v>
      </c>
      <c r="AG133" s="188">
        <v>273.91110200000003</v>
      </c>
      <c r="AH133" s="188">
        <v>278.952789</v>
      </c>
      <c r="AI133" s="188">
        <v>284.130585</v>
      </c>
      <c r="AJ133" s="188">
        <v>289.45251500000001</v>
      </c>
      <c r="AK133" s="135">
        <v>2.7435000000000001E-2</v>
      </c>
    </row>
    <row r="134" spans="1:37" ht="15" customHeight="1" x14ac:dyDescent="0.35">
      <c r="A134" s="177" t="s">
        <v>520</v>
      </c>
      <c r="B134" s="133" t="s">
        <v>463</v>
      </c>
      <c r="C134" s="188">
        <v>43.384838000000002</v>
      </c>
      <c r="D134" s="188">
        <v>44.863971999999997</v>
      </c>
      <c r="E134" s="188">
        <v>46.793242999999997</v>
      </c>
      <c r="F134" s="188">
        <v>48.944125999999997</v>
      </c>
      <c r="G134" s="188">
        <v>50.941837</v>
      </c>
      <c r="H134" s="188">
        <v>52.848396000000001</v>
      </c>
      <c r="I134" s="188">
        <v>54.774811</v>
      </c>
      <c r="J134" s="188">
        <v>56.715710000000001</v>
      </c>
      <c r="K134" s="188">
        <v>58.598202000000001</v>
      </c>
      <c r="L134" s="188">
        <v>60.450294</v>
      </c>
      <c r="M134" s="188">
        <v>62.422728999999997</v>
      </c>
      <c r="N134" s="188">
        <v>64.195869000000002</v>
      </c>
      <c r="O134" s="188">
        <v>66.019706999999997</v>
      </c>
      <c r="P134" s="188">
        <v>67.871803</v>
      </c>
      <c r="Q134" s="188">
        <v>69.802689000000001</v>
      </c>
      <c r="R134" s="188">
        <v>71.717140000000001</v>
      </c>
      <c r="S134" s="188">
        <v>73.616470000000007</v>
      </c>
      <c r="T134" s="188">
        <v>75.576346999999998</v>
      </c>
      <c r="U134" s="188">
        <v>77.560401999999996</v>
      </c>
      <c r="V134" s="188">
        <v>79.556449999999998</v>
      </c>
      <c r="W134" s="188">
        <v>81.533562000000003</v>
      </c>
      <c r="X134" s="188">
        <v>83.415976999999998</v>
      </c>
      <c r="Y134" s="188">
        <v>85.313193999999996</v>
      </c>
      <c r="Z134" s="188">
        <v>87.238129000000001</v>
      </c>
      <c r="AA134" s="188">
        <v>89.210639999999998</v>
      </c>
      <c r="AB134" s="188">
        <v>91.205582000000007</v>
      </c>
      <c r="AC134" s="188">
        <v>93.085044999999994</v>
      </c>
      <c r="AD134" s="188">
        <v>94.984748999999994</v>
      </c>
      <c r="AE134" s="188">
        <v>96.935074</v>
      </c>
      <c r="AF134" s="188">
        <v>98.936240999999995</v>
      </c>
      <c r="AG134" s="188">
        <v>100.941299</v>
      </c>
      <c r="AH134" s="188">
        <v>102.799271</v>
      </c>
      <c r="AI134" s="188">
        <v>104.707382</v>
      </c>
      <c r="AJ134" s="188">
        <v>106.66861</v>
      </c>
      <c r="AK134" s="135">
        <v>2.7435000000000001E-2</v>
      </c>
    </row>
    <row r="135" spans="1:37" ht="15" customHeight="1" x14ac:dyDescent="0.35">
      <c r="A135" s="177" t="s">
        <v>521</v>
      </c>
      <c r="B135" s="133" t="s">
        <v>465</v>
      </c>
      <c r="C135" s="188">
        <v>69.982581999999994</v>
      </c>
      <c r="D135" s="188">
        <v>72.368522999999996</v>
      </c>
      <c r="E135" s="188">
        <v>75.480559999999997</v>
      </c>
      <c r="F135" s="188">
        <v>78.950073000000003</v>
      </c>
      <c r="G135" s="188">
        <v>82.172516000000002</v>
      </c>
      <c r="H135" s="188">
        <v>85.247917000000001</v>
      </c>
      <c r="I135" s="188">
        <v>88.355354000000005</v>
      </c>
      <c r="J135" s="188">
        <v>91.486136999999999</v>
      </c>
      <c r="K135" s="188">
        <v>94.522728000000001</v>
      </c>
      <c r="L135" s="188">
        <v>97.510277000000002</v>
      </c>
      <c r="M135" s="188">
        <v>100.69194</v>
      </c>
      <c r="N135" s="188">
        <v>103.552132</v>
      </c>
      <c r="O135" s="188">
        <v>106.494102</v>
      </c>
      <c r="P135" s="188">
        <v>109.481651</v>
      </c>
      <c r="Q135" s="188">
        <v>112.596306</v>
      </c>
      <c r="R135" s="188">
        <v>115.684433</v>
      </c>
      <c r="S135" s="188">
        <v>118.748169</v>
      </c>
      <c r="T135" s="188">
        <v>121.909592</v>
      </c>
      <c r="U135" s="188">
        <v>125.109993</v>
      </c>
      <c r="V135" s="188">
        <v>128.329758</v>
      </c>
      <c r="W135" s="188">
        <v>131.518967</v>
      </c>
      <c r="X135" s="188">
        <v>134.55543499999999</v>
      </c>
      <c r="Y135" s="188">
        <v>137.61575300000001</v>
      </c>
      <c r="Z135" s="188">
        <v>140.72081</v>
      </c>
      <c r="AA135" s="188">
        <v>143.902603</v>
      </c>
      <c r="AB135" s="188">
        <v>147.120575</v>
      </c>
      <c r="AC135" s="188">
        <v>150.15226699999999</v>
      </c>
      <c r="AD135" s="188">
        <v>153.21661399999999</v>
      </c>
      <c r="AE135" s="188">
        <v>156.36260999999999</v>
      </c>
      <c r="AF135" s="188">
        <v>159.590622</v>
      </c>
      <c r="AG135" s="188">
        <v>162.82492099999999</v>
      </c>
      <c r="AH135" s="188">
        <v>165.821945</v>
      </c>
      <c r="AI135" s="188">
        <v>168.899857</v>
      </c>
      <c r="AJ135" s="188">
        <v>172.063446</v>
      </c>
      <c r="AK135" s="135">
        <v>2.7435000000000001E-2</v>
      </c>
    </row>
    <row r="136" spans="1:37" ht="15" customHeight="1" x14ac:dyDescent="0.35">
      <c r="A136" s="177" t="s">
        <v>522</v>
      </c>
      <c r="B136" s="133" t="s">
        <v>467</v>
      </c>
      <c r="C136" s="188">
        <v>4.3602850000000002</v>
      </c>
      <c r="D136" s="188">
        <v>4.5089420000000002</v>
      </c>
      <c r="E136" s="188">
        <v>4.7028379999999999</v>
      </c>
      <c r="F136" s="188">
        <v>4.9190069999999997</v>
      </c>
      <c r="G136" s="188">
        <v>5.1197819999999998</v>
      </c>
      <c r="H136" s="188">
        <v>5.3113960000000002</v>
      </c>
      <c r="I136" s="188">
        <v>5.5050059999999998</v>
      </c>
      <c r="J136" s="188">
        <v>5.7000719999999996</v>
      </c>
      <c r="K136" s="188">
        <v>5.8892660000000001</v>
      </c>
      <c r="L136" s="188">
        <v>6.0754070000000002</v>
      </c>
      <c r="M136" s="188">
        <v>6.2736409999999996</v>
      </c>
      <c r="N136" s="188">
        <v>6.4518459999999997</v>
      </c>
      <c r="O136" s="188">
        <v>6.6351459999999998</v>
      </c>
      <c r="P136" s="188">
        <v>6.8212869999999999</v>
      </c>
      <c r="Q136" s="188">
        <v>7.0153460000000001</v>
      </c>
      <c r="R136" s="188">
        <v>7.2077530000000003</v>
      </c>
      <c r="S136" s="188">
        <v>7.3986400000000003</v>
      </c>
      <c r="T136" s="188">
        <v>7.595612</v>
      </c>
      <c r="U136" s="188">
        <v>7.7950150000000002</v>
      </c>
      <c r="V136" s="188">
        <v>7.9956230000000001</v>
      </c>
      <c r="W136" s="188">
        <v>8.1943269999999995</v>
      </c>
      <c r="X136" s="188">
        <v>8.3835149999999992</v>
      </c>
      <c r="Y136" s="188">
        <v>8.5741899999999998</v>
      </c>
      <c r="Z136" s="188">
        <v>8.7676510000000007</v>
      </c>
      <c r="AA136" s="188">
        <v>8.9658940000000005</v>
      </c>
      <c r="AB136" s="188">
        <v>9.1663899999999998</v>
      </c>
      <c r="AC136" s="188">
        <v>9.3552809999999997</v>
      </c>
      <c r="AD136" s="188">
        <v>9.5462059999999997</v>
      </c>
      <c r="AE136" s="188">
        <v>9.7422179999999994</v>
      </c>
      <c r="AF136" s="188">
        <v>9.9433399999999992</v>
      </c>
      <c r="AG136" s="188">
        <v>10.144854</v>
      </c>
      <c r="AH136" s="188">
        <v>10.331585</v>
      </c>
      <c r="AI136" s="188">
        <v>10.523355</v>
      </c>
      <c r="AJ136" s="188">
        <v>10.720463000000001</v>
      </c>
      <c r="AK136" s="135">
        <v>2.7435000000000001E-2</v>
      </c>
    </row>
    <row r="137" spans="1:37" ht="15" customHeight="1" x14ac:dyDescent="0.35">
      <c r="A137" s="177" t="s">
        <v>523</v>
      </c>
      <c r="B137" s="133" t="s">
        <v>481</v>
      </c>
      <c r="C137" s="188">
        <v>50.590995999999997</v>
      </c>
      <c r="D137" s="188">
        <v>51.710621000000003</v>
      </c>
      <c r="E137" s="188">
        <v>52.840949999999999</v>
      </c>
      <c r="F137" s="188">
        <v>54.028671000000003</v>
      </c>
      <c r="G137" s="188">
        <v>55.039017000000001</v>
      </c>
      <c r="H137" s="188">
        <v>55.948310999999997</v>
      </c>
      <c r="I137" s="188">
        <v>56.820518</v>
      </c>
      <c r="J137" s="188">
        <v>57.659934999999997</v>
      </c>
      <c r="K137" s="188">
        <v>58.467399999999998</v>
      </c>
      <c r="L137" s="188">
        <v>59.278503000000001</v>
      </c>
      <c r="M137" s="188">
        <v>60.150886999999997</v>
      </c>
      <c r="N137" s="188">
        <v>61.073639</v>
      </c>
      <c r="O137" s="188">
        <v>62.029819000000003</v>
      </c>
      <c r="P137" s="188">
        <v>63.065109</v>
      </c>
      <c r="Q137" s="188">
        <v>64.203102000000001</v>
      </c>
      <c r="R137" s="188">
        <v>65.435349000000002</v>
      </c>
      <c r="S137" s="188">
        <v>66.695258999999993</v>
      </c>
      <c r="T137" s="188">
        <v>67.941070999999994</v>
      </c>
      <c r="U137" s="188">
        <v>69.118561</v>
      </c>
      <c r="V137" s="188">
        <v>70.233406000000002</v>
      </c>
      <c r="W137" s="188">
        <v>71.339798000000002</v>
      </c>
      <c r="X137" s="188">
        <v>72.401641999999995</v>
      </c>
      <c r="Y137" s="188">
        <v>73.453177999999994</v>
      </c>
      <c r="Z137" s="188">
        <v>74.498183999999995</v>
      </c>
      <c r="AA137" s="188">
        <v>75.556640999999999</v>
      </c>
      <c r="AB137" s="188">
        <v>76.602363999999994</v>
      </c>
      <c r="AC137" s="188">
        <v>77.630463000000006</v>
      </c>
      <c r="AD137" s="188">
        <v>78.659813</v>
      </c>
      <c r="AE137" s="188">
        <v>79.680351000000002</v>
      </c>
      <c r="AF137" s="188">
        <v>80.690574999999995</v>
      </c>
      <c r="AG137" s="188">
        <v>81.671477999999993</v>
      </c>
      <c r="AH137" s="188">
        <v>82.661697000000004</v>
      </c>
      <c r="AI137" s="188">
        <v>83.687995999999998</v>
      </c>
      <c r="AJ137" s="188">
        <v>84.780579000000003</v>
      </c>
      <c r="AK137" s="135">
        <v>1.5570000000000001E-2</v>
      </c>
    </row>
    <row r="138" spans="1:37" ht="15" customHeight="1" x14ac:dyDescent="0.35">
      <c r="A138" s="177" t="s">
        <v>524</v>
      </c>
      <c r="B138" s="133" t="s">
        <v>463</v>
      </c>
      <c r="C138" s="188">
        <v>28.524712000000001</v>
      </c>
      <c r="D138" s="188">
        <v>29.155991</v>
      </c>
      <c r="E138" s="188">
        <v>29.793301</v>
      </c>
      <c r="F138" s="188">
        <v>30.462975</v>
      </c>
      <c r="G138" s="188">
        <v>31.032637000000001</v>
      </c>
      <c r="H138" s="188">
        <v>31.545324000000001</v>
      </c>
      <c r="I138" s="188">
        <v>32.037101999999997</v>
      </c>
      <c r="J138" s="188">
        <v>32.510387000000001</v>
      </c>
      <c r="K138" s="188">
        <v>32.96566</v>
      </c>
      <c r="L138" s="188">
        <v>33.422984999999997</v>
      </c>
      <c r="M138" s="188">
        <v>33.914864000000001</v>
      </c>
      <c r="N138" s="188">
        <v>34.435138999999999</v>
      </c>
      <c r="O138" s="188">
        <v>34.974257999999999</v>
      </c>
      <c r="P138" s="188">
        <v>35.557986999999997</v>
      </c>
      <c r="Q138" s="188">
        <v>36.199618999999998</v>
      </c>
      <c r="R138" s="188">
        <v>36.894398000000002</v>
      </c>
      <c r="S138" s="188">
        <v>37.604773999999999</v>
      </c>
      <c r="T138" s="188">
        <v>38.307198</v>
      </c>
      <c r="U138" s="188">
        <v>38.971103999999997</v>
      </c>
      <c r="V138" s="188">
        <v>39.599685999999998</v>
      </c>
      <c r="W138" s="188">
        <v>40.223503000000001</v>
      </c>
      <c r="X138" s="188">
        <v>40.822201</v>
      </c>
      <c r="Y138" s="188">
        <v>41.415089000000002</v>
      </c>
      <c r="Z138" s="188">
        <v>42.004294999999999</v>
      </c>
      <c r="AA138" s="188">
        <v>42.601086000000002</v>
      </c>
      <c r="AB138" s="188">
        <v>43.190697</v>
      </c>
      <c r="AC138" s="188">
        <v>43.770367</v>
      </c>
      <c r="AD138" s="188">
        <v>44.350746000000001</v>
      </c>
      <c r="AE138" s="188">
        <v>44.926155000000001</v>
      </c>
      <c r="AF138" s="188">
        <v>45.495750000000001</v>
      </c>
      <c r="AG138" s="188">
        <v>46.048808999999999</v>
      </c>
      <c r="AH138" s="188">
        <v>46.607128000000003</v>
      </c>
      <c r="AI138" s="188">
        <v>47.185786999999998</v>
      </c>
      <c r="AJ138" s="188">
        <v>47.801814999999998</v>
      </c>
      <c r="AK138" s="135">
        <v>1.5570000000000001E-2</v>
      </c>
    </row>
    <row r="139" spans="1:37" ht="15" customHeight="1" x14ac:dyDescent="0.35">
      <c r="A139" s="177" t="s">
        <v>525</v>
      </c>
      <c r="B139" s="133" t="s">
        <v>465</v>
      </c>
      <c r="C139" s="188">
        <v>7.1042670000000001</v>
      </c>
      <c r="D139" s="188">
        <v>7.2614910000000004</v>
      </c>
      <c r="E139" s="188">
        <v>7.4202180000000002</v>
      </c>
      <c r="F139" s="188">
        <v>7.5870040000000003</v>
      </c>
      <c r="G139" s="188">
        <v>7.7288819999999996</v>
      </c>
      <c r="H139" s="188">
        <v>7.8565709999999997</v>
      </c>
      <c r="I139" s="188">
        <v>7.9790510000000001</v>
      </c>
      <c r="J139" s="188">
        <v>8.0969259999999998</v>
      </c>
      <c r="K139" s="188">
        <v>8.2103149999999996</v>
      </c>
      <c r="L139" s="188">
        <v>8.3242139999999996</v>
      </c>
      <c r="M139" s="188">
        <v>8.4467199999999991</v>
      </c>
      <c r="N139" s="188">
        <v>8.5762990000000006</v>
      </c>
      <c r="O139" s="188">
        <v>8.7105700000000006</v>
      </c>
      <c r="P139" s="188">
        <v>8.8559509999999992</v>
      </c>
      <c r="Q139" s="188">
        <v>9.0157539999999994</v>
      </c>
      <c r="R139" s="188">
        <v>9.1887930000000004</v>
      </c>
      <c r="S139" s="188">
        <v>9.3657170000000001</v>
      </c>
      <c r="T139" s="188">
        <v>9.5406600000000008</v>
      </c>
      <c r="U139" s="188">
        <v>9.7060099999999991</v>
      </c>
      <c r="V139" s="188">
        <v>9.8625629999999997</v>
      </c>
      <c r="W139" s="188">
        <v>10.017929000000001</v>
      </c>
      <c r="X139" s="188">
        <v>10.167038</v>
      </c>
      <c r="Y139" s="188">
        <v>10.314700999999999</v>
      </c>
      <c r="Z139" s="188">
        <v>10.461446</v>
      </c>
      <c r="AA139" s="188">
        <v>10.610080999999999</v>
      </c>
      <c r="AB139" s="188">
        <v>10.756926999999999</v>
      </c>
      <c r="AC139" s="188">
        <v>10.901299</v>
      </c>
      <c r="AD139" s="188">
        <v>11.045845</v>
      </c>
      <c r="AE139" s="188">
        <v>11.189155</v>
      </c>
      <c r="AF139" s="188">
        <v>11.331016</v>
      </c>
      <c r="AG139" s="188">
        <v>11.46876</v>
      </c>
      <c r="AH139" s="188">
        <v>11.607810000000001</v>
      </c>
      <c r="AI139" s="188">
        <v>11.751931000000001</v>
      </c>
      <c r="AJ139" s="188">
        <v>11.905358</v>
      </c>
      <c r="AK139" s="135">
        <v>1.5570000000000001E-2</v>
      </c>
    </row>
    <row r="140" spans="1:37" ht="15" customHeight="1" x14ac:dyDescent="0.35">
      <c r="A140" s="177" t="s">
        <v>526</v>
      </c>
      <c r="B140" s="133" t="s">
        <v>467</v>
      </c>
      <c r="C140" s="188">
        <v>14.962018</v>
      </c>
      <c r="D140" s="188">
        <v>15.293141</v>
      </c>
      <c r="E140" s="188">
        <v>15.627428999999999</v>
      </c>
      <c r="F140" s="188">
        <v>15.978691</v>
      </c>
      <c r="G140" s="188">
        <v>16.277495999999999</v>
      </c>
      <c r="H140" s="188">
        <v>16.546415</v>
      </c>
      <c r="I140" s="188">
        <v>16.804366999999999</v>
      </c>
      <c r="J140" s="188">
        <v>17.052617999999999</v>
      </c>
      <c r="K140" s="188">
        <v>17.291422000000001</v>
      </c>
      <c r="L140" s="188">
        <v>17.531300999999999</v>
      </c>
      <c r="M140" s="188">
        <v>17.789304999999999</v>
      </c>
      <c r="N140" s="188">
        <v>18.062204000000001</v>
      </c>
      <c r="O140" s="188">
        <v>18.344989999999999</v>
      </c>
      <c r="P140" s="188">
        <v>18.651171000000001</v>
      </c>
      <c r="Q140" s="188">
        <v>18.987725999999999</v>
      </c>
      <c r="R140" s="188">
        <v>19.352156000000001</v>
      </c>
      <c r="S140" s="188">
        <v>19.724769999999999</v>
      </c>
      <c r="T140" s="188">
        <v>20.093209999999999</v>
      </c>
      <c r="U140" s="188">
        <v>20.44145</v>
      </c>
      <c r="V140" s="188">
        <v>20.771156000000001</v>
      </c>
      <c r="W140" s="188">
        <v>21.098365999999999</v>
      </c>
      <c r="X140" s="188">
        <v>21.412400999999999</v>
      </c>
      <c r="Y140" s="188">
        <v>21.723386999999999</v>
      </c>
      <c r="Z140" s="188">
        <v>22.032442</v>
      </c>
      <c r="AA140" s="188">
        <v>22.345473999999999</v>
      </c>
      <c r="AB140" s="188">
        <v>22.654741000000001</v>
      </c>
      <c r="AC140" s="188">
        <v>22.958797000000001</v>
      </c>
      <c r="AD140" s="188">
        <v>23.263221999999999</v>
      </c>
      <c r="AE140" s="188">
        <v>23.565041000000001</v>
      </c>
      <c r="AF140" s="188">
        <v>23.863810000000001</v>
      </c>
      <c r="AG140" s="188">
        <v>24.153904000000001</v>
      </c>
      <c r="AH140" s="188">
        <v>24.446753999999999</v>
      </c>
      <c r="AI140" s="188">
        <v>24.75028</v>
      </c>
      <c r="AJ140" s="188">
        <v>25.073402000000002</v>
      </c>
      <c r="AK140" s="135">
        <v>1.5570000000000001E-2</v>
      </c>
    </row>
    <row r="141" spans="1:37" ht="15" customHeight="1" x14ac:dyDescent="0.35">
      <c r="A141" s="177" t="s">
        <v>527</v>
      </c>
      <c r="B141" s="133" t="s">
        <v>483</v>
      </c>
      <c r="C141" s="188">
        <v>395.01907299999999</v>
      </c>
      <c r="D141" s="188">
        <v>419.364014</v>
      </c>
      <c r="E141" s="188">
        <v>443.83010899999999</v>
      </c>
      <c r="F141" s="188">
        <v>468.28250100000002</v>
      </c>
      <c r="G141" s="188">
        <v>492.74688700000002</v>
      </c>
      <c r="H141" s="188">
        <v>518.55249000000003</v>
      </c>
      <c r="I141" s="188">
        <v>543.49530000000004</v>
      </c>
      <c r="J141" s="188">
        <v>569.39154099999996</v>
      </c>
      <c r="K141" s="188">
        <v>595.05621299999996</v>
      </c>
      <c r="L141" s="188">
        <v>619.97357199999999</v>
      </c>
      <c r="M141" s="188">
        <v>646.02319299999999</v>
      </c>
      <c r="N141" s="188">
        <v>673.67242399999998</v>
      </c>
      <c r="O141" s="188">
        <v>701.83978300000001</v>
      </c>
      <c r="P141" s="188">
        <v>729.84271200000001</v>
      </c>
      <c r="Q141" s="188">
        <v>758.13610800000004</v>
      </c>
      <c r="R141" s="188">
        <v>786.48413100000005</v>
      </c>
      <c r="S141" s="188">
        <v>816.240723</v>
      </c>
      <c r="T141" s="188">
        <v>846.40393100000006</v>
      </c>
      <c r="U141" s="188">
        <v>876.59204099999999</v>
      </c>
      <c r="V141" s="188">
        <v>907.09362799999997</v>
      </c>
      <c r="W141" s="188">
        <v>937.78326400000003</v>
      </c>
      <c r="X141" s="188">
        <v>968.96948199999997</v>
      </c>
      <c r="Y141" s="188">
        <v>1000.635254</v>
      </c>
      <c r="Z141" s="188">
        <v>1032.0961910000001</v>
      </c>
      <c r="AA141" s="188">
        <v>1065.3498540000001</v>
      </c>
      <c r="AB141" s="188">
        <v>1099.325439</v>
      </c>
      <c r="AC141" s="188">
        <v>1133.5277100000001</v>
      </c>
      <c r="AD141" s="188">
        <v>1167.555664</v>
      </c>
      <c r="AE141" s="188">
        <v>1201.017578</v>
      </c>
      <c r="AF141" s="188">
        <v>1234.6035159999999</v>
      </c>
      <c r="AG141" s="188">
        <v>1267.289307</v>
      </c>
      <c r="AH141" s="188">
        <v>1300.572144</v>
      </c>
      <c r="AI141" s="188">
        <v>1333.350342</v>
      </c>
      <c r="AJ141" s="188">
        <v>1364.8176269999999</v>
      </c>
      <c r="AK141" s="135">
        <v>3.7565000000000001E-2</v>
      </c>
    </row>
    <row r="142" spans="1:37" ht="15" customHeight="1" x14ac:dyDescent="0.35">
      <c r="A142" s="177" t="s">
        <v>528</v>
      </c>
      <c r="B142" s="133" t="s">
        <v>463</v>
      </c>
      <c r="C142" s="188">
        <v>307.77560399999999</v>
      </c>
      <c r="D142" s="188">
        <v>326.74374399999999</v>
      </c>
      <c r="E142" s="188">
        <v>345.80627399999997</v>
      </c>
      <c r="F142" s="188">
        <v>364.85812399999998</v>
      </c>
      <c r="G142" s="188">
        <v>383.91937300000001</v>
      </c>
      <c r="H142" s="188">
        <v>404.02554300000003</v>
      </c>
      <c r="I142" s="188">
        <v>423.45950299999998</v>
      </c>
      <c r="J142" s="188">
        <v>443.63635299999999</v>
      </c>
      <c r="K142" s="188">
        <v>463.632721</v>
      </c>
      <c r="L142" s="188">
        <v>483.04690599999998</v>
      </c>
      <c r="M142" s="188">
        <v>503.34320100000002</v>
      </c>
      <c r="N142" s="188">
        <v>524.88586399999997</v>
      </c>
      <c r="O142" s="188">
        <v>546.83221400000002</v>
      </c>
      <c r="P142" s="188">
        <v>568.65045199999997</v>
      </c>
      <c r="Q142" s="188">
        <v>590.69500700000003</v>
      </c>
      <c r="R142" s="188">
        <v>612.782104</v>
      </c>
      <c r="S142" s="188">
        <v>635.96667500000001</v>
      </c>
      <c r="T142" s="188">
        <v>659.46807899999999</v>
      </c>
      <c r="U142" s="188">
        <v>682.98889199999996</v>
      </c>
      <c r="V142" s="188">
        <v>706.75390600000003</v>
      </c>
      <c r="W142" s="188">
        <v>730.66546600000004</v>
      </c>
      <c r="X142" s="188">
        <v>754.96392800000001</v>
      </c>
      <c r="Y142" s="188">
        <v>779.63604699999996</v>
      </c>
      <c r="Z142" s="188">
        <v>804.14855999999997</v>
      </c>
      <c r="AA142" s="188">
        <v>830.057861</v>
      </c>
      <c r="AB142" s="188">
        <v>856.52966300000003</v>
      </c>
      <c r="AC142" s="188">
        <v>883.17797900000005</v>
      </c>
      <c r="AD142" s="188">
        <v>909.69061299999998</v>
      </c>
      <c r="AE142" s="188">
        <v>935.76214600000003</v>
      </c>
      <c r="AF142" s="188">
        <v>961.93035899999995</v>
      </c>
      <c r="AG142" s="188">
        <v>987.39709500000004</v>
      </c>
      <c r="AH142" s="188">
        <v>1013.329224</v>
      </c>
      <c r="AI142" s="188">
        <v>1038.8680420000001</v>
      </c>
      <c r="AJ142" s="188">
        <v>1063.3854980000001</v>
      </c>
      <c r="AK142" s="135">
        <v>3.7565000000000001E-2</v>
      </c>
    </row>
    <row r="143" spans="1:37" ht="15" customHeight="1" x14ac:dyDescent="0.35">
      <c r="A143" s="177" t="s">
        <v>529</v>
      </c>
      <c r="B143" s="133" t="s">
        <v>465</v>
      </c>
      <c r="C143" s="188">
        <v>66.401984999999996</v>
      </c>
      <c r="D143" s="188">
        <v>70.494324000000006</v>
      </c>
      <c r="E143" s="188">
        <v>74.607024999999993</v>
      </c>
      <c r="F143" s="188">
        <v>78.717421999999999</v>
      </c>
      <c r="G143" s="188">
        <v>82.829848999999996</v>
      </c>
      <c r="H143" s="188">
        <v>87.167716999999996</v>
      </c>
      <c r="I143" s="188">
        <v>91.360557999999997</v>
      </c>
      <c r="J143" s="188">
        <v>95.713684000000001</v>
      </c>
      <c r="K143" s="188">
        <v>100.027855</v>
      </c>
      <c r="L143" s="188">
        <v>104.21642300000001</v>
      </c>
      <c r="M143" s="188">
        <v>108.595314</v>
      </c>
      <c r="N143" s="188">
        <v>113.243095</v>
      </c>
      <c r="O143" s="188">
        <v>117.977982</v>
      </c>
      <c r="P143" s="188">
        <v>122.685219</v>
      </c>
      <c r="Q143" s="188">
        <v>127.441292</v>
      </c>
      <c r="R143" s="188">
        <v>132.20654300000001</v>
      </c>
      <c r="S143" s="188">
        <v>137.20855700000001</v>
      </c>
      <c r="T143" s="188">
        <v>142.27894599999999</v>
      </c>
      <c r="U143" s="188">
        <v>147.35351600000001</v>
      </c>
      <c r="V143" s="188">
        <v>152.480774</v>
      </c>
      <c r="W143" s="188">
        <v>157.63964799999999</v>
      </c>
      <c r="X143" s="188">
        <v>162.881989</v>
      </c>
      <c r="Y143" s="188">
        <v>168.20494099999999</v>
      </c>
      <c r="Z143" s="188">
        <v>173.493469</v>
      </c>
      <c r="AA143" s="188">
        <v>179.083359</v>
      </c>
      <c r="AB143" s="188">
        <v>184.794601</v>
      </c>
      <c r="AC143" s="188">
        <v>190.543915</v>
      </c>
      <c r="AD143" s="188">
        <v>196.26397700000001</v>
      </c>
      <c r="AE143" s="188">
        <v>201.88885500000001</v>
      </c>
      <c r="AF143" s="188">
        <v>207.534592</v>
      </c>
      <c r="AG143" s="188">
        <v>213.02900700000001</v>
      </c>
      <c r="AH143" s="188">
        <v>218.62380999999999</v>
      </c>
      <c r="AI143" s="188">
        <v>224.13377399999999</v>
      </c>
      <c r="AJ143" s="188">
        <v>229.42334</v>
      </c>
      <c r="AK143" s="135">
        <v>3.7565000000000001E-2</v>
      </c>
    </row>
    <row r="144" spans="1:37" ht="15" customHeight="1" x14ac:dyDescent="0.35">
      <c r="A144" s="177" t="s">
        <v>530</v>
      </c>
      <c r="B144" s="133" t="s">
        <v>467</v>
      </c>
      <c r="C144" s="188">
        <v>20.841497</v>
      </c>
      <c r="D144" s="188">
        <v>22.125955999999999</v>
      </c>
      <c r="E144" s="188">
        <v>23.416801</v>
      </c>
      <c r="F144" s="188">
        <v>24.706925999999999</v>
      </c>
      <c r="G144" s="188">
        <v>25.997689999999999</v>
      </c>
      <c r="H144" s="188">
        <v>27.359209</v>
      </c>
      <c r="I144" s="188">
        <v>28.675208999999999</v>
      </c>
      <c r="J144" s="188">
        <v>30.041519000000001</v>
      </c>
      <c r="K144" s="188">
        <v>31.395603000000001</v>
      </c>
      <c r="L144" s="188">
        <v>32.710262</v>
      </c>
      <c r="M144" s="188">
        <v>34.084656000000003</v>
      </c>
      <c r="N144" s="188">
        <v>35.543453</v>
      </c>
      <c r="O144" s="188">
        <v>37.029583000000002</v>
      </c>
      <c r="P144" s="188">
        <v>38.507038000000001</v>
      </c>
      <c r="Q144" s="188">
        <v>39.999820999999997</v>
      </c>
      <c r="R144" s="188">
        <v>41.495480000000001</v>
      </c>
      <c r="S144" s="188">
        <v>43.065460000000002</v>
      </c>
      <c r="T144" s="188">
        <v>44.656894999999999</v>
      </c>
      <c r="U144" s="188">
        <v>46.249640999999997</v>
      </c>
      <c r="V144" s="188">
        <v>47.858924999999999</v>
      </c>
      <c r="W144" s="188">
        <v>49.478133999999997</v>
      </c>
      <c r="X144" s="188">
        <v>51.123542999999998</v>
      </c>
      <c r="Y144" s="188">
        <v>52.794249999999998</v>
      </c>
      <c r="Z144" s="188">
        <v>54.454155</v>
      </c>
      <c r="AA144" s="188">
        <v>56.208641</v>
      </c>
      <c r="AB144" s="188">
        <v>58.001221000000001</v>
      </c>
      <c r="AC144" s="188">
        <v>59.805751999999998</v>
      </c>
      <c r="AD144" s="188">
        <v>61.601092999999999</v>
      </c>
      <c r="AE144" s="188">
        <v>63.366570000000003</v>
      </c>
      <c r="AF144" s="188">
        <v>65.138587999999999</v>
      </c>
      <c r="AG144" s="188">
        <v>66.863112999999998</v>
      </c>
      <c r="AH144" s="188">
        <v>68.619147999999996</v>
      </c>
      <c r="AI144" s="188">
        <v>70.348549000000006</v>
      </c>
      <c r="AJ144" s="188">
        <v>72.008780999999999</v>
      </c>
      <c r="AK144" s="135">
        <v>3.7565000000000001E-2</v>
      </c>
    </row>
    <row r="145" spans="1:37" ht="15" customHeight="1" x14ac:dyDescent="0.35">
      <c r="A145" s="177" t="s">
        <v>531</v>
      </c>
      <c r="B145" s="133" t="s">
        <v>485</v>
      </c>
      <c r="C145" s="188">
        <v>70.226241999999999</v>
      </c>
      <c r="D145" s="188">
        <v>71.667113999999998</v>
      </c>
      <c r="E145" s="188">
        <v>72.628142999999994</v>
      </c>
      <c r="F145" s="188">
        <v>73.109634</v>
      </c>
      <c r="G145" s="188">
        <v>73.988631999999996</v>
      </c>
      <c r="H145" s="188">
        <v>74.764770999999996</v>
      </c>
      <c r="I145" s="188">
        <v>75.529678000000004</v>
      </c>
      <c r="J145" s="188">
        <v>76.339309999999998</v>
      </c>
      <c r="K145" s="188">
        <v>77.097106999999994</v>
      </c>
      <c r="L145" s="188">
        <v>77.785781999999998</v>
      </c>
      <c r="M145" s="188">
        <v>78.487846000000005</v>
      </c>
      <c r="N145" s="188">
        <v>79.230216999999996</v>
      </c>
      <c r="O145" s="188">
        <v>79.918777000000006</v>
      </c>
      <c r="P145" s="188">
        <v>80.478401000000005</v>
      </c>
      <c r="Q145" s="188">
        <v>80.925858000000005</v>
      </c>
      <c r="R145" s="188">
        <v>81.326569000000006</v>
      </c>
      <c r="S145" s="188">
        <v>81.775283999999999</v>
      </c>
      <c r="T145" s="188">
        <v>82.294235</v>
      </c>
      <c r="U145" s="188">
        <v>82.824036000000007</v>
      </c>
      <c r="V145" s="188">
        <v>83.283630000000002</v>
      </c>
      <c r="W145" s="188">
        <v>83.654983999999999</v>
      </c>
      <c r="X145" s="188">
        <v>83.987235999999996</v>
      </c>
      <c r="Y145" s="188">
        <v>84.279670999999993</v>
      </c>
      <c r="Z145" s="188">
        <v>84.591682000000006</v>
      </c>
      <c r="AA145" s="188">
        <v>84.980339000000001</v>
      </c>
      <c r="AB145" s="188">
        <v>85.438118000000003</v>
      </c>
      <c r="AC145" s="188">
        <v>85.934273000000005</v>
      </c>
      <c r="AD145" s="188">
        <v>86.421509</v>
      </c>
      <c r="AE145" s="188">
        <v>86.888260000000002</v>
      </c>
      <c r="AF145" s="188">
        <v>87.356346000000002</v>
      </c>
      <c r="AG145" s="188">
        <v>87.820114000000004</v>
      </c>
      <c r="AH145" s="188">
        <v>88.306976000000006</v>
      </c>
      <c r="AI145" s="188">
        <v>88.852363999999994</v>
      </c>
      <c r="AJ145" s="188">
        <v>89.458281999999997</v>
      </c>
      <c r="AK145" s="135">
        <v>6.953E-3</v>
      </c>
    </row>
    <row r="146" spans="1:37" ht="15" customHeight="1" x14ac:dyDescent="0.35">
      <c r="A146" s="177" t="s">
        <v>532</v>
      </c>
      <c r="B146" s="133" t="s">
        <v>463</v>
      </c>
      <c r="C146" s="188">
        <v>33.431052999999999</v>
      </c>
      <c r="D146" s="188">
        <v>34.116978000000003</v>
      </c>
      <c r="E146" s="188">
        <v>34.574471000000003</v>
      </c>
      <c r="F146" s="188">
        <v>34.803688000000001</v>
      </c>
      <c r="G146" s="188">
        <v>35.222133999999997</v>
      </c>
      <c r="H146" s="188">
        <v>35.591610000000003</v>
      </c>
      <c r="I146" s="188">
        <v>35.955742000000001</v>
      </c>
      <c r="J146" s="188">
        <v>36.341166999999999</v>
      </c>
      <c r="K146" s="188">
        <v>36.701915999999997</v>
      </c>
      <c r="L146" s="188">
        <v>37.029758000000001</v>
      </c>
      <c r="M146" s="188">
        <v>37.363971999999997</v>
      </c>
      <c r="N146" s="188">
        <v>37.717376999999999</v>
      </c>
      <c r="O146" s="188">
        <v>38.045161999999998</v>
      </c>
      <c r="P146" s="188">
        <v>38.311573000000003</v>
      </c>
      <c r="Q146" s="188">
        <v>38.524582000000002</v>
      </c>
      <c r="R146" s="188">
        <v>38.715342999999997</v>
      </c>
      <c r="S146" s="188">
        <v>38.928950999999998</v>
      </c>
      <c r="T146" s="188">
        <v>39.175995</v>
      </c>
      <c r="U146" s="188">
        <v>39.428207</v>
      </c>
      <c r="V146" s="188">
        <v>39.646996000000001</v>
      </c>
      <c r="W146" s="188">
        <v>39.823779999999999</v>
      </c>
      <c r="X146" s="188">
        <v>39.981949</v>
      </c>
      <c r="Y146" s="188">
        <v>40.121161999999998</v>
      </c>
      <c r="Z146" s="188">
        <v>40.269691000000002</v>
      </c>
      <c r="AA146" s="188">
        <v>40.454712000000001</v>
      </c>
      <c r="AB146" s="188">
        <v>40.672634000000002</v>
      </c>
      <c r="AC146" s="188">
        <v>40.908833000000001</v>
      </c>
      <c r="AD146" s="188">
        <v>41.140780999999997</v>
      </c>
      <c r="AE146" s="188">
        <v>41.362971999999999</v>
      </c>
      <c r="AF146" s="188">
        <v>41.585804000000003</v>
      </c>
      <c r="AG146" s="188">
        <v>41.806579999999997</v>
      </c>
      <c r="AH146" s="188">
        <v>42.038348999999997</v>
      </c>
      <c r="AI146" s="188">
        <v>42.297977000000003</v>
      </c>
      <c r="AJ146" s="188">
        <v>42.586426000000003</v>
      </c>
      <c r="AK146" s="135">
        <v>6.953E-3</v>
      </c>
    </row>
    <row r="147" spans="1:37" ht="15" customHeight="1" x14ac:dyDescent="0.35">
      <c r="A147" s="177" t="s">
        <v>533</v>
      </c>
      <c r="B147" s="133" t="s">
        <v>465</v>
      </c>
      <c r="C147" s="188">
        <v>30.697699</v>
      </c>
      <c r="D147" s="188">
        <v>31.327539000000002</v>
      </c>
      <c r="E147" s="188">
        <v>31.747633</v>
      </c>
      <c r="F147" s="188">
        <v>31.958106999999998</v>
      </c>
      <c r="G147" s="188">
        <v>32.342339000000003</v>
      </c>
      <c r="H147" s="188">
        <v>32.681606000000002</v>
      </c>
      <c r="I147" s="188">
        <v>33.015968000000001</v>
      </c>
      <c r="J147" s="188">
        <v>33.369880999999999</v>
      </c>
      <c r="K147" s="188">
        <v>33.701134000000003</v>
      </c>
      <c r="L147" s="188">
        <v>34.002170999999997</v>
      </c>
      <c r="M147" s="188">
        <v>34.309058999999998</v>
      </c>
      <c r="N147" s="188">
        <v>34.633567999999997</v>
      </c>
      <c r="O147" s="188">
        <v>34.934555000000003</v>
      </c>
      <c r="P147" s="188">
        <v>35.179183999999999</v>
      </c>
      <c r="Q147" s="188">
        <v>35.374778999999997</v>
      </c>
      <c r="R147" s="188">
        <v>35.549937999999997</v>
      </c>
      <c r="S147" s="188">
        <v>35.746082000000001</v>
      </c>
      <c r="T147" s="188">
        <v>35.972926999999999</v>
      </c>
      <c r="U147" s="188">
        <v>36.204521</v>
      </c>
      <c r="V147" s="188">
        <v>36.405417999999997</v>
      </c>
      <c r="W147" s="188">
        <v>36.567748999999999</v>
      </c>
      <c r="X147" s="188">
        <v>36.712986000000001</v>
      </c>
      <c r="Y147" s="188">
        <v>36.840815999999997</v>
      </c>
      <c r="Z147" s="188">
        <v>36.977203000000003</v>
      </c>
      <c r="AA147" s="188">
        <v>37.147095</v>
      </c>
      <c r="AB147" s="188">
        <v>37.347202000000003</v>
      </c>
      <c r="AC147" s="188">
        <v>37.564087000000001</v>
      </c>
      <c r="AD147" s="188">
        <v>37.777068999999997</v>
      </c>
      <c r="AE147" s="188">
        <v>37.981093999999999</v>
      </c>
      <c r="AF147" s="188">
        <v>38.185707000000001</v>
      </c>
      <c r="AG147" s="188">
        <v>38.388435000000001</v>
      </c>
      <c r="AH147" s="188">
        <v>38.601253999999997</v>
      </c>
      <c r="AI147" s="188">
        <v>38.839652999999998</v>
      </c>
      <c r="AJ147" s="188">
        <v>39.104519000000003</v>
      </c>
      <c r="AK147" s="135">
        <v>6.953E-3</v>
      </c>
    </row>
    <row r="148" spans="1:37" ht="15" customHeight="1" x14ac:dyDescent="0.35">
      <c r="A148" s="177" t="s">
        <v>534</v>
      </c>
      <c r="B148" s="133" t="s">
        <v>467</v>
      </c>
      <c r="C148" s="188">
        <v>6.0974880000000002</v>
      </c>
      <c r="D148" s="188">
        <v>6.2225929999999998</v>
      </c>
      <c r="E148" s="188">
        <v>6.3060359999999998</v>
      </c>
      <c r="F148" s="188">
        <v>6.3478430000000001</v>
      </c>
      <c r="G148" s="188">
        <v>6.4241630000000001</v>
      </c>
      <c r="H148" s="188">
        <v>6.4915520000000004</v>
      </c>
      <c r="I148" s="188">
        <v>6.5579669999999997</v>
      </c>
      <c r="J148" s="188">
        <v>6.6282639999999997</v>
      </c>
      <c r="K148" s="188">
        <v>6.6940609999999996</v>
      </c>
      <c r="L148" s="188">
        <v>6.7538559999999999</v>
      </c>
      <c r="M148" s="188">
        <v>6.814813</v>
      </c>
      <c r="N148" s="188">
        <v>6.87927</v>
      </c>
      <c r="O148" s="188">
        <v>6.9390549999999998</v>
      </c>
      <c r="P148" s="188">
        <v>6.9876459999999998</v>
      </c>
      <c r="Q148" s="188">
        <v>7.026497</v>
      </c>
      <c r="R148" s="188">
        <v>7.0612890000000004</v>
      </c>
      <c r="S148" s="188">
        <v>7.1002489999999998</v>
      </c>
      <c r="T148" s="188">
        <v>7.145308</v>
      </c>
      <c r="U148" s="188">
        <v>7.1913090000000004</v>
      </c>
      <c r="V148" s="188">
        <v>7.2312139999999996</v>
      </c>
      <c r="W148" s="188">
        <v>7.2634569999999998</v>
      </c>
      <c r="X148" s="188">
        <v>7.2923049999999998</v>
      </c>
      <c r="Y148" s="188">
        <v>7.3176969999999999</v>
      </c>
      <c r="Z148" s="188">
        <v>7.3447870000000002</v>
      </c>
      <c r="AA148" s="188">
        <v>7.3785319999999999</v>
      </c>
      <c r="AB148" s="188">
        <v>7.4182800000000002</v>
      </c>
      <c r="AC148" s="188">
        <v>7.46136</v>
      </c>
      <c r="AD148" s="188">
        <v>7.5036649999999998</v>
      </c>
      <c r="AE148" s="188">
        <v>7.5441900000000004</v>
      </c>
      <c r="AF148" s="188">
        <v>7.5848319999999996</v>
      </c>
      <c r="AG148" s="188">
        <v>7.6250999999999998</v>
      </c>
      <c r="AH148" s="188">
        <v>7.6673730000000004</v>
      </c>
      <c r="AI148" s="188">
        <v>7.7147259999999998</v>
      </c>
      <c r="AJ148" s="188">
        <v>7.7673360000000002</v>
      </c>
      <c r="AK148" s="135">
        <v>6.953E-3</v>
      </c>
    </row>
    <row r="149" spans="1:37" ht="15" customHeight="1" x14ac:dyDescent="0.35">
      <c r="A149" s="177" t="s">
        <v>535</v>
      </c>
      <c r="B149" s="133" t="s">
        <v>487</v>
      </c>
      <c r="C149" s="188">
        <v>225.482834</v>
      </c>
      <c r="D149" s="188">
        <v>236.33403000000001</v>
      </c>
      <c r="E149" s="188">
        <v>247.455612</v>
      </c>
      <c r="F149" s="188">
        <v>258.73767099999998</v>
      </c>
      <c r="G149" s="188">
        <v>270.37478599999997</v>
      </c>
      <c r="H149" s="188">
        <v>282.69927999999999</v>
      </c>
      <c r="I149" s="188">
        <v>295.657196</v>
      </c>
      <c r="J149" s="188">
        <v>309.11077899999998</v>
      </c>
      <c r="K149" s="188">
        <v>322.798248</v>
      </c>
      <c r="L149" s="188">
        <v>336.60000600000001</v>
      </c>
      <c r="M149" s="188">
        <v>350.98336799999998</v>
      </c>
      <c r="N149" s="188">
        <v>365.98098800000002</v>
      </c>
      <c r="O149" s="188">
        <v>381.221405</v>
      </c>
      <c r="P149" s="188">
        <v>396.72869900000001</v>
      </c>
      <c r="Q149" s="188">
        <v>412.496399</v>
      </c>
      <c r="R149" s="188">
        <v>428.514343</v>
      </c>
      <c r="S149" s="188">
        <v>445.13445999999999</v>
      </c>
      <c r="T149" s="188">
        <v>462.35125699999998</v>
      </c>
      <c r="U149" s="188">
        <v>479.925995</v>
      </c>
      <c r="V149" s="188">
        <v>497.88192700000002</v>
      </c>
      <c r="W149" s="188">
        <v>516.25817900000004</v>
      </c>
      <c r="X149" s="188">
        <v>535.24230999999997</v>
      </c>
      <c r="Y149" s="188">
        <v>554.55902100000003</v>
      </c>
      <c r="Z149" s="188">
        <v>574.38983199999996</v>
      </c>
      <c r="AA149" s="188">
        <v>594.85827600000005</v>
      </c>
      <c r="AB149" s="188">
        <v>615.67114300000003</v>
      </c>
      <c r="AC149" s="188">
        <v>636.96783400000004</v>
      </c>
      <c r="AD149" s="188">
        <v>658.66699200000005</v>
      </c>
      <c r="AE149" s="188">
        <v>680.97070299999996</v>
      </c>
      <c r="AF149" s="188">
        <v>703.61224400000003</v>
      </c>
      <c r="AG149" s="188">
        <v>726.25390600000003</v>
      </c>
      <c r="AH149" s="188">
        <v>749.59570299999996</v>
      </c>
      <c r="AI149" s="188">
        <v>774.02710000000002</v>
      </c>
      <c r="AJ149" s="188">
        <v>798.98309300000005</v>
      </c>
      <c r="AK149" s="135">
        <v>3.8799E-2</v>
      </c>
    </row>
    <row r="150" spans="1:37" ht="15" customHeight="1" x14ac:dyDescent="0.35">
      <c r="A150" s="177" t="s">
        <v>536</v>
      </c>
      <c r="B150" s="133" t="s">
        <v>463</v>
      </c>
      <c r="C150" s="188">
        <v>134.968887</v>
      </c>
      <c r="D150" s="188">
        <v>141.46417199999999</v>
      </c>
      <c r="E150" s="188">
        <v>148.12129200000001</v>
      </c>
      <c r="F150" s="188">
        <v>154.874481</v>
      </c>
      <c r="G150" s="188">
        <v>161.84019499999999</v>
      </c>
      <c r="H150" s="188">
        <v>169.21734599999999</v>
      </c>
      <c r="I150" s="188">
        <v>176.97366299999999</v>
      </c>
      <c r="J150" s="188">
        <v>185.02668800000001</v>
      </c>
      <c r="K150" s="188">
        <v>193.21966599999999</v>
      </c>
      <c r="L150" s="188">
        <v>201.48109400000001</v>
      </c>
      <c r="M150" s="188">
        <v>210.09065200000001</v>
      </c>
      <c r="N150" s="188">
        <v>219.06788599999999</v>
      </c>
      <c r="O150" s="188">
        <v>228.19044500000001</v>
      </c>
      <c r="P150" s="188">
        <v>237.47277800000001</v>
      </c>
      <c r="Q150" s="188">
        <v>246.910965</v>
      </c>
      <c r="R150" s="188">
        <v>256.49893200000002</v>
      </c>
      <c r="S150" s="188">
        <v>266.44735700000001</v>
      </c>
      <c r="T150" s="188">
        <v>276.75292999999999</v>
      </c>
      <c r="U150" s="188">
        <v>287.27276599999999</v>
      </c>
      <c r="V150" s="188">
        <v>298.020782</v>
      </c>
      <c r="W150" s="188">
        <v>309.02038599999997</v>
      </c>
      <c r="X150" s="188">
        <v>320.38388099999997</v>
      </c>
      <c r="Y150" s="188">
        <v>331.94641100000001</v>
      </c>
      <c r="Z150" s="188">
        <v>343.81664999999998</v>
      </c>
      <c r="AA150" s="188">
        <v>356.06863399999997</v>
      </c>
      <c r="AB150" s="188">
        <v>368.52673299999998</v>
      </c>
      <c r="AC150" s="188">
        <v>381.274475</v>
      </c>
      <c r="AD150" s="188">
        <v>394.26309199999997</v>
      </c>
      <c r="AE150" s="188">
        <v>407.61352499999998</v>
      </c>
      <c r="AF150" s="188">
        <v>421.16626000000002</v>
      </c>
      <c r="AG150" s="188">
        <v>434.719086</v>
      </c>
      <c r="AH150" s="188">
        <v>448.69091800000001</v>
      </c>
      <c r="AI150" s="188">
        <v>463.31497200000001</v>
      </c>
      <c r="AJ150" s="188">
        <v>478.25308200000001</v>
      </c>
      <c r="AK150" s="135">
        <v>3.8799E-2</v>
      </c>
    </row>
    <row r="151" spans="1:37" ht="15" customHeight="1" x14ac:dyDescent="0.35">
      <c r="A151" s="177" t="s">
        <v>537</v>
      </c>
      <c r="B151" s="133" t="s">
        <v>465</v>
      </c>
      <c r="C151" s="188">
        <v>52.475174000000003</v>
      </c>
      <c r="D151" s="188">
        <v>55.000503999999999</v>
      </c>
      <c r="E151" s="188">
        <v>57.588757000000001</v>
      </c>
      <c r="F151" s="188">
        <v>60.214362999999999</v>
      </c>
      <c r="G151" s="188">
        <v>62.922592000000002</v>
      </c>
      <c r="H151" s="188">
        <v>65.790786999999995</v>
      </c>
      <c r="I151" s="188">
        <v>68.806404000000001</v>
      </c>
      <c r="J151" s="188">
        <v>71.937377999999995</v>
      </c>
      <c r="K151" s="188">
        <v>75.122765000000001</v>
      </c>
      <c r="L151" s="188">
        <v>78.334762999999995</v>
      </c>
      <c r="M151" s="188">
        <v>81.682097999999996</v>
      </c>
      <c r="N151" s="188">
        <v>85.172400999999994</v>
      </c>
      <c r="O151" s="188">
        <v>88.719207999999995</v>
      </c>
      <c r="P151" s="188">
        <v>92.328125</v>
      </c>
      <c r="Q151" s="188">
        <v>95.997642999999997</v>
      </c>
      <c r="R151" s="188">
        <v>99.725395000000006</v>
      </c>
      <c r="S151" s="188">
        <v>103.59328499999999</v>
      </c>
      <c r="T151" s="188">
        <v>107.600037</v>
      </c>
      <c r="U151" s="188">
        <v>111.690102</v>
      </c>
      <c r="V151" s="188">
        <v>115.868866</v>
      </c>
      <c r="W151" s="188">
        <v>120.145454</v>
      </c>
      <c r="X151" s="188">
        <v>124.563515</v>
      </c>
      <c r="Y151" s="188">
        <v>129.058975</v>
      </c>
      <c r="Z151" s="188">
        <v>133.674057</v>
      </c>
      <c r="AA151" s="188">
        <v>138.437546</v>
      </c>
      <c r="AB151" s="188">
        <v>143.28118900000001</v>
      </c>
      <c r="AC151" s="188">
        <v>148.23744199999999</v>
      </c>
      <c r="AD151" s="188">
        <v>153.28735399999999</v>
      </c>
      <c r="AE151" s="188">
        <v>158.47795099999999</v>
      </c>
      <c r="AF151" s="188">
        <v>163.747162</v>
      </c>
      <c r="AG151" s="188">
        <v>169.01641799999999</v>
      </c>
      <c r="AH151" s="188">
        <v>174.44859299999999</v>
      </c>
      <c r="AI151" s="188">
        <v>180.134354</v>
      </c>
      <c r="AJ151" s="188">
        <v>185.94220000000001</v>
      </c>
      <c r="AK151" s="135">
        <v>3.8799E-2</v>
      </c>
    </row>
    <row r="152" spans="1:37" ht="15" customHeight="1" x14ac:dyDescent="0.35">
      <c r="A152" s="177" t="s">
        <v>538</v>
      </c>
      <c r="B152" s="133" t="s">
        <v>467</v>
      </c>
      <c r="C152" s="188">
        <v>38.038769000000002</v>
      </c>
      <c r="D152" s="188">
        <v>39.869357999999998</v>
      </c>
      <c r="E152" s="188">
        <v>41.745559999999998</v>
      </c>
      <c r="F152" s="188">
        <v>43.648837999999998</v>
      </c>
      <c r="G152" s="188">
        <v>45.612006999999998</v>
      </c>
      <c r="H152" s="188">
        <v>47.691135000000003</v>
      </c>
      <c r="I152" s="188">
        <v>49.877128999999996</v>
      </c>
      <c r="J152" s="188">
        <v>52.146740000000001</v>
      </c>
      <c r="K152" s="188">
        <v>54.455798999999999</v>
      </c>
      <c r="L152" s="188">
        <v>56.784142000000003</v>
      </c>
      <c r="M152" s="188">
        <v>59.210597999999997</v>
      </c>
      <c r="N152" s="188">
        <v>61.740692000000003</v>
      </c>
      <c r="O152" s="188">
        <v>64.311736999999994</v>
      </c>
      <c r="P152" s="188">
        <v>66.927811000000005</v>
      </c>
      <c r="Q152" s="188">
        <v>69.587806999999998</v>
      </c>
      <c r="R152" s="188">
        <v>72.290024000000003</v>
      </c>
      <c r="S152" s="188">
        <v>75.093818999999996</v>
      </c>
      <c r="T152" s="188">
        <v>77.998276000000004</v>
      </c>
      <c r="U152" s="188">
        <v>80.963127</v>
      </c>
      <c r="V152" s="188">
        <v>83.992271000000002</v>
      </c>
      <c r="W152" s="188">
        <v>87.092331000000001</v>
      </c>
      <c r="X152" s="188">
        <v>90.294944999999998</v>
      </c>
      <c r="Y152" s="188">
        <v>93.553657999999999</v>
      </c>
      <c r="Z152" s="188">
        <v>96.899085999999997</v>
      </c>
      <c r="AA152" s="188">
        <v>100.352104</v>
      </c>
      <c r="AB152" s="188">
        <v>103.86322</v>
      </c>
      <c r="AC152" s="188">
        <v>107.455956</v>
      </c>
      <c r="AD152" s="188">
        <v>111.116585</v>
      </c>
      <c r="AE152" s="188">
        <v>114.879204</v>
      </c>
      <c r="AF152" s="188">
        <v>118.698807</v>
      </c>
      <c r="AG152" s="188">
        <v>122.518433</v>
      </c>
      <c r="AH152" s="188">
        <v>126.456192</v>
      </c>
      <c r="AI152" s="188">
        <v>130.57772800000001</v>
      </c>
      <c r="AJ152" s="188">
        <v>134.78779599999999</v>
      </c>
      <c r="AK152" s="135">
        <v>3.8799E-2</v>
      </c>
    </row>
    <row r="153" spans="1:37" ht="15" customHeight="1" x14ac:dyDescent="0.35">
      <c r="A153" s="177" t="s">
        <v>539</v>
      </c>
      <c r="B153" s="133" t="s">
        <v>489</v>
      </c>
      <c r="C153" s="188">
        <v>54.996986</v>
      </c>
      <c r="D153" s="188">
        <v>58.892989999999998</v>
      </c>
      <c r="E153" s="188">
        <v>62.789172999999998</v>
      </c>
      <c r="F153" s="188">
        <v>66.758041000000006</v>
      </c>
      <c r="G153" s="188">
        <v>70.778075999999999</v>
      </c>
      <c r="H153" s="188">
        <v>74.987656000000001</v>
      </c>
      <c r="I153" s="188">
        <v>79.527237</v>
      </c>
      <c r="J153" s="188">
        <v>84.399590000000003</v>
      </c>
      <c r="K153" s="188">
        <v>89.486664000000005</v>
      </c>
      <c r="L153" s="188">
        <v>94.798332000000002</v>
      </c>
      <c r="M153" s="188">
        <v>100.394485</v>
      </c>
      <c r="N153" s="188">
        <v>106.23336</v>
      </c>
      <c r="O153" s="188">
        <v>112.25758399999999</v>
      </c>
      <c r="P153" s="188">
        <v>118.47949199999999</v>
      </c>
      <c r="Q153" s="188">
        <v>124.92057</v>
      </c>
      <c r="R153" s="188">
        <v>131.633026</v>
      </c>
      <c r="S153" s="188">
        <v>138.669693</v>
      </c>
      <c r="T153" s="188">
        <v>145.99121099999999</v>
      </c>
      <c r="U153" s="188">
        <v>153.56544500000001</v>
      </c>
      <c r="V153" s="188">
        <v>161.44944799999999</v>
      </c>
      <c r="W153" s="188">
        <v>169.63758899999999</v>
      </c>
      <c r="X153" s="188">
        <v>178.12756300000001</v>
      </c>
      <c r="Y153" s="188">
        <v>186.85192900000001</v>
      </c>
      <c r="Z153" s="188">
        <v>195.90733299999999</v>
      </c>
      <c r="AA153" s="188">
        <v>205.31163000000001</v>
      </c>
      <c r="AB153" s="188">
        <v>214.96975699999999</v>
      </c>
      <c r="AC153" s="188">
        <v>224.913239</v>
      </c>
      <c r="AD153" s="188">
        <v>235.10389699999999</v>
      </c>
      <c r="AE153" s="188">
        <v>245.611008</v>
      </c>
      <c r="AF153" s="188">
        <v>256.37222300000002</v>
      </c>
      <c r="AG153" s="188">
        <v>267.331726</v>
      </c>
      <c r="AH153" s="188">
        <v>278.59997600000003</v>
      </c>
      <c r="AI153" s="188">
        <v>290.28976399999999</v>
      </c>
      <c r="AJ153" s="188">
        <v>302.27984600000002</v>
      </c>
      <c r="AK153" s="135">
        <v>5.2442000000000003E-2</v>
      </c>
    </row>
    <row r="154" spans="1:37" ht="15" customHeight="1" x14ac:dyDescent="0.35">
      <c r="A154" s="177" t="s">
        <v>540</v>
      </c>
      <c r="B154" s="133" t="s">
        <v>463</v>
      </c>
      <c r="C154" s="188">
        <v>39.756858999999999</v>
      </c>
      <c r="D154" s="188">
        <v>42.573245999999997</v>
      </c>
      <c r="E154" s="188">
        <v>45.389763000000002</v>
      </c>
      <c r="F154" s="188">
        <v>48.258823</v>
      </c>
      <c r="G154" s="188">
        <v>51.164875000000002</v>
      </c>
      <c r="H154" s="188">
        <v>54.207946999999997</v>
      </c>
      <c r="I154" s="188">
        <v>57.489570999999998</v>
      </c>
      <c r="J154" s="188">
        <v>61.011752999999999</v>
      </c>
      <c r="K154" s="188">
        <v>64.689155999999997</v>
      </c>
      <c r="L154" s="188">
        <v>68.528914999999998</v>
      </c>
      <c r="M154" s="188">
        <v>72.574325999999999</v>
      </c>
      <c r="N154" s="188">
        <v>76.795197000000002</v>
      </c>
      <c r="O154" s="188">
        <v>81.150063000000003</v>
      </c>
      <c r="P154" s="188">
        <v>85.647827000000007</v>
      </c>
      <c r="Q154" s="188">
        <v>90.304023999999998</v>
      </c>
      <c r="R154" s="188">
        <v>95.156402999999997</v>
      </c>
      <c r="S154" s="188">
        <v>100.243149</v>
      </c>
      <c r="T154" s="188">
        <v>105.53581200000001</v>
      </c>
      <c r="U154" s="188">
        <v>111.011177</v>
      </c>
      <c r="V154" s="188">
        <v>116.710442</v>
      </c>
      <c r="W154" s="188">
        <v>122.629593</v>
      </c>
      <c r="X154" s="188">
        <v>128.766907</v>
      </c>
      <c r="Y154" s="188">
        <v>135.07368500000001</v>
      </c>
      <c r="Z154" s="188">
        <v>141.61975100000001</v>
      </c>
      <c r="AA154" s="188">
        <v>148.41804500000001</v>
      </c>
      <c r="AB154" s="188">
        <v>155.39982599999999</v>
      </c>
      <c r="AC154" s="188">
        <v>162.58789100000001</v>
      </c>
      <c r="AD154" s="188">
        <v>169.95463599999999</v>
      </c>
      <c r="AE154" s="188">
        <v>177.55012500000001</v>
      </c>
      <c r="AF154" s="188">
        <v>185.32933</v>
      </c>
      <c r="AG154" s="188">
        <v>193.251846</v>
      </c>
      <c r="AH154" s="188">
        <v>201.397583</v>
      </c>
      <c r="AI154" s="188">
        <v>209.848038</v>
      </c>
      <c r="AJ154" s="188">
        <v>218.51554899999999</v>
      </c>
      <c r="AK154" s="135">
        <v>5.2442000000000003E-2</v>
      </c>
    </row>
    <row r="155" spans="1:37" ht="15" customHeight="1" x14ac:dyDescent="0.35">
      <c r="A155" s="177" t="s">
        <v>541</v>
      </c>
      <c r="B155" s="133" t="s">
        <v>465</v>
      </c>
      <c r="C155" s="188">
        <v>7.7857180000000001</v>
      </c>
      <c r="D155" s="188">
        <v>8.3372600000000006</v>
      </c>
      <c r="E155" s="188">
        <v>8.8888280000000002</v>
      </c>
      <c r="F155" s="188">
        <v>9.4506859999999993</v>
      </c>
      <c r="G155" s="188">
        <v>10.019787000000001</v>
      </c>
      <c r="H155" s="188">
        <v>10.615724</v>
      </c>
      <c r="I155" s="188">
        <v>11.258373000000001</v>
      </c>
      <c r="J155" s="188">
        <v>11.948134</v>
      </c>
      <c r="K155" s="188">
        <v>12.668291999999999</v>
      </c>
      <c r="L155" s="188">
        <v>13.420245</v>
      </c>
      <c r="M155" s="188">
        <v>14.212471000000001</v>
      </c>
      <c r="N155" s="188">
        <v>15.039059</v>
      </c>
      <c r="O155" s="188">
        <v>15.891887000000001</v>
      </c>
      <c r="P155" s="188">
        <v>16.772698999999999</v>
      </c>
      <c r="Q155" s="188">
        <v>17.684538</v>
      </c>
      <c r="R155" s="188">
        <v>18.634792000000001</v>
      </c>
      <c r="S155" s="188">
        <v>19.630949000000001</v>
      </c>
      <c r="T155" s="188">
        <v>20.667431000000001</v>
      </c>
      <c r="U155" s="188">
        <v>21.739685000000001</v>
      </c>
      <c r="V155" s="188">
        <v>22.855795000000001</v>
      </c>
      <c r="W155" s="188">
        <v>24.014959000000001</v>
      </c>
      <c r="X155" s="188">
        <v>25.216851999999999</v>
      </c>
      <c r="Y155" s="188">
        <v>26.451929</v>
      </c>
      <c r="Z155" s="188">
        <v>27.733865999999999</v>
      </c>
      <c r="AA155" s="188">
        <v>29.065197000000001</v>
      </c>
      <c r="AB155" s="188">
        <v>30.432465000000001</v>
      </c>
      <c r="AC155" s="188">
        <v>31.840126000000001</v>
      </c>
      <c r="AD155" s="188">
        <v>33.282780000000002</v>
      </c>
      <c r="AE155" s="188">
        <v>34.770229</v>
      </c>
      <c r="AF155" s="188">
        <v>36.293658999999998</v>
      </c>
      <c r="AG155" s="188">
        <v>37.845149999999997</v>
      </c>
      <c r="AH155" s="188">
        <v>39.440356999999999</v>
      </c>
      <c r="AI155" s="188">
        <v>41.095238000000002</v>
      </c>
      <c r="AJ155" s="188">
        <v>42.792622000000001</v>
      </c>
      <c r="AK155" s="135">
        <v>5.2442000000000003E-2</v>
      </c>
    </row>
    <row r="156" spans="1:37" ht="15" customHeight="1" x14ac:dyDescent="0.35">
      <c r="A156" s="177" t="s">
        <v>542</v>
      </c>
      <c r="B156" s="133" t="s">
        <v>467</v>
      </c>
      <c r="C156" s="188">
        <v>7.4544119999999996</v>
      </c>
      <c r="D156" s="188">
        <v>7.9824840000000004</v>
      </c>
      <c r="E156" s="188">
        <v>8.5105810000000002</v>
      </c>
      <c r="F156" s="188">
        <v>9.0485299999999995</v>
      </c>
      <c r="G156" s="188">
        <v>9.593413</v>
      </c>
      <c r="H156" s="188">
        <v>10.163989000000001</v>
      </c>
      <c r="I156" s="188">
        <v>10.779294999999999</v>
      </c>
      <c r="J156" s="188">
        <v>11.439703</v>
      </c>
      <c r="K156" s="188">
        <v>12.129216</v>
      </c>
      <c r="L156" s="188">
        <v>12.849171999999999</v>
      </c>
      <c r="M156" s="188">
        <v>13.607685999999999</v>
      </c>
      <c r="N156" s="188">
        <v>14.399099</v>
      </c>
      <c r="O156" s="188">
        <v>15.215636</v>
      </c>
      <c r="P156" s="188">
        <v>16.058968</v>
      </c>
      <c r="Q156" s="188">
        <v>16.932005</v>
      </c>
      <c r="R156" s="188">
        <v>17.841825</v>
      </c>
      <c r="S156" s="188">
        <v>18.795591000000002</v>
      </c>
      <c r="T156" s="188">
        <v>19.787966000000001</v>
      </c>
      <c r="U156" s="188">
        <v>20.814594</v>
      </c>
      <c r="V156" s="188">
        <v>21.883209000000001</v>
      </c>
      <c r="W156" s="188">
        <v>22.993046</v>
      </c>
      <c r="X156" s="188">
        <v>24.143795000000001</v>
      </c>
      <c r="Y156" s="188">
        <v>25.326315000000001</v>
      </c>
      <c r="Z156" s="188">
        <v>26.553705000000001</v>
      </c>
      <c r="AA156" s="188">
        <v>27.828382000000001</v>
      </c>
      <c r="AB156" s="188">
        <v>29.137466</v>
      </c>
      <c r="AC156" s="188">
        <v>30.485227999999999</v>
      </c>
      <c r="AD156" s="188">
        <v>31.866491</v>
      </c>
      <c r="AE156" s="188">
        <v>33.290646000000002</v>
      </c>
      <c r="AF156" s="188">
        <v>34.749248999999999</v>
      </c>
      <c r="AG156" s="188">
        <v>36.234721999999998</v>
      </c>
      <c r="AH156" s="188">
        <v>37.762047000000003</v>
      </c>
      <c r="AI156" s="188">
        <v>39.346504000000003</v>
      </c>
      <c r="AJ156" s="188">
        <v>40.971668000000001</v>
      </c>
      <c r="AK156" s="135">
        <v>5.2442000000000003E-2</v>
      </c>
    </row>
    <row r="157" spans="1:37" ht="15" customHeight="1" x14ac:dyDescent="0.35">
      <c r="A157" s="177" t="s">
        <v>543</v>
      </c>
      <c r="B157" s="133" t="s">
        <v>491</v>
      </c>
      <c r="C157" s="188">
        <v>32.623344000000003</v>
      </c>
      <c r="D157" s="188">
        <v>33.393250000000002</v>
      </c>
      <c r="E157" s="188">
        <v>34.255257</v>
      </c>
      <c r="F157" s="188">
        <v>35.199181000000003</v>
      </c>
      <c r="G157" s="188">
        <v>36.249946999999999</v>
      </c>
      <c r="H157" s="188">
        <v>37.342125000000003</v>
      </c>
      <c r="I157" s="188">
        <v>38.369132999999998</v>
      </c>
      <c r="J157" s="188">
        <v>39.364657999999999</v>
      </c>
      <c r="K157" s="188">
        <v>40.317588999999998</v>
      </c>
      <c r="L157" s="188">
        <v>41.248534999999997</v>
      </c>
      <c r="M157" s="188">
        <v>42.190047999999997</v>
      </c>
      <c r="N157" s="188">
        <v>43.165565000000001</v>
      </c>
      <c r="O157" s="188">
        <v>44.157950999999997</v>
      </c>
      <c r="P157" s="188">
        <v>45.160736</v>
      </c>
      <c r="Q157" s="188">
        <v>46.148220000000002</v>
      </c>
      <c r="R157" s="188">
        <v>47.133316000000001</v>
      </c>
      <c r="S157" s="188">
        <v>48.182361999999998</v>
      </c>
      <c r="T157" s="188">
        <v>49.265166999999998</v>
      </c>
      <c r="U157" s="188">
        <v>50.353119</v>
      </c>
      <c r="V157" s="188">
        <v>51.444755999999998</v>
      </c>
      <c r="W157" s="188">
        <v>52.559902000000001</v>
      </c>
      <c r="X157" s="188">
        <v>53.692047000000002</v>
      </c>
      <c r="Y157" s="188">
        <v>54.834460999999997</v>
      </c>
      <c r="Z157" s="188">
        <v>55.996811000000001</v>
      </c>
      <c r="AA157" s="188">
        <v>57.193092</v>
      </c>
      <c r="AB157" s="188">
        <v>58.420707999999998</v>
      </c>
      <c r="AC157" s="188">
        <v>59.669243000000002</v>
      </c>
      <c r="AD157" s="188">
        <v>60.932785000000003</v>
      </c>
      <c r="AE157" s="188">
        <v>62.213478000000002</v>
      </c>
      <c r="AF157" s="188">
        <v>63.518089000000003</v>
      </c>
      <c r="AG157" s="188">
        <v>64.812195000000003</v>
      </c>
      <c r="AH157" s="188">
        <v>66.112030000000004</v>
      </c>
      <c r="AI157" s="188">
        <v>67.406265000000005</v>
      </c>
      <c r="AJ157" s="188">
        <v>68.681128999999999</v>
      </c>
      <c r="AK157" s="135">
        <v>2.2790999999999999E-2</v>
      </c>
    </row>
    <row r="158" spans="1:37" ht="15" customHeight="1" x14ac:dyDescent="0.35">
      <c r="A158" s="177" t="s">
        <v>544</v>
      </c>
      <c r="B158" s="133" t="s">
        <v>463</v>
      </c>
      <c r="C158" s="188">
        <v>15.667789000000001</v>
      </c>
      <c r="D158" s="188">
        <v>16.037548000000001</v>
      </c>
      <c r="E158" s="188">
        <v>16.451537999999999</v>
      </c>
      <c r="F158" s="188">
        <v>16.904869000000001</v>
      </c>
      <c r="G158" s="188">
        <v>17.409513</v>
      </c>
      <c r="H158" s="188">
        <v>17.934048000000001</v>
      </c>
      <c r="I158" s="188">
        <v>18.42728</v>
      </c>
      <c r="J158" s="188">
        <v>18.905396</v>
      </c>
      <c r="K158" s="188">
        <v>19.363054000000002</v>
      </c>
      <c r="L158" s="188">
        <v>19.81015</v>
      </c>
      <c r="M158" s="188">
        <v>20.262325000000001</v>
      </c>
      <c r="N158" s="188">
        <v>20.730830999999998</v>
      </c>
      <c r="O158" s="188">
        <v>21.207438</v>
      </c>
      <c r="P158" s="188">
        <v>21.689036999999999</v>
      </c>
      <c r="Q158" s="188">
        <v>22.16329</v>
      </c>
      <c r="R158" s="188">
        <v>22.636396000000001</v>
      </c>
      <c r="S158" s="188">
        <v>23.140215000000001</v>
      </c>
      <c r="T158" s="188">
        <v>23.660246000000001</v>
      </c>
      <c r="U158" s="188">
        <v>24.182749000000001</v>
      </c>
      <c r="V158" s="188">
        <v>24.707021999999998</v>
      </c>
      <c r="W158" s="188">
        <v>25.242584000000001</v>
      </c>
      <c r="X158" s="188">
        <v>25.786311999999999</v>
      </c>
      <c r="Y158" s="188">
        <v>26.334972</v>
      </c>
      <c r="Z158" s="188">
        <v>26.893205999999999</v>
      </c>
      <c r="AA158" s="188">
        <v>27.467732999999999</v>
      </c>
      <c r="AB158" s="188">
        <v>28.057314000000002</v>
      </c>
      <c r="AC158" s="188">
        <v>28.656939000000001</v>
      </c>
      <c r="AD158" s="188">
        <v>29.263773</v>
      </c>
      <c r="AE158" s="188">
        <v>29.878841000000001</v>
      </c>
      <c r="AF158" s="188">
        <v>30.505398</v>
      </c>
      <c r="AG158" s="188">
        <v>31.126906999999999</v>
      </c>
      <c r="AH158" s="188">
        <v>31.751169000000001</v>
      </c>
      <c r="AI158" s="188">
        <v>32.372745999999999</v>
      </c>
      <c r="AJ158" s="188">
        <v>32.985016000000002</v>
      </c>
      <c r="AK158" s="135">
        <v>2.2790999999999999E-2</v>
      </c>
    </row>
    <row r="159" spans="1:37" ht="15" customHeight="1" x14ac:dyDescent="0.35">
      <c r="A159" s="177" t="s">
        <v>545</v>
      </c>
      <c r="B159" s="133" t="s">
        <v>465</v>
      </c>
      <c r="C159" s="188">
        <v>7.2973270000000001</v>
      </c>
      <c r="D159" s="188">
        <v>7.4695429999999998</v>
      </c>
      <c r="E159" s="188">
        <v>7.6623609999999998</v>
      </c>
      <c r="F159" s="188">
        <v>7.8735010000000001</v>
      </c>
      <c r="G159" s="188">
        <v>8.1085410000000007</v>
      </c>
      <c r="H159" s="188">
        <v>8.3528439999999993</v>
      </c>
      <c r="I159" s="188">
        <v>8.5825689999999994</v>
      </c>
      <c r="J159" s="188">
        <v>8.8052530000000004</v>
      </c>
      <c r="K159" s="188">
        <v>9.0184090000000001</v>
      </c>
      <c r="L159" s="188">
        <v>9.2266449999999995</v>
      </c>
      <c r="M159" s="188">
        <v>9.4372469999999993</v>
      </c>
      <c r="N159" s="188">
        <v>9.6554559999999992</v>
      </c>
      <c r="O159" s="188">
        <v>9.8774370000000005</v>
      </c>
      <c r="P159" s="188">
        <v>10.101744</v>
      </c>
      <c r="Q159" s="188">
        <v>10.322628</v>
      </c>
      <c r="R159" s="188">
        <v>10.542979000000001</v>
      </c>
      <c r="S159" s="188">
        <v>10.777634000000001</v>
      </c>
      <c r="T159" s="188">
        <v>11.01984</v>
      </c>
      <c r="U159" s="188">
        <v>11.263197999999999</v>
      </c>
      <c r="V159" s="188">
        <v>11.507379999999999</v>
      </c>
      <c r="W159" s="188">
        <v>11.756819999999999</v>
      </c>
      <c r="X159" s="188">
        <v>12.010063000000001</v>
      </c>
      <c r="Y159" s="188">
        <v>12.265603</v>
      </c>
      <c r="Z159" s="188">
        <v>12.525601999999999</v>
      </c>
      <c r="AA159" s="188">
        <v>12.793191</v>
      </c>
      <c r="AB159" s="188">
        <v>13.06779</v>
      </c>
      <c r="AC159" s="188">
        <v>13.347066999999999</v>
      </c>
      <c r="AD159" s="188">
        <v>13.629702999999999</v>
      </c>
      <c r="AE159" s="188">
        <v>13.916173000000001</v>
      </c>
      <c r="AF159" s="188">
        <v>14.207993999999999</v>
      </c>
      <c r="AG159" s="188">
        <v>14.497463</v>
      </c>
      <c r="AH159" s="188">
        <v>14.788217</v>
      </c>
      <c r="AI159" s="188">
        <v>15.077717</v>
      </c>
      <c r="AJ159" s="188">
        <v>15.362883999999999</v>
      </c>
      <c r="AK159" s="135">
        <v>2.2790999999999999E-2</v>
      </c>
    </row>
    <row r="160" spans="1:37" ht="15" customHeight="1" x14ac:dyDescent="0.35">
      <c r="A160" s="177" t="s">
        <v>546</v>
      </c>
      <c r="B160" s="133" t="s">
        <v>467</v>
      </c>
      <c r="C160" s="188">
        <v>9.6582260000000009</v>
      </c>
      <c r="D160" s="188">
        <v>9.8861600000000003</v>
      </c>
      <c r="E160" s="188">
        <v>10.141359</v>
      </c>
      <c r="F160" s="188">
        <v>10.420812</v>
      </c>
      <c r="G160" s="188">
        <v>10.731890999999999</v>
      </c>
      <c r="H160" s="188">
        <v>11.055235</v>
      </c>
      <c r="I160" s="188">
        <v>11.359282</v>
      </c>
      <c r="J160" s="188">
        <v>11.654012</v>
      </c>
      <c r="K160" s="188">
        <v>11.936128999999999</v>
      </c>
      <c r="L160" s="188">
        <v>12.211738</v>
      </c>
      <c r="M160" s="188">
        <v>12.490475</v>
      </c>
      <c r="N160" s="188">
        <v>12.77928</v>
      </c>
      <c r="O160" s="188">
        <v>13.073078000000001</v>
      </c>
      <c r="P160" s="188">
        <v>13.369954999999999</v>
      </c>
      <c r="Q160" s="188">
        <v>13.662304000000001</v>
      </c>
      <c r="R160" s="188">
        <v>13.953943000000001</v>
      </c>
      <c r="S160" s="188">
        <v>14.264516</v>
      </c>
      <c r="T160" s="188">
        <v>14.585084</v>
      </c>
      <c r="U160" s="188">
        <v>14.907173</v>
      </c>
      <c r="V160" s="188">
        <v>15.230356</v>
      </c>
      <c r="W160" s="188">
        <v>15.560497</v>
      </c>
      <c r="X160" s="188">
        <v>15.895673</v>
      </c>
      <c r="Y160" s="188">
        <v>16.233886999999999</v>
      </c>
      <c r="Z160" s="188">
        <v>16.578002999999999</v>
      </c>
      <c r="AA160" s="188">
        <v>16.932165000000001</v>
      </c>
      <c r="AB160" s="188">
        <v>17.295604999999998</v>
      </c>
      <c r="AC160" s="188">
        <v>17.665236</v>
      </c>
      <c r="AD160" s="188">
        <v>18.039311999999999</v>
      </c>
      <c r="AE160" s="188">
        <v>18.418465000000001</v>
      </c>
      <c r="AF160" s="188">
        <v>18.804697000000001</v>
      </c>
      <c r="AG160" s="188">
        <v>19.187819999999999</v>
      </c>
      <c r="AH160" s="188">
        <v>19.572638999999999</v>
      </c>
      <c r="AI160" s="188">
        <v>19.955801000000001</v>
      </c>
      <c r="AJ160" s="188">
        <v>20.333228999999999</v>
      </c>
      <c r="AK160" s="135">
        <v>2.2790999999999999E-2</v>
      </c>
    </row>
    <row r="161" spans="1:37" ht="15" customHeight="1" x14ac:dyDescent="0.35">
      <c r="A161" s="177" t="s">
        <v>547</v>
      </c>
      <c r="B161" s="132" t="s">
        <v>548</v>
      </c>
      <c r="C161" s="187">
        <v>1752.0273440000001</v>
      </c>
      <c r="D161" s="187">
        <v>1814.933716</v>
      </c>
      <c r="E161" s="187">
        <v>1881.1293949999999</v>
      </c>
      <c r="F161" s="187">
        <v>1948.3891599999999</v>
      </c>
      <c r="G161" s="187">
        <v>2012.5882570000001</v>
      </c>
      <c r="H161" s="187">
        <v>2076.765625</v>
      </c>
      <c r="I161" s="187">
        <v>2141.0654300000001</v>
      </c>
      <c r="J161" s="187">
        <v>2207.3347170000002</v>
      </c>
      <c r="K161" s="187">
        <v>2273.6547850000002</v>
      </c>
      <c r="L161" s="187">
        <v>2339.470703</v>
      </c>
      <c r="M161" s="187">
        <v>2407.908203</v>
      </c>
      <c r="N161" s="187">
        <v>2478.7485350000002</v>
      </c>
      <c r="O161" s="187">
        <v>2551.0173340000001</v>
      </c>
      <c r="P161" s="187">
        <v>2623.2531739999999</v>
      </c>
      <c r="Q161" s="187">
        <v>2696.75</v>
      </c>
      <c r="R161" s="187">
        <v>2770.6901859999998</v>
      </c>
      <c r="S161" s="187">
        <v>2847.0505370000001</v>
      </c>
      <c r="T161" s="187">
        <v>2925.4760740000002</v>
      </c>
      <c r="U161" s="187">
        <v>3004.4797359999998</v>
      </c>
      <c r="V161" s="187">
        <v>3084.1079100000002</v>
      </c>
      <c r="W161" s="187">
        <v>3164.4873050000001</v>
      </c>
      <c r="X161" s="187">
        <v>3246.2346189999998</v>
      </c>
      <c r="Y161" s="187">
        <v>3328.944336</v>
      </c>
      <c r="Z161" s="187">
        <v>3412.4970699999999</v>
      </c>
      <c r="AA161" s="187">
        <v>3499.321289</v>
      </c>
      <c r="AB161" s="187">
        <v>3587.4077149999998</v>
      </c>
      <c r="AC161" s="187">
        <v>3676.3625489999999</v>
      </c>
      <c r="AD161" s="187">
        <v>3765.80249</v>
      </c>
      <c r="AE161" s="187">
        <v>3855.7753910000001</v>
      </c>
      <c r="AF161" s="187">
        <v>3946.889404</v>
      </c>
      <c r="AG161" s="187">
        <v>4036.951172</v>
      </c>
      <c r="AH161" s="187">
        <v>4128.8427730000003</v>
      </c>
      <c r="AI161" s="187">
        <v>4222.3364259999998</v>
      </c>
      <c r="AJ161" s="187">
        <v>4315.8237300000001</v>
      </c>
      <c r="AK161" s="137">
        <v>2.7439999999999999E-2</v>
      </c>
    </row>
    <row r="163" spans="1:37" ht="15" customHeight="1" x14ac:dyDescent="0.35">
      <c r="B163" s="132" t="s">
        <v>549</v>
      </c>
    </row>
    <row r="164" spans="1:37" ht="15" customHeight="1" x14ac:dyDescent="0.35">
      <c r="A164" s="177" t="s">
        <v>550</v>
      </c>
      <c r="B164" s="133" t="s">
        <v>551</v>
      </c>
      <c r="C164" s="239">
        <v>0.86</v>
      </c>
      <c r="D164" s="239">
        <v>0.93</v>
      </c>
      <c r="E164" s="239">
        <v>1</v>
      </c>
      <c r="F164" s="239">
        <v>0</v>
      </c>
      <c r="G164" s="239">
        <v>0</v>
      </c>
      <c r="H164" s="239">
        <v>0</v>
      </c>
      <c r="I164" s="239">
        <v>0</v>
      </c>
      <c r="J164" s="239">
        <v>0</v>
      </c>
      <c r="K164" s="239">
        <v>0</v>
      </c>
      <c r="L164" s="239">
        <v>0</v>
      </c>
      <c r="M164" s="239">
        <v>0</v>
      </c>
      <c r="N164" s="239">
        <v>0</v>
      </c>
      <c r="O164" s="239">
        <v>0</v>
      </c>
      <c r="P164" s="239">
        <v>0</v>
      </c>
      <c r="Q164" s="239">
        <v>0</v>
      </c>
      <c r="R164" s="239">
        <v>0</v>
      </c>
      <c r="S164" s="239">
        <v>0</v>
      </c>
      <c r="T164" s="239">
        <v>0</v>
      </c>
      <c r="U164" s="239">
        <v>0</v>
      </c>
      <c r="V164" s="239">
        <v>0</v>
      </c>
      <c r="W164" s="239">
        <v>0</v>
      </c>
      <c r="X164" s="239">
        <v>0</v>
      </c>
      <c r="Y164" s="239">
        <v>0</v>
      </c>
      <c r="Z164" s="239">
        <v>0</v>
      </c>
      <c r="AA164" s="239">
        <v>0</v>
      </c>
      <c r="AB164" s="239">
        <v>0</v>
      </c>
      <c r="AC164" s="239">
        <v>0</v>
      </c>
      <c r="AD164" s="239">
        <v>0</v>
      </c>
      <c r="AE164" s="239">
        <v>0</v>
      </c>
      <c r="AF164" s="239">
        <v>0</v>
      </c>
      <c r="AG164" s="239">
        <v>0</v>
      </c>
      <c r="AH164" s="239">
        <v>0</v>
      </c>
      <c r="AI164" s="239">
        <v>0</v>
      </c>
      <c r="AJ164" s="239">
        <v>0</v>
      </c>
      <c r="AK164" s="135" t="s">
        <v>552</v>
      </c>
    </row>
    <row r="165" spans="1:37" ht="15" customHeight="1" x14ac:dyDescent="0.35">
      <c r="A165" s="177" t="s">
        <v>553</v>
      </c>
      <c r="B165" s="133" t="s">
        <v>554</v>
      </c>
      <c r="C165" s="239">
        <v>0</v>
      </c>
      <c r="D165" s="239">
        <v>0</v>
      </c>
      <c r="E165" s="239">
        <v>0</v>
      </c>
      <c r="F165" s="239">
        <v>0.41699999999999998</v>
      </c>
      <c r="G165" s="239">
        <v>0.56299999999999994</v>
      </c>
      <c r="H165" s="239">
        <v>0.70799999999999996</v>
      </c>
      <c r="I165" s="239">
        <v>0.85399999999999998</v>
      </c>
      <c r="J165" s="239">
        <v>1</v>
      </c>
      <c r="K165" s="239">
        <v>0</v>
      </c>
      <c r="L165" s="239">
        <v>0</v>
      </c>
      <c r="M165" s="239">
        <v>0</v>
      </c>
      <c r="N165" s="239">
        <v>0</v>
      </c>
      <c r="O165" s="239">
        <v>0</v>
      </c>
      <c r="P165" s="239">
        <v>0</v>
      </c>
      <c r="Q165" s="239">
        <v>0</v>
      </c>
      <c r="R165" s="239">
        <v>0</v>
      </c>
      <c r="S165" s="239">
        <v>0</v>
      </c>
      <c r="T165" s="239">
        <v>0</v>
      </c>
      <c r="U165" s="239">
        <v>0</v>
      </c>
      <c r="V165" s="239">
        <v>0</v>
      </c>
      <c r="W165" s="239">
        <v>0</v>
      </c>
      <c r="X165" s="239">
        <v>0</v>
      </c>
      <c r="Y165" s="239">
        <v>0</v>
      </c>
      <c r="Z165" s="239">
        <v>0</v>
      </c>
      <c r="AA165" s="239">
        <v>0</v>
      </c>
      <c r="AB165" s="239">
        <v>0</v>
      </c>
      <c r="AC165" s="239">
        <v>0</v>
      </c>
      <c r="AD165" s="239">
        <v>0</v>
      </c>
      <c r="AE165" s="239">
        <v>0</v>
      </c>
      <c r="AF165" s="239">
        <v>0</v>
      </c>
      <c r="AG165" s="239">
        <v>0</v>
      </c>
      <c r="AH165" s="239">
        <v>0</v>
      </c>
      <c r="AI165" s="239">
        <v>0</v>
      </c>
      <c r="AJ165" s="239">
        <v>0</v>
      </c>
      <c r="AK165" s="135" t="s">
        <v>552</v>
      </c>
    </row>
    <row r="166" spans="1:37" ht="15" customHeight="1" x14ac:dyDescent="0.35">
      <c r="A166" s="177" t="s">
        <v>555</v>
      </c>
      <c r="B166" s="133" t="s">
        <v>556</v>
      </c>
      <c r="C166" s="239">
        <v>0</v>
      </c>
      <c r="D166" s="239">
        <v>0</v>
      </c>
      <c r="E166" s="239">
        <v>0</v>
      </c>
      <c r="F166" s="239">
        <v>0</v>
      </c>
      <c r="G166" s="239">
        <v>0</v>
      </c>
      <c r="H166" s="239">
        <v>0</v>
      </c>
      <c r="I166" s="239">
        <v>0</v>
      </c>
      <c r="J166" s="239">
        <v>0</v>
      </c>
      <c r="K166" s="239">
        <v>0.5</v>
      </c>
      <c r="L166" s="239">
        <v>0.625</v>
      </c>
      <c r="M166" s="239">
        <v>0.75</v>
      </c>
      <c r="N166" s="239">
        <v>0.875</v>
      </c>
      <c r="O166" s="239">
        <v>1</v>
      </c>
      <c r="P166" s="239">
        <v>0</v>
      </c>
      <c r="Q166" s="239">
        <v>0</v>
      </c>
      <c r="R166" s="239">
        <v>0</v>
      </c>
      <c r="S166" s="239">
        <v>0</v>
      </c>
      <c r="T166" s="239">
        <v>0</v>
      </c>
      <c r="U166" s="239">
        <v>0</v>
      </c>
      <c r="V166" s="239">
        <v>0</v>
      </c>
      <c r="W166" s="239">
        <v>0</v>
      </c>
      <c r="X166" s="239">
        <v>0</v>
      </c>
      <c r="Y166" s="239">
        <v>0</v>
      </c>
      <c r="Z166" s="239">
        <v>0</v>
      </c>
      <c r="AA166" s="239">
        <v>0</v>
      </c>
      <c r="AB166" s="239">
        <v>0</v>
      </c>
      <c r="AC166" s="239">
        <v>0</v>
      </c>
      <c r="AD166" s="239">
        <v>0</v>
      </c>
      <c r="AE166" s="239">
        <v>0</v>
      </c>
      <c r="AF166" s="239">
        <v>0</v>
      </c>
      <c r="AG166" s="239">
        <v>0</v>
      </c>
      <c r="AH166" s="239">
        <v>0</v>
      </c>
      <c r="AI166" s="239">
        <v>0</v>
      </c>
      <c r="AJ166" s="239">
        <v>0</v>
      </c>
      <c r="AK166" s="135" t="s">
        <v>552</v>
      </c>
    </row>
    <row r="167" spans="1:37" ht="15" customHeight="1" x14ac:dyDescent="0.35">
      <c r="A167" s="177" t="s">
        <v>557</v>
      </c>
      <c r="B167" s="133" t="s">
        <v>558</v>
      </c>
      <c r="C167" s="239">
        <v>0</v>
      </c>
      <c r="D167" s="239">
        <v>0</v>
      </c>
      <c r="E167" s="239">
        <v>0</v>
      </c>
      <c r="F167" s="239">
        <v>0</v>
      </c>
      <c r="G167" s="239">
        <v>0</v>
      </c>
      <c r="H167" s="239">
        <v>0</v>
      </c>
      <c r="I167" s="239">
        <v>0</v>
      </c>
      <c r="J167" s="239">
        <v>0</v>
      </c>
      <c r="K167" s="239">
        <v>0</v>
      </c>
      <c r="L167" s="239">
        <v>0</v>
      </c>
      <c r="M167" s="239">
        <v>0</v>
      </c>
      <c r="N167" s="239">
        <v>0</v>
      </c>
      <c r="O167" s="239">
        <v>0</v>
      </c>
      <c r="P167" s="239">
        <v>0.85699999999999998</v>
      </c>
      <c r="Q167" s="239">
        <v>0.89300000000000002</v>
      </c>
      <c r="R167" s="239">
        <v>0.92900000000000005</v>
      </c>
      <c r="S167" s="239">
        <v>0.96399999999999997</v>
      </c>
      <c r="T167" s="239">
        <v>1</v>
      </c>
      <c r="U167" s="239">
        <v>0</v>
      </c>
      <c r="V167" s="239">
        <v>0</v>
      </c>
      <c r="W167" s="239">
        <v>0</v>
      </c>
      <c r="X167" s="239">
        <v>0</v>
      </c>
      <c r="Y167" s="239">
        <v>0</v>
      </c>
      <c r="Z167" s="239">
        <v>0</v>
      </c>
      <c r="AA167" s="239">
        <v>0</v>
      </c>
      <c r="AB167" s="239">
        <v>0</v>
      </c>
      <c r="AC167" s="239">
        <v>0</v>
      </c>
      <c r="AD167" s="239">
        <v>0</v>
      </c>
      <c r="AE167" s="239">
        <v>0</v>
      </c>
      <c r="AF167" s="239">
        <v>0</v>
      </c>
      <c r="AG167" s="239">
        <v>0</v>
      </c>
      <c r="AH167" s="239">
        <v>0</v>
      </c>
      <c r="AI167" s="239">
        <v>0</v>
      </c>
      <c r="AJ167" s="239">
        <v>0</v>
      </c>
      <c r="AK167" s="135" t="s">
        <v>552</v>
      </c>
    </row>
    <row r="168" spans="1:37" ht="15" customHeight="1" x14ac:dyDescent="0.35">
      <c r="A168" s="177" t="s">
        <v>559</v>
      </c>
      <c r="B168" s="133" t="s">
        <v>560</v>
      </c>
      <c r="C168" s="239">
        <v>0</v>
      </c>
      <c r="D168" s="239">
        <v>0</v>
      </c>
      <c r="E168" s="239">
        <v>0</v>
      </c>
      <c r="F168" s="239">
        <v>0</v>
      </c>
      <c r="G168" s="239">
        <v>0</v>
      </c>
      <c r="H168" s="239">
        <v>0</v>
      </c>
      <c r="I168" s="239">
        <v>0</v>
      </c>
      <c r="J168" s="239">
        <v>0</v>
      </c>
      <c r="K168" s="239">
        <v>0</v>
      </c>
      <c r="L168" s="239">
        <v>0</v>
      </c>
      <c r="M168" s="239">
        <v>0</v>
      </c>
      <c r="N168" s="239">
        <v>0</v>
      </c>
      <c r="O168" s="239">
        <v>0</v>
      </c>
      <c r="P168" s="239">
        <v>0</v>
      </c>
      <c r="Q168" s="239">
        <v>0</v>
      </c>
      <c r="R168" s="239">
        <v>0</v>
      </c>
      <c r="S168" s="239">
        <v>0</v>
      </c>
      <c r="T168" s="239">
        <v>0</v>
      </c>
      <c r="U168" s="239">
        <v>0.82399999999999995</v>
      </c>
      <c r="V168" s="239">
        <v>0.85899999999999999</v>
      </c>
      <c r="W168" s="239">
        <v>0.89400000000000002</v>
      </c>
      <c r="X168" s="239">
        <v>0.92900000000000005</v>
      </c>
      <c r="Y168" s="239">
        <v>0.96499999999999997</v>
      </c>
      <c r="Z168" s="239">
        <v>1</v>
      </c>
      <c r="AA168" s="239">
        <v>1</v>
      </c>
      <c r="AB168" s="239">
        <v>1</v>
      </c>
      <c r="AC168" s="239">
        <v>1</v>
      </c>
      <c r="AD168" s="239">
        <v>1</v>
      </c>
      <c r="AE168" s="239">
        <v>1</v>
      </c>
      <c r="AF168" s="239">
        <v>1</v>
      </c>
      <c r="AG168" s="239">
        <v>1</v>
      </c>
      <c r="AH168" s="239">
        <v>1</v>
      </c>
      <c r="AI168" s="239">
        <v>1</v>
      </c>
      <c r="AJ168" s="239">
        <v>1</v>
      </c>
      <c r="AK168" s="135" t="s">
        <v>552</v>
      </c>
    </row>
    <row r="169" spans="1:37" ht="15" customHeight="1" x14ac:dyDescent="0.35">
      <c r="A169" s="177" t="s">
        <v>561</v>
      </c>
      <c r="B169" s="133" t="s">
        <v>562</v>
      </c>
      <c r="C169" s="239">
        <v>7.4999999999999993E-5</v>
      </c>
      <c r="D169" s="239">
        <v>7.4999999999999993E-5</v>
      </c>
      <c r="E169" s="239">
        <v>7.4999999999999993E-5</v>
      </c>
      <c r="F169" s="239">
        <v>7.4999999999999993E-5</v>
      </c>
      <c r="G169" s="239">
        <v>7.4999999999999993E-5</v>
      </c>
      <c r="H169" s="239">
        <v>7.4999999999999993E-5</v>
      </c>
      <c r="I169" s="239">
        <v>7.4999999999999993E-5</v>
      </c>
      <c r="J169" s="239">
        <v>7.4999999999999993E-5</v>
      </c>
      <c r="K169" s="239">
        <v>7.4999999999999993E-5</v>
      </c>
      <c r="L169" s="239">
        <v>7.4999999999999993E-5</v>
      </c>
      <c r="M169" s="239">
        <v>7.4999999999999993E-5</v>
      </c>
      <c r="N169" s="239">
        <v>7.4999999999999993E-5</v>
      </c>
      <c r="O169" s="239">
        <v>1.4100000000000001E-4</v>
      </c>
      <c r="P169" s="239">
        <v>2.0699999999999999E-4</v>
      </c>
      <c r="Q169" s="239">
        <v>3.2400000000000001E-4</v>
      </c>
      <c r="R169" s="239">
        <v>5.4100000000000003E-4</v>
      </c>
      <c r="S169" s="239">
        <v>8.2799999999999996E-4</v>
      </c>
      <c r="T169" s="239">
        <v>1.235E-3</v>
      </c>
      <c r="U169" s="239">
        <v>1.9139999999999999E-3</v>
      </c>
      <c r="V169" s="239">
        <v>3.0400000000000002E-3</v>
      </c>
      <c r="W169" s="239">
        <v>4.2770000000000004E-3</v>
      </c>
      <c r="X169" s="239">
        <v>6.4250000000000002E-3</v>
      </c>
      <c r="Y169" s="239">
        <v>9.5670000000000009E-3</v>
      </c>
      <c r="Z169" s="239">
        <v>1.3788999999999999E-2</v>
      </c>
      <c r="AA169" s="239">
        <v>1.9886000000000001E-2</v>
      </c>
      <c r="AB169" s="239">
        <v>2.9821E-2</v>
      </c>
      <c r="AC169" s="239">
        <v>4.2469E-2</v>
      </c>
      <c r="AD169" s="239">
        <v>5.7057999999999998E-2</v>
      </c>
      <c r="AE169" s="239">
        <v>8.1799999999999998E-2</v>
      </c>
      <c r="AF169" s="239">
        <v>0.109373</v>
      </c>
      <c r="AG169" s="239">
        <v>0.14768500000000001</v>
      </c>
      <c r="AH169" s="239">
        <v>0.20270199999999999</v>
      </c>
      <c r="AI169" s="239">
        <v>0.25794299999999998</v>
      </c>
      <c r="AJ169" s="239">
        <v>0.32362400000000002</v>
      </c>
      <c r="AK169" s="135">
        <v>0.299035</v>
      </c>
    </row>
    <row r="170" spans="1:37" ht="15" customHeight="1" x14ac:dyDescent="0.35">
      <c r="A170" s="177" t="s">
        <v>563</v>
      </c>
      <c r="B170" s="133" t="s">
        <v>564</v>
      </c>
      <c r="C170" s="239">
        <v>7.4999999999999993E-5</v>
      </c>
      <c r="D170" s="239">
        <v>7.4999999999999993E-5</v>
      </c>
      <c r="E170" s="239">
        <v>7.4999999999999993E-5</v>
      </c>
      <c r="F170" s="239">
        <v>7.4999999999999993E-5</v>
      </c>
      <c r="G170" s="239">
        <v>7.4999999999999993E-5</v>
      </c>
      <c r="H170" s="239">
        <v>7.4999999999999993E-5</v>
      </c>
      <c r="I170" s="239">
        <v>7.4999999999999993E-5</v>
      </c>
      <c r="J170" s="239">
        <v>7.4999999999999993E-5</v>
      </c>
      <c r="K170" s="239">
        <v>7.3200000000000001E-4</v>
      </c>
      <c r="L170" s="239">
        <v>1.206E-3</v>
      </c>
      <c r="M170" s="239">
        <v>2.0669999999999998E-3</v>
      </c>
      <c r="N170" s="239">
        <v>3.3430000000000001E-3</v>
      </c>
      <c r="O170" s="239">
        <v>6.0179999999999999E-3</v>
      </c>
      <c r="P170" s="239">
        <v>8.6910000000000008E-3</v>
      </c>
      <c r="Q170" s="239">
        <v>1.3098E-2</v>
      </c>
      <c r="R170" s="239">
        <v>2.0709999999999999E-2</v>
      </c>
      <c r="S170" s="239">
        <v>3.0592999999999999E-2</v>
      </c>
      <c r="T170" s="239">
        <v>4.4149000000000001E-2</v>
      </c>
      <c r="U170" s="239">
        <v>6.5078999999999998E-2</v>
      </c>
      <c r="V170" s="239">
        <v>9.6518999999999994E-2</v>
      </c>
      <c r="W170" s="239">
        <v>0.130299</v>
      </c>
      <c r="X170" s="239">
        <v>0.180864</v>
      </c>
      <c r="Y170" s="239">
        <v>0.24442</v>
      </c>
      <c r="Z170" s="239">
        <v>0.31644699999999998</v>
      </c>
      <c r="AA170" s="239">
        <v>0.39895399999999998</v>
      </c>
      <c r="AB170" s="239">
        <v>0.49565799999999999</v>
      </c>
      <c r="AC170" s="239">
        <v>0.58388300000000004</v>
      </c>
      <c r="AD170" s="239">
        <v>0.65769500000000003</v>
      </c>
      <c r="AE170" s="239">
        <v>0.73577999999999999</v>
      </c>
      <c r="AF170" s="239">
        <v>0.79349800000000004</v>
      </c>
      <c r="AG170" s="239">
        <v>0.84363699999999997</v>
      </c>
      <c r="AH170" s="239">
        <v>0.88636199999999998</v>
      </c>
      <c r="AI170" s="239">
        <v>0.91451199999999999</v>
      </c>
      <c r="AJ170" s="239">
        <v>0.93648900000000002</v>
      </c>
      <c r="AK170" s="135">
        <v>0.34289399999999998</v>
      </c>
    </row>
    <row r="171" spans="1:37" ht="15" customHeight="1" x14ac:dyDescent="0.35">
      <c r="A171" s="177" t="s">
        <v>565</v>
      </c>
      <c r="B171" s="133" t="s">
        <v>566</v>
      </c>
      <c r="C171" s="239">
        <v>7.4999999999999993E-5</v>
      </c>
      <c r="D171" s="239">
        <v>7.4999999999999993E-5</v>
      </c>
      <c r="E171" s="239">
        <v>7.4999999999999993E-5</v>
      </c>
      <c r="F171" s="239">
        <v>7.4999999999999993E-5</v>
      </c>
      <c r="G171" s="239">
        <v>7.4999999999999993E-5</v>
      </c>
      <c r="H171" s="239">
        <v>7.4999999999999993E-5</v>
      </c>
      <c r="I171" s="239">
        <v>7.4999999999999993E-5</v>
      </c>
      <c r="J171" s="239">
        <v>7.4999999999999993E-5</v>
      </c>
      <c r="K171" s="239">
        <v>7.4999999999999993E-5</v>
      </c>
      <c r="L171" s="239">
        <v>7.4999999999999993E-5</v>
      </c>
      <c r="M171" s="239">
        <v>7.4999999999999993E-5</v>
      </c>
      <c r="N171" s="239">
        <v>7.4999999999999993E-5</v>
      </c>
      <c r="O171" s="239">
        <v>7.4999999999999993E-5</v>
      </c>
      <c r="P171" s="239">
        <v>7.4999999999999993E-5</v>
      </c>
      <c r="Q171" s="239">
        <v>7.4999999999999993E-5</v>
      </c>
      <c r="R171" s="239">
        <v>7.4999999999999993E-5</v>
      </c>
      <c r="S171" s="239">
        <v>7.4999999999999993E-5</v>
      </c>
      <c r="T171" s="239">
        <v>7.4999999999999993E-5</v>
      </c>
      <c r="U171" s="239">
        <v>7.4999999999999993E-5</v>
      </c>
      <c r="V171" s="239">
        <v>7.4999999999999993E-5</v>
      </c>
      <c r="W171" s="239">
        <v>7.4999999999999993E-5</v>
      </c>
      <c r="X171" s="239">
        <v>7.4999999999999993E-5</v>
      </c>
      <c r="Y171" s="239">
        <v>7.4999999999999993E-5</v>
      </c>
      <c r="Z171" s="239">
        <v>7.4999999999999993E-5</v>
      </c>
      <c r="AA171" s="239">
        <v>7.4999999999999993E-5</v>
      </c>
      <c r="AB171" s="239">
        <v>7.4999999999999993E-5</v>
      </c>
      <c r="AC171" s="239">
        <v>7.4999999999999993E-5</v>
      </c>
      <c r="AD171" s="239">
        <v>7.4999999999999993E-5</v>
      </c>
      <c r="AE171" s="239">
        <v>7.4999999999999993E-5</v>
      </c>
      <c r="AF171" s="239">
        <v>7.4999999999999993E-5</v>
      </c>
      <c r="AG171" s="239">
        <v>7.4999999999999993E-5</v>
      </c>
      <c r="AH171" s="239">
        <v>7.4999999999999993E-5</v>
      </c>
      <c r="AI171" s="239">
        <v>7.4999999999999993E-5</v>
      </c>
      <c r="AJ171" s="239">
        <v>7.4999999999999993E-5</v>
      </c>
      <c r="AK171" s="135">
        <v>0</v>
      </c>
    </row>
    <row r="172" spans="1:37" ht="15" customHeight="1" x14ac:dyDescent="0.35">
      <c r="A172" s="177" t="s">
        <v>567</v>
      </c>
      <c r="B172" s="133" t="s">
        <v>568</v>
      </c>
      <c r="C172" s="239">
        <v>7.4999999999999993E-5</v>
      </c>
      <c r="D172" s="239">
        <v>7.4999999999999993E-5</v>
      </c>
      <c r="E172" s="239">
        <v>7.4999999999999993E-5</v>
      </c>
      <c r="F172" s="239">
        <v>7.4999999999999993E-5</v>
      </c>
      <c r="G172" s="239">
        <v>7.4999999999999993E-5</v>
      </c>
      <c r="H172" s="239">
        <v>7.4999999999999993E-5</v>
      </c>
      <c r="I172" s="239">
        <v>7.4999999999999993E-5</v>
      </c>
      <c r="J172" s="239">
        <v>7.4999999999999993E-5</v>
      </c>
      <c r="K172" s="239">
        <v>7.4999999999999993E-5</v>
      </c>
      <c r="L172" s="239">
        <v>7.4999999999999993E-5</v>
      </c>
      <c r="M172" s="239">
        <v>7.4999999999999993E-5</v>
      </c>
      <c r="N172" s="239">
        <v>7.4999999999999993E-5</v>
      </c>
      <c r="O172" s="239">
        <v>7.4999999999999993E-5</v>
      </c>
      <c r="P172" s="239">
        <v>7.4999999999999993E-5</v>
      </c>
      <c r="Q172" s="239">
        <v>7.4999999999999993E-5</v>
      </c>
      <c r="R172" s="239">
        <v>7.4999999999999993E-5</v>
      </c>
      <c r="S172" s="239">
        <v>7.4999999999999993E-5</v>
      </c>
      <c r="T172" s="239">
        <v>7.4999999999999993E-5</v>
      </c>
      <c r="U172" s="239">
        <v>7.4999999999999993E-5</v>
      </c>
      <c r="V172" s="239">
        <v>7.4999999999999993E-5</v>
      </c>
      <c r="W172" s="239">
        <v>7.4999999999999993E-5</v>
      </c>
      <c r="X172" s="239">
        <v>7.4999999999999993E-5</v>
      </c>
      <c r="Y172" s="239">
        <v>7.4999999999999993E-5</v>
      </c>
      <c r="Z172" s="239">
        <v>7.4999999999999993E-5</v>
      </c>
      <c r="AA172" s="239">
        <v>7.4999999999999993E-5</v>
      </c>
      <c r="AB172" s="239">
        <v>7.4999999999999993E-5</v>
      </c>
      <c r="AC172" s="239">
        <v>7.4999999999999993E-5</v>
      </c>
      <c r="AD172" s="239">
        <v>7.4999999999999993E-5</v>
      </c>
      <c r="AE172" s="239">
        <v>7.4999999999999993E-5</v>
      </c>
      <c r="AF172" s="239">
        <v>7.4999999999999993E-5</v>
      </c>
      <c r="AG172" s="239">
        <v>7.4999999999999993E-5</v>
      </c>
      <c r="AH172" s="239">
        <v>7.4999999999999993E-5</v>
      </c>
      <c r="AI172" s="239">
        <v>7.4999999999999993E-5</v>
      </c>
      <c r="AJ172" s="239">
        <v>7.4999999999999993E-5</v>
      </c>
      <c r="AK172" s="135">
        <v>0</v>
      </c>
    </row>
    <row r="174" spans="1:37" ht="15" customHeight="1" x14ac:dyDescent="0.35">
      <c r="B174" s="132" t="s">
        <v>569</v>
      </c>
    </row>
    <row r="175" spans="1:37" ht="15" customHeight="1" x14ac:dyDescent="0.35">
      <c r="B175" s="132" t="s">
        <v>570</v>
      </c>
    </row>
    <row r="176" spans="1:37" ht="15" customHeight="1" x14ac:dyDescent="0.35">
      <c r="A176" s="177" t="s">
        <v>571</v>
      </c>
      <c r="B176" s="133" t="s">
        <v>463</v>
      </c>
      <c r="C176" s="134">
        <v>76.983894000000006</v>
      </c>
      <c r="D176" s="134">
        <v>77.917090999999999</v>
      </c>
      <c r="E176" s="134">
        <v>78.050338999999994</v>
      </c>
      <c r="F176" s="134">
        <v>78.051865000000006</v>
      </c>
      <c r="G176" s="134">
        <v>78.718902999999997</v>
      </c>
      <c r="H176" s="134">
        <v>79.381377999999998</v>
      </c>
      <c r="I176" s="134">
        <v>80.048409000000007</v>
      </c>
      <c r="J176" s="134">
        <v>80.715462000000002</v>
      </c>
      <c r="K176" s="134">
        <v>80.716453999999999</v>
      </c>
      <c r="L176" s="134">
        <v>81.859375</v>
      </c>
      <c r="M176" s="134">
        <v>83.002883999999995</v>
      </c>
      <c r="N176" s="134">
        <v>84.147018000000003</v>
      </c>
      <c r="O176" s="134">
        <v>85.293532999999996</v>
      </c>
      <c r="P176" s="134">
        <v>85.296333000000004</v>
      </c>
      <c r="Q176" s="134">
        <v>85.687270999999996</v>
      </c>
      <c r="R176" s="134">
        <v>86.083472999999998</v>
      </c>
      <c r="S176" s="134">
        <v>86.472733000000005</v>
      </c>
      <c r="T176" s="134">
        <v>86.878699999999995</v>
      </c>
      <c r="U176" s="134">
        <v>86.919257999999999</v>
      </c>
      <c r="V176" s="134">
        <v>87.424484000000007</v>
      </c>
      <c r="W176" s="134">
        <v>87.933723000000001</v>
      </c>
      <c r="X176" s="134">
        <v>88.471969999999999</v>
      </c>
      <c r="Y176" s="134">
        <v>89.046745000000001</v>
      </c>
      <c r="Z176" s="134">
        <v>89.625579999999999</v>
      </c>
      <c r="AA176" s="134">
        <v>89.774437000000006</v>
      </c>
      <c r="AB176" s="134">
        <v>89.959534000000005</v>
      </c>
      <c r="AC176" s="134">
        <v>90.142052000000007</v>
      </c>
      <c r="AD176" s="134">
        <v>90.310012999999998</v>
      </c>
      <c r="AE176" s="134">
        <v>90.523116999999999</v>
      </c>
      <c r="AF176" s="134">
        <v>90.716003000000001</v>
      </c>
      <c r="AG176" s="134">
        <v>90.938239999999993</v>
      </c>
      <c r="AH176" s="134">
        <v>91.212761</v>
      </c>
      <c r="AI176" s="134">
        <v>91.465958000000001</v>
      </c>
      <c r="AJ176" s="134">
        <v>91.749495999999994</v>
      </c>
      <c r="AK176" s="135">
        <v>5.1200000000000004E-3</v>
      </c>
    </row>
    <row r="177" spans="1:37" ht="15" customHeight="1" x14ac:dyDescent="0.35">
      <c r="A177" s="177" t="s">
        <v>572</v>
      </c>
      <c r="B177" s="133" t="s">
        <v>465</v>
      </c>
      <c r="C177" s="134">
        <v>75.134986999999995</v>
      </c>
      <c r="D177" s="134">
        <v>76.045760999999999</v>
      </c>
      <c r="E177" s="134">
        <v>76.175811999999993</v>
      </c>
      <c r="F177" s="134">
        <v>76.177299000000005</v>
      </c>
      <c r="G177" s="134">
        <v>76.828322999999997</v>
      </c>
      <c r="H177" s="134">
        <v>77.474875999999995</v>
      </c>
      <c r="I177" s="134">
        <v>78.125907999999995</v>
      </c>
      <c r="J177" s="134">
        <v>78.776923999999994</v>
      </c>
      <c r="K177" s="134">
        <v>78.777901</v>
      </c>
      <c r="L177" s="134">
        <v>79.893371999999999</v>
      </c>
      <c r="M177" s="134">
        <v>81.009415000000004</v>
      </c>
      <c r="N177" s="134">
        <v>82.126075999999998</v>
      </c>
      <c r="O177" s="134">
        <v>83.245063999999999</v>
      </c>
      <c r="P177" s="134">
        <v>83.247787000000002</v>
      </c>
      <c r="Q177" s="134">
        <v>83.629333000000003</v>
      </c>
      <c r="R177" s="134">
        <v>84.016013999999998</v>
      </c>
      <c r="S177" s="134">
        <v>84.395920000000004</v>
      </c>
      <c r="T177" s="134">
        <v>84.792145000000005</v>
      </c>
      <c r="U177" s="134">
        <v>84.831733999999997</v>
      </c>
      <c r="V177" s="134">
        <v>85.324821</v>
      </c>
      <c r="W177" s="134">
        <v>85.821831000000003</v>
      </c>
      <c r="X177" s="134">
        <v>86.347160000000002</v>
      </c>
      <c r="Y177" s="134">
        <v>86.908126999999993</v>
      </c>
      <c r="Z177" s="134">
        <v>87.473061000000001</v>
      </c>
      <c r="AA177" s="134">
        <v>87.618331999999995</v>
      </c>
      <c r="AB177" s="134">
        <v>87.798996000000002</v>
      </c>
      <c r="AC177" s="134">
        <v>87.977126999999996</v>
      </c>
      <c r="AD177" s="134">
        <v>88.141045000000005</v>
      </c>
      <c r="AE177" s="134">
        <v>88.349045000000004</v>
      </c>
      <c r="AF177" s="134">
        <v>88.537284999999997</v>
      </c>
      <c r="AG177" s="134">
        <v>88.754188999999997</v>
      </c>
      <c r="AH177" s="134">
        <v>89.022118000000006</v>
      </c>
      <c r="AI177" s="134">
        <v>89.269233999999997</v>
      </c>
      <c r="AJ177" s="134">
        <v>89.545958999999996</v>
      </c>
      <c r="AK177" s="135">
        <v>5.1200000000000004E-3</v>
      </c>
    </row>
    <row r="178" spans="1:37" ht="15" customHeight="1" x14ac:dyDescent="0.35">
      <c r="A178" s="177" t="s">
        <v>573</v>
      </c>
      <c r="B178" s="133" t="s">
        <v>467</v>
      </c>
      <c r="C178" s="134">
        <v>49.160015000000001</v>
      </c>
      <c r="D178" s="134">
        <v>49.755920000000003</v>
      </c>
      <c r="E178" s="134">
        <v>49.841014999999999</v>
      </c>
      <c r="F178" s="134">
        <v>49.841991</v>
      </c>
      <c r="G178" s="134">
        <v>50.267947999999997</v>
      </c>
      <c r="H178" s="134">
        <v>50.690989999999999</v>
      </c>
      <c r="I178" s="134">
        <v>51.116947000000003</v>
      </c>
      <c r="J178" s="134">
        <v>51.542895999999999</v>
      </c>
      <c r="K178" s="134">
        <v>51.543532999999996</v>
      </c>
      <c r="L178" s="134">
        <v>52.273375999999999</v>
      </c>
      <c r="M178" s="134">
        <v>53.003593000000002</v>
      </c>
      <c r="N178" s="134">
        <v>53.734211000000002</v>
      </c>
      <c r="O178" s="134">
        <v>54.466351000000003</v>
      </c>
      <c r="P178" s="134">
        <v>54.468136000000001</v>
      </c>
      <c r="Q178" s="134">
        <v>54.717773000000001</v>
      </c>
      <c r="R178" s="134">
        <v>54.970776000000001</v>
      </c>
      <c r="S178" s="134">
        <v>55.219349000000001</v>
      </c>
      <c r="T178" s="134">
        <v>55.478591999999999</v>
      </c>
      <c r="U178" s="134">
        <v>55.504489999999997</v>
      </c>
      <c r="V178" s="134">
        <v>55.827117999999999</v>
      </c>
      <c r="W178" s="134">
        <v>56.152306000000003</v>
      </c>
      <c r="X178" s="134">
        <v>56.496017000000002</v>
      </c>
      <c r="Y178" s="134">
        <v>56.863052000000003</v>
      </c>
      <c r="Z178" s="134">
        <v>57.232680999999999</v>
      </c>
      <c r="AA178" s="134">
        <v>57.327736000000002</v>
      </c>
      <c r="AB178" s="134">
        <v>57.445945999999999</v>
      </c>
      <c r="AC178" s="134">
        <v>57.562488999999999</v>
      </c>
      <c r="AD178" s="134">
        <v>57.669739</v>
      </c>
      <c r="AE178" s="134">
        <v>57.805832000000002</v>
      </c>
      <c r="AF178" s="134">
        <v>57.929001</v>
      </c>
      <c r="AG178" s="134">
        <v>58.070911000000002</v>
      </c>
      <c r="AH178" s="134">
        <v>58.246215999999997</v>
      </c>
      <c r="AI178" s="134">
        <v>58.407905999999997</v>
      </c>
      <c r="AJ178" s="134">
        <v>58.588959000000003</v>
      </c>
      <c r="AK178" s="135">
        <v>5.1200000000000004E-3</v>
      </c>
    </row>
    <row r="179" spans="1:37" ht="15" customHeight="1" x14ac:dyDescent="0.35">
      <c r="A179" s="177" t="s">
        <v>574</v>
      </c>
      <c r="B179" s="133" t="s">
        <v>575</v>
      </c>
      <c r="C179" s="134">
        <v>72.672828999999993</v>
      </c>
      <c r="D179" s="134">
        <v>73.635513000000003</v>
      </c>
      <c r="E179" s="134">
        <v>73.842620999999994</v>
      </c>
      <c r="F179" s="134">
        <v>73.923462000000001</v>
      </c>
      <c r="G179" s="134">
        <v>74.633422999999993</v>
      </c>
      <c r="H179" s="134">
        <v>75.338631000000007</v>
      </c>
      <c r="I179" s="134">
        <v>76.047836000000004</v>
      </c>
      <c r="J179" s="134">
        <v>76.75676</v>
      </c>
      <c r="K179" s="134">
        <v>76.831406000000001</v>
      </c>
      <c r="L179" s="134">
        <v>77.992560999999995</v>
      </c>
      <c r="M179" s="134">
        <v>79.154769999999999</v>
      </c>
      <c r="N179" s="134">
        <v>80.318213999999998</v>
      </c>
      <c r="O179" s="134">
        <v>81.484336999999996</v>
      </c>
      <c r="P179" s="134">
        <v>81.557327000000001</v>
      </c>
      <c r="Q179" s="134">
        <v>82.000366</v>
      </c>
      <c r="R179" s="134">
        <v>82.447693000000001</v>
      </c>
      <c r="S179" s="134">
        <v>82.887634000000006</v>
      </c>
      <c r="T179" s="134">
        <v>83.342872999999997</v>
      </c>
      <c r="U179" s="134">
        <v>83.446601999999999</v>
      </c>
      <c r="V179" s="134">
        <v>83.995543999999995</v>
      </c>
      <c r="W179" s="134">
        <v>84.547813000000005</v>
      </c>
      <c r="X179" s="134">
        <v>85.127502000000007</v>
      </c>
      <c r="Y179" s="134">
        <v>85.741889999999998</v>
      </c>
      <c r="Z179" s="134">
        <v>86.359802000000002</v>
      </c>
      <c r="AA179" s="134">
        <v>86.557486999999995</v>
      </c>
      <c r="AB179" s="134">
        <v>86.789116000000007</v>
      </c>
      <c r="AC179" s="134">
        <v>87.017257999999998</v>
      </c>
      <c r="AD179" s="134">
        <v>87.230354000000005</v>
      </c>
      <c r="AE179" s="134">
        <v>87.486107000000004</v>
      </c>
      <c r="AF179" s="134">
        <v>87.721412999999998</v>
      </c>
      <c r="AG179" s="134">
        <v>87.984145999999996</v>
      </c>
      <c r="AH179" s="134">
        <v>88.296638000000002</v>
      </c>
      <c r="AI179" s="134">
        <v>88.587615999999997</v>
      </c>
      <c r="AJ179" s="134">
        <v>88.907043000000002</v>
      </c>
      <c r="AK179" s="135">
        <v>5.9069999999999999E-3</v>
      </c>
    </row>
    <row r="180" spans="1:37" ht="15" customHeight="1" x14ac:dyDescent="0.35">
      <c r="B180" s="132" t="s">
        <v>576</v>
      </c>
    </row>
    <row r="181" spans="1:37" ht="15" customHeight="1" x14ac:dyDescent="0.35">
      <c r="A181" s="177" t="s">
        <v>577</v>
      </c>
      <c r="B181" s="133" t="s">
        <v>463</v>
      </c>
      <c r="C181" s="134">
        <v>74.103470000000002</v>
      </c>
      <c r="D181" s="134">
        <v>74.376639999999995</v>
      </c>
      <c r="E181" s="134">
        <v>74.641022000000007</v>
      </c>
      <c r="F181" s="134">
        <v>74.90258</v>
      </c>
      <c r="G181" s="134">
        <v>75.153717</v>
      </c>
      <c r="H181" s="134">
        <v>75.405899000000005</v>
      </c>
      <c r="I181" s="134">
        <v>75.674721000000005</v>
      </c>
      <c r="J181" s="134">
        <v>75.952560000000005</v>
      </c>
      <c r="K181" s="134">
        <v>76.227692000000005</v>
      </c>
      <c r="L181" s="134">
        <v>76.538535999999993</v>
      </c>
      <c r="M181" s="134">
        <v>76.889747999999997</v>
      </c>
      <c r="N181" s="134">
        <v>77.273643000000007</v>
      </c>
      <c r="O181" s="134">
        <v>77.686035000000004</v>
      </c>
      <c r="P181" s="134">
        <v>78.092140000000001</v>
      </c>
      <c r="Q181" s="134">
        <v>78.501571999999996</v>
      </c>
      <c r="R181" s="134">
        <v>78.920952</v>
      </c>
      <c r="S181" s="134">
        <v>79.347054</v>
      </c>
      <c r="T181" s="134">
        <v>79.779510000000002</v>
      </c>
      <c r="U181" s="134">
        <v>80.217224000000002</v>
      </c>
      <c r="V181" s="134">
        <v>80.654410999999996</v>
      </c>
      <c r="W181" s="134">
        <v>81.104309000000001</v>
      </c>
      <c r="X181" s="134">
        <v>81.567802</v>
      </c>
      <c r="Y181" s="134">
        <v>82.045074</v>
      </c>
      <c r="Z181" s="134">
        <v>82.530777</v>
      </c>
      <c r="AA181" s="134">
        <v>83.003624000000002</v>
      </c>
      <c r="AB181" s="134">
        <v>83.462188999999995</v>
      </c>
      <c r="AC181" s="134">
        <v>83.906631000000004</v>
      </c>
      <c r="AD181" s="134">
        <v>84.330635000000001</v>
      </c>
      <c r="AE181" s="134">
        <v>84.743042000000003</v>
      </c>
      <c r="AF181" s="134">
        <v>85.138962000000006</v>
      </c>
      <c r="AG181" s="134">
        <v>85.529555999999999</v>
      </c>
      <c r="AH181" s="134">
        <v>85.913452000000007</v>
      </c>
      <c r="AI181" s="134">
        <v>86.293036999999998</v>
      </c>
      <c r="AJ181" s="134">
        <v>86.672272000000007</v>
      </c>
      <c r="AK181" s="135">
        <v>4.7920000000000003E-3</v>
      </c>
    </row>
    <row r="182" spans="1:37" ht="15" customHeight="1" x14ac:dyDescent="0.35">
      <c r="A182" s="177" t="s">
        <v>578</v>
      </c>
      <c r="B182" s="133" t="s">
        <v>465</v>
      </c>
      <c r="C182" s="134">
        <v>71.940146999999996</v>
      </c>
      <c r="D182" s="134">
        <v>72.224174000000005</v>
      </c>
      <c r="E182" s="134">
        <v>72.539116000000007</v>
      </c>
      <c r="F182" s="134">
        <v>72.827995000000001</v>
      </c>
      <c r="G182" s="134">
        <v>73.142753999999996</v>
      </c>
      <c r="H182" s="134">
        <v>73.475173999999996</v>
      </c>
      <c r="I182" s="134">
        <v>73.767273000000003</v>
      </c>
      <c r="J182" s="134">
        <v>74.108436999999995</v>
      </c>
      <c r="K182" s="134">
        <v>74.435492999999994</v>
      </c>
      <c r="L182" s="134">
        <v>74.839118999999997</v>
      </c>
      <c r="M182" s="134">
        <v>75.222892999999999</v>
      </c>
      <c r="N182" s="134">
        <v>75.674484000000007</v>
      </c>
      <c r="O182" s="134">
        <v>76.157471000000001</v>
      </c>
      <c r="P182" s="134">
        <v>76.599693000000002</v>
      </c>
      <c r="Q182" s="134">
        <v>76.995033000000006</v>
      </c>
      <c r="R182" s="134">
        <v>77.403960999999995</v>
      </c>
      <c r="S182" s="134">
        <v>77.835257999999996</v>
      </c>
      <c r="T182" s="134">
        <v>78.218208000000004</v>
      </c>
      <c r="U182" s="134">
        <v>78.637069999999994</v>
      </c>
      <c r="V182" s="134">
        <v>79.078461000000004</v>
      </c>
      <c r="W182" s="134">
        <v>79.500641000000002</v>
      </c>
      <c r="X182" s="134">
        <v>79.910576000000006</v>
      </c>
      <c r="Y182" s="134">
        <v>80.342751000000007</v>
      </c>
      <c r="Z182" s="134">
        <v>80.775420999999994</v>
      </c>
      <c r="AA182" s="134">
        <v>81.201369999999997</v>
      </c>
      <c r="AB182" s="134">
        <v>81.656165999999999</v>
      </c>
      <c r="AC182" s="134">
        <v>82.075828999999999</v>
      </c>
      <c r="AD182" s="134">
        <v>82.487685999999997</v>
      </c>
      <c r="AE182" s="134">
        <v>82.913651000000002</v>
      </c>
      <c r="AF182" s="134">
        <v>83.371521000000001</v>
      </c>
      <c r="AG182" s="134">
        <v>83.837753000000006</v>
      </c>
      <c r="AH182" s="134">
        <v>84.327393000000001</v>
      </c>
      <c r="AI182" s="134">
        <v>84.769347999999994</v>
      </c>
      <c r="AJ182" s="134">
        <v>85.192115999999999</v>
      </c>
      <c r="AK182" s="135">
        <v>5.1739999999999998E-3</v>
      </c>
    </row>
    <row r="183" spans="1:37" ht="15" customHeight="1" x14ac:dyDescent="0.35">
      <c r="A183" s="177" t="s">
        <v>579</v>
      </c>
      <c r="B183" s="133" t="s">
        <v>467</v>
      </c>
      <c r="C183" s="134">
        <v>48.898674</v>
      </c>
      <c r="D183" s="134">
        <v>49.028851000000003</v>
      </c>
      <c r="E183" s="134">
        <v>49.146872999999999</v>
      </c>
      <c r="F183" s="134">
        <v>49.271214000000001</v>
      </c>
      <c r="G183" s="134">
        <v>49.411406999999997</v>
      </c>
      <c r="H183" s="134">
        <v>49.570914999999999</v>
      </c>
      <c r="I183" s="134">
        <v>49.758113999999999</v>
      </c>
      <c r="J183" s="134">
        <v>49.942928000000002</v>
      </c>
      <c r="K183" s="134">
        <v>50.108376</v>
      </c>
      <c r="L183" s="134">
        <v>50.296173000000003</v>
      </c>
      <c r="M183" s="134">
        <v>50.509749999999997</v>
      </c>
      <c r="N183" s="134">
        <v>50.727631000000002</v>
      </c>
      <c r="O183" s="134">
        <v>50.961207999999999</v>
      </c>
      <c r="P183" s="134">
        <v>51.200530999999998</v>
      </c>
      <c r="Q183" s="134">
        <v>51.461486999999998</v>
      </c>
      <c r="R183" s="134">
        <v>51.740067000000003</v>
      </c>
      <c r="S183" s="134">
        <v>52.032046999999999</v>
      </c>
      <c r="T183" s="134">
        <v>52.319698000000002</v>
      </c>
      <c r="U183" s="134">
        <v>52.596255999999997</v>
      </c>
      <c r="V183" s="134">
        <v>52.881782999999999</v>
      </c>
      <c r="W183" s="134">
        <v>53.177264999999998</v>
      </c>
      <c r="X183" s="134">
        <v>53.473582999999998</v>
      </c>
      <c r="Y183" s="134">
        <v>53.780375999999997</v>
      </c>
      <c r="Z183" s="134">
        <v>54.100876</v>
      </c>
      <c r="AA183" s="134">
        <v>54.421515999999997</v>
      </c>
      <c r="AB183" s="134">
        <v>54.747345000000003</v>
      </c>
      <c r="AC183" s="134">
        <v>55.077052999999999</v>
      </c>
      <c r="AD183" s="134">
        <v>55.398071000000002</v>
      </c>
      <c r="AE183" s="134">
        <v>55.728043</v>
      </c>
      <c r="AF183" s="134">
        <v>56.056595000000002</v>
      </c>
      <c r="AG183" s="134">
        <v>56.373783000000003</v>
      </c>
      <c r="AH183" s="134">
        <v>56.730606000000002</v>
      </c>
      <c r="AI183" s="134">
        <v>57.099696999999999</v>
      </c>
      <c r="AJ183" s="134">
        <v>57.460537000000002</v>
      </c>
      <c r="AK183" s="135">
        <v>4.9709999999999997E-3</v>
      </c>
    </row>
    <row r="184" spans="1:37" ht="15" customHeight="1" x14ac:dyDescent="0.35">
      <c r="A184" s="177" t="s">
        <v>580</v>
      </c>
      <c r="B184" s="133" t="s">
        <v>575</v>
      </c>
      <c r="C184" s="134">
        <v>68.402602999999999</v>
      </c>
      <c r="D184" s="134">
        <v>68.732192999999995</v>
      </c>
      <c r="E184" s="134">
        <v>69.062111000000002</v>
      </c>
      <c r="F184" s="134">
        <v>69.384827000000001</v>
      </c>
      <c r="G184" s="134">
        <v>69.710151999999994</v>
      </c>
      <c r="H184" s="134">
        <v>70.043471999999994</v>
      </c>
      <c r="I184" s="134">
        <v>70.380814000000001</v>
      </c>
      <c r="J184" s="134">
        <v>70.734665000000007</v>
      </c>
      <c r="K184" s="134">
        <v>71.079346000000001</v>
      </c>
      <c r="L184" s="134">
        <v>71.468315000000004</v>
      </c>
      <c r="M184" s="134">
        <v>71.879920999999996</v>
      </c>
      <c r="N184" s="134">
        <v>72.329200999999998</v>
      </c>
      <c r="O184" s="134">
        <v>72.806061</v>
      </c>
      <c r="P184" s="134">
        <v>73.269019999999998</v>
      </c>
      <c r="Q184" s="134">
        <v>73.724204999999998</v>
      </c>
      <c r="R184" s="134">
        <v>74.190994000000003</v>
      </c>
      <c r="S184" s="134">
        <v>74.669257999999999</v>
      </c>
      <c r="T184" s="134">
        <v>75.136512999999994</v>
      </c>
      <c r="U184" s="134">
        <v>75.614670000000004</v>
      </c>
      <c r="V184" s="134">
        <v>76.099602000000004</v>
      </c>
      <c r="W184" s="134">
        <v>76.587378999999999</v>
      </c>
      <c r="X184" s="134">
        <v>77.079155</v>
      </c>
      <c r="Y184" s="134">
        <v>77.586296000000004</v>
      </c>
      <c r="Z184" s="134">
        <v>78.099670000000003</v>
      </c>
      <c r="AA184" s="134">
        <v>78.597785999999999</v>
      </c>
      <c r="AB184" s="134">
        <v>79.095817999999994</v>
      </c>
      <c r="AC184" s="134">
        <v>79.574516000000003</v>
      </c>
      <c r="AD184" s="134">
        <v>80.036766</v>
      </c>
      <c r="AE184" s="134">
        <v>80.496498000000003</v>
      </c>
      <c r="AF184" s="134">
        <v>80.955223000000004</v>
      </c>
      <c r="AG184" s="134">
        <v>81.4114</v>
      </c>
      <c r="AH184" s="134">
        <v>81.874283000000005</v>
      </c>
      <c r="AI184" s="134">
        <v>82.320076</v>
      </c>
      <c r="AJ184" s="134">
        <v>82.757705999999999</v>
      </c>
      <c r="AK184" s="135">
        <v>5.8199999999999997E-3</v>
      </c>
    </row>
    <row r="186" spans="1:37" ht="15" customHeight="1" x14ac:dyDescent="0.35">
      <c r="B186" s="132" t="s">
        <v>581</v>
      </c>
    </row>
    <row r="187" spans="1:37" ht="15" customHeight="1" x14ac:dyDescent="0.35">
      <c r="B187" s="132" t="s">
        <v>582</v>
      </c>
    </row>
    <row r="188" spans="1:37" s="242" customFormat="1" ht="15" customHeight="1" x14ac:dyDescent="0.35">
      <c r="A188" s="240" t="s">
        <v>583</v>
      </c>
      <c r="B188" s="194" t="s">
        <v>375</v>
      </c>
      <c r="C188" s="195">
        <v>2501.3615719999998</v>
      </c>
      <c r="D188" s="195">
        <v>2520.9882809999999</v>
      </c>
      <c r="E188" s="195">
        <v>2558.9643550000001</v>
      </c>
      <c r="F188" s="195">
        <v>2592.0590820000002</v>
      </c>
      <c r="G188" s="195">
        <v>2617.203125</v>
      </c>
      <c r="H188" s="195">
        <v>2640.4506839999999</v>
      </c>
      <c r="I188" s="195">
        <v>2666.4155270000001</v>
      </c>
      <c r="J188" s="195">
        <v>2693.985596</v>
      </c>
      <c r="K188" s="195">
        <v>2725.3623050000001</v>
      </c>
      <c r="L188" s="195">
        <v>2756.533203</v>
      </c>
      <c r="M188" s="195">
        <v>2784.9555660000001</v>
      </c>
      <c r="N188" s="195">
        <v>2822.7116700000001</v>
      </c>
      <c r="O188" s="195">
        <v>2852.7202149999998</v>
      </c>
      <c r="P188" s="195">
        <v>2883.3496089999999</v>
      </c>
      <c r="Q188" s="195">
        <v>2915.3339839999999</v>
      </c>
      <c r="R188" s="195">
        <v>2946.6027829999998</v>
      </c>
      <c r="S188" s="195">
        <v>2977.9797359999998</v>
      </c>
      <c r="T188" s="195">
        <v>3010.7990719999998</v>
      </c>
      <c r="U188" s="195">
        <v>3042.7053219999998</v>
      </c>
      <c r="V188" s="195">
        <v>3073.7851559999999</v>
      </c>
      <c r="W188" s="195">
        <v>3105.3007809999999</v>
      </c>
      <c r="X188" s="195">
        <v>3137.5463869999999</v>
      </c>
      <c r="Y188" s="195">
        <v>3168.9265140000002</v>
      </c>
      <c r="Z188" s="195">
        <v>3200.6801759999998</v>
      </c>
      <c r="AA188" s="195">
        <v>3232.3542480000001</v>
      </c>
      <c r="AB188" s="195">
        <v>3264.3422850000002</v>
      </c>
      <c r="AC188" s="195">
        <v>3299.1091310000002</v>
      </c>
      <c r="AD188" s="195">
        <v>3334.2829590000001</v>
      </c>
      <c r="AE188" s="195">
        <v>3371.8327640000002</v>
      </c>
      <c r="AF188" s="195">
        <v>3409.2958979999999</v>
      </c>
      <c r="AG188" s="195">
        <v>3448.4309079999998</v>
      </c>
      <c r="AH188" s="195">
        <v>3487.3718260000001</v>
      </c>
      <c r="AI188" s="195">
        <v>3526.0620119999999</v>
      </c>
      <c r="AJ188" s="195">
        <v>3563.938232</v>
      </c>
      <c r="AK188" s="196">
        <v>1.0878000000000001E-2</v>
      </c>
    </row>
    <row r="189" spans="1:37" ht="15" customHeight="1" x14ac:dyDescent="0.35">
      <c r="A189" s="177" t="s">
        <v>584</v>
      </c>
      <c r="B189" s="133" t="s">
        <v>377</v>
      </c>
      <c r="C189" s="188">
        <v>306.99826000000002</v>
      </c>
      <c r="D189" s="188">
        <v>312.398346</v>
      </c>
      <c r="E189" s="188">
        <v>316.73498499999999</v>
      </c>
      <c r="F189" s="188">
        <v>321.76828</v>
      </c>
      <c r="G189" s="188">
        <v>326.661224</v>
      </c>
      <c r="H189" s="188">
        <v>331.54806500000001</v>
      </c>
      <c r="I189" s="188">
        <v>336.61721799999998</v>
      </c>
      <c r="J189" s="188">
        <v>341.944031</v>
      </c>
      <c r="K189" s="188">
        <v>347.177795</v>
      </c>
      <c r="L189" s="188">
        <v>352.06173699999999</v>
      </c>
      <c r="M189" s="188">
        <v>357.30523699999998</v>
      </c>
      <c r="N189" s="188">
        <v>362.57074</v>
      </c>
      <c r="O189" s="188">
        <v>367.81332400000002</v>
      </c>
      <c r="P189" s="188">
        <v>373.35595699999999</v>
      </c>
      <c r="Q189" s="188">
        <v>378.95715300000001</v>
      </c>
      <c r="R189" s="188">
        <v>384.82043499999997</v>
      </c>
      <c r="S189" s="188">
        <v>391.13772599999999</v>
      </c>
      <c r="T189" s="188">
        <v>397.88363600000002</v>
      </c>
      <c r="U189" s="188">
        <v>404.70324699999998</v>
      </c>
      <c r="V189" s="188">
        <v>411.51254299999999</v>
      </c>
      <c r="W189" s="188">
        <v>418.59320100000002</v>
      </c>
      <c r="X189" s="188">
        <v>426.01409899999999</v>
      </c>
      <c r="Y189" s="188">
        <v>433.26327500000002</v>
      </c>
      <c r="Z189" s="188">
        <v>440.55630500000001</v>
      </c>
      <c r="AA189" s="188">
        <v>448.22119099999998</v>
      </c>
      <c r="AB189" s="188">
        <v>456.07611100000003</v>
      </c>
      <c r="AC189" s="188">
        <v>464.21176100000002</v>
      </c>
      <c r="AD189" s="188">
        <v>472.52578699999998</v>
      </c>
      <c r="AE189" s="188">
        <v>481.11166400000002</v>
      </c>
      <c r="AF189" s="188">
        <v>489.91342200000003</v>
      </c>
      <c r="AG189" s="188">
        <v>498.80929600000002</v>
      </c>
      <c r="AH189" s="188">
        <v>507.84970099999998</v>
      </c>
      <c r="AI189" s="188">
        <v>517.30895999999996</v>
      </c>
      <c r="AJ189" s="188">
        <v>526.93298300000004</v>
      </c>
      <c r="AK189" s="135">
        <v>1.6472000000000001E-2</v>
      </c>
    </row>
    <row r="190" spans="1:37" ht="15" customHeight="1" x14ac:dyDescent="0.35">
      <c r="A190" s="177" t="s">
        <v>585</v>
      </c>
      <c r="B190" s="133" t="s">
        <v>379</v>
      </c>
      <c r="C190" s="188">
        <v>215.07969700000001</v>
      </c>
      <c r="D190" s="188">
        <v>221.43498199999999</v>
      </c>
      <c r="E190" s="188">
        <v>228.774216</v>
      </c>
      <c r="F190" s="188">
        <v>236.838211</v>
      </c>
      <c r="G190" s="188">
        <v>245.12910500000001</v>
      </c>
      <c r="H190" s="188">
        <v>253.78971899999999</v>
      </c>
      <c r="I190" s="188">
        <v>262.447205</v>
      </c>
      <c r="J190" s="188">
        <v>271.20471199999997</v>
      </c>
      <c r="K190" s="188">
        <v>279.51855499999999</v>
      </c>
      <c r="L190" s="188">
        <v>287.33209199999999</v>
      </c>
      <c r="M190" s="188">
        <v>295.27801499999998</v>
      </c>
      <c r="N190" s="188">
        <v>303.36364700000001</v>
      </c>
      <c r="O190" s="188">
        <v>311.631348</v>
      </c>
      <c r="P190" s="188">
        <v>320.16503899999998</v>
      </c>
      <c r="Q190" s="188">
        <v>328.99328600000001</v>
      </c>
      <c r="R190" s="188">
        <v>337.82965100000001</v>
      </c>
      <c r="S190" s="188">
        <v>347.22100799999998</v>
      </c>
      <c r="T190" s="188">
        <v>357.15185500000001</v>
      </c>
      <c r="U190" s="188">
        <v>366.98620599999998</v>
      </c>
      <c r="V190" s="188">
        <v>376.77923600000003</v>
      </c>
      <c r="W190" s="188">
        <v>386.663208</v>
      </c>
      <c r="X190" s="188">
        <v>396.85571299999998</v>
      </c>
      <c r="Y190" s="188">
        <v>406.576843</v>
      </c>
      <c r="Z190" s="188">
        <v>422.54315200000002</v>
      </c>
      <c r="AA190" s="188">
        <v>434.56622299999998</v>
      </c>
      <c r="AB190" s="188">
        <v>446.63610799999998</v>
      </c>
      <c r="AC190" s="188">
        <v>458.99438500000002</v>
      </c>
      <c r="AD190" s="188">
        <v>471.37200899999999</v>
      </c>
      <c r="AE190" s="188">
        <v>483.94982900000002</v>
      </c>
      <c r="AF190" s="188">
        <v>496.628784</v>
      </c>
      <c r="AG190" s="188">
        <v>509.046875</v>
      </c>
      <c r="AH190" s="188">
        <v>521.631348</v>
      </c>
      <c r="AI190" s="188">
        <v>534.86956799999996</v>
      </c>
      <c r="AJ190" s="188">
        <v>548.33605999999997</v>
      </c>
      <c r="AK190" s="135">
        <v>2.8740999999999999E-2</v>
      </c>
    </row>
    <row r="191" spans="1:37" ht="15" customHeight="1" x14ac:dyDescent="0.35">
      <c r="A191" s="177" t="s">
        <v>586</v>
      </c>
      <c r="B191" s="133" t="s">
        <v>381</v>
      </c>
      <c r="C191" s="188">
        <v>548.28741500000001</v>
      </c>
      <c r="D191" s="188">
        <v>561.05444299999999</v>
      </c>
      <c r="E191" s="188">
        <v>577.34960899999999</v>
      </c>
      <c r="F191" s="188">
        <v>594.88952600000005</v>
      </c>
      <c r="G191" s="188">
        <v>611.90051300000005</v>
      </c>
      <c r="H191" s="188">
        <v>629.011841</v>
      </c>
      <c r="I191" s="188">
        <v>646.52929700000004</v>
      </c>
      <c r="J191" s="188">
        <v>664.286743</v>
      </c>
      <c r="K191" s="188">
        <v>681.90747099999999</v>
      </c>
      <c r="L191" s="188">
        <v>698.88586399999997</v>
      </c>
      <c r="M191" s="188">
        <v>715.33691399999998</v>
      </c>
      <c r="N191" s="188">
        <v>731.85290499999996</v>
      </c>
      <c r="O191" s="188">
        <v>748.68640100000005</v>
      </c>
      <c r="P191" s="188">
        <v>766.04040499999996</v>
      </c>
      <c r="Q191" s="188">
        <v>783.75439500000005</v>
      </c>
      <c r="R191" s="188">
        <v>801.45495600000004</v>
      </c>
      <c r="S191" s="188">
        <v>819.92285200000003</v>
      </c>
      <c r="T191" s="188">
        <v>839.26342799999998</v>
      </c>
      <c r="U191" s="188">
        <v>858.87658699999997</v>
      </c>
      <c r="V191" s="188">
        <v>878.97399900000005</v>
      </c>
      <c r="W191" s="188">
        <v>899.43737799999997</v>
      </c>
      <c r="X191" s="188">
        <v>920.62109399999997</v>
      </c>
      <c r="Y191" s="188">
        <v>942.10168499999997</v>
      </c>
      <c r="Z191" s="188">
        <v>963.06237799999997</v>
      </c>
      <c r="AA191" s="188">
        <v>987.32141100000001</v>
      </c>
      <c r="AB191" s="188">
        <v>1011.782104</v>
      </c>
      <c r="AC191" s="188">
        <v>1037.0048830000001</v>
      </c>
      <c r="AD191" s="188">
        <v>1063.0371090000001</v>
      </c>
      <c r="AE191" s="188">
        <v>1089.852173</v>
      </c>
      <c r="AF191" s="188">
        <v>1117.469971</v>
      </c>
      <c r="AG191" s="188">
        <v>1145.174072</v>
      </c>
      <c r="AH191" s="188">
        <v>1173.7210689999999</v>
      </c>
      <c r="AI191" s="188">
        <v>1203.7104489999999</v>
      </c>
      <c r="AJ191" s="188">
        <v>1234.487061</v>
      </c>
      <c r="AK191" s="135">
        <v>2.495E-2</v>
      </c>
    </row>
    <row r="192" spans="1:37" ht="15" customHeight="1" x14ac:dyDescent="0.35">
      <c r="A192" s="177" t="s">
        <v>587</v>
      </c>
      <c r="B192" s="133" t="s">
        <v>383</v>
      </c>
      <c r="C192" s="188">
        <v>2803.47876</v>
      </c>
      <c r="D192" s="188">
        <v>2866.694336</v>
      </c>
      <c r="E192" s="188">
        <v>2922.6206050000001</v>
      </c>
      <c r="F192" s="188">
        <v>2976.0673830000001</v>
      </c>
      <c r="G192" s="188">
        <v>3026.9721679999998</v>
      </c>
      <c r="H192" s="188">
        <v>3078.1628420000002</v>
      </c>
      <c r="I192" s="188">
        <v>3130.133057</v>
      </c>
      <c r="J192" s="188">
        <v>3183.9946289999998</v>
      </c>
      <c r="K192" s="188">
        <v>3238.5991210000002</v>
      </c>
      <c r="L192" s="188">
        <v>3290.2148440000001</v>
      </c>
      <c r="M192" s="188">
        <v>3342.922607</v>
      </c>
      <c r="N192" s="188">
        <v>3395.1208499999998</v>
      </c>
      <c r="O192" s="188">
        <v>3446.1132809999999</v>
      </c>
      <c r="P192" s="188">
        <v>3497.8991700000001</v>
      </c>
      <c r="Q192" s="188">
        <v>3551.1125489999999</v>
      </c>
      <c r="R192" s="188">
        <v>3604.3937989999999</v>
      </c>
      <c r="S192" s="188">
        <v>3658.8928219999998</v>
      </c>
      <c r="T192" s="188">
        <v>3715.2036130000001</v>
      </c>
      <c r="U192" s="188">
        <v>3771.4096679999998</v>
      </c>
      <c r="V192" s="188">
        <v>3828.4726559999999</v>
      </c>
      <c r="W192" s="188">
        <v>3886.2299800000001</v>
      </c>
      <c r="X192" s="188">
        <v>3945.1708979999999</v>
      </c>
      <c r="Y192" s="188">
        <v>4003.0825199999999</v>
      </c>
      <c r="Z192" s="188">
        <v>4058.850586</v>
      </c>
      <c r="AA192" s="188">
        <v>4119.625</v>
      </c>
      <c r="AB192" s="188">
        <v>4181.0571289999998</v>
      </c>
      <c r="AC192" s="188">
        <v>4243.5712890000004</v>
      </c>
      <c r="AD192" s="188">
        <v>4306.9497069999998</v>
      </c>
      <c r="AE192" s="188">
        <v>4371.7246089999999</v>
      </c>
      <c r="AF192" s="188">
        <v>4438.46875</v>
      </c>
      <c r="AG192" s="188">
        <v>4507.2084960000002</v>
      </c>
      <c r="AH192" s="188">
        <v>4579.8383789999998</v>
      </c>
      <c r="AI192" s="188">
        <v>4659.4819340000004</v>
      </c>
      <c r="AJ192" s="188">
        <v>4744.0268550000001</v>
      </c>
      <c r="AK192" s="135">
        <v>1.5866000000000002E-2</v>
      </c>
    </row>
    <row r="193" spans="1:37" ht="15" customHeight="1" x14ac:dyDescent="0.35">
      <c r="A193" s="177" t="s">
        <v>588</v>
      </c>
      <c r="B193" s="133" t="s">
        <v>385</v>
      </c>
      <c r="C193" s="188">
        <v>430.94415300000003</v>
      </c>
      <c r="D193" s="188">
        <v>442.06646699999999</v>
      </c>
      <c r="E193" s="188">
        <v>454.84670999999997</v>
      </c>
      <c r="F193" s="188">
        <v>469.46279900000002</v>
      </c>
      <c r="G193" s="188">
        <v>484.800049</v>
      </c>
      <c r="H193" s="188">
        <v>500.92379799999998</v>
      </c>
      <c r="I193" s="188">
        <v>517.88250700000003</v>
      </c>
      <c r="J193" s="188">
        <v>535.38958700000001</v>
      </c>
      <c r="K193" s="188">
        <v>553.396118</v>
      </c>
      <c r="L193" s="188">
        <v>571.469604</v>
      </c>
      <c r="M193" s="188">
        <v>589.83227499999998</v>
      </c>
      <c r="N193" s="188">
        <v>608.47436500000003</v>
      </c>
      <c r="O193" s="188">
        <v>627.62194799999997</v>
      </c>
      <c r="P193" s="188">
        <v>647.38147000000004</v>
      </c>
      <c r="Q193" s="188">
        <v>668.07714799999997</v>
      </c>
      <c r="R193" s="188">
        <v>689.08837900000003</v>
      </c>
      <c r="S193" s="188">
        <v>710.983521</v>
      </c>
      <c r="T193" s="188">
        <v>734.07080099999996</v>
      </c>
      <c r="U193" s="188">
        <v>758.02221699999996</v>
      </c>
      <c r="V193" s="188">
        <v>782.85998500000005</v>
      </c>
      <c r="W193" s="188">
        <v>808.53479000000004</v>
      </c>
      <c r="X193" s="188">
        <v>835.05602999999996</v>
      </c>
      <c r="Y193" s="188">
        <v>862.44982900000002</v>
      </c>
      <c r="Z193" s="188">
        <v>893.62463400000001</v>
      </c>
      <c r="AA193" s="188">
        <v>924.79650900000001</v>
      </c>
      <c r="AB193" s="188">
        <v>956.92382799999996</v>
      </c>
      <c r="AC193" s="188">
        <v>990.49182099999996</v>
      </c>
      <c r="AD193" s="188">
        <v>1025.5889890000001</v>
      </c>
      <c r="AE193" s="188">
        <v>1062.1479489999999</v>
      </c>
      <c r="AF193" s="188">
        <v>1100.1204829999999</v>
      </c>
      <c r="AG193" s="188">
        <v>1139.0478519999999</v>
      </c>
      <c r="AH193" s="188">
        <v>1179.564331</v>
      </c>
      <c r="AI193" s="188">
        <v>1222.1647949999999</v>
      </c>
      <c r="AJ193" s="188">
        <v>1266.6839600000001</v>
      </c>
      <c r="AK193" s="135">
        <v>3.3444000000000002E-2</v>
      </c>
    </row>
    <row r="194" spans="1:37" ht="15" customHeight="1" x14ac:dyDescent="0.35">
      <c r="A194" s="177" t="s">
        <v>589</v>
      </c>
      <c r="B194" s="133" t="s">
        <v>387</v>
      </c>
      <c r="C194" s="188">
        <v>846.66473399999995</v>
      </c>
      <c r="D194" s="188">
        <v>867.62976100000003</v>
      </c>
      <c r="E194" s="188">
        <v>895.18261700000005</v>
      </c>
      <c r="F194" s="188">
        <v>926.42285200000003</v>
      </c>
      <c r="G194" s="188">
        <v>955.55487100000005</v>
      </c>
      <c r="H194" s="188">
        <v>983.76629600000001</v>
      </c>
      <c r="I194" s="188">
        <v>1012.714233</v>
      </c>
      <c r="J194" s="188">
        <v>1042.1669919999999</v>
      </c>
      <c r="K194" s="188">
        <v>1071.4404300000001</v>
      </c>
      <c r="L194" s="188">
        <v>1099.901611</v>
      </c>
      <c r="M194" s="188">
        <v>1130.3637699999999</v>
      </c>
      <c r="N194" s="188">
        <v>1157.8054199999999</v>
      </c>
      <c r="O194" s="188">
        <v>1186.096436</v>
      </c>
      <c r="P194" s="188">
        <v>1215.578125</v>
      </c>
      <c r="Q194" s="188">
        <v>1246.8442379999999</v>
      </c>
      <c r="R194" s="188">
        <v>1278.2749020000001</v>
      </c>
      <c r="S194" s="188">
        <v>1309.892578</v>
      </c>
      <c r="T194" s="188">
        <v>1343.2932129999999</v>
      </c>
      <c r="U194" s="188">
        <v>1377.5493160000001</v>
      </c>
      <c r="V194" s="188">
        <v>1412.49585</v>
      </c>
      <c r="W194" s="188">
        <v>1447.790039</v>
      </c>
      <c r="X194" s="188">
        <v>1482.1735839999999</v>
      </c>
      <c r="Y194" s="188">
        <v>1517.2102050000001</v>
      </c>
      <c r="Z194" s="188">
        <v>1549.4169919999999</v>
      </c>
      <c r="AA194" s="188">
        <v>1588.4243160000001</v>
      </c>
      <c r="AB194" s="188">
        <v>1628.661621</v>
      </c>
      <c r="AC194" s="188">
        <v>1668.2033690000001</v>
      </c>
      <c r="AD194" s="188">
        <v>1709.315918</v>
      </c>
      <c r="AE194" s="188">
        <v>1752.2788089999999</v>
      </c>
      <c r="AF194" s="188">
        <v>1797.088379</v>
      </c>
      <c r="AG194" s="188">
        <v>1843.0329589999999</v>
      </c>
      <c r="AH194" s="188">
        <v>1887.2143550000001</v>
      </c>
      <c r="AI194" s="188">
        <v>1933.7036129999999</v>
      </c>
      <c r="AJ194" s="188">
        <v>1982.4169919999999</v>
      </c>
      <c r="AK194" s="135">
        <v>2.6158000000000001E-2</v>
      </c>
    </row>
    <row r="195" spans="1:37" ht="15" customHeight="1" x14ac:dyDescent="0.35">
      <c r="A195" s="177" t="s">
        <v>590</v>
      </c>
      <c r="B195" s="133" t="s">
        <v>389</v>
      </c>
      <c r="C195" s="188">
        <v>594.518372</v>
      </c>
      <c r="D195" s="188">
        <v>602.92016599999999</v>
      </c>
      <c r="E195" s="188">
        <v>611.57794200000001</v>
      </c>
      <c r="F195" s="188">
        <v>620.98602300000005</v>
      </c>
      <c r="G195" s="188">
        <v>629.04119900000001</v>
      </c>
      <c r="H195" s="188">
        <v>636.34966999999995</v>
      </c>
      <c r="I195" s="188">
        <v>643.50427200000001</v>
      </c>
      <c r="J195" s="188">
        <v>650.425476</v>
      </c>
      <c r="K195" s="188">
        <v>657.34338400000001</v>
      </c>
      <c r="L195" s="188">
        <v>664.10382100000004</v>
      </c>
      <c r="M195" s="188">
        <v>671.41711399999997</v>
      </c>
      <c r="N195" s="188">
        <v>679.07220500000005</v>
      </c>
      <c r="O195" s="188">
        <v>687.00878899999998</v>
      </c>
      <c r="P195" s="188">
        <v>696.000854</v>
      </c>
      <c r="Q195" s="188">
        <v>706.20788600000003</v>
      </c>
      <c r="R195" s="188">
        <v>717.41540499999996</v>
      </c>
      <c r="S195" s="188">
        <v>729.03125</v>
      </c>
      <c r="T195" s="188">
        <v>740.87738000000002</v>
      </c>
      <c r="U195" s="188">
        <v>752.26245100000006</v>
      </c>
      <c r="V195" s="188">
        <v>763.26330600000006</v>
      </c>
      <c r="W195" s="188">
        <v>774.41564900000003</v>
      </c>
      <c r="X195" s="188">
        <v>785.37127699999996</v>
      </c>
      <c r="Y195" s="188">
        <v>796.344604</v>
      </c>
      <c r="Z195" s="188">
        <v>800.55377199999998</v>
      </c>
      <c r="AA195" s="188">
        <v>813.31451400000003</v>
      </c>
      <c r="AB195" s="188">
        <v>826.242615</v>
      </c>
      <c r="AC195" s="188">
        <v>839.47210700000005</v>
      </c>
      <c r="AD195" s="188">
        <v>853.16632100000004</v>
      </c>
      <c r="AE195" s="188">
        <v>867.10070800000005</v>
      </c>
      <c r="AF195" s="188">
        <v>881.24511700000005</v>
      </c>
      <c r="AG195" s="188">
        <v>895.43237299999998</v>
      </c>
      <c r="AH195" s="188">
        <v>909.95165999999995</v>
      </c>
      <c r="AI195" s="188">
        <v>925.32495100000006</v>
      </c>
      <c r="AJ195" s="188">
        <v>941.78686500000003</v>
      </c>
      <c r="AK195" s="135">
        <v>1.4035000000000001E-2</v>
      </c>
    </row>
    <row r="196" spans="1:37" ht="15" customHeight="1" x14ac:dyDescent="0.35">
      <c r="A196" s="177" t="s">
        <v>591</v>
      </c>
      <c r="B196" s="133" t="s">
        <v>391</v>
      </c>
      <c r="C196" s="188">
        <v>1641.2532960000001</v>
      </c>
      <c r="D196" s="188">
        <v>1735.1098629999999</v>
      </c>
      <c r="E196" s="188">
        <v>1830.6876219999999</v>
      </c>
      <c r="F196" s="188">
        <v>1927.724121</v>
      </c>
      <c r="G196" s="188">
        <v>2026.0986330000001</v>
      </c>
      <c r="H196" s="188">
        <v>2130.6208499999998</v>
      </c>
      <c r="I196" s="188">
        <v>2233.2697750000002</v>
      </c>
      <c r="J196" s="188">
        <v>2340.4448240000002</v>
      </c>
      <c r="K196" s="188">
        <v>2448.5439449999999</v>
      </c>
      <c r="L196" s="188">
        <v>2553.7973630000001</v>
      </c>
      <c r="M196" s="188">
        <v>2664.005615</v>
      </c>
      <c r="N196" s="188">
        <v>2780.4399410000001</v>
      </c>
      <c r="O196" s="188">
        <v>2899.2739259999998</v>
      </c>
      <c r="P196" s="188">
        <v>3019.4560550000001</v>
      </c>
      <c r="Q196" s="188">
        <v>3142.601318</v>
      </c>
      <c r="R196" s="188">
        <v>3267.0307619999999</v>
      </c>
      <c r="S196" s="188">
        <v>3398.1228030000002</v>
      </c>
      <c r="T196" s="188">
        <v>3532.9846189999998</v>
      </c>
      <c r="U196" s="188">
        <v>3669.1604000000002</v>
      </c>
      <c r="V196" s="188">
        <v>3808.007568</v>
      </c>
      <c r="W196" s="188">
        <v>3949.2407229999999</v>
      </c>
      <c r="X196" s="188">
        <v>4094.1010740000002</v>
      </c>
      <c r="Y196" s="188">
        <v>4241.9643550000001</v>
      </c>
      <c r="Z196" s="188">
        <v>4353.6484380000002</v>
      </c>
      <c r="AA196" s="188">
        <v>4499.451172</v>
      </c>
      <c r="AB196" s="188">
        <v>4649.4282229999999</v>
      </c>
      <c r="AC196" s="188">
        <v>4802.7270509999998</v>
      </c>
      <c r="AD196" s="188">
        <v>4957.6303710000002</v>
      </c>
      <c r="AE196" s="188">
        <v>5111.7314450000003</v>
      </c>
      <c r="AF196" s="188">
        <v>5267.8315430000002</v>
      </c>
      <c r="AG196" s="188">
        <v>5421.7597660000001</v>
      </c>
      <c r="AH196" s="188">
        <v>5579.2065430000002</v>
      </c>
      <c r="AI196" s="188">
        <v>5737.1601559999999</v>
      </c>
      <c r="AJ196" s="188">
        <v>5891.642578</v>
      </c>
      <c r="AK196" s="135">
        <v>3.8941000000000003E-2</v>
      </c>
    </row>
    <row r="197" spans="1:37" ht="15" customHeight="1" x14ac:dyDescent="0.35">
      <c r="A197" s="177" t="s">
        <v>592</v>
      </c>
      <c r="B197" s="133" t="s">
        <v>393</v>
      </c>
      <c r="C197" s="188">
        <v>759.21167000000003</v>
      </c>
      <c r="D197" s="188">
        <v>772.33184800000004</v>
      </c>
      <c r="E197" s="188">
        <v>781.57067900000004</v>
      </c>
      <c r="F197" s="188">
        <v>786.94586200000003</v>
      </c>
      <c r="G197" s="188">
        <v>795.79724099999999</v>
      </c>
      <c r="H197" s="188">
        <v>803.82781999999997</v>
      </c>
      <c r="I197" s="188">
        <v>811.85626200000002</v>
      </c>
      <c r="J197" s="188">
        <v>820.24499500000002</v>
      </c>
      <c r="K197" s="188">
        <v>828.41430700000001</v>
      </c>
      <c r="L197" s="188">
        <v>835.67132600000002</v>
      </c>
      <c r="M197" s="188">
        <v>842.94769299999996</v>
      </c>
      <c r="N197" s="188">
        <v>850.32977300000005</v>
      </c>
      <c r="O197" s="188">
        <v>857.08734100000004</v>
      </c>
      <c r="P197" s="188">
        <v>862.969604</v>
      </c>
      <c r="Q197" s="188">
        <v>868.05255099999999</v>
      </c>
      <c r="R197" s="188">
        <v>872.71527100000003</v>
      </c>
      <c r="S197" s="188">
        <v>877.80835000000002</v>
      </c>
      <c r="T197" s="188">
        <v>883.76794400000006</v>
      </c>
      <c r="U197" s="188">
        <v>889.84094200000004</v>
      </c>
      <c r="V197" s="188">
        <v>895.33221400000002</v>
      </c>
      <c r="W197" s="188">
        <v>900.11144999999999</v>
      </c>
      <c r="X197" s="188">
        <v>904.60974099999999</v>
      </c>
      <c r="Y197" s="188">
        <v>908.702271</v>
      </c>
      <c r="Z197" s="188">
        <v>910.38562000000002</v>
      </c>
      <c r="AA197" s="188">
        <v>915.69512899999995</v>
      </c>
      <c r="AB197" s="188">
        <v>921.76684599999999</v>
      </c>
      <c r="AC197" s="188">
        <v>928.51953100000003</v>
      </c>
      <c r="AD197" s="188">
        <v>935.48767099999998</v>
      </c>
      <c r="AE197" s="188">
        <v>942.42047100000002</v>
      </c>
      <c r="AF197" s="188">
        <v>949.50726299999997</v>
      </c>
      <c r="AG197" s="188">
        <v>956.71099900000002</v>
      </c>
      <c r="AH197" s="188">
        <v>964.198669</v>
      </c>
      <c r="AI197" s="188">
        <v>972.56158400000004</v>
      </c>
      <c r="AJ197" s="188">
        <v>981.73742700000003</v>
      </c>
      <c r="AK197" s="135">
        <v>7.5249999999999996E-3</v>
      </c>
    </row>
    <row r="198" spans="1:37" ht="15" customHeight="1" x14ac:dyDescent="0.35">
      <c r="A198" s="177" t="s">
        <v>593</v>
      </c>
      <c r="B198" s="133" t="s">
        <v>395</v>
      </c>
      <c r="C198" s="188">
        <v>1227.17749</v>
      </c>
      <c r="D198" s="188">
        <v>1281.091553</v>
      </c>
      <c r="E198" s="188">
        <v>1336.993774</v>
      </c>
      <c r="F198" s="188">
        <v>1394.5722659999999</v>
      </c>
      <c r="G198" s="188">
        <v>1454.5654300000001</v>
      </c>
      <c r="H198" s="188">
        <v>1518.3892820000001</v>
      </c>
      <c r="I198" s="188">
        <v>1585.948975</v>
      </c>
      <c r="J198" s="188">
        <v>1656.4652100000001</v>
      </c>
      <c r="K198" s="188">
        <v>1729.3085940000001</v>
      </c>
      <c r="L198" s="188">
        <v>1802.880981</v>
      </c>
      <c r="M198" s="188">
        <v>1879.7045900000001</v>
      </c>
      <c r="N198" s="188">
        <v>1959.598389</v>
      </c>
      <c r="O198" s="188">
        <v>2041.0585940000001</v>
      </c>
      <c r="P198" s="188">
        <v>2125.2065429999998</v>
      </c>
      <c r="Q198" s="188">
        <v>2211.9477539999998</v>
      </c>
      <c r="R198" s="188">
        <v>2300.78125</v>
      </c>
      <c r="S198" s="188">
        <v>2393.4003910000001</v>
      </c>
      <c r="T198" s="188">
        <v>2490.4875489999999</v>
      </c>
      <c r="U198" s="188">
        <v>2590.35376</v>
      </c>
      <c r="V198" s="188">
        <v>2693.2734380000002</v>
      </c>
      <c r="W198" s="188">
        <v>2799.6127929999998</v>
      </c>
      <c r="X198" s="188">
        <v>2910.3215329999998</v>
      </c>
      <c r="Y198" s="188">
        <v>3023.7204590000001</v>
      </c>
      <c r="Z198" s="188">
        <v>3168.8173830000001</v>
      </c>
      <c r="AA198" s="188">
        <v>3296.741943</v>
      </c>
      <c r="AB198" s="188">
        <v>3428.5756839999999</v>
      </c>
      <c r="AC198" s="188">
        <v>3565.923828</v>
      </c>
      <c r="AD198" s="188">
        <v>3708.4467770000001</v>
      </c>
      <c r="AE198" s="188">
        <v>3856.7751459999999</v>
      </c>
      <c r="AF198" s="188">
        <v>4009.5854490000002</v>
      </c>
      <c r="AG198" s="188">
        <v>4165.2617190000001</v>
      </c>
      <c r="AH198" s="188">
        <v>4327.1972660000001</v>
      </c>
      <c r="AI198" s="188">
        <v>4498.8623049999997</v>
      </c>
      <c r="AJ198" s="188">
        <v>4677.0117190000001</v>
      </c>
      <c r="AK198" s="135">
        <v>4.1297E-2</v>
      </c>
    </row>
    <row r="199" spans="1:37" ht="15" customHeight="1" x14ac:dyDescent="0.35">
      <c r="A199" s="177" t="s">
        <v>594</v>
      </c>
      <c r="B199" s="133" t="s">
        <v>397</v>
      </c>
      <c r="C199" s="188">
        <v>415.37814300000002</v>
      </c>
      <c r="D199" s="188">
        <v>445.51187099999999</v>
      </c>
      <c r="E199" s="188">
        <v>475.93545499999999</v>
      </c>
      <c r="F199" s="188">
        <v>507.26873799999998</v>
      </c>
      <c r="G199" s="188">
        <v>539.29705799999999</v>
      </c>
      <c r="H199" s="188">
        <v>573.04956100000004</v>
      </c>
      <c r="I199" s="188">
        <v>609.66455099999996</v>
      </c>
      <c r="J199" s="188">
        <v>649.08807400000001</v>
      </c>
      <c r="K199" s="188">
        <v>690.69183299999997</v>
      </c>
      <c r="L199" s="188">
        <v>734.03552200000001</v>
      </c>
      <c r="M199" s="188">
        <v>779.80255099999999</v>
      </c>
      <c r="N199" s="188">
        <v>827.49530000000004</v>
      </c>
      <c r="O199" s="188">
        <v>876.76232900000002</v>
      </c>
      <c r="P199" s="188">
        <v>928.23126200000002</v>
      </c>
      <c r="Q199" s="188">
        <v>982.05456500000003</v>
      </c>
      <c r="R199" s="188">
        <v>1038.4316409999999</v>
      </c>
      <c r="S199" s="188">
        <v>1097.8149410000001</v>
      </c>
      <c r="T199" s="188">
        <v>1160.2788089999999</v>
      </c>
      <c r="U199" s="188">
        <v>1225.2810059999999</v>
      </c>
      <c r="V199" s="188">
        <v>1293.3863530000001</v>
      </c>
      <c r="W199" s="188">
        <v>1364.669312</v>
      </c>
      <c r="X199" s="188">
        <v>1439.147461</v>
      </c>
      <c r="Y199" s="188">
        <v>1516.099121</v>
      </c>
      <c r="Z199" s="188">
        <v>1608.2016599999999</v>
      </c>
      <c r="AA199" s="188">
        <v>1694.8088379999999</v>
      </c>
      <c r="AB199" s="188">
        <v>1784.740845</v>
      </c>
      <c r="AC199" s="188">
        <v>1878.809082</v>
      </c>
      <c r="AD199" s="188">
        <v>1976.769775</v>
      </c>
      <c r="AE199" s="188">
        <v>2078.9970699999999</v>
      </c>
      <c r="AF199" s="188">
        <v>2185.0280760000001</v>
      </c>
      <c r="AG199" s="188">
        <v>2294.5263669999999</v>
      </c>
      <c r="AH199" s="188">
        <v>2408.2846679999998</v>
      </c>
      <c r="AI199" s="188">
        <v>2528.1279300000001</v>
      </c>
      <c r="AJ199" s="188">
        <v>2652.9025879999999</v>
      </c>
      <c r="AK199" s="135">
        <v>5.7339000000000001E-2</v>
      </c>
    </row>
    <row r="200" spans="1:37" ht="15" customHeight="1" x14ac:dyDescent="0.35">
      <c r="A200" s="177" t="s">
        <v>595</v>
      </c>
      <c r="B200" s="133" t="s">
        <v>399</v>
      </c>
      <c r="C200" s="188">
        <v>360.56115699999998</v>
      </c>
      <c r="D200" s="188">
        <v>370.26953099999997</v>
      </c>
      <c r="E200" s="188">
        <v>381.03747600000003</v>
      </c>
      <c r="F200" s="188">
        <v>392.83609000000001</v>
      </c>
      <c r="G200" s="188">
        <v>405.90982100000002</v>
      </c>
      <c r="H200" s="188">
        <v>419.55480999999997</v>
      </c>
      <c r="I200" s="188">
        <v>432.654877</v>
      </c>
      <c r="J200" s="188">
        <v>445.48019399999998</v>
      </c>
      <c r="K200" s="188">
        <v>458.064392</v>
      </c>
      <c r="L200" s="188">
        <v>470.27676400000001</v>
      </c>
      <c r="M200" s="188">
        <v>482.60205100000002</v>
      </c>
      <c r="N200" s="188">
        <v>495.19515999999999</v>
      </c>
      <c r="O200" s="188">
        <v>507.92611699999998</v>
      </c>
      <c r="P200" s="188">
        <v>521.01275599999997</v>
      </c>
      <c r="Q200" s="188">
        <v>534.13207999999997</v>
      </c>
      <c r="R200" s="188">
        <v>547.29180899999994</v>
      </c>
      <c r="S200" s="188">
        <v>561.24530000000004</v>
      </c>
      <c r="T200" s="188">
        <v>575.82739300000003</v>
      </c>
      <c r="U200" s="188">
        <v>590.55371100000002</v>
      </c>
      <c r="V200" s="188">
        <v>605.43951400000003</v>
      </c>
      <c r="W200" s="188">
        <v>620.74737500000003</v>
      </c>
      <c r="X200" s="188">
        <v>636.39898700000003</v>
      </c>
      <c r="Y200" s="188">
        <v>652.22479199999998</v>
      </c>
      <c r="Z200" s="188">
        <v>671.854919</v>
      </c>
      <c r="AA200" s="188">
        <v>688.99127199999998</v>
      </c>
      <c r="AB200" s="188">
        <v>706.71173099999999</v>
      </c>
      <c r="AC200" s="188">
        <v>725.07720900000004</v>
      </c>
      <c r="AD200" s="188">
        <v>744.00695800000005</v>
      </c>
      <c r="AE200" s="188">
        <v>763.41021699999999</v>
      </c>
      <c r="AF200" s="188">
        <v>783.36554000000001</v>
      </c>
      <c r="AG200" s="188">
        <v>803.47344999999996</v>
      </c>
      <c r="AH200" s="188">
        <v>823.84551999999996</v>
      </c>
      <c r="AI200" s="188">
        <v>844.58612100000005</v>
      </c>
      <c r="AJ200" s="188">
        <v>865.44146699999999</v>
      </c>
      <c r="AK200" s="135">
        <v>2.6887000000000001E-2</v>
      </c>
    </row>
    <row r="201" spans="1:37" ht="15" customHeight="1" x14ac:dyDescent="0.35">
      <c r="A201" s="177" t="s">
        <v>596</v>
      </c>
      <c r="B201" s="133" t="s">
        <v>458</v>
      </c>
      <c r="C201" s="188">
        <v>12650.915039</v>
      </c>
      <c r="D201" s="188">
        <v>12999.501953000001</v>
      </c>
      <c r="E201" s="188">
        <v>13372.275390999999</v>
      </c>
      <c r="F201" s="188">
        <v>13747.841796999999</v>
      </c>
      <c r="G201" s="188">
        <v>14118.929688</v>
      </c>
      <c r="H201" s="188">
        <v>14499.446289</v>
      </c>
      <c r="I201" s="188">
        <v>14889.637694999999</v>
      </c>
      <c r="J201" s="188">
        <v>15295.122069999999</v>
      </c>
      <c r="K201" s="188">
        <v>15709.768555000001</v>
      </c>
      <c r="L201" s="188">
        <v>16117.164062</v>
      </c>
      <c r="M201" s="188">
        <v>16536.472656000002</v>
      </c>
      <c r="N201" s="188">
        <v>16974.03125</v>
      </c>
      <c r="O201" s="188">
        <v>17409.798827999999</v>
      </c>
      <c r="P201" s="188">
        <v>17856.648438</v>
      </c>
      <c r="Q201" s="188">
        <v>18318.070312</v>
      </c>
      <c r="R201" s="188">
        <v>18786.128906000002</v>
      </c>
      <c r="S201" s="188">
        <v>19273.455077999999</v>
      </c>
      <c r="T201" s="188">
        <v>19781.888672000001</v>
      </c>
      <c r="U201" s="188">
        <v>20297.707031000002</v>
      </c>
      <c r="V201" s="188">
        <v>20823.583984000001</v>
      </c>
      <c r="W201" s="188">
        <v>21361.349609000001</v>
      </c>
      <c r="X201" s="188">
        <v>21913.386718999998</v>
      </c>
      <c r="Y201" s="188">
        <v>22472.667968999998</v>
      </c>
      <c r="Z201" s="188">
        <v>23042.197265999999</v>
      </c>
      <c r="AA201" s="188">
        <v>23644.3125</v>
      </c>
      <c r="AB201" s="188">
        <v>24262.945312</v>
      </c>
      <c r="AC201" s="188">
        <v>24902.115234000001</v>
      </c>
      <c r="AD201" s="188">
        <v>25558.582031000002</v>
      </c>
      <c r="AE201" s="188">
        <v>26233.332031000002</v>
      </c>
      <c r="AF201" s="188">
        <v>26925.546875</v>
      </c>
      <c r="AG201" s="188">
        <v>27627.914062</v>
      </c>
      <c r="AH201" s="188">
        <v>28349.876952999999</v>
      </c>
      <c r="AI201" s="188">
        <v>29103.929688</v>
      </c>
      <c r="AJ201" s="188">
        <v>29877.34375</v>
      </c>
      <c r="AK201" s="135">
        <v>2.6346999999999999E-2</v>
      </c>
    </row>
    <row r="202" spans="1:37" ht="15" customHeight="1" x14ac:dyDescent="0.35">
      <c r="A202" s="177" t="s">
        <v>597</v>
      </c>
      <c r="B202" s="133" t="s">
        <v>598</v>
      </c>
      <c r="C202" s="188">
        <v>22.522085000000001</v>
      </c>
      <c r="D202" s="188">
        <v>22.493759000000001</v>
      </c>
      <c r="E202" s="188">
        <v>22.470324000000002</v>
      </c>
      <c r="F202" s="188">
        <v>22.450932999999999</v>
      </c>
      <c r="G202" s="188">
        <v>22.434891</v>
      </c>
      <c r="H202" s="188">
        <v>22.421617999999999</v>
      </c>
      <c r="I202" s="188">
        <v>22.410634999999999</v>
      </c>
      <c r="J202" s="188">
        <v>22.401547999999998</v>
      </c>
      <c r="K202" s="188">
        <v>22.394031999999999</v>
      </c>
      <c r="L202" s="188">
        <v>22.387812</v>
      </c>
      <c r="M202" s="188">
        <v>22.382666</v>
      </c>
      <c r="N202" s="188">
        <v>22.378406999999999</v>
      </c>
      <c r="O202" s="188">
        <v>22.374884000000002</v>
      </c>
      <c r="P202" s="188">
        <v>22.371969</v>
      </c>
      <c r="Q202" s="188">
        <v>22.369558000000001</v>
      </c>
      <c r="R202" s="188">
        <v>22.367563000000001</v>
      </c>
      <c r="S202" s="188">
        <v>22.365911000000001</v>
      </c>
      <c r="T202" s="188">
        <v>22.364546000000001</v>
      </c>
      <c r="U202" s="188">
        <v>22.363416999999998</v>
      </c>
      <c r="V202" s="188">
        <v>22.362480000000001</v>
      </c>
      <c r="W202" s="188">
        <v>22.361708</v>
      </c>
      <c r="X202" s="188">
        <v>22.361066999999998</v>
      </c>
      <c r="Y202" s="188">
        <v>22.360537999999998</v>
      </c>
      <c r="Z202" s="188">
        <v>22.360099999999999</v>
      </c>
      <c r="AA202" s="188">
        <v>22.359736999999999</v>
      </c>
      <c r="AB202" s="188">
        <v>22.359438000000001</v>
      </c>
      <c r="AC202" s="188">
        <v>22.359190000000002</v>
      </c>
      <c r="AD202" s="188">
        <v>22.358984</v>
      </c>
      <c r="AE202" s="188">
        <v>22.358813999999999</v>
      </c>
      <c r="AF202" s="188">
        <v>22.358673</v>
      </c>
      <c r="AG202" s="188">
        <v>22.358557000000001</v>
      </c>
      <c r="AH202" s="188">
        <v>22.358460999999998</v>
      </c>
      <c r="AI202" s="188">
        <v>22.358381000000001</v>
      </c>
      <c r="AJ202" s="188">
        <v>22.358315000000001</v>
      </c>
      <c r="AK202" s="135">
        <v>-1.8900000000000001E-4</v>
      </c>
    </row>
    <row r="203" spans="1:37" ht="15" customHeight="1" x14ac:dyDescent="0.35">
      <c r="A203" s="177" t="s">
        <v>599</v>
      </c>
      <c r="B203" s="133" t="s">
        <v>600</v>
      </c>
      <c r="C203" s="188">
        <v>411.78094499999997</v>
      </c>
      <c r="D203" s="188">
        <v>429.67706299999998</v>
      </c>
      <c r="E203" s="188">
        <v>447.25524899999999</v>
      </c>
      <c r="F203" s="188">
        <v>451.317047</v>
      </c>
      <c r="G203" s="188">
        <v>447.31091300000003</v>
      </c>
      <c r="H203" s="188">
        <v>442.75149499999998</v>
      </c>
      <c r="I203" s="188">
        <v>429.70361300000002</v>
      </c>
      <c r="J203" s="188">
        <v>421.29785199999998</v>
      </c>
      <c r="K203" s="188">
        <v>420.37631199999998</v>
      </c>
      <c r="L203" s="188">
        <v>419.68908699999997</v>
      </c>
      <c r="M203" s="188">
        <v>420.04205300000001</v>
      </c>
      <c r="N203" s="188">
        <v>422.947632</v>
      </c>
      <c r="O203" s="188">
        <v>423.71697999999998</v>
      </c>
      <c r="P203" s="188">
        <v>424.18457000000001</v>
      </c>
      <c r="Q203" s="188">
        <v>424.62884500000001</v>
      </c>
      <c r="R203" s="188">
        <v>425.051422</v>
      </c>
      <c r="S203" s="188">
        <v>425.45495599999998</v>
      </c>
      <c r="T203" s="188">
        <v>425.84115600000001</v>
      </c>
      <c r="U203" s="188">
        <v>426.212402</v>
      </c>
      <c r="V203" s="188">
        <v>426.57330300000001</v>
      </c>
      <c r="W203" s="188">
        <v>426.92501800000002</v>
      </c>
      <c r="X203" s="188">
        <v>427.267517</v>
      </c>
      <c r="Y203" s="188">
        <v>427.60040300000003</v>
      </c>
      <c r="Z203" s="188">
        <v>427.92352299999999</v>
      </c>
      <c r="AA203" s="188">
        <v>428.23648100000003</v>
      </c>
      <c r="AB203" s="188">
        <v>428.539062</v>
      </c>
      <c r="AC203" s="188">
        <v>428.83099399999998</v>
      </c>
      <c r="AD203" s="188">
        <v>429.11193800000001</v>
      </c>
      <c r="AE203" s="188">
        <v>429.38171399999999</v>
      </c>
      <c r="AF203" s="188">
        <v>429.64001500000001</v>
      </c>
      <c r="AG203" s="188">
        <v>429.88656600000002</v>
      </c>
      <c r="AH203" s="188">
        <v>430.12118500000003</v>
      </c>
      <c r="AI203" s="188">
        <v>429.90521200000001</v>
      </c>
      <c r="AJ203" s="188">
        <v>429.724152</v>
      </c>
      <c r="AK203" s="135">
        <v>3.0000000000000001E-6</v>
      </c>
    </row>
    <row r="204" spans="1:37" ht="15" customHeight="1" thickBot="1" x14ac:dyDescent="0.4"/>
    <row r="205" spans="1:37" ht="15" customHeight="1" x14ac:dyDescent="0.35">
      <c r="B205" s="247" t="s">
        <v>601</v>
      </c>
      <c r="C205" s="247"/>
      <c r="D205" s="247"/>
      <c r="E205" s="247"/>
      <c r="F205" s="247"/>
      <c r="G205" s="247"/>
      <c r="H205" s="247"/>
      <c r="I205" s="247"/>
      <c r="J205" s="247"/>
      <c r="K205" s="247"/>
      <c r="L205" s="247"/>
      <c r="M205" s="247"/>
      <c r="N205" s="247"/>
      <c r="O205" s="247"/>
      <c r="P205" s="247"/>
      <c r="Q205" s="247"/>
      <c r="R205" s="247"/>
      <c r="S205" s="247"/>
      <c r="T205" s="247"/>
      <c r="U205" s="247"/>
      <c r="V205" s="247"/>
      <c r="W205" s="247"/>
      <c r="X205" s="247"/>
      <c r="Y205" s="247"/>
      <c r="Z205" s="247"/>
      <c r="AA205" s="247"/>
      <c r="AB205" s="247"/>
      <c r="AC205" s="247"/>
      <c r="AD205" s="247"/>
      <c r="AE205" s="247"/>
      <c r="AF205" s="247"/>
      <c r="AG205" s="247"/>
      <c r="AH205" s="247"/>
      <c r="AI205" s="247"/>
      <c r="AJ205" s="247"/>
      <c r="AK205" s="247"/>
    </row>
    <row r="206" spans="1:37" ht="15" customHeight="1" x14ac:dyDescent="0.35">
      <c r="B206" s="186" t="s">
        <v>602</v>
      </c>
    </row>
    <row r="207" spans="1:37" ht="15" customHeight="1" x14ac:dyDescent="0.35">
      <c r="B207" s="186" t="s">
        <v>603</v>
      </c>
    </row>
    <row r="208" spans="1:37" ht="15" customHeight="1" x14ac:dyDescent="0.35">
      <c r="B208" s="186" t="s">
        <v>604</v>
      </c>
    </row>
    <row r="209" spans="2:2" ht="15" customHeight="1" x14ac:dyDescent="0.35">
      <c r="B209" s="186" t="s">
        <v>605</v>
      </c>
    </row>
    <row r="210" spans="2:2" ht="15" customHeight="1" x14ac:dyDescent="0.35">
      <c r="B210" s="186" t="s">
        <v>606</v>
      </c>
    </row>
    <row r="211" spans="2:2" ht="15" customHeight="1" x14ac:dyDescent="0.35">
      <c r="B211" s="186" t="s">
        <v>607</v>
      </c>
    </row>
    <row r="212" spans="2:2" ht="15" customHeight="1" x14ac:dyDescent="0.35">
      <c r="B212" s="186" t="s">
        <v>608</v>
      </c>
    </row>
    <row r="213" spans="2:2" ht="15" customHeight="1" x14ac:dyDescent="0.35">
      <c r="B213" s="186" t="s">
        <v>609</v>
      </c>
    </row>
    <row r="214" spans="2:2" ht="15" customHeight="1" x14ac:dyDescent="0.35">
      <c r="B214" s="186" t="s">
        <v>610</v>
      </c>
    </row>
  </sheetData>
  <mergeCells count="1">
    <mergeCell ref="B205:AK205"/>
  </mergeCells>
  <pageMargins left="0.75" right="0.75" top="1" bottom="1" header="0.5" footer="0.5"/>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defaultColWidth="12.625" defaultRowHeight="15" customHeight="1" x14ac:dyDescent="0.35"/>
  <cols>
    <col min="1" max="1" width="18.25" hidden="1" customWidth="1"/>
    <col min="2" max="2" width="40" customWidth="1"/>
    <col min="3" max="37" width="7.625" customWidth="1"/>
  </cols>
  <sheetData>
    <row r="1" spans="1:37" ht="15" customHeight="1" x14ac:dyDescent="0.35">
      <c r="B1" s="60" t="s">
        <v>93</v>
      </c>
      <c r="C1" s="61">
        <v>2017</v>
      </c>
      <c r="D1" s="61">
        <v>2018</v>
      </c>
      <c r="E1" s="61">
        <v>2019</v>
      </c>
      <c r="F1" s="61">
        <v>2020</v>
      </c>
      <c r="G1" s="61">
        <v>2021</v>
      </c>
      <c r="H1" s="61">
        <v>2022</v>
      </c>
      <c r="I1" s="61">
        <v>2023</v>
      </c>
      <c r="J1" s="61">
        <v>2024</v>
      </c>
      <c r="K1" s="61">
        <v>2025</v>
      </c>
      <c r="L1" s="61">
        <v>2026</v>
      </c>
      <c r="M1" s="61">
        <v>2027</v>
      </c>
      <c r="N1" s="61">
        <v>2028</v>
      </c>
      <c r="O1" s="61">
        <v>2029</v>
      </c>
      <c r="P1" s="61">
        <v>2030</v>
      </c>
      <c r="Q1" s="61">
        <v>2031</v>
      </c>
      <c r="R1" s="61">
        <v>2032</v>
      </c>
      <c r="S1" s="61">
        <v>2033</v>
      </c>
      <c r="T1" s="61">
        <v>2034</v>
      </c>
      <c r="U1" s="61">
        <v>2035</v>
      </c>
      <c r="V1" s="61">
        <v>2036</v>
      </c>
      <c r="W1" s="61">
        <v>2037</v>
      </c>
      <c r="X1" s="61">
        <v>2038</v>
      </c>
      <c r="Y1" s="61">
        <v>2039</v>
      </c>
      <c r="Z1" s="61">
        <v>2040</v>
      </c>
      <c r="AA1" s="61">
        <v>2041</v>
      </c>
      <c r="AB1" s="61">
        <v>2042</v>
      </c>
      <c r="AC1" s="61">
        <v>2043</v>
      </c>
      <c r="AD1" s="61">
        <v>2044</v>
      </c>
      <c r="AE1" s="61">
        <v>2045</v>
      </c>
      <c r="AF1" s="61">
        <v>2046</v>
      </c>
      <c r="AG1" s="61">
        <v>2047</v>
      </c>
      <c r="AH1" s="61">
        <v>2048</v>
      </c>
      <c r="AI1" s="61">
        <v>2049</v>
      </c>
      <c r="AJ1" s="61">
        <v>2050</v>
      </c>
    </row>
    <row r="3" spans="1:37" ht="15" customHeight="1" x14ac:dyDescent="0.35">
      <c r="C3" s="62" t="s">
        <v>94</v>
      </c>
      <c r="D3" s="62" t="s">
        <v>4</v>
      </c>
      <c r="E3" s="62"/>
      <c r="F3" s="62"/>
      <c r="G3" s="62"/>
    </row>
    <row r="4" spans="1:37" ht="15" customHeight="1" x14ac:dyDescent="0.35">
      <c r="C4" s="62" t="s">
        <v>97</v>
      </c>
      <c r="D4" s="62" t="s">
        <v>98</v>
      </c>
      <c r="E4" s="62"/>
      <c r="F4" s="62"/>
      <c r="G4" s="62" t="s">
        <v>99</v>
      </c>
    </row>
    <row r="5" spans="1:37" ht="15" customHeight="1" x14ac:dyDescent="0.35">
      <c r="C5" s="62" t="s">
        <v>102</v>
      </c>
      <c r="D5" s="62" t="s">
        <v>103</v>
      </c>
      <c r="E5" s="62"/>
      <c r="F5" s="62"/>
      <c r="G5" s="62"/>
    </row>
    <row r="6" spans="1:37" ht="15" customHeight="1" x14ac:dyDescent="0.35">
      <c r="C6" s="62" t="s">
        <v>105</v>
      </c>
      <c r="D6" s="62"/>
      <c r="E6" s="62" t="s">
        <v>245</v>
      </c>
      <c r="F6" s="62"/>
      <c r="G6" s="62"/>
    </row>
    <row r="10" spans="1:37" ht="15" customHeight="1" x14ac:dyDescent="0.5">
      <c r="A10" s="25" t="s">
        <v>798</v>
      </c>
      <c r="B10" s="63" t="s">
        <v>799</v>
      </c>
    </row>
    <row r="11" spans="1:37" ht="15" customHeight="1" x14ac:dyDescent="0.35">
      <c r="B11" s="60" t="s">
        <v>251</v>
      </c>
    </row>
    <row r="12" spans="1:37" ht="15" customHeight="1" x14ac:dyDescent="0.45">
      <c r="B12" s="60" t="s">
        <v>251</v>
      </c>
      <c r="C12" s="4" t="s">
        <v>251</v>
      </c>
      <c r="D12" s="4" t="s">
        <v>251</v>
      </c>
      <c r="E12" s="4" t="s">
        <v>251</v>
      </c>
      <c r="F12" s="4" t="s">
        <v>251</v>
      </c>
      <c r="G12" s="4" t="s">
        <v>251</v>
      </c>
      <c r="H12" s="4" t="s">
        <v>251</v>
      </c>
      <c r="I12" s="4" t="s">
        <v>251</v>
      </c>
      <c r="J12" s="4" t="s">
        <v>251</v>
      </c>
      <c r="K12" s="4" t="s">
        <v>251</v>
      </c>
      <c r="L12" s="4" t="s">
        <v>251</v>
      </c>
      <c r="M12" s="4" t="s">
        <v>251</v>
      </c>
      <c r="N12" s="4" t="s">
        <v>251</v>
      </c>
      <c r="O12" s="4" t="s">
        <v>251</v>
      </c>
      <c r="P12" s="4" t="s">
        <v>251</v>
      </c>
      <c r="Q12" s="4" t="s">
        <v>251</v>
      </c>
      <c r="R12" s="4" t="s">
        <v>251</v>
      </c>
      <c r="S12" s="4" t="s">
        <v>251</v>
      </c>
      <c r="T12" s="4" t="s">
        <v>251</v>
      </c>
      <c r="U12" s="4" t="s">
        <v>251</v>
      </c>
      <c r="V12" s="4" t="s">
        <v>251</v>
      </c>
      <c r="W12" s="4" t="s">
        <v>251</v>
      </c>
      <c r="X12" s="4" t="s">
        <v>251</v>
      </c>
      <c r="Y12" s="4" t="s">
        <v>251</v>
      </c>
      <c r="Z12" s="4" t="s">
        <v>251</v>
      </c>
      <c r="AA12" s="4" t="s">
        <v>251</v>
      </c>
      <c r="AB12" s="4" t="s">
        <v>251</v>
      </c>
      <c r="AC12" s="4" t="s">
        <v>251</v>
      </c>
      <c r="AD12" s="4" t="s">
        <v>251</v>
      </c>
      <c r="AE12" s="4" t="s">
        <v>251</v>
      </c>
      <c r="AF12" s="4" t="s">
        <v>251</v>
      </c>
      <c r="AG12" s="4" t="s">
        <v>251</v>
      </c>
      <c r="AH12" s="4" t="s">
        <v>251</v>
      </c>
      <c r="AI12" s="4" t="s">
        <v>251</v>
      </c>
      <c r="AJ12" s="4" t="s">
        <v>251</v>
      </c>
      <c r="AK12" s="4" t="s">
        <v>113</v>
      </c>
    </row>
    <row r="13" spans="1:37" ht="15" customHeight="1" x14ac:dyDescent="0.35">
      <c r="B13" s="61" t="s">
        <v>800</v>
      </c>
      <c r="C13" s="61">
        <v>2017</v>
      </c>
      <c r="D13" s="61">
        <v>2018</v>
      </c>
      <c r="E13" s="61">
        <v>2019</v>
      </c>
      <c r="F13" s="61">
        <v>2020</v>
      </c>
      <c r="G13" s="61">
        <v>2021</v>
      </c>
      <c r="H13" s="61">
        <v>2022</v>
      </c>
      <c r="I13" s="61">
        <v>2023</v>
      </c>
      <c r="J13" s="61">
        <v>2024</v>
      </c>
      <c r="K13" s="61">
        <v>2025</v>
      </c>
      <c r="L13" s="61">
        <v>2026</v>
      </c>
      <c r="M13" s="61">
        <v>2027</v>
      </c>
      <c r="N13" s="61">
        <v>2028</v>
      </c>
      <c r="O13" s="61">
        <v>2029</v>
      </c>
      <c r="P13" s="61">
        <v>2030</v>
      </c>
      <c r="Q13" s="61">
        <v>2031</v>
      </c>
      <c r="R13" s="61">
        <v>2032</v>
      </c>
      <c r="S13" s="61">
        <v>2033</v>
      </c>
      <c r="T13" s="61">
        <v>2034</v>
      </c>
      <c r="U13" s="61">
        <v>2035</v>
      </c>
      <c r="V13" s="61">
        <v>2036</v>
      </c>
      <c r="W13" s="61">
        <v>2037</v>
      </c>
      <c r="X13" s="61">
        <v>2038</v>
      </c>
      <c r="Y13" s="61">
        <v>2039</v>
      </c>
      <c r="Z13" s="61">
        <v>2040</v>
      </c>
      <c r="AA13" s="61">
        <v>2041</v>
      </c>
      <c r="AB13" s="61">
        <v>2042</v>
      </c>
      <c r="AC13" s="61">
        <v>2043</v>
      </c>
      <c r="AD13" s="61">
        <v>2044</v>
      </c>
      <c r="AE13" s="61">
        <v>2045</v>
      </c>
      <c r="AF13" s="61">
        <v>2046</v>
      </c>
      <c r="AG13" s="61">
        <v>2047</v>
      </c>
      <c r="AH13" s="61">
        <v>2048</v>
      </c>
      <c r="AI13" s="61">
        <v>2049</v>
      </c>
      <c r="AJ13" s="61">
        <v>2050</v>
      </c>
      <c r="AK13" s="61">
        <v>2050</v>
      </c>
    </row>
    <row r="14" spans="1:37" ht="15" hidden="1" customHeight="1" x14ac:dyDescent="0.35"/>
    <row r="15" spans="1:37" ht="15" hidden="1" customHeight="1" x14ac:dyDescent="0.35">
      <c r="B15" s="64" t="s">
        <v>801</v>
      </c>
    </row>
    <row r="16" spans="1:37" ht="13.5" hidden="1" x14ac:dyDescent="0.35"/>
    <row r="17" spans="1:37" ht="15" hidden="1" customHeight="1" x14ac:dyDescent="0.35">
      <c r="B17" s="64" t="s">
        <v>802</v>
      </c>
    </row>
    <row r="18" spans="1:37" ht="15" hidden="1" customHeight="1" x14ac:dyDescent="0.35">
      <c r="B18" s="64" t="s">
        <v>803</v>
      </c>
    </row>
    <row r="19" spans="1:37" ht="15" hidden="1" customHeight="1" x14ac:dyDescent="0.45">
      <c r="A19" s="25" t="s">
        <v>804</v>
      </c>
      <c r="B19" s="67" t="s">
        <v>805</v>
      </c>
      <c r="C19" s="68">
        <v>42.075297999999997</v>
      </c>
      <c r="D19" s="68">
        <v>43.455112</v>
      </c>
      <c r="E19" s="68">
        <v>44.728577000000001</v>
      </c>
      <c r="F19" s="68">
        <v>45.658870999999998</v>
      </c>
      <c r="G19" s="68">
        <v>46.618397000000002</v>
      </c>
      <c r="H19" s="68">
        <v>47.275356000000002</v>
      </c>
      <c r="I19" s="68">
        <v>47.997107999999997</v>
      </c>
      <c r="J19" s="68">
        <v>48.771008000000002</v>
      </c>
      <c r="K19" s="68">
        <v>49.546593000000001</v>
      </c>
      <c r="L19" s="68">
        <v>50.316032</v>
      </c>
      <c r="M19" s="68">
        <v>50.987934000000003</v>
      </c>
      <c r="N19" s="68">
        <v>51.903038000000002</v>
      </c>
      <c r="O19" s="68">
        <v>52.716656</v>
      </c>
      <c r="P19" s="68">
        <v>53.587566000000002</v>
      </c>
      <c r="Q19" s="68">
        <v>54.584560000000003</v>
      </c>
      <c r="R19" s="68">
        <v>55.460884</v>
      </c>
      <c r="S19" s="68">
        <v>56.387329000000001</v>
      </c>
      <c r="T19" s="68">
        <v>57.261940000000003</v>
      </c>
      <c r="U19" s="68">
        <v>58.136837</v>
      </c>
      <c r="V19" s="68">
        <v>58.948883000000002</v>
      </c>
      <c r="W19" s="68">
        <v>59.738219999999998</v>
      </c>
      <c r="X19" s="68">
        <v>60.464199000000001</v>
      </c>
      <c r="Y19" s="68">
        <v>60.988906999999998</v>
      </c>
      <c r="Z19" s="68">
        <v>61.606876</v>
      </c>
      <c r="AA19" s="68">
        <v>62.004455999999998</v>
      </c>
      <c r="AB19" s="68">
        <v>62.342419</v>
      </c>
      <c r="AC19" s="68">
        <v>62.590209999999999</v>
      </c>
      <c r="AD19" s="68">
        <v>62.828491</v>
      </c>
      <c r="AE19" s="68">
        <v>63.094439999999999</v>
      </c>
      <c r="AF19" s="68">
        <v>63.383113999999999</v>
      </c>
      <c r="AG19" s="68">
        <v>63.675308000000001</v>
      </c>
      <c r="AH19" s="68">
        <v>63.939548000000002</v>
      </c>
      <c r="AI19" s="68">
        <v>64.226821999999999</v>
      </c>
      <c r="AJ19" s="68">
        <v>64.508690000000001</v>
      </c>
      <c r="AK19" s="69">
        <v>1.2423E-2</v>
      </c>
    </row>
    <row r="20" spans="1:37" ht="15" hidden="1" customHeight="1" x14ac:dyDescent="0.45">
      <c r="A20" s="25" t="s">
        <v>806</v>
      </c>
      <c r="B20" s="67" t="s">
        <v>807</v>
      </c>
      <c r="C20" s="68">
        <v>12.255579000000001</v>
      </c>
      <c r="D20" s="68">
        <v>12.535569000000001</v>
      </c>
      <c r="E20" s="68">
        <v>12.812498</v>
      </c>
      <c r="F20" s="68">
        <v>13.053269</v>
      </c>
      <c r="G20" s="68">
        <v>13.355238999999999</v>
      </c>
      <c r="H20" s="68">
        <v>13.609610999999999</v>
      </c>
      <c r="I20" s="68">
        <v>13.906643000000001</v>
      </c>
      <c r="J20" s="68">
        <v>14.236898</v>
      </c>
      <c r="K20" s="68">
        <v>14.592454</v>
      </c>
      <c r="L20" s="68">
        <v>14.980027</v>
      </c>
      <c r="M20" s="68">
        <v>15.352679999999999</v>
      </c>
      <c r="N20" s="68">
        <v>15.78618</v>
      </c>
      <c r="O20" s="68">
        <v>16.236225000000001</v>
      </c>
      <c r="P20" s="68">
        <v>16.710699000000002</v>
      </c>
      <c r="Q20" s="68">
        <v>17.243137000000001</v>
      </c>
      <c r="R20" s="68">
        <v>17.792576</v>
      </c>
      <c r="S20" s="68">
        <v>18.415472000000001</v>
      </c>
      <c r="T20" s="68">
        <v>19.036632999999998</v>
      </c>
      <c r="U20" s="68">
        <v>19.694873999999999</v>
      </c>
      <c r="V20" s="68">
        <v>20.389938000000001</v>
      </c>
      <c r="W20" s="68">
        <v>21.088638</v>
      </c>
      <c r="X20" s="68">
        <v>21.776547999999998</v>
      </c>
      <c r="Y20" s="68">
        <v>22.391943000000001</v>
      </c>
      <c r="Z20" s="68">
        <v>23.066680999999999</v>
      </c>
      <c r="AA20" s="68">
        <v>23.656898000000002</v>
      </c>
      <c r="AB20" s="68">
        <v>24.222567000000002</v>
      </c>
      <c r="AC20" s="68">
        <v>24.761787000000002</v>
      </c>
      <c r="AD20" s="68">
        <v>25.308067000000001</v>
      </c>
      <c r="AE20" s="68">
        <v>25.883887999999999</v>
      </c>
      <c r="AF20" s="68">
        <v>26.480433000000001</v>
      </c>
      <c r="AG20" s="68">
        <v>27.104047999999999</v>
      </c>
      <c r="AH20" s="68">
        <v>27.732412</v>
      </c>
      <c r="AI20" s="68">
        <v>28.377109999999998</v>
      </c>
      <c r="AJ20" s="68">
        <v>29.030287000000001</v>
      </c>
      <c r="AK20" s="69">
        <v>2.6589999999999999E-2</v>
      </c>
    </row>
    <row r="21" spans="1:37" ht="15" hidden="1" customHeight="1" x14ac:dyDescent="0.45">
      <c r="A21" s="25" t="s">
        <v>808</v>
      </c>
      <c r="B21" s="67" t="s">
        <v>338</v>
      </c>
      <c r="C21" s="68">
        <v>1.2390000000000001E-3</v>
      </c>
      <c r="D21" s="68">
        <v>6.0260000000000001E-3</v>
      </c>
      <c r="E21" s="68">
        <v>1.1131E-2</v>
      </c>
      <c r="F21" s="68">
        <v>1.6081000000000002E-2</v>
      </c>
      <c r="G21" s="68">
        <v>2.0892999999999998E-2</v>
      </c>
      <c r="H21" s="68">
        <v>2.5420999999999999E-2</v>
      </c>
      <c r="I21" s="68">
        <v>2.9988000000000001E-2</v>
      </c>
      <c r="J21" s="68">
        <v>3.4610000000000002E-2</v>
      </c>
      <c r="K21" s="68">
        <v>3.9279000000000001E-2</v>
      </c>
      <c r="L21" s="68">
        <v>4.4033000000000003E-2</v>
      </c>
      <c r="M21" s="68">
        <v>4.8800000000000003E-2</v>
      </c>
      <c r="N21" s="68">
        <v>5.3915999999999999E-2</v>
      </c>
      <c r="O21" s="68">
        <v>5.9069999999999998E-2</v>
      </c>
      <c r="P21" s="68">
        <v>6.4415E-2</v>
      </c>
      <c r="Q21" s="68">
        <v>6.9986999999999994E-2</v>
      </c>
      <c r="R21" s="68">
        <v>7.5785000000000005E-2</v>
      </c>
      <c r="S21" s="68">
        <v>8.1709000000000004E-2</v>
      </c>
      <c r="T21" s="68">
        <v>8.7723999999999996E-2</v>
      </c>
      <c r="U21" s="68">
        <v>9.4024999999999997E-2</v>
      </c>
      <c r="V21" s="68">
        <v>0.100534</v>
      </c>
      <c r="W21" s="68">
        <v>0.107255</v>
      </c>
      <c r="X21" s="68">
        <v>0.114191</v>
      </c>
      <c r="Y21" s="68">
        <v>0.120993</v>
      </c>
      <c r="Z21" s="68">
        <v>0.128055</v>
      </c>
      <c r="AA21" s="68">
        <v>0.13505</v>
      </c>
      <c r="AB21" s="68">
        <v>0.14199300000000001</v>
      </c>
      <c r="AC21" s="68">
        <v>0.14883399999999999</v>
      </c>
      <c r="AD21" s="68">
        <v>0.156024</v>
      </c>
      <c r="AE21" s="68">
        <v>0.16372600000000001</v>
      </c>
      <c r="AF21" s="68">
        <v>0.17177700000000001</v>
      </c>
      <c r="AG21" s="68">
        <v>0.180177</v>
      </c>
      <c r="AH21" s="68">
        <v>0.18911700000000001</v>
      </c>
      <c r="AI21" s="68">
        <v>0.19853199999999999</v>
      </c>
      <c r="AJ21" s="68">
        <v>0.208592</v>
      </c>
      <c r="AK21" s="69">
        <v>0.117123</v>
      </c>
    </row>
    <row r="22" spans="1:37" ht="15" hidden="1" customHeight="1" x14ac:dyDescent="0.45">
      <c r="A22" s="25" t="s">
        <v>809</v>
      </c>
      <c r="B22" s="67" t="s">
        <v>810</v>
      </c>
      <c r="C22" s="68">
        <v>1.65E-4</v>
      </c>
      <c r="D22" s="68">
        <v>3.2980000000000002E-3</v>
      </c>
      <c r="E22" s="68">
        <v>6.5329999999999997E-3</v>
      </c>
      <c r="F22" s="68">
        <v>9.5770000000000004E-3</v>
      </c>
      <c r="G22" s="68">
        <v>1.2496E-2</v>
      </c>
      <c r="H22" s="68">
        <v>1.5218000000000001E-2</v>
      </c>
      <c r="I22" s="68">
        <v>1.7956E-2</v>
      </c>
      <c r="J22" s="68">
        <v>2.0785000000000001E-2</v>
      </c>
      <c r="K22" s="68">
        <v>2.3719E-2</v>
      </c>
      <c r="L22" s="68">
        <v>2.6800000000000001E-2</v>
      </c>
      <c r="M22" s="68">
        <v>3.0006000000000001E-2</v>
      </c>
      <c r="N22" s="68">
        <v>3.3586999999999999E-2</v>
      </c>
      <c r="O22" s="68">
        <v>3.7324999999999997E-2</v>
      </c>
      <c r="P22" s="68">
        <v>4.1412999999999998E-2</v>
      </c>
      <c r="Q22" s="68">
        <v>4.5920999999999997E-2</v>
      </c>
      <c r="R22" s="68">
        <v>5.0840999999999997E-2</v>
      </c>
      <c r="S22" s="68">
        <v>5.6348000000000002E-2</v>
      </c>
      <c r="T22" s="68">
        <v>6.2446000000000002E-2</v>
      </c>
      <c r="U22" s="68">
        <v>6.9223999999999994E-2</v>
      </c>
      <c r="V22" s="68">
        <v>7.6748999999999998E-2</v>
      </c>
      <c r="W22" s="68">
        <v>8.5114999999999996E-2</v>
      </c>
      <c r="X22" s="68">
        <v>9.4444E-2</v>
      </c>
      <c r="Y22" s="68">
        <v>0.104577</v>
      </c>
      <c r="Z22" s="68">
        <v>0.11600000000000001</v>
      </c>
      <c r="AA22" s="68">
        <v>0.12854699999999999</v>
      </c>
      <c r="AB22" s="68">
        <v>0.142316</v>
      </c>
      <c r="AC22" s="68">
        <v>0.157383</v>
      </c>
      <c r="AD22" s="68">
        <v>0.174401</v>
      </c>
      <c r="AE22" s="68">
        <v>0.19375500000000001</v>
      </c>
      <c r="AF22" s="68">
        <v>0.21545400000000001</v>
      </c>
      <c r="AG22" s="68">
        <v>0.239702</v>
      </c>
      <c r="AH22" s="68">
        <v>0.26700600000000002</v>
      </c>
      <c r="AI22" s="68">
        <v>0.297458</v>
      </c>
      <c r="AJ22" s="68">
        <v>0.33146700000000001</v>
      </c>
      <c r="AK22" s="69">
        <v>0.15496099999999999</v>
      </c>
    </row>
    <row r="23" spans="1:37" ht="15" hidden="1" customHeight="1" x14ac:dyDescent="0.45">
      <c r="A23" s="25" t="s">
        <v>811</v>
      </c>
      <c r="B23" s="67" t="s">
        <v>812</v>
      </c>
      <c r="C23" s="68">
        <v>3.0713409999999999</v>
      </c>
      <c r="D23" s="68">
        <v>3.4767139999999999</v>
      </c>
      <c r="E23" s="68">
        <v>3.8645529999999999</v>
      </c>
      <c r="F23" s="68">
        <v>4.2209450000000004</v>
      </c>
      <c r="G23" s="68">
        <v>4.5733180000000004</v>
      </c>
      <c r="H23" s="68">
        <v>4.8937119999999998</v>
      </c>
      <c r="I23" s="68">
        <v>5.2184189999999999</v>
      </c>
      <c r="J23" s="68">
        <v>5.5478209999999999</v>
      </c>
      <c r="K23" s="68">
        <v>5.8890739999999999</v>
      </c>
      <c r="L23" s="68">
        <v>6.2470970000000001</v>
      </c>
      <c r="M23" s="68">
        <v>6.6080290000000002</v>
      </c>
      <c r="N23" s="68">
        <v>7.0144169999999999</v>
      </c>
      <c r="O23" s="68">
        <v>7.4297360000000001</v>
      </c>
      <c r="P23" s="68">
        <v>7.8772520000000004</v>
      </c>
      <c r="Q23" s="68">
        <v>8.3481679999999994</v>
      </c>
      <c r="R23" s="68">
        <v>8.8376760000000001</v>
      </c>
      <c r="S23" s="68">
        <v>9.3543859999999999</v>
      </c>
      <c r="T23" s="68">
        <v>9.8679100000000002</v>
      </c>
      <c r="U23" s="68">
        <v>10.394655</v>
      </c>
      <c r="V23" s="68">
        <v>10.939639</v>
      </c>
      <c r="W23" s="68">
        <v>11.506719</v>
      </c>
      <c r="X23" s="68">
        <v>12.081875999999999</v>
      </c>
      <c r="Y23" s="68">
        <v>12.684866</v>
      </c>
      <c r="Z23" s="68">
        <v>13.34094</v>
      </c>
      <c r="AA23" s="68">
        <v>14.010035999999999</v>
      </c>
      <c r="AB23" s="68">
        <v>14.69946</v>
      </c>
      <c r="AC23" s="68">
        <v>15.395848000000001</v>
      </c>
      <c r="AD23" s="68">
        <v>16.125392999999999</v>
      </c>
      <c r="AE23" s="68">
        <v>16.914909000000002</v>
      </c>
      <c r="AF23" s="68">
        <v>17.729369999999999</v>
      </c>
      <c r="AG23" s="68">
        <v>18.596626000000001</v>
      </c>
      <c r="AH23" s="68">
        <v>19.486349000000001</v>
      </c>
      <c r="AI23" s="68">
        <v>20.435759999999998</v>
      </c>
      <c r="AJ23" s="68">
        <v>21.418610000000001</v>
      </c>
      <c r="AK23" s="69">
        <v>5.8463000000000001E-2</v>
      </c>
    </row>
    <row r="24" spans="1:37" ht="15" hidden="1" customHeight="1" x14ac:dyDescent="0.45">
      <c r="A24" s="25" t="s">
        <v>813</v>
      </c>
      <c r="B24" s="67" t="s">
        <v>814</v>
      </c>
      <c r="C24" s="68">
        <v>1.3990000000000001E-3</v>
      </c>
      <c r="D24" s="68">
        <v>2.8830000000000001E-2</v>
      </c>
      <c r="E24" s="68">
        <v>5.8020000000000002E-2</v>
      </c>
      <c r="F24" s="68">
        <v>8.8969000000000006E-2</v>
      </c>
      <c r="G24" s="68">
        <v>0.121477</v>
      </c>
      <c r="H24" s="68">
        <v>0.15393999999999999</v>
      </c>
      <c r="I24" s="68">
        <v>0.187366</v>
      </c>
      <c r="J24" s="68">
        <v>0.22148399999999999</v>
      </c>
      <c r="K24" s="68">
        <v>0.256027</v>
      </c>
      <c r="L24" s="68">
        <v>0.29106599999999999</v>
      </c>
      <c r="M24" s="68">
        <v>0.32602199999999998</v>
      </c>
      <c r="N24" s="68">
        <v>0.36294399999999999</v>
      </c>
      <c r="O24" s="68">
        <v>0.39983000000000002</v>
      </c>
      <c r="P24" s="68">
        <v>0.437834</v>
      </c>
      <c r="Q24" s="68">
        <v>0.47723700000000002</v>
      </c>
      <c r="R24" s="68">
        <v>0.51775000000000004</v>
      </c>
      <c r="S24" s="68">
        <v>0.56028900000000004</v>
      </c>
      <c r="T24" s="68">
        <v>0.60431400000000002</v>
      </c>
      <c r="U24" s="68">
        <v>0.65037999999999996</v>
      </c>
      <c r="V24" s="68">
        <v>0.698654</v>
      </c>
      <c r="W24" s="68">
        <v>0.74842799999999998</v>
      </c>
      <c r="X24" s="68">
        <v>0.79957199999999995</v>
      </c>
      <c r="Y24" s="68">
        <v>0.850881</v>
      </c>
      <c r="Z24" s="68">
        <v>0.90485800000000005</v>
      </c>
      <c r="AA24" s="68">
        <v>0.95766300000000004</v>
      </c>
      <c r="AB24" s="68">
        <v>1.0096620000000001</v>
      </c>
      <c r="AC24" s="68">
        <v>1.060387</v>
      </c>
      <c r="AD24" s="68">
        <v>1.1131059999999999</v>
      </c>
      <c r="AE24" s="68">
        <v>1.1691830000000001</v>
      </c>
      <c r="AF24" s="68">
        <v>1.227225</v>
      </c>
      <c r="AG24" s="68">
        <v>1.28749</v>
      </c>
      <c r="AH24" s="68">
        <v>1.351893</v>
      </c>
      <c r="AI24" s="68">
        <v>1.4198029999999999</v>
      </c>
      <c r="AJ24" s="68">
        <v>1.492615</v>
      </c>
      <c r="AK24" s="69">
        <v>0.131269</v>
      </c>
    </row>
    <row r="25" spans="1:37" ht="15" hidden="1" customHeight="1" x14ac:dyDescent="0.45">
      <c r="A25" s="25" t="s">
        <v>815</v>
      </c>
      <c r="B25" s="67" t="s">
        <v>816</v>
      </c>
      <c r="C25" s="68">
        <v>0</v>
      </c>
      <c r="D25" s="68">
        <v>0</v>
      </c>
      <c r="E25" s="68">
        <v>0</v>
      </c>
      <c r="F25" s="68">
        <v>5.9319999999999998E-3</v>
      </c>
      <c r="G25" s="68">
        <v>1.2108000000000001E-2</v>
      </c>
      <c r="H25" s="68">
        <v>1.8540999999999998E-2</v>
      </c>
      <c r="I25" s="68">
        <v>2.5329000000000001E-2</v>
      </c>
      <c r="J25" s="68">
        <v>3.2386999999999999E-2</v>
      </c>
      <c r="K25" s="68">
        <v>3.9631E-2</v>
      </c>
      <c r="L25" s="68">
        <v>4.7039999999999998E-2</v>
      </c>
      <c r="M25" s="68">
        <v>5.4483999999999998E-2</v>
      </c>
      <c r="N25" s="68">
        <v>6.2285E-2</v>
      </c>
      <c r="O25" s="68">
        <v>7.0086999999999997E-2</v>
      </c>
      <c r="P25" s="68">
        <v>7.8076000000000007E-2</v>
      </c>
      <c r="Q25" s="68">
        <v>8.6289000000000005E-2</v>
      </c>
      <c r="R25" s="68">
        <v>9.4656000000000004E-2</v>
      </c>
      <c r="S25" s="68">
        <v>0.103348</v>
      </c>
      <c r="T25" s="68">
        <v>0.112264</v>
      </c>
      <c r="U25" s="68">
        <v>0.121502</v>
      </c>
      <c r="V25" s="68">
        <v>0.131102</v>
      </c>
      <c r="W25" s="68">
        <v>0.141092</v>
      </c>
      <c r="X25" s="68">
        <v>0.15149599999999999</v>
      </c>
      <c r="Y25" s="68">
        <v>0.161935</v>
      </c>
      <c r="Z25" s="68">
        <v>0.17286199999999999</v>
      </c>
      <c r="AA25" s="68">
        <v>0.18379400000000001</v>
      </c>
      <c r="AB25" s="68">
        <v>0.19472900000000001</v>
      </c>
      <c r="AC25" s="68">
        <v>0.20527599999999999</v>
      </c>
      <c r="AD25" s="68">
        <v>0.216085</v>
      </c>
      <c r="AE25" s="68">
        <v>0.227439</v>
      </c>
      <c r="AF25" s="68">
        <v>0.239096</v>
      </c>
      <c r="AG25" s="68">
        <v>0.25112400000000001</v>
      </c>
      <c r="AH25" s="68">
        <v>0.26384099999999999</v>
      </c>
      <c r="AI25" s="68">
        <v>0.27714800000000001</v>
      </c>
      <c r="AJ25" s="68">
        <v>0.29109000000000002</v>
      </c>
      <c r="AK25" s="69" t="s">
        <v>552</v>
      </c>
    </row>
    <row r="26" spans="1:37" ht="15" hidden="1" customHeight="1" x14ac:dyDescent="0.45">
      <c r="A26" s="25" t="s">
        <v>817</v>
      </c>
      <c r="B26" s="67" t="s">
        <v>818</v>
      </c>
      <c r="C26" s="68">
        <v>0</v>
      </c>
      <c r="D26" s="68">
        <v>0</v>
      </c>
      <c r="E26" s="68">
        <v>0</v>
      </c>
      <c r="F26" s="68">
        <v>5.4019999999999997E-3</v>
      </c>
      <c r="G26" s="68">
        <v>1.1025E-2</v>
      </c>
      <c r="H26" s="68">
        <v>1.6884E-2</v>
      </c>
      <c r="I26" s="68">
        <v>2.3066E-2</v>
      </c>
      <c r="J26" s="68">
        <v>2.9492000000000001E-2</v>
      </c>
      <c r="K26" s="68">
        <v>3.6089000000000003E-2</v>
      </c>
      <c r="L26" s="68">
        <v>4.2835999999999999E-2</v>
      </c>
      <c r="M26" s="68">
        <v>4.9613999999999998E-2</v>
      </c>
      <c r="N26" s="68">
        <v>5.6718999999999999E-2</v>
      </c>
      <c r="O26" s="68">
        <v>6.3823000000000005E-2</v>
      </c>
      <c r="P26" s="68">
        <v>7.1097999999999995E-2</v>
      </c>
      <c r="Q26" s="68">
        <v>7.8577999999999995E-2</v>
      </c>
      <c r="R26" s="68">
        <v>8.6195999999999995E-2</v>
      </c>
      <c r="S26" s="68">
        <v>9.4112000000000001E-2</v>
      </c>
      <c r="T26" s="68">
        <v>0.102231</v>
      </c>
      <c r="U26" s="68">
        <v>0.11064300000000001</v>
      </c>
      <c r="V26" s="68">
        <v>0.11938600000000001</v>
      </c>
      <c r="W26" s="68">
        <v>0.12848300000000001</v>
      </c>
      <c r="X26" s="68">
        <v>0.137957</v>
      </c>
      <c r="Y26" s="68">
        <v>0.14746300000000001</v>
      </c>
      <c r="Z26" s="68">
        <v>0.157414</v>
      </c>
      <c r="AA26" s="68">
        <v>0.16736799999999999</v>
      </c>
      <c r="AB26" s="68">
        <v>0.17732600000000001</v>
      </c>
      <c r="AC26" s="68">
        <v>0.18693100000000001</v>
      </c>
      <c r="AD26" s="68">
        <v>0.196774</v>
      </c>
      <c r="AE26" s="68">
        <v>0.20711299999999999</v>
      </c>
      <c r="AF26" s="68">
        <v>0.217728</v>
      </c>
      <c r="AG26" s="68">
        <v>0.228681</v>
      </c>
      <c r="AH26" s="68">
        <v>0.240262</v>
      </c>
      <c r="AI26" s="68">
        <v>0.25237900000000002</v>
      </c>
      <c r="AJ26" s="68">
        <v>0.26507599999999998</v>
      </c>
      <c r="AK26" s="69" t="s">
        <v>552</v>
      </c>
    </row>
    <row r="27" spans="1:37" ht="15" hidden="1" customHeight="1" x14ac:dyDescent="0.45">
      <c r="A27" s="25" t="s">
        <v>819</v>
      </c>
      <c r="B27" s="67" t="s">
        <v>820</v>
      </c>
      <c r="C27" s="68">
        <v>0</v>
      </c>
      <c r="D27" s="68">
        <v>0</v>
      </c>
      <c r="E27" s="68">
        <v>0</v>
      </c>
      <c r="F27" s="68">
        <v>0</v>
      </c>
      <c r="G27" s="68">
        <v>0</v>
      </c>
      <c r="H27" s="68">
        <v>0</v>
      </c>
      <c r="I27" s="68">
        <v>0</v>
      </c>
      <c r="J27" s="68">
        <v>0</v>
      </c>
      <c r="K27" s="68">
        <v>0</v>
      </c>
      <c r="L27" s="68">
        <v>0</v>
      </c>
      <c r="M27" s="68">
        <v>0</v>
      </c>
      <c r="N27" s="68">
        <v>0</v>
      </c>
      <c r="O27" s="68">
        <v>0</v>
      </c>
      <c r="P27" s="68">
        <v>0</v>
      </c>
      <c r="Q27" s="68">
        <v>0</v>
      </c>
      <c r="R27" s="68">
        <v>0</v>
      </c>
      <c r="S27" s="68">
        <v>0</v>
      </c>
      <c r="T27" s="68">
        <v>0</v>
      </c>
      <c r="U27" s="68">
        <v>0</v>
      </c>
      <c r="V27" s="68">
        <v>0</v>
      </c>
      <c r="W27" s="68">
        <v>0</v>
      </c>
      <c r="X27" s="68">
        <v>0</v>
      </c>
      <c r="Y27" s="68">
        <v>0</v>
      </c>
      <c r="Z27" s="68">
        <v>0</v>
      </c>
      <c r="AA27" s="68">
        <v>0</v>
      </c>
      <c r="AB27" s="68">
        <v>0</v>
      </c>
      <c r="AC27" s="68">
        <v>0</v>
      </c>
      <c r="AD27" s="68">
        <v>0</v>
      </c>
      <c r="AE27" s="68">
        <v>0</v>
      </c>
      <c r="AF27" s="68">
        <v>0</v>
      </c>
      <c r="AG27" s="68">
        <v>0</v>
      </c>
      <c r="AH27" s="68">
        <v>0</v>
      </c>
      <c r="AI27" s="68">
        <v>0</v>
      </c>
      <c r="AJ27" s="68">
        <v>0</v>
      </c>
      <c r="AK27" s="69" t="s">
        <v>552</v>
      </c>
    </row>
    <row r="28" spans="1:37" ht="15" hidden="1" customHeight="1" x14ac:dyDescent="0.45">
      <c r="A28" s="25" t="s">
        <v>821</v>
      </c>
      <c r="B28" s="67" t="s">
        <v>822</v>
      </c>
      <c r="C28" s="68">
        <v>57.405037</v>
      </c>
      <c r="D28" s="68">
        <v>59.505547</v>
      </c>
      <c r="E28" s="68">
        <v>61.481312000000003</v>
      </c>
      <c r="F28" s="68">
        <v>63.058998000000003</v>
      </c>
      <c r="G28" s="68">
        <v>64.724997999999999</v>
      </c>
      <c r="H28" s="68">
        <v>66.008651999999998</v>
      </c>
      <c r="I28" s="68">
        <v>67.405922000000004</v>
      </c>
      <c r="J28" s="68">
        <v>68.894538999999995</v>
      </c>
      <c r="K28" s="68">
        <v>70.422859000000003</v>
      </c>
      <c r="L28" s="68">
        <v>71.994964999999993</v>
      </c>
      <c r="M28" s="68">
        <v>73.457626000000005</v>
      </c>
      <c r="N28" s="68">
        <v>75.272957000000005</v>
      </c>
      <c r="O28" s="68">
        <v>77.012778999999995</v>
      </c>
      <c r="P28" s="68">
        <v>78.868126000000004</v>
      </c>
      <c r="Q28" s="68">
        <v>80.933632000000003</v>
      </c>
      <c r="R28" s="68">
        <v>82.916245000000004</v>
      </c>
      <c r="S28" s="68">
        <v>85.053000999999995</v>
      </c>
      <c r="T28" s="68">
        <v>87.135315000000006</v>
      </c>
      <c r="U28" s="68">
        <v>89.272034000000005</v>
      </c>
      <c r="V28" s="68">
        <v>91.404967999999997</v>
      </c>
      <c r="W28" s="68">
        <v>93.543694000000002</v>
      </c>
      <c r="X28" s="68">
        <v>95.620116999999993</v>
      </c>
      <c r="Y28" s="68">
        <v>97.451378000000005</v>
      </c>
      <c r="Z28" s="68">
        <v>99.493538000000001</v>
      </c>
      <c r="AA28" s="68">
        <v>101.243759</v>
      </c>
      <c r="AB28" s="68">
        <v>102.930466</v>
      </c>
      <c r="AC28" s="68">
        <v>104.506508</v>
      </c>
      <c r="AD28" s="68">
        <v>106.118263</v>
      </c>
      <c r="AE28" s="68">
        <v>107.854561</v>
      </c>
      <c r="AF28" s="68">
        <v>109.66404</v>
      </c>
      <c r="AG28" s="68">
        <v>111.563385</v>
      </c>
      <c r="AH28" s="68">
        <v>113.470276</v>
      </c>
      <c r="AI28" s="68">
        <v>115.48492400000001</v>
      </c>
      <c r="AJ28" s="68">
        <v>117.54652400000001</v>
      </c>
      <c r="AK28" s="69">
        <v>2.1502E-2</v>
      </c>
    </row>
    <row r="29" spans="1:37" ht="15" hidden="1" customHeight="1" x14ac:dyDescent="0.35">
      <c r="B29" s="64" t="s">
        <v>823</v>
      </c>
    </row>
    <row r="30" spans="1:37" ht="15" hidden="1" customHeight="1" x14ac:dyDescent="0.45">
      <c r="A30" s="25" t="s">
        <v>824</v>
      </c>
      <c r="B30" s="67" t="s">
        <v>805</v>
      </c>
      <c r="C30" s="68">
        <v>34.852756999999997</v>
      </c>
      <c r="D30" s="68">
        <v>35.516609000000003</v>
      </c>
      <c r="E30" s="68">
        <v>36.498997000000003</v>
      </c>
      <c r="F30" s="68">
        <v>37.1008</v>
      </c>
      <c r="G30" s="68">
        <v>37.631653</v>
      </c>
      <c r="H30" s="68">
        <v>38.466492000000002</v>
      </c>
      <c r="I30" s="68">
        <v>39.336716000000003</v>
      </c>
      <c r="J30" s="68">
        <v>40.175345999999998</v>
      </c>
      <c r="K30" s="68">
        <v>41.093975</v>
      </c>
      <c r="L30" s="68">
        <v>42.065342000000001</v>
      </c>
      <c r="M30" s="68">
        <v>43.074756999999998</v>
      </c>
      <c r="N30" s="68">
        <v>44.108330000000002</v>
      </c>
      <c r="O30" s="68">
        <v>45.150691999999999</v>
      </c>
      <c r="P30" s="68">
        <v>46.160350999999999</v>
      </c>
      <c r="Q30" s="68">
        <v>47.353352000000001</v>
      </c>
      <c r="R30" s="68">
        <v>48.455387000000002</v>
      </c>
      <c r="S30" s="68">
        <v>49.580730000000003</v>
      </c>
      <c r="T30" s="68">
        <v>50.794933</v>
      </c>
      <c r="U30" s="68">
        <v>52.117741000000002</v>
      </c>
      <c r="V30" s="68">
        <v>53.486767</v>
      </c>
      <c r="W30" s="68">
        <v>54.917831</v>
      </c>
      <c r="X30" s="68">
        <v>56.411396000000003</v>
      </c>
      <c r="Y30" s="68">
        <v>57.869190000000003</v>
      </c>
      <c r="Z30" s="68">
        <v>59.399475000000002</v>
      </c>
      <c r="AA30" s="68">
        <v>60.831344999999999</v>
      </c>
      <c r="AB30" s="68">
        <v>62.432507000000001</v>
      </c>
      <c r="AC30" s="68">
        <v>64.117080999999999</v>
      </c>
      <c r="AD30" s="68">
        <v>65.909485000000004</v>
      </c>
      <c r="AE30" s="68">
        <v>67.767264999999995</v>
      </c>
      <c r="AF30" s="68">
        <v>69.691124000000002</v>
      </c>
      <c r="AG30" s="68">
        <v>71.702492000000007</v>
      </c>
      <c r="AH30" s="68">
        <v>73.788444999999996</v>
      </c>
      <c r="AI30" s="68">
        <v>75.900101000000006</v>
      </c>
      <c r="AJ30" s="68">
        <v>78.070792999999995</v>
      </c>
      <c r="AK30" s="69">
        <v>2.4917999999999999E-2</v>
      </c>
    </row>
    <row r="31" spans="1:37" ht="15" hidden="1" customHeight="1" x14ac:dyDescent="0.45">
      <c r="A31" s="25" t="s">
        <v>825</v>
      </c>
      <c r="B31" s="67" t="s">
        <v>807</v>
      </c>
      <c r="C31" s="68">
        <v>16.279326999999999</v>
      </c>
      <c r="D31" s="68">
        <v>16.139576000000002</v>
      </c>
      <c r="E31" s="68">
        <v>16.182264</v>
      </c>
      <c r="F31" s="68">
        <v>16.147713</v>
      </c>
      <c r="G31" s="68">
        <v>16.098658</v>
      </c>
      <c r="H31" s="68">
        <v>16.157786999999999</v>
      </c>
      <c r="I31" s="68">
        <v>16.277315000000002</v>
      </c>
      <c r="J31" s="68">
        <v>16.491181999999998</v>
      </c>
      <c r="K31" s="68">
        <v>16.701698</v>
      </c>
      <c r="L31" s="68">
        <v>17.008517999999999</v>
      </c>
      <c r="M31" s="68">
        <v>17.290116999999999</v>
      </c>
      <c r="N31" s="68">
        <v>17.623186</v>
      </c>
      <c r="O31" s="68">
        <v>18.062231000000001</v>
      </c>
      <c r="P31" s="68">
        <v>18.358568000000002</v>
      </c>
      <c r="Q31" s="68">
        <v>18.865314000000001</v>
      </c>
      <c r="R31" s="68">
        <v>19.237299</v>
      </c>
      <c r="S31" s="68">
        <v>19.604202000000001</v>
      </c>
      <c r="T31" s="68">
        <v>20.097273000000001</v>
      </c>
      <c r="U31" s="68">
        <v>20.565010000000001</v>
      </c>
      <c r="V31" s="68">
        <v>21.078802</v>
      </c>
      <c r="W31" s="68">
        <v>21.558771</v>
      </c>
      <c r="X31" s="68">
        <v>22.162503999999998</v>
      </c>
      <c r="Y31" s="68">
        <v>22.624880000000001</v>
      </c>
      <c r="Z31" s="68">
        <v>23.180002000000002</v>
      </c>
      <c r="AA31" s="68">
        <v>23.682478</v>
      </c>
      <c r="AB31" s="68">
        <v>24.239559</v>
      </c>
      <c r="AC31" s="68">
        <v>24.836859</v>
      </c>
      <c r="AD31" s="68">
        <v>25.413281999999999</v>
      </c>
      <c r="AE31" s="68">
        <v>26.01539</v>
      </c>
      <c r="AF31" s="68">
        <v>26.615065000000001</v>
      </c>
      <c r="AG31" s="68">
        <v>27.226236</v>
      </c>
      <c r="AH31" s="68">
        <v>27.899811</v>
      </c>
      <c r="AI31" s="68">
        <v>28.486429000000001</v>
      </c>
      <c r="AJ31" s="68">
        <v>29.134298000000001</v>
      </c>
      <c r="AK31" s="69">
        <v>1.8629E-2</v>
      </c>
    </row>
    <row r="32" spans="1:37" ht="15" hidden="1" customHeight="1" x14ac:dyDescent="0.45">
      <c r="A32" s="25" t="s">
        <v>826</v>
      </c>
      <c r="B32" s="67" t="s">
        <v>338</v>
      </c>
      <c r="C32" s="68">
        <v>4.8675000000000003E-2</v>
      </c>
      <c r="D32" s="68">
        <v>5.2335E-2</v>
      </c>
      <c r="E32" s="68">
        <v>5.6371999999999998E-2</v>
      </c>
      <c r="F32" s="68">
        <v>5.9882999999999999E-2</v>
      </c>
      <c r="G32" s="68">
        <v>6.3427999999999998E-2</v>
      </c>
      <c r="H32" s="68">
        <v>6.7125000000000004E-2</v>
      </c>
      <c r="I32" s="68">
        <v>7.0693000000000006E-2</v>
      </c>
      <c r="J32" s="68">
        <v>7.3962E-2</v>
      </c>
      <c r="K32" s="68">
        <v>7.7260999999999996E-2</v>
      </c>
      <c r="L32" s="68">
        <v>8.0336000000000005E-2</v>
      </c>
      <c r="M32" s="68">
        <v>8.3485000000000004E-2</v>
      </c>
      <c r="N32" s="68">
        <v>8.6007E-2</v>
      </c>
      <c r="O32" s="68">
        <v>8.8942999999999994E-2</v>
      </c>
      <c r="P32" s="68">
        <v>9.1673000000000004E-2</v>
      </c>
      <c r="Q32" s="68">
        <v>9.4561999999999993E-2</v>
      </c>
      <c r="R32" s="68">
        <v>9.8724999999999993E-2</v>
      </c>
      <c r="S32" s="68">
        <v>0.102757</v>
      </c>
      <c r="T32" s="68">
        <v>0.106943</v>
      </c>
      <c r="U32" s="68">
        <v>0.111913</v>
      </c>
      <c r="V32" s="68">
        <v>0.117351</v>
      </c>
      <c r="W32" s="68">
        <v>0.123377</v>
      </c>
      <c r="X32" s="68">
        <v>0.130019</v>
      </c>
      <c r="Y32" s="68">
        <v>0.13705899999999999</v>
      </c>
      <c r="Z32" s="68">
        <v>0.144843</v>
      </c>
      <c r="AA32" s="68">
        <v>0.152977</v>
      </c>
      <c r="AB32" s="68">
        <v>0.161549</v>
      </c>
      <c r="AC32" s="68">
        <v>0.17047699999999999</v>
      </c>
      <c r="AD32" s="68">
        <v>0.180087</v>
      </c>
      <c r="AE32" s="68">
        <v>0.19059000000000001</v>
      </c>
      <c r="AF32" s="68">
        <v>0.20160500000000001</v>
      </c>
      <c r="AG32" s="68">
        <v>0.21548300000000001</v>
      </c>
      <c r="AH32" s="68">
        <v>0.22548399999999999</v>
      </c>
      <c r="AI32" s="68">
        <v>0.23830999999999999</v>
      </c>
      <c r="AJ32" s="68">
        <v>0.25225700000000001</v>
      </c>
      <c r="AK32" s="69">
        <v>5.0376999999999998E-2</v>
      </c>
    </row>
    <row r="33" spans="1:37" ht="15" hidden="1" customHeight="1" x14ac:dyDescent="0.45">
      <c r="A33" s="25" t="s">
        <v>827</v>
      </c>
      <c r="B33" s="67" t="s">
        <v>810</v>
      </c>
      <c r="C33" s="68">
        <v>3.2298E-2</v>
      </c>
      <c r="D33" s="68">
        <v>4.3358000000000001E-2</v>
      </c>
      <c r="E33" s="68">
        <v>5.5294999999999997E-2</v>
      </c>
      <c r="F33" s="68">
        <v>6.5924999999999997E-2</v>
      </c>
      <c r="G33" s="68">
        <v>7.6016E-2</v>
      </c>
      <c r="H33" s="68">
        <v>8.6905999999999997E-2</v>
      </c>
      <c r="I33" s="68">
        <v>9.7602999999999995E-2</v>
      </c>
      <c r="J33" s="68">
        <v>0.107784</v>
      </c>
      <c r="K33" s="68">
        <v>0.117767</v>
      </c>
      <c r="L33" s="68">
        <v>0.12766</v>
      </c>
      <c r="M33" s="68">
        <v>0.13706099999999999</v>
      </c>
      <c r="N33" s="68">
        <v>0.14671200000000001</v>
      </c>
      <c r="O33" s="68">
        <v>0.15581400000000001</v>
      </c>
      <c r="P33" s="68">
        <v>0.16464400000000001</v>
      </c>
      <c r="Q33" s="68">
        <v>0.17335600000000001</v>
      </c>
      <c r="R33" s="68">
        <v>0.182168</v>
      </c>
      <c r="S33" s="68">
        <v>0.19106200000000001</v>
      </c>
      <c r="T33" s="68">
        <v>0.200238</v>
      </c>
      <c r="U33" s="68">
        <v>0.209402</v>
      </c>
      <c r="V33" s="68">
        <v>0.21906900000000001</v>
      </c>
      <c r="W33" s="68">
        <v>0.229265</v>
      </c>
      <c r="X33" s="68">
        <v>0.24064099999999999</v>
      </c>
      <c r="Y33" s="68">
        <v>0.25297900000000001</v>
      </c>
      <c r="Z33" s="68">
        <v>0.26565899999999998</v>
      </c>
      <c r="AA33" s="68">
        <v>0.28006599999999998</v>
      </c>
      <c r="AB33" s="68">
        <v>0.29397200000000001</v>
      </c>
      <c r="AC33" s="68">
        <v>0.30809500000000001</v>
      </c>
      <c r="AD33" s="68">
        <v>0.32431700000000002</v>
      </c>
      <c r="AE33" s="68">
        <v>0.34253899999999998</v>
      </c>
      <c r="AF33" s="68">
        <v>0.36136299999999999</v>
      </c>
      <c r="AG33" s="68">
        <v>0.380859</v>
      </c>
      <c r="AH33" s="68">
        <v>0.40178000000000003</v>
      </c>
      <c r="AI33" s="68">
        <v>0.42401699999999998</v>
      </c>
      <c r="AJ33" s="68">
        <v>0.44813999999999998</v>
      </c>
      <c r="AK33" s="69">
        <v>7.5717000000000007E-2</v>
      </c>
    </row>
    <row r="34" spans="1:37" ht="15" hidden="1" customHeight="1" x14ac:dyDescent="0.45">
      <c r="A34" s="25" t="s">
        <v>828</v>
      </c>
      <c r="B34" s="67" t="s">
        <v>812</v>
      </c>
      <c r="C34" s="68">
        <v>0.39168700000000001</v>
      </c>
      <c r="D34" s="68">
        <v>0.46296799999999999</v>
      </c>
      <c r="E34" s="68">
        <v>0.53741700000000003</v>
      </c>
      <c r="F34" s="68">
        <v>0.60002599999999995</v>
      </c>
      <c r="G34" s="68">
        <v>0.65760099999999999</v>
      </c>
      <c r="H34" s="68">
        <v>0.71939200000000003</v>
      </c>
      <c r="I34" s="68">
        <v>0.77988400000000002</v>
      </c>
      <c r="J34" s="68">
        <v>0.83765599999999996</v>
      </c>
      <c r="K34" s="68">
        <v>0.89545699999999995</v>
      </c>
      <c r="L34" s="68">
        <v>0.95094100000000004</v>
      </c>
      <c r="M34" s="68">
        <v>1.008821</v>
      </c>
      <c r="N34" s="68">
        <v>1.07168</v>
      </c>
      <c r="O34" s="68">
        <v>1.134501</v>
      </c>
      <c r="P34" s="68">
        <v>1.2022569999999999</v>
      </c>
      <c r="Q34" s="68">
        <v>1.273458</v>
      </c>
      <c r="R34" s="68">
        <v>1.349097</v>
      </c>
      <c r="S34" s="68">
        <v>1.429416</v>
      </c>
      <c r="T34" s="68">
        <v>1.5167919999999999</v>
      </c>
      <c r="U34" s="68">
        <v>1.6094900000000001</v>
      </c>
      <c r="V34" s="68">
        <v>1.7061440000000001</v>
      </c>
      <c r="W34" s="68">
        <v>1.808959</v>
      </c>
      <c r="X34" s="68">
        <v>1.9188879999999999</v>
      </c>
      <c r="Y34" s="68">
        <v>2.0408019999999998</v>
      </c>
      <c r="Z34" s="68">
        <v>2.156568</v>
      </c>
      <c r="AA34" s="68">
        <v>2.2842669999999998</v>
      </c>
      <c r="AB34" s="68">
        <v>2.4200430000000002</v>
      </c>
      <c r="AC34" s="68">
        <v>2.558567</v>
      </c>
      <c r="AD34" s="68">
        <v>2.7089509999999999</v>
      </c>
      <c r="AE34" s="68">
        <v>2.8696990000000002</v>
      </c>
      <c r="AF34" s="68">
        <v>3.0412889999999999</v>
      </c>
      <c r="AG34" s="68">
        <v>3.2124429999999999</v>
      </c>
      <c r="AH34" s="68">
        <v>3.4008379999999998</v>
      </c>
      <c r="AI34" s="68">
        <v>3.6029949999999999</v>
      </c>
      <c r="AJ34" s="68">
        <v>3.8119909999999999</v>
      </c>
      <c r="AK34" s="69">
        <v>6.8101999999999996E-2</v>
      </c>
    </row>
    <row r="35" spans="1:37" ht="15" hidden="1" customHeight="1" x14ac:dyDescent="0.45">
      <c r="A35" s="25" t="s">
        <v>829</v>
      </c>
      <c r="B35" s="67" t="s">
        <v>814</v>
      </c>
      <c r="C35" s="68">
        <v>8.1000000000000004E-5</v>
      </c>
      <c r="D35" s="68">
        <v>2.5416000000000001E-2</v>
      </c>
      <c r="E35" s="68">
        <v>5.2673999999999999E-2</v>
      </c>
      <c r="F35" s="68">
        <v>7.7769000000000005E-2</v>
      </c>
      <c r="G35" s="68">
        <v>0.101841</v>
      </c>
      <c r="H35" s="68">
        <v>0.128159</v>
      </c>
      <c r="I35" s="68">
        <v>0.154501</v>
      </c>
      <c r="J35" s="68">
        <v>0.18038499999999999</v>
      </c>
      <c r="K35" s="68">
        <v>0.206571</v>
      </c>
      <c r="L35" s="68">
        <v>0.233373</v>
      </c>
      <c r="M35" s="68">
        <v>0.26024799999999998</v>
      </c>
      <c r="N35" s="68">
        <v>0.28843200000000002</v>
      </c>
      <c r="O35" s="68">
        <v>0.31676500000000002</v>
      </c>
      <c r="P35" s="68">
        <v>0.346275</v>
      </c>
      <c r="Q35" s="68">
        <v>0.376836</v>
      </c>
      <c r="R35" s="68">
        <v>0.40854499999999999</v>
      </c>
      <c r="S35" s="68">
        <v>0.442222</v>
      </c>
      <c r="T35" s="68">
        <v>0.47760599999999998</v>
      </c>
      <c r="U35" s="68">
        <v>0.51465300000000003</v>
      </c>
      <c r="V35" s="68">
        <v>0.55349800000000005</v>
      </c>
      <c r="W35" s="68">
        <v>0.593306</v>
      </c>
      <c r="X35" s="68">
        <v>0.63558099999999995</v>
      </c>
      <c r="Y35" s="68">
        <v>0.67955100000000002</v>
      </c>
      <c r="Z35" s="68">
        <v>0.72694700000000001</v>
      </c>
      <c r="AA35" s="68">
        <v>0.77565499999999998</v>
      </c>
      <c r="AB35" s="68">
        <v>0.82633400000000001</v>
      </c>
      <c r="AC35" s="68">
        <v>0.87866999999999995</v>
      </c>
      <c r="AD35" s="68">
        <v>0.93432999999999999</v>
      </c>
      <c r="AE35" s="68">
        <v>0.99448199999999998</v>
      </c>
      <c r="AF35" s="68">
        <v>1.0572170000000001</v>
      </c>
      <c r="AG35" s="68">
        <v>1.1234010000000001</v>
      </c>
      <c r="AH35" s="68">
        <v>1.1941710000000001</v>
      </c>
      <c r="AI35" s="68">
        <v>1.2688060000000001</v>
      </c>
      <c r="AJ35" s="68">
        <v>1.350544</v>
      </c>
      <c r="AK35" s="69">
        <v>0.132188</v>
      </c>
    </row>
    <row r="36" spans="1:37" ht="15" hidden="1" customHeight="1" x14ac:dyDescent="0.45">
      <c r="A36" s="25" t="s">
        <v>830</v>
      </c>
      <c r="B36" s="67" t="s">
        <v>816</v>
      </c>
      <c r="C36" s="68">
        <v>0</v>
      </c>
      <c r="D36" s="68">
        <v>1.0707E-2</v>
      </c>
      <c r="E36" s="68">
        <v>2.2225999999999999E-2</v>
      </c>
      <c r="F36" s="68">
        <v>3.2830999999999999E-2</v>
      </c>
      <c r="G36" s="68">
        <v>4.3004000000000001E-2</v>
      </c>
      <c r="H36" s="68">
        <v>5.4126000000000001E-2</v>
      </c>
      <c r="I36" s="68">
        <v>6.5258999999999998E-2</v>
      </c>
      <c r="J36" s="68">
        <v>7.6197000000000001E-2</v>
      </c>
      <c r="K36" s="68">
        <v>8.7262999999999993E-2</v>
      </c>
      <c r="L36" s="68">
        <v>9.8589999999999997E-2</v>
      </c>
      <c r="M36" s="68">
        <v>0.109947</v>
      </c>
      <c r="N36" s="68">
        <v>0.12185699999999999</v>
      </c>
      <c r="O36" s="68">
        <v>0.13383</v>
      </c>
      <c r="P36" s="68">
        <v>0.14630000000000001</v>
      </c>
      <c r="Q36" s="68">
        <v>0.15921399999999999</v>
      </c>
      <c r="R36" s="68">
        <v>0.17261299999999999</v>
      </c>
      <c r="S36" s="68">
        <v>0.18684200000000001</v>
      </c>
      <c r="T36" s="68">
        <v>0.201796</v>
      </c>
      <c r="U36" s="68">
        <v>0.21745</v>
      </c>
      <c r="V36" s="68">
        <v>0.23386399999999999</v>
      </c>
      <c r="W36" s="68">
        <v>0.25068499999999999</v>
      </c>
      <c r="X36" s="68">
        <v>0.26854800000000001</v>
      </c>
      <c r="Y36" s="68">
        <v>0.28712700000000002</v>
      </c>
      <c r="Z36" s="68">
        <v>0.30715399999999998</v>
      </c>
      <c r="AA36" s="68">
        <v>0.32773600000000003</v>
      </c>
      <c r="AB36" s="68">
        <v>0.34915000000000002</v>
      </c>
      <c r="AC36" s="68">
        <v>0.37126500000000001</v>
      </c>
      <c r="AD36" s="68">
        <v>0.39478400000000002</v>
      </c>
      <c r="AE36" s="68">
        <v>0.42020000000000002</v>
      </c>
      <c r="AF36" s="68">
        <v>0.44670799999999999</v>
      </c>
      <c r="AG36" s="68">
        <v>0.47466900000000001</v>
      </c>
      <c r="AH36" s="68">
        <v>0.504579</v>
      </c>
      <c r="AI36" s="68">
        <v>0.53611600000000004</v>
      </c>
      <c r="AJ36" s="68">
        <v>0.57065299999999997</v>
      </c>
      <c r="AK36" s="69">
        <v>0.132296</v>
      </c>
    </row>
    <row r="37" spans="1:37" ht="15" hidden="1" customHeight="1" x14ac:dyDescent="0.45">
      <c r="A37" s="25" t="s">
        <v>831</v>
      </c>
      <c r="B37" s="67" t="s">
        <v>818</v>
      </c>
      <c r="C37" s="68">
        <v>0</v>
      </c>
      <c r="D37" s="68">
        <v>8.8299999999999993E-3</v>
      </c>
      <c r="E37" s="68">
        <v>1.8329000000000002E-2</v>
      </c>
      <c r="F37" s="68">
        <v>2.7074999999999998E-2</v>
      </c>
      <c r="G37" s="68">
        <v>3.5465000000000003E-2</v>
      </c>
      <c r="H37" s="68">
        <v>4.4637000000000003E-2</v>
      </c>
      <c r="I37" s="68">
        <v>5.3817999999999998E-2</v>
      </c>
      <c r="J37" s="68">
        <v>6.2839000000000006E-2</v>
      </c>
      <c r="K37" s="68">
        <v>7.1965000000000001E-2</v>
      </c>
      <c r="L37" s="68">
        <v>8.1306000000000003E-2</v>
      </c>
      <c r="M37" s="68">
        <v>9.0672000000000003E-2</v>
      </c>
      <c r="N37" s="68">
        <v>0.100494</v>
      </c>
      <c r="O37" s="68">
        <v>0.11036799999999999</v>
      </c>
      <c r="P37" s="68">
        <v>0.120652</v>
      </c>
      <c r="Q37" s="68">
        <v>0.131302</v>
      </c>
      <c r="R37" s="68">
        <v>0.14235100000000001</v>
      </c>
      <c r="S37" s="68">
        <v>0.154086</v>
      </c>
      <c r="T37" s="68">
        <v>0.16641800000000001</v>
      </c>
      <c r="U37" s="68">
        <v>0.17932799999999999</v>
      </c>
      <c r="V37" s="68">
        <v>0.19286500000000001</v>
      </c>
      <c r="W37" s="68">
        <v>0.206736</v>
      </c>
      <c r="X37" s="68">
        <v>0.221468</v>
      </c>
      <c r="Y37" s="68">
        <v>0.23679</v>
      </c>
      <c r="Z37" s="68">
        <v>0.25330599999999998</v>
      </c>
      <c r="AA37" s="68">
        <v>0.27027899999999999</v>
      </c>
      <c r="AB37" s="68">
        <v>0.28793999999999997</v>
      </c>
      <c r="AC37" s="68">
        <v>0.30617699999999998</v>
      </c>
      <c r="AD37" s="68">
        <v>0.325573</v>
      </c>
      <c r="AE37" s="68">
        <v>0.34653400000000001</v>
      </c>
      <c r="AF37" s="68">
        <v>0.36839499999999997</v>
      </c>
      <c r="AG37" s="68">
        <v>0.39145400000000002</v>
      </c>
      <c r="AH37" s="68">
        <v>0.41611999999999999</v>
      </c>
      <c r="AI37" s="68">
        <v>0.44212800000000002</v>
      </c>
      <c r="AJ37" s="68">
        <v>0.470611</v>
      </c>
      <c r="AK37" s="69">
        <v>0.132296</v>
      </c>
    </row>
    <row r="38" spans="1:37" ht="15" hidden="1" customHeight="1" x14ac:dyDescent="0.45">
      <c r="A38" s="25" t="s">
        <v>832</v>
      </c>
      <c r="B38" s="67" t="s">
        <v>820</v>
      </c>
      <c r="C38" s="68">
        <v>0</v>
      </c>
      <c r="D38" s="68">
        <v>1.5161000000000001E-2</v>
      </c>
      <c r="E38" s="68">
        <v>3.1472E-2</v>
      </c>
      <c r="F38" s="68">
        <v>4.6489999999999997E-2</v>
      </c>
      <c r="G38" s="68">
        <v>6.0895999999999999E-2</v>
      </c>
      <c r="H38" s="68">
        <v>7.6645000000000005E-2</v>
      </c>
      <c r="I38" s="68">
        <v>9.2408000000000004E-2</v>
      </c>
      <c r="J38" s="68">
        <v>0.10789799999999999</v>
      </c>
      <c r="K38" s="68">
        <v>0.123568</v>
      </c>
      <c r="L38" s="68">
        <v>0.13960700000000001</v>
      </c>
      <c r="M38" s="68">
        <v>0.15568899999999999</v>
      </c>
      <c r="N38" s="68">
        <v>0.17255400000000001</v>
      </c>
      <c r="O38" s="68">
        <v>0.18950800000000001</v>
      </c>
      <c r="P38" s="68">
        <v>0.20716599999999999</v>
      </c>
      <c r="Q38" s="68">
        <v>0.22545200000000001</v>
      </c>
      <c r="R38" s="68">
        <v>0.244426</v>
      </c>
      <c r="S38" s="68">
        <v>0.264575</v>
      </c>
      <c r="T38" s="68">
        <v>0.28575</v>
      </c>
      <c r="U38" s="68">
        <v>0.307917</v>
      </c>
      <c r="V38" s="68">
        <v>0.33116000000000001</v>
      </c>
      <c r="W38" s="68">
        <v>0.35497899999999999</v>
      </c>
      <c r="X38" s="68">
        <v>0.380274</v>
      </c>
      <c r="Y38" s="68">
        <v>0.40658300000000003</v>
      </c>
      <c r="Z38" s="68">
        <v>0.43494100000000002</v>
      </c>
      <c r="AA38" s="68">
        <v>0.46408500000000003</v>
      </c>
      <c r="AB38" s="68">
        <v>0.49440899999999999</v>
      </c>
      <c r="AC38" s="68">
        <v>0.52572399999999997</v>
      </c>
      <c r="AD38" s="68">
        <v>0.55902799999999997</v>
      </c>
      <c r="AE38" s="68">
        <v>0.59501899999999996</v>
      </c>
      <c r="AF38" s="68">
        <v>0.63255499999999998</v>
      </c>
      <c r="AG38" s="68">
        <v>0.672149</v>
      </c>
      <c r="AH38" s="68">
        <v>0.71450199999999997</v>
      </c>
      <c r="AI38" s="68">
        <v>0.75915900000000003</v>
      </c>
      <c r="AJ38" s="68">
        <v>0.80806599999999995</v>
      </c>
      <c r="AK38" s="69">
        <v>0.132296</v>
      </c>
    </row>
    <row r="39" spans="1:37" ht="15" hidden="1" customHeight="1" x14ac:dyDescent="0.45">
      <c r="A39" s="25" t="s">
        <v>833</v>
      </c>
      <c r="B39" s="67" t="s">
        <v>834</v>
      </c>
      <c r="C39" s="68">
        <v>51.604762999999998</v>
      </c>
      <c r="D39" s="68">
        <v>52.274951999999999</v>
      </c>
      <c r="E39" s="68">
        <v>53.455032000000003</v>
      </c>
      <c r="F39" s="68">
        <v>54.158496999999997</v>
      </c>
      <c r="G39" s="68">
        <v>54.768569999999997</v>
      </c>
      <c r="H39" s="68">
        <v>55.801167</v>
      </c>
      <c r="I39" s="68">
        <v>56.928176999999998</v>
      </c>
      <c r="J39" s="68">
        <v>58.113289000000002</v>
      </c>
      <c r="K39" s="68">
        <v>59.375537999999999</v>
      </c>
      <c r="L39" s="68">
        <v>60.785572000000002</v>
      </c>
      <c r="M39" s="68">
        <v>62.210835000000003</v>
      </c>
      <c r="N39" s="68">
        <v>63.719143000000003</v>
      </c>
      <c r="O39" s="68">
        <v>65.342606000000004</v>
      </c>
      <c r="P39" s="68">
        <v>66.797721999999993</v>
      </c>
      <c r="Q39" s="68">
        <v>68.652648999999997</v>
      </c>
      <c r="R39" s="68">
        <v>70.290702999999993</v>
      </c>
      <c r="S39" s="68">
        <v>71.955956</v>
      </c>
      <c r="T39" s="68">
        <v>73.847435000000004</v>
      </c>
      <c r="U39" s="68">
        <v>75.832642000000007</v>
      </c>
      <c r="V39" s="68">
        <v>77.919403000000003</v>
      </c>
      <c r="W39" s="68">
        <v>80.043846000000002</v>
      </c>
      <c r="X39" s="68">
        <v>82.369202000000001</v>
      </c>
      <c r="Y39" s="68">
        <v>84.534903999999997</v>
      </c>
      <c r="Z39" s="68">
        <v>86.868668</v>
      </c>
      <c r="AA39" s="68">
        <v>89.068541999999994</v>
      </c>
      <c r="AB39" s="68">
        <v>91.505516</v>
      </c>
      <c r="AC39" s="68">
        <v>94.072761999999997</v>
      </c>
      <c r="AD39" s="68">
        <v>96.749626000000006</v>
      </c>
      <c r="AE39" s="68">
        <v>99.541770999999997</v>
      </c>
      <c r="AF39" s="68">
        <v>102.415054</v>
      </c>
      <c r="AG39" s="68">
        <v>105.399109</v>
      </c>
      <c r="AH39" s="68">
        <v>108.54589799999999</v>
      </c>
      <c r="AI39" s="68">
        <v>111.65799</v>
      </c>
      <c r="AJ39" s="68">
        <v>114.917351</v>
      </c>
      <c r="AK39" s="69">
        <v>2.4920999999999999E-2</v>
      </c>
    </row>
    <row r="40" spans="1:37" ht="15" hidden="1" customHeight="1" x14ac:dyDescent="0.35">
      <c r="B40" s="64" t="s">
        <v>835</v>
      </c>
    </row>
    <row r="41" spans="1:37" ht="15" hidden="1" customHeight="1" x14ac:dyDescent="0.45">
      <c r="A41" s="25" t="s">
        <v>836</v>
      </c>
      <c r="B41" s="67" t="s">
        <v>805</v>
      </c>
      <c r="C41" s="68">
        <v>182.156372</v>
      </c>
      <c r="D41" s="68">
        <v>187.28066999999999</v>
      </c>
      <c r="E41" s="68">
        <v>193.049194</v>
      </c>
      <c r="F41" s="68">
        <v>195.488632</v>
      </c>
      <c r="G41" s="68">
        <v>196.70001199999999</v>
      </c>
      <c r="H41" s="68">
        <v>198.728149</v>
      </c>
      <c r="I41" s="68">
        <v>200.7491</v>
      </c>
      <c r="J41" s="68">
        <v>202.54779099999999</v>
      </c>
      <c r="K41" s="68">
        <v>204.514816</v>
      </c>
      <c r="L41" s="68">
        <v>206.54583700000001</v>
      </c>
      <c r="M41" s="68">
        <v>208.00794999999999</v>
      </c>
      <c r="N41" s="68">
        <v>209.542542</v>
      </c>
      <c r="O41" s="68">
        <v>210.49653599999999</v>
      </c>
      <c r="P41" s="68">
        <v>211.58779899999999</v>
      </c>
      <c r="Q41" s="68">
        <v>212.66243</v>
      </c>
      <c r="R41" s="68">
        <v>213.676376</v>
      </c>
      <c r="S41" s="68">
        <v>214.57316599999999</v>
      </c>
      <c r="T41" s="68">
        <v>215.677277</v>
      </c>
      <c r="U41" s="68">
        <v>217.081039</v>
      </c>
      <c r="V41" s="68">
        <v>218.27766399999999</v>
      </c>
      <c r="W41" s="68">
        <v>219.683685</v>
      </c>
      <c r="X41" s="68">
        <v>220.94264200000001</v>
      </c>
      <c r="Y41" s="68">
        <v>222.09416200000001</v>
      </c>
      <c r="Z41" s="68">
        <v>222.64939899999999</v>
      </c>
      <c r="AA41" s="68">
        <v>223.619598</v>
      </c>
      <c r="AB41" s="68">
        <v>224.29385400000001</v>
      </c>
      <c r="AC41" s="68">
        <v>224.87051400000001</v>
      </c>
      <c r="AD41" s="68">
        <v>225.707764</v>
      </c>
      <c r="AE41" s="68">
        <v>226.62205499999999</v>
      </c>
      <c r="AF41" s="68">
        <v>227.28465299999999</v>
      </c>
      <c r="AG41" s="68">
        <v>227.99671900000001</v>
      </c>
      <c r="AH41" s="68">
        <v>228.74588</v>
      </c>
      <c r="AI41" s="68">
        <v>229.11743200000001</v>
      </c>
      <c r="AJ41" s="68">
        <v>229.59431499999999</v>
      </c>
      <c r="AK41" s="69">
        <v>6.3860000000000002E-3</v>
      </c>
    </row>
    <row r="42" spans="1:37" ht="15" hidden="1" customHeight="1" x14ac:dyDescent="0.45">
      <c r="A42" s="25" t="s">
        <v>837</v>
      </c>
      <c r="B42" s="67" t="s">
        <v>807</v>
      </c>
      <c r="C42" s="68">
        <v>0.23111699999999999</v>
      </c>
      <c r="D42" s="68">
        <v>0.20497000000000001</v>
      </c>
      <c r="E42" s="68">
        <v>0.182036</v>
      </c>
      <c r="F42" s="68">
        <v>0.160473</v>
      </c>
      <c r="G42" s="68">
        <v>0.142764</v>
      </c>
      <c r="H42" s="68">
        <v>0.12954199999999999</v>
      </c>
      <c r="I42" s="68">
        <v>0.117391</v>
      </c>
      <c r="J42" s="68">
        <v>0.106045</v>
      </c>
      <c r="K42" s="68">
        <v>9.8018999999999995E-2</v>
      </c>
      <c r="L42" s="68">
        <v>9.2595999999999998E-2</v>
      </c>
      <c r="M42" s="68">
        <v>8.8713E-2</v>
      </c>
      <c r="N42" s="68">
        <v>8.4132999999999999E-2</v>
      </c>
      <c r="O42" s="68">
        <v>8.1722000000000003E-2</v>
      </c>
      <c r="P42" s="68">
        <v>7.8659999999999994E-2</v>
      </c>
      <c r="Q42" s="68">
        <v>7.6174000000000006E-2</v>
      </c>
      <c r="R42" s="68">
        <v>7.4192999999999995E-2</v>
      </c>
      <c r="S42" s="68">
        <v>7.2298000000000001E-2</v>
      </c>
      <c r="T42" s="68">
        <v>7.1874999999999994E-2</v>
      </c>
      <c r="U42" s="68">
        <v>7.0323999999999998E-2</v>
      </c>
      <c r="V42" s="68">
        <v>6.9836999999999996E-2</v>
      </c>
      <c r="W42" s="68">
        <v>6.9847999999999993E-2</v>
      </c>
      <c r="X42" s="68">
        <v>6.9843000000000002E-2</v>
      </c>
      <c r="Y42" s="68">
        <v>6.9198999999999997E-2</v>
      </c>
      <c r="Z42" s="68">
        <v>6.9678000000000004E-2</v>
      </c>
      <c r="AA42" s="68">
        <v>6.9161E-2</v>
      </c>
      <c r="AB42" s="68">
        <v>6.8172999999999997E-2</v>
      </c>
      <c r="AC42" s="68">
        <v>6.8185999999999997E-2</v>
      </c>
      <c r="AD42" s="68">
        <v>6.8459999999999993E-2</v>
      </c>
      <c r="AE42" s="68">
        <v>6.8917999999999993E-2</v>
      </c>
      <c r="AF42" s="68">
        <v>6.9295999999999996E-2</v>
      </c>
      <c r="AG42" s="68">
        <v>6.9973999999999995E-2</v>
      </c>
      <c r="AH42" s="68">
        <v>7.0529999999999995E-2</v>
      </c>
      <c r="AI42" s="68">
        <v>7.1503999999999998E-2</v>
      </c>
      <c r="AJ42" s="68">
        <v>7.1722999999999995E-2</v>
      </c>
      <c r="AK42" s="69">
        <v>-3.2281999999999998E-2</v>
      </c>
    </row>
    <row r="43" spans="1:37" ht="15" hidden="1" customHeight="1" x14ac:dyDescent="0.45">
      <c r="A43" s="25" t="s">
        <v>838</v>
      </c>
      <c r="B43" s="67" t="s">
        <v>338</v>
      </c>
      <c r="C43" s="68">
        <v>2.5041000000000001E-2</v>
      </c>
      <c r="D43" s="68">
        <v>3.1208E-2</v>
      </c>
      <c r="E43" s="68">
        <v>3.7060999999999997E-2</v>
      </c>
      <c r="F43" s="68">
        <v>4.1709999999999997E-2</v>
      </c>
      <c r="G43" s="68">
        <v>4.5233000000000002E-2</v>
      </c>
      <c r="H43" s="68">
        <v>4.8332E-2</v>
      </c>
      <c r="I43" s="68">
        <v>5.0923000000000003E-2</v>
      </c>
      <c r="J43" s="68">
        <v>5.2719000000000002E-2</v>
      </c>
      <c r="K43" s="68">
        <v>5.4696000000000002E-2</v>
      </c>
      <c r="L43" s="68">
        <v>5.6370000000000003E-2</v>
      </c>
      <c r="M43" s="68">
        <v>5.7917000000000003E-2</v>
      </c>
      <c r="N43" s="68">
        <v>5.8567000000000001E-2</v>
      </c>
      <c r="O43" s="68">
        <v>5.9396999999999998E-2</v>
      </c>
      <c r="P43" s="68">
        <v>6.0153999999999999E-2</v>
      </c>
      <c r="Q43" s="68">
        <v>6.0099E-2</v>
      </c>
      <c r="R43" s="68">
        <v>6.0492999999999998E-2</v>
      </c>
      <c r="S43" s="68">
        <v>6.0957999999999998E-2</v>
      </c>
      <c r="T43" s="68">
        <v>6.1504000000000003E-2</v>
      </c>
      <c r="U43" s="68">
        <v>6.2105E-2</v>
      </c>
      <c r="V43" s="68">
        <v>6.2688999999999995E-2</v>
      </c>
      <c r="W43" s="68">
        <v>6.3390000000000002E-2</v>
      </c>
      <c r="X43" s="68">
        <v>6.4207E-2</v>
      </c>
      <c r="Y43" s="68">
        <v>6.5017000000000005E-2</v>
      </c>
      <c r="Z43" s="68">
        <v>6.5988000000000005E-2</v>
      </c>
      <c r="AA43" s="68">
        <v>6.694E-2</v>
      </c>
      <c r="AB43" s="68">
        <v>6.7902000000000004E-2</v>
      </c>
      <c r="AC43" s="68">
        <v>6.8834000000000006E-2</v>
      </c>
      <c r="AD43" s="68">
        <v>6.9871000000000003E-2</v>
      </c>
      <c r="AE43" s="68">
        <v>7.1073999999999998E-2</v>
      </c>
      <c r="AF43" s="68">
        <v>7.2307999999999997E-2</v>
      </c>
      <c r="AG43" s="68">
        <v>7.3746000000000006E-2</v>
      </c>
      <c r="AH43" s="68">
        <v>7.5152999999999998E-2</v>
      </c>
      <c r="AI43" s="68">
        <v>7.6384999999999995E-2</v>
      </c>
      <c r="AJ43" s="68">
        <v>7.7799999999999994E-2</v>
      </c>
      <c r="AK43" s="69">
        <v>2.8958000000000001E-2</v>
      </c>
    </row>
    <row r="44" spans="1:37" ht="15" hidden="1" customHeight="1" x14ac:dyDescent="0.45">
      <c r="A44" s="25" t="s">
        <v>839</v>
      </c>
      <c r="B44" s="67" t="s">
        <v>810</v>
      </c>
      <c r="C44" s="68">
        <v>1.5928819999999999</v>
      </c>
      <c r="D44" s="68">
        <v>1.7741450000000001</v>
      </c>
      <c r="E44" s="68">
        <v>1.930077</v>
      </c>
      <c r="F44" s="68">
        <v>2.0244589999999998</v>
      </c>
      <c r="G44" s="68">
        <v>2.0868739999999999</v>
      </c>
      <c r="H44" s="68">
        <v>2.1471559999999998</v>
      </c>
      <c r="I44" s="68">
        <v>2.1996009999999999</v>
      </c>
      <c r="J44" s="68">
        <v>2.2431220000000001</v>
      </c>
      <c r="K44" s="68">
        <v>2.284853</v>
      </c>
      <c r="L44" s="68">
        <v>2.331931</v>
      </c>
      <c r="M44" s="68">
        <v>2.3818260000000002</v>
      </c>
      <c r="N44" s="68">
        <v>2.4484409999999999</v>
      </c>
      <c r="O44" s="68">
        <v>2.5239199999999999</v>
      </c>
      <c r="P44" s="68">
        <v>2.6206659999999999</v>
      </c>
      <c r="Q44" s="68">
        <v>2.7423799999999998</v>
      </c>
      <c r="R44" s="68">
        <v>2.8942399999999999</v>
      </c>
      <c r="S44" s="68">
        <v>3.0847980000000002</v>
      </c>
      <c r="T44" s="68">
        <v>3.3128890000000002</v>
      </c>
      <c r="U44" s="68">
        <v>3.5777869999999998</v>
      </c>
      <c r="V44" s="68">
        <v>3.880449</v>
      </c>
      <c r="W44" s="68">
        <v>4.2257170000000004</v>
      </c>
      <c r="X44" s="68">
        <v>4.6203019999999997</v>
      </c>
      <c r="Y44" s="68">
        <v>5.0590020000000004</v>
      </c>
      <c r="Z44" s="68">
        <v>5.5580230000000004</v>
      </c>
      <c r="AA44" s="68">
        <v>6.1059020000000004</v>
      </c>
      <c r="AB44" s="68">
        <v>6.7074350000000003</v>
      </c>
      <c r="AC44" s="68">
        <v>7.3667939999999996</v>
      </c>
      <c r="AD44" s="68">
        <v>8.0973659999999992</v>
      </c>
      <c r="AE44" s="68">
        <v>8.9041549999999994</v>
      </c>
      <c r="AF44" s="68">
        <v>9.7650079999999999</v>
      </c>
      <c r="AG44" s="68">
        <v>10.671904</v>
      </c>
      <c r="AH44" s="68">
        <v>11.639751</v>
      </c>
      <c r="AI44" s="68">
        <v>12.623728</v>
      </c>
      <c r="AJ44" s="68">
        <v>13.622419000000001</v>
      </c>
      <c r="AK44" s="69">
        <v>6.5772999999999998E-2</v>
      </c>
    </row>
    <row r="45" spans="1:37" ht="15" hidden="1" customHeight="1" x14ac:dyDescent="0.45">
      <c r="A45" s="25" t="s">
        <v>840</v>
      </c>
      <c r="B45" s="67" t="s">
        <v>812</v>
      </c>
      <c r="C45" s="68">
        <v>0</v>
      </c>
      <c r="D45" s="68">
        <v>0</v>
      </c>
      <c r="E45" s="68">
        <v>0</v>
      </c>
      <c r="F45" s="68">
        <v>0</v>
      </c>
      <c r="G45" s="68">
        <v>0</v>
      </c>
      <c r="H45" s="68">
        <v>0</v>
      </c>
      <c r="I45" s="68">
        <v>0</v>
      </c>
      <c r="J45" s="68">
        <v>0</v>
      </c>
      <c r="K45" s="68">
        <v>0</v>
      </c>
      <c r="L45" s="68">
        <v>0</v>
      </c>
      <c r="M45" s="68">
        <v>0</v>
      </c>
      <c r="N45" s="68">
        <v>0</v>
      </c>
      <c r="O45" s="68">
        <v>0</v>
      </c>
      <c r="P45" s="68">
        <v>0</v>
      </c>
      <c r="Q45" s="68">
        <v>0</v>
      </c>
      <c r="R45" s="68">
        <v>0</v>
      </c>
      <c r="S45" s="68">
        <v>0</v>
      </c>
      <c r="T45" s="68">
        <v>0</v>
      </c>
      <c r="U45" s="68">
        <v>0</v>
      </c>
      <c r="V45" s="68">
        <v>0</v>
      </c>
      <c r="W45" s="68">
        <v>0</v>
      </c>
      <c r="X45" s="68">
        <v>0</v>
      </c>
      <c r="Y45" s="68">
        <v>0</v>
      </c>
      <c r="Z45" s="68">
        <v>0</v>
      </c>
      <c r="AA45" s="68">
        <v>0</v>
      </c>
      <c r="AB45" s="68">
        <v>0</v>
      </c>
      <c r="AC45" s="68">
        <v>0</v>
      </c>
      <c r="AD45" s="68">
        <v>0</v>
      </c>
      <c r="AE45" s="68">
        <v>0</v>
      </c>
      <c r="AF45" s="68">
        <v>0</v>
      </c>
      <c r="AG45" s="68">
        <v>0</v>
      </c>
      <c r="AH45" s="68">
        <v>0</v>
      </c>
      <c r="AI45" s="68">
        <v>0</v>
      </c>
      <c r="AJ45" s="68">
        <v>0</v>
      </c>
      <c r="AK45" s="69" t="s">
        <v>552</v>
      </c>
    </row>
    <row r="46" spans="1:37" ht="15" hidden="1" customHeight="1" x14ac:dyDescent="0.45">
      <c r="A46" s="25" t="s">
        <v>841</v>
      </c>
      <c r="B46" s="67" t="s">
        <v>814</v>
      </c>
      <c r="C46" s="68">
        <v>0</v>
      </c>
      <c r="D46" s="68">
        <v>5.6569999999999997E-3</v>
      </c>
      <c r="E46" s="68">
        <v>1.1786E-2</v>
      </c>
      <c r="F46" s="68">
        <v>1.7569000000000001E-2</v>
      </c>
      <c r="G46" s="68">
        <v>2.3292E-2</v>
      </c>
      <c r="H46" s="68">
        <v>2.9611999999999999E-2</v>
      </c>
      <c r="I46" s="68">
        <v>3.6068999999999997E-2</v>
      </c>
      <c r="J46" s="68">
        <v>4.2530999999999999E-2</v>
      </c>
      <c r="K46" s="68">
        <v>4.9083000000000002E-2</v>
      </c>
      <c r="L46" s="68">
        <v>5.5710000000000003E-2</v>
      </c>
      <c r="M46" s="68">
        <v>6.2205999999999997E-2</v>
      </c>
      <c r="N46" s="68">
        <v>6.8794999999999995E-2</v>
      </c>
      <c r="O46" s="68">
        <v>7.5095999999999996E-2</v>
      </c>
      <c r="P46" s="68">
        <v>8.1245999999999999E-2</v>
      </c>
      <c r="Q46" s="68">
        <v>8.7161000000000002E-2</v>
      </c>
      <c r="R46" s="68">
        <v>9.2834E-2</v>
      </c>
      <c r="S46" s="68">
        <v>9.8426E-2</v>
      </c>
      <c r="T46" s="68">
        <v>0.103875</v>
      </c>
      <c r="U46" s="68">
        <v>0.109279</v>
      </c>
      <c r="V46" s="68">
        <v>0.114758</v>
      </c>
      <c r="W46" s="68">
        <v>0.120222</v>
      </c>
      <c r="X46" s="68">
        <v>0.12563099999999999</v>
      </c>
      <c r="Y46" s="68">
        <v>0.130944</v>
      </c>
      <c r="Z46" s="68">
        <v>0.13677700000000001</v>
      </c>
      <c r="AA46" s="68">
        <v>0.14260800000000001</v>
      </c>
      <c r="AB46" s="68">
        <v>0.14847299999999999</v>
      </c>
      <c r="AC46" s="68">
        <v>0.15429999999999999</v>
      </c>
      <c r="AD46" s="68">
        <v>0.16042400000000001</v>
      </c>
      <c r="AE46" s="68">
        <v>0.166988</v>
      </c>
      <c r="AF46" s="68">
        <v>0.17366699999999999</v>
      </c>
      <c r="AG46" s="68">
        <v>0.180562</v>
      </c>
      <c r="AH46" s="68">
        <v>0.18785299999999999</v>
      </c>
      <c r="AI46" s="68">
        <v>0.19536999999999999</v>
      </c>
      <c r="AJ46" s="68">
        <v>0.20363999999999999</v>
      </c>
      <c r="AK46" s="69">
        <v>0.118495</v>
      </c>
    </row>
    <row r="47" spans="1:37" ht="15" hidden="1" customHeight="1" x14ac:dyDescent="0.45">
      <c r="A47" s="25" t="s">
        <v>842</v>
      </c>
      <c r="B47" s="67" t="s">
        <v>816</v>
      </c>
      <c r="C47" s="68">
        <v>0</v>
      </c>
      <c r="D47" s="68">
        <v>2.3340000000000001E-3</v>
      </c>
      <c r="E47" s="68">
        <v>4.8630000000000001E-3</v>
      </c>
      <c r="F47" s="68">
        <v>7.2490000000000002E-3</v>
      </c>
      <c r="G47" s="68">
        <v>9.6100000000000005E-3</v>
      </c>
      <c r="H47" s="68">
        <v>1.2217E-2</v>
      </c>
      <c r="I47" s="68">
        <v>1.4881E-2</v>
      </c>
      <c r="J47" s="68">
        <v>1.7548000000000001E-2</v>
      </c>
      <c r="K47" s="68">
        <v>2.0251000000000002E-2</v>
      </c>
      <c r="L47" s="68">
        <v>2.2984999999999998E-2</v>
      </c>
      <c r="M47" s="68">
        <v>2.5665E-2</v>
      </c>
      <c r="N47" s="68">
        <v>2.8384E-2</v>
      </c>
      <c r="O47" s="68">
        <v>3.0983E-2</v>
      </c>
      <c r="P47" s="68">
        <v>3.3521000000000002E-2</v>
      </c>
      <c r="Q47" s="68">
        <v>3.5961E-2</v>
      </c>
      <c r="R47" s="68">
        <v>3.8302000000000003E-2</v>
      </c>
      <c r="S47" s="68">
        <v>4.0608999999999999E-2</v>
      </c>
      <c r="T47" s="68">
        <v>4.2856999999999999E-2</v>
      </c>
      <c r="U47" s="68">
        <v>4.5087000000000002E-2</v>
      </c>
      <c r="V47" s="68">
        <v>4.7347E-2</v>
      </c>
      <c r="W47" s="68">
        <v>4.9602E-2</v>
      </c>
      <c r="X47" s="68">
        <v>5.1833999999999998E-2</v>
      </c>
      <c r="Y47" s="68">
        <v>5.4025999999999998E-2</v>
      </c>
      <c r="Z47" s="68">
        <v>5.6432000000000003E-2</v>
      </c>
      <c r="AA47" s="68">
        <v>5.8838000000000001E-2</v>
      </c>
      <c r="AB47" s="68">
        <v>6.1258E-2</v>
      </c>
      <c r="AC47" s="68">
        <v>6.3661999999999996E-2</v>
      </c>
      <c r="AD47" s="68">
        <v>6.6187999999999997E-2</v>
      </c>
      <c r="AE47" s="68">
        <v>6.8897E-2</v>
      </c>
      <c r="AF47" s="68">
        <v>7.1651999999999993E-2</v>
      </c>
      <c r="AG47" s="68">
        <v>7.4496999999999994E-2</v>
      </c>
      <c r="AH47" s="68">
        <v>7.7505000000000004E-2</v>
      </c>
      <c r="AI47" s="68">
        <v>8.0606999999999998E-2</v>
      </c>
      <c r="AJ47" s="68">
        <v>8.4018999999999996E-2</v>
      </c>
      <c r="AK47" s="69">
        <v>0.118495</v>
      </c>
    </row>
    <row r="48" spans="1:37" ht="15" hidden="1" customHeight="1" x14ac:dyDescent="0.45">
      <c r="A48" s="25" t="s">
        <v>843</v>
      </c>
      <c r="B48" s="67" t="s">
        <v>818</v>
      </c>
      <c r="C48" s="68">
        <v>0</v>
      </c>
      <c r="D48" s="68">
        <v>2.2279999999999999E-3</v>
      </c>
      <c r="E48" s="68">
        <v>4.6410000000000002E-3</v>
      </c>
      <c r="F48" s="68">
        <v>6.9189999999999998E-3</v>
      </c>
      <c r="G48" s="68">
        <v>9.1730000000000006E-3</v>
      </c>
      <c r="H48" s="68">
        <v>1.1662E-2</v>
      </c>
      <c r="I48" s="68">
        <v>1.4205000000000001E-2</v>
      </c>
      <c r="J48" s="68">
        <v>1.6750000000000001E-2</v>
      </c>
      <c r="K48" s="68">
        <v>1.933E-2</v>
      </c>
      <c r="L48" s="68">
        <v>2.1940000000000001E-2</v>
      </c>
      <c r="M48" s="68">
        <v>2.4497999999999999E-2</v>
      </c>
      <c r="N48" s="68">
        <v>2.7092999999999999E-2</v>
      </c>
      <c r="O48" s="68">
        <v>2.9574E-2</v>
      </c>
      <c r="P48" s="68">
        <v>3.1995999999999997E-2</v>
      </c>
      <c r="Q48" s="68">
        <v>3.4326000000000002E-2</v>
      </c>
      <c r="R48" s="68">
        <v>3.6560000000000002E-2</v>
      </c>
      <c r="S48" s="68">
        <v>3.8761999999999998E-2</v>
      </c>
      <c r="T48" s="68">
        <v>4.0908E-2</v>
      </c>
      <c r="U48" s="68">
        <v>4.3035999999999998E-2</v>
      </c>
      <c r="V48" s="68">
        <v>4.5193999999999998E-2</v>
      </c>
      <c r="W48" s="68">
        <v>4.7345999999999999E-2</v>
      </c>
      <c r="X48" s="68">
        <v>4.9475999999999999E-2</v>
      </c>
      <c r="Y48" s="68">
        <v>5.1568000000000003E-2</v>
      </c>
      <c r="Z48" s="68">
        <v>5.3865000000000003E-2</v>
      </c>
      <c r="AA48" s="68">
        <v>5.6161999999999997E-2</v>
      </c>
      <c r="AB48" s="68">
        <v>5.8471000000000002E-2</v>
      </c>
      <c r="AC48" s="68">
        <v>6.0766000000000001E-2</v>
      </c>
      <c r="AD48" s="68">
        <v>6.3177999999999998E-2</v>
      </c>
      <c r="AE48" s="68">
        <v>6.5763000000000002E-2</v>
      </c>
      <c r="AF48" s="68">
        <v>6.8392999999999995E-2</v>
      </c>
      <c r="AG48" s="68">
        <v>7.1109000000000006E-2</v>
      </c>
      <c r="AH48" s="68">
        <v>7.3980000000000004E-2</v>
      </c>
      <c r="AI48" s="68">
        <v>7.6939999999999995E-2</v>
      </c>
      <c r="AJ48" s="68">
        <v>8.0197000000000004E-2</v>
      </c>
      <c r="AK48" s="69">
        <v>0.118495</v>
      </c>
    </row>
    <row r="49" spans="1:37" ht="15" hidden="1" customHeight="1" x14ac:dyDescent="0.45">
      <c r="A49" s="25" t="s">
        <v>844</v>
      </c>
      <c r="B49" s="67" t="s">
        <v>820</v>
      </c>
      <c r="C49" s="68">
        <v>0</v>
      </c>
      <c r="D49" s="68">
        <v>3.3470000000000001E-3</v>
      </c>
      <c r="E49" s="68">
        <v>6.9740000000000002E-3</v>
      </c>
      <c r="F49" s="68">
        <v>1.0396000000000001E-2</v>
      </c>
      <c r="G49" s="68">
        <v>1.3783E-2</v>
      </c>
      <c r="H49" s="68">
        <v>1.7523E-2</v>
      </c>
      <c r="I49" s="68">
        <v>2.1343999999999998E-2</v>
      </c>
      <c r="J49" s="68">
        <v>2.5167999999999999E-2</v>
      </c>
      <c r="K49" s="68">
        <v>2.9045000000000001E-2</v>
      </c>
      <c r="L49" s="68">
        <v>3.2967000000000003E-2</v>
      </c>
      <c r="M49" s="68">
        <v>3.6810000000000002E-2</v>
      </c>
      <c r="N49" s="68">
        <v>4.0710000000000003E-2</v>
      </c>
      <c r="O49" s="68">
        <v>4.4437999999999998E-2</v>
      </c>
      <c r="P49" s="68">
        <v>4.8078000000000003E-2</v>
      </c>
      <c r="Q49" s="68">
        <v>5.1576999999999998E-2</v>
      </c>
      <c r="R49" s="68">
        <v>5.4933999999999997E-2</v>
      </c>
      <c r="S49" s="68">
        <v>5.8243000000000003E-2</v>
      </c>
      <c r="T49" s="68">
        <v>6.1468000000000002E-2</v>
      </c>
      <c r="U49" s="68">
        <v>6.4666000000000001E-2</v>
      </c>
      <c r="V49" s="68">
        <v>6.7907999999999996E-2</v>
      </c>
      <c r="W49" s="68">
        <v>7.1141999999999997E-2</v>
      </c>
      <c r="X49" s="68">
        <v>7.4342000000000005E-2</v>
      </c>
      <c r="Y49" s="68">
        <v>7.7485999999999999E-2</v>
      </c>
      <c r="Z49" s="68">
        <v>8.0937999999999996E-2</v>
      </c>
      <c r="AA49" s="68">
        <v>8.4388000000000005E-2</v>
      </c>
      <c r="AB49" s="68">
        <v>8.7859000000000007E-2</v>
      </c>
      <c r="AC49" s="68">
        <v>9.1306999999999999E-2</v>
      </c>
      <c r="AD49" s="68">
        <v>9.4931000000000001E-2</v>
      </c>
      <c r="AE49" s="68">
        <v>9.8815E-2</v>
      </c>
      <c r="AF49" s="68">
        <v>0.102767</v>
      </c>
      <c r="AG49" s="68">
        <v>0.106848</v>
      </c>
      <c r="AH49" s="68">
        <v>0.111162</v>
      </c>
      <c r="AI49" s="68">
        <v>0.11561</v>
      </c>
      <c r="AJ49" s="68">
        <v>0.120504</v>
      </c>
      <c r="AK49" s="69">
        <v>0.118495</v>
      </c>
    </row>
    <row r="50" spans="1:37" ht="15" hidden="1" customHeight="1" x14ac:dyDescent="0.45">
      <c r="A50" s="25" t="s">
        <v>845</v>
      </c>
      <c r="B50" s="67" t="s">
        <v>846</v>
      </c>
      <c r="C50" s="68">
        <v>184.005188</v>
      </c>
      <c r="D50" s="68">
        <v>189.304642</v>
      </c>
      <c r="E50" s="68">
        <v>195.22676100000001</v>
      </c>
      <c r="F50" s="68">
        <v>197.757507</v>
      </c>
      <c r="G50" s="68">
        <v>199.03070099999999</v>
      </c>
      <c r="H50" s="68">
        <v>201.12429800000001</v>
      </c>
      <c r="I50" s="68">
        <v>203.203552</v>
      </c>
      <c r="J50" s="68">
        <v>205.051636</v>
      </c>
      <c r="K50" s="68">
        <v>207.07008400000001</v>
      </c>
      <c r="L50" s="68">
        <v>209.16021699999999</v>
      </c>
      <c r="M50" s="68">
        <v>210.68545499999999</v>
      </c>
      <c r="N50" s="68">
        <v>212.298599</v>
      </c>
      <c r="O50" s="68">
        <v>213.34205600000001</v>
      </c>
      <c r="P50" s="68">
        <v>214.542068</v>
      </c>
      <c r="Q50" s="68">
        <v>215.74951200000001</v>
      </c>
      <c r="R50" s="68">
        <v>216.92742899999999</v>
      </c>
      <c r="S50" s="68">
        <v>218.027252</v>
      </c>
      <c r="T50" s="68">
        <v>219.37228400000001</v>
      </c>
      <c r="U50" s="68">
        <v>221.05291700000001</v>
      </c>
      <c r="V50" s="68">
        <v>222.56549100000001</v>
      </c>
      <c r="W50" s="68">
        <v>224.330399</v>
      </c>
      <c r="X50" s="68">
        <v>225.99804700000001</v>
      </c>
      <c r="Y50" s="68">
        <v>227.60102800000001</v>
      </c>
      <c r="Z50" s="68">
        <v>228.670715</v>
      </c>
      <c r="AA50" s="68">
        <v>230.20396400000001</v>
      </c>
      <c r="AB50" s="68">
        <v>231.493225</v>
      </c>
      <c r="AC50" s="68">
        <v>232.744125</v>
      </c>
      <c r="AD50" s="68">
        <v>234.32818599999999</v>
      </c>
      <c r="AE50" s="68">
        <v>236.06668099999999</v>
      </c>
      <c r="AF50" s="68">
        <v>237.60784899999999</v>
      </c>
      <c r="AG50" s="68">
        <v>239.244888</v>
      </c>
      <c r="AH50" s="68">
        <v>240.981506</v>
      </c>
      <c r="AI50" s="68">
        <v>242.35742200000001</v>
      </c>
      <c r="AJ50" s="68">
        <v>243.85408000000001</v>
      </c>
      <c r="AK50" s="69">
        <v>7.9439999999999997E-3</v>
      </c>
    </row>
    <row r="51" spans="1:37" ht="15" hidden="1" customHeight="1" x14ac:dyDescent="0.35">
      <c r="A51" s="25" t="s">
        <v>847</v>
      </c>
      <c r="B51" s="64" t="s">
        <v>848</v>
      </c>
      <c r="C51" s="65">
        <v>293.01480099999998</v>
      </c>
      <c r="D51" s="65">
        <v>301.08410600000002</v>
      </c>
      <c r="E51" s="65">
        <v>310.16299400000003</v>
      </c>
      <c r="F51" s="65">
        <v>314.97378500000002</v>
      </c>
      <c r="G51" s="65">
        <v>318.52365099999997</v>
      </c>
      <c r="H51" s="65">
        <v>322.93359400000003</v>
      </c>
      <c r="I51" s="65">
        <v>327.53717</v>
      </c>
      <c r="J51" s="65">
        <v>332.058289</v>
      </c>
      <c r="K51" s="65">
        <v>336.86764499999998</v>
      </c>
      <c r="L51" s="65">
        <v>341.94052099999999</v>
      </c>
      <c r="M51" s="65">
        <v>346.35318000000001</v>
      </c>
      <c r="N51" s="65">
        <v>351.29049700000002</v>
      </c>
      <c r="O51" s="65">
        <v>355.69610599999999</v>
      </c>
      <c r="P51" s="65">
        <v>360.20773300000002</v>
      </c>
      <c r="Q51" s="65">
        <v>365.33566300000001</v>
      </c>
      <c r="R51" s="65">
        <v>370.13360599999999</v>
      </c>
      <c r="S51" s="65">
        <v>375.03533900000002</v>
      </c>
      <c r="T51" s="65">
        <v>380.35534699999999</v>
      </c>
      <c r="U51" s="65">
        <v>386.15716600000002</v>
      </c>
      <c r="V51" s="65">
        <v>391.89001500000001</v>
      </c>
      <c r="W51" s="65">
        <v>397.918274</v>
      </c>
      <c r="X51" s="65">
        <v>403.98684700000001</v>
      </c>
      <c r="Y51" s="65">
        <v>409.58651700000001</v>
      </c>
      <c r="Z51" s="65">
        <v>415.03332499999999</v>
      </c>
      <c r="AA51" s="65">
        <v>420.51568600000002</v>
      </c>
      <c r="AB51" s="65">
        <v>425.92861900000003</v>
      </c>
      <c r="AC51" s="65">
        <v>431.32244900000001</v>
      </c>
      <c r="AD51" s="65">
        <v>437.19461100000001</v>
      </c>
      <c r="AE51" s="65">
        <v>443.46176100000002</v>
      </c>
      <c r="AF51" s="65">
        <v>449.68579099999999</v>
      </c>
      <c r="AG51" s="65">
        <v>456.20559700000001</v>
      </c>
      <c r="AH51" s="65">
        <v>462.99740600000001</v>
      </c>
      <c r="AI51" s="65">
        <v>469.49850500000002</v>
      </c>
      <c r="AJ51" s="65">
        <v>476.31561299999998</v>
      </c>
      <c r="AK51" s="66">
        <v>1.4437E-2</v>
      </c>
    </row>
    <row r="52" spans="1:37" ht="15.75" hidden="1" customHeight="1" x14ac:dyDescent="0.35"/>
    <row r="53" spans="1:37" ht="15" hidden="1" customHeight="1" x14ac:dyDescent="0.35">
      <c r="B53" s="64" t="s">
        <v>849</v>
      </c>
    </row>
    <row r="54" spans="1:37" ht="15" hidden="1" customHeight="1" x14ac:dyDescent="0.35">
      <c r="B54" s="64" t="s">
        <v>803</v>
      </c>
    </row>
    <row r="55" spans="1:37" ht="15" hidden="1" customHeight="1" x14ac:dyDescent="0.45">
      <c r="A55" s="25" t="s">
        <v>850</v>
      </c>
      <c r="B55" s="67" t="s">
        <v>805</v>
      </c>
      <c r="C55" s="68">
        <v>421.07257099999998</v>
      </c>
      <c r="D55" s="68">
        <v>428.62927200000001</v>
      </c>
      <c r="E55" s="68">
        <v>434.97189300000002</v>
      </c>
      <c r="F55" s="68">
        <v>438.23880000000003</v>
      </c>
      <c r="G55" s="68">
        <v>441.56359900000001</v>
      </c>
      <c r="H55" s="68">
        <v>441.93344100000002</v>
      </c>
      <c r="I55" s="68">
        <v>442.58660900000001</v>
      </c>
      <c r="J55" s="68">
        <v>443.20230099999998</v>
      </c>
      <c r="K55" s="68">
        <v>443.14770499999997</v>
      </c>
      <c r="L55" s="68">
        <v>442.41061400000001</v>
      </c>
      <c r="M55" s="68">
        <v>440.39837599999998</v>
      </c>
      <c r="N55" s="68">
        <v>440.77621499999998</v>
      </c>
      <c r="O55" s="68">
        <v>440.61215199999998</v>
      </c>
      <c r="P55" s="68">
        <v>441.31921399999999</v>
      </c>
      <c r="Q55" s="68">
        <v>443.67327899999998</v>
      </c>
      <c r="R55" s="68">
        <v>445.47525000000002</v>
      </c>
      <c r="S55" s="68">
        <v>447.97421300000002</v>
      </c>
      <c r="T55" s="68">
        <v>450.572968</v>
      </c>
      <c r="U55" s="68">
        <v>453.78460699999999</v>
      </c>
      <c r="V55" s="68">
        <v>456.64996300000001</v>
      </c>
      <c r="W55" s="68">
        <v>459.51303100000001</v>
      </c>
      <c r="X55" s="68">
        <v>461.97070300000001</v>
      </c>
      <c r="Y55" s="68">
        <v>462.946259</v>
      </c>
      <c r="Z55" s="68">
        <v>464.8974</v>
      </c>
      <c r="AA55" s="68">
        <v>465.10403400000001</v>
      </c>
      <c r="AB55" s="68">
        <v>465.17047100000002</v>
      </c>
      <c r="AC55" s="68">
        <v>464.85879499999999</v>
      </c>
      <c r="AD55" s="68">
        <v>464.51709</v>
      </c>
      <c r="AE55" s="68">
        <v>464.39480600000002</v>
      </c>
      <c r="AF55" s="68">
        <v>464.73046900000003</v>
      </c>
      <c r="AG55" s="68">
        <v>465.38476600000001</v>
      </c>
      <c r="AH55" s="68">
        <v>465.834137</v>
      </c>
      <c r="AI55" s="68">
        <v>466.673248</v>
      </c>
      <c r="AJ55" s="68">
        <v>467.63400300000001</v>
      </c>
      <c r="AK55" s="69">
        <v>2.725E-3</v>
      </c>
    </row>
    <row r="56" spans="1:37" ht="15" hidden="1" customHeight="1" x14ac:dyDescent="0.45">
      <c r="A56" s="25" t="s">
        <v>851</v>
      </c>
      <c r="B56" s="67" t="s">
        <v>807</v>
      </c>
      <c r="C56" s="68">
        <v>159.64492799999999</v>
      </c>
      <c r="D56" s="68">
        <v>161.338638</v>
      </c>
      <c r="E56" s="68">
        <v>162.90081799999999</v>
      </c>
      <c r="F56" s="68">
        <v>163.96824599999999</v>
      </c>
      <c r="G56" s="68">
        <v>165.535034</v>
      </c>
      <c r="H56" s="68">
        <v>166.36462399999999</v>
      </c>
      <c r="I56" s="68">
        <v>167.512878</v>
      </c>
      <c r="J56" s="68">
        <v>168.80389400000001</v>
      </c>
      <c r="K56" s="68">
        <v>170.11644000000001</v>
      </c>
      <c r="L56" s="68">
        <v>171.52681000000001</v>
      </c>
      <c r="M56" s="68">
        <v>172.45697000000001</v>
      </c>
      <c r="N56" s="68">
        <v>173.94795199999999</v>
      </c>
      <c r="O56" s="68">
        <v>175.52186599999999</v>
      </c>
      <c r="P56" s="68">
        <v>177.21077</v>
      </c>
      <c r="Q56" s="68">
        <v>179.53555299999999</v>
      </c>
      <c r="R56" s="68">
        <v>181.979919</v>
      </c>
      <c r="S56" s="68">
        <v>185.33613600000001</v>
      </c>
      <c r="T56" s="68">
        <v>188.67643699999999</v>
      </c>
      <c r="U56" s="68">
        <v>192.53710899999999</v>
      </c>
      <c r="V56" s="68">
        <v>196.89381399999999</v>
      </c>
      <c r="W56" s="68">
        <v>201.33393899999999</v>
      </c>
      <c r="X56" s="68">
        <v>205.77995300000001</v>
      </c>
      <c r="Y56" s="68">
        <v>209.51385500000001</v>
      </c>
      <c r="Z56" s="68">
        <v>214.014725</v>
      </c>
      <c r="AA56" s="68">
        <v>217.58680699999999</v>
      </c>
      <c r="AB56" s="68">
        <v>221.099289</v>
      </c>
      <c r="AC56" s="68">
        <v>224.47189299999999</v>
      </c>
      <c r="AD56" s="68">
        <v>227.88591</v>
      </c>
      <c r="AE56" s="68">
        <v>231.51246599999999</v>
      </c>
      <c r="AF56" s="68">
        <v>235.337402</v>
      </c>
      <c r="AG56" s="68">
        <v>239.41059899999999</v>
      </c>
      <c r="AH56" s="68">
        <v>243.41171299999999</v>
      </c>
      <c r="AI56" s="68">
        <v>247.549103</v>
      </c>
      <c r="AJ56" s="68">
        <v>251.76054400000001</v>
      </c>
      <c r="AK56" s="69">
        <v>1.4003E-2</v>
      </c>
    </row>
    <row r="57" spans="1:37" ht="15" hidden="1" customHeight="1" x14ac:dyDescent="0.45">
      <c r="A57" s="25" t="s">
        <v>852</v>
      </c>
      <c r="B57" s="67" t="s">
        <v>338</v>
      </c>
      <c r="C57" s="68">
        <v>1.8696000000000001E-2</v>
      </c>
      <c r="D57" s="68">
        <v>6.8598000000000006E-2</v>
      </c>
      <c r="E57" s="68">
        <v>0.120615</v>
      </c>
      <c r="F57" s="68">
        <v>0.17078299999999999</v>
      </c>
      <c r="G57" s="68">
        <v>0.21857199999999999</v>
      </c>
      <c r="H57" s="68">
        <v>0.26278299999999999</v>
      </c>
      <c r="I57" s="68">
        <v>0.30685200000000001</v>
      </c>
      <c r="J57" s="68">
        <v>0.35062599999999999</v>
      </c>
      <c r="K57" s="68">
        <v>0.39366699999999999</v>
      </c>
      <c r="L57" s="68">
        <v>0.43601600000000001</v>
      </c>
      <c r="M57" s="68">
        <v>0.47674699999999998</v>
      </c>
      <c r="N57" s="68">
        <v>0.52044199999999996</v>
      </c>
      <c r="O57" s="68">
        <v>0.56362699999999999</v>
      </c>
      <c r="P57" s="68">
        <v>0.60775400000000002</v>
      </c>
      <c r="Q57" s="68">
        <v>0.65335200000000004</v>
      </c>
      <c r="R57" s="68">
        <v>0.70160100000000003</v>
      </c>
      <c r="S57" s="68">
        <v>0.75008699999999995</v>
      </c>
      <c r="T57" s="68">
        <v>0.79902700000000004</v>
      </c>
      <c r="U57" s="68">
        <v>0.85284899999999997</v>
      </c>
      <c r="V57" s="68">
        <v>0.90869299999999997</v>
      </c>
      <c r="W57" s="68">
        <v>0.96638999999999997</v>
      </c>
      <c r="X57" s="68">
        <v>1.02586</v>
      </c>
      <c r="Y57" s="68">
        <v>1.0835950000000001</v>
      </c>
      <c r="Z57" s="68">
        <v>1.143052</v>
      </c>
      <c r="AA57" s="68">
        <v>1.201173</v>
      </c>
      <c r="AB57" s="68">
        <v>1.2580610000000001</v>
      </c>
      <c r="AC57" s="68">
        <v>1.313269</v>
      </c>
      <c r="AD57" s="68">
        <v>1.3708929999999999</v>
      </c>
      <c r="AE57" s="68">
        <v>1.4325270000000001</v>
      </c>
      <c r="AF57" s="68">
        <v>1.496977</v>
      </c>
      <c r="AG57" s="68">
        <v>1.5644130000000001</v>
      </c>
      <c r="AH57" s="68">
        <v>1.636668</v>
      </c>
      <c r="AI57" s="68">
        <v>1.7133179999999999</v>
      </c>
      <c r="AJ57" s="68">
        <v>1.797256</v>
      </c>
      <c r="AK57" s="69">
        <v>0.107444</v>
      </c>
    </row>
    <row r="58" spans="1:37" ht="15" hidden="1" customHeight="1" x14ac:dyDescent="0.45">
      <c r="A58" s="25" t="s">
        <v>853</v>
      </c>
      <c r="B58" s="67" t="s">
        <v>810</v>
      </c>
      <c r="C58" s="68">
        <v>2.062E-3</v>
      </c>
      <c r="D58" s="68">
        <v>3.2146000000000001E-2</v>
      </c>
      <c r="E58" s="68">
        <v>6.5713999999999995E-2</v>
      </c>
      <c r="F58" s="68">
        <v>9.7362000000000004E-2</v>
      </c>
      <c r="G58" s="68">
        <v>0.12724299999999999</v>
      </c>
      <c r="H58" s="68">
        <v>0.154783</v>
      </c>
      <c r="I58" s="68">
        <v>0.182111</v>
      </c>
      <c r="J58" s="68">
        <v>0.20980199999999999</v>
      </c>
      <c r="K58" s="68">
        <v>0.23774500000000001</v>
      </c>
      <c r="L58" s="68">
        <v>0.266181</v>
      </c>
      <c r="M58" s="68">
        <v>0.29478199999999999</v>
      </c>
      <c r="N58" s="68">
        <v>0.32671</v>
      </c>
      <c r="O58" s="68">
        <v>0.35945300000000002</v>
      </c>
      <c r="P58" s="68">
        <v>0.39486700000000002</v>
      </c>
      <c r="Q58" s="68">
        <v>0.43365700000000001</v>
      </c>
      <c r="R58" s="68">
        <v>0.47603200000000001</v>
      </c>
      <c r="S58" s="68">
        <v>0.523814</v>
      </c>
      <c r="T58" s="68">
        <v>0.57704299999999997</v>
      </c>
      <c r="U58" s="68">
        <v>0.63655399999999995</v>
      </c>
      <c r="V58" s="68">
        <v>0.70297500000000002</v>
      </c>
      <c r="W58" s="68">
        <v>0.77712300000000001</v>
      </c>
      <c r="X58" s="68">
        <v>0.86010900000000001</v>
      </c>
      <c r="Y58" s="68">
        <v>0.95043699999999998</v>
      </c>
      <c r="Z58" s="68">
        <v>1.0524340000000001</v>
      </c>
      <c r="AA58" s="68">
        <v>1.164596</v>
      </c>
      <c r="AB58" s="68">
        <v>1.2878620000000001</v>
      </c>
      <c r="AC58" s="68">
        <v>1.422949</v>
      </c>
      <c r="AD58" s="68">
        <v>1.575896</v>
      </c>
      <c r="AE58" s="68">
        <v>1.7500720000000001</v>
      </c>
      <c r="AF58" s="68">
        <v>1.9455800000000001</v>
      </c>
      <c r="AG58" s="68">
        <v>2.1642890000000001</v>
      </c>
      <c r="AH58" s="68">
        <v>2.4107720000000001</v>
      </c>
      <c r="AI58" s="68">
        <v>2.685772</v>
      </c>
      <c r="AJ58" s="68">
        <v>2.99356</v>
      </c>
      <c r="AK58" s="69">
        <v>0.15221399999999999</v>
      </c>
    </row>
    <row r="59" spans="1:37" ht="15" hidden="1" customHeight="1" x14ac:dyDescent="0.45">
      <c r="A59" s="25" t="s">
        <v>854</v>
      </c>
      <c r="B59" s="67" t="s">
        <v>812</v>
      </c>
      <c r="C59" s="68">
        <v>38.436489000000002</v>
      </c>
      <c r="D59" s="68">
        <v>43.220706999999997</v>
      </c>
      <c r="E59" s="68">
        <v>47.729762999999998</v>
      </c>
      <c r="F59" s="68">
        <v>51.781821999999998</v>
      </c>
      <c r="G59" s="68">
        <v>55.605091000000002</v>
      </c>
      <c r="H59" s="68">
        <v>58.935336999999997</v>
      </c>
      <c r="I59" s="68">
        <v>62.183365000000002</v>
      </c>
      <c r="J59" s="68">
        <v>65.332024000000004</v>
      </c>
      <c r="K59" s="68">
        <v>68.427383000000006</v>
      </c>
      <c r="L59" s="68">
        <v>71.507560999999995</v>
      </c>
      <c r="M59" s="68">
        <v>74.429046999999997</v>
      </c>
      <c r="N59" s="68">
        <v>77.779251000000002</v>
      </c>
      <c r="O59" s="68">
        <v>81.091080000000005</v>
      </c>
      <c r="P59" s="68">
        <v>84.596587999999997</v>
      </c>
      <c r="Q59" s="68">
        <v>88.225112999999993</v>
      </c>
      <c r="R59" s="68">
        <v>91.986419999999995</v>
      </c>
      <c r="S59" s="68">
        <v>95.994895999999997</v>
      </c>
      <c r="T59" s="68">
        <v>99.902480999999995</v>
      </c>
      <c r="U59" s="68">
        <v>103.912582</v>
      </c>
      <c r="V59" s="68">
        <v>108.087898</v>
      </c>
      <c r="W59" s="68">
        <v>112.48613</v>
      </c>
      <c r="X59" s="68">
        <v>116.982185</v>
      </c>
      <c r="Y59" s="68">
        <v>121.75457</v>
      </c>
      <c r="Z59" s="68">
        <v>127.03774300000001</v>
      </c>
      <c r="AA59" s="68">
        <v>132.46637000000001</v>
      </c>
      <c r="AB59" s="68">
        <v>138.08168000000001</v>
      </c>
      <c r="AC59" s="68">
        <v>143.801895</v>
      </c>
      <c r="AD59" s="68">
        <v>149.85707099999999</v>
      </c>
      <c r="AE59" s="68">
        <v>156.444107</v>
      </c>
      <c r="AF59" s="68">
        <v>163.213303</v>
      </c>
      <c r="AG59" s="68">
        <v>170.46049500000001</v>
      </c>
      <c r="AH59" s="68">
        <v>177.73332199999999</v>
      </c>
      <c r="AI59" s="68">
        <v>185.506912</v>
      </c>
      <c r="AJ59" s="68">
        <v>193.50152600000001</v>
      </c>
      <c r="AK59" s="69">
        <v>4.7957E-2</v>
      </c>
    </row>
    <row r="60" spans="1:37" ht="15" hidden="1" customHeight="1" x14ac:dyDescent="0.45">
      <c r="A60" s="25" t="s">
        <v>855</v>
      </c>
      <c r="B60" s="67" t="s">
        <v>814</v>
      </c>
      <c r="C60" s="68">
        <v>8.0459999999999993E-3</v>
      </c>
      <c r="D60" s="68">
        <v>0.15003</v>
      </c>
      <c r="E60" s="68">
        <v>0.30063899999999999</v>
      </c>
      <c r="F60" s="68">
        <v>0.460121</v>
      </c>
      <c r="G60" s="68">
        <v>0.62648499999999996</v>
      </c>
      <c r="H60" s="68">
        <v>0.79138699999999995</v>
      </c>
      <c r="I60" s="68">
        <v>0.95980100000000002</v>
      </c>
      <c r="J60" s="68">
        <v>1.1296710000000001</v>
      </c>
      <c r="K60" s="68">
        <v>1.298994</v>
      </c>
      <c r="L60" s="68">
        <v>1.4676100000000001</v>
      </c>
      <c r="M60" s="68">
        <v>1.63245</v>
      </c>
      <c r="N60" s="68">
        <v>1.8056410000000001</v>
      </c>
      <c r="O60" s="68">
        <v>1.976529</v>
      </c>
      <c r="P60" s="68">
        <v>2.1510129999999998</v>
      </c>
      <c r="Q60" s="68">
        <v>2.3309489999999999</v>
      </c>
      <c r="R60" s="68">
        <v>2.515593</v>
      </c>
      <c r="S60" s="68">
        <v>2.7098680000000002</v>
      </c>
      <c r="T60" s="68">
        <v>2.9113899999999999</v>
      </c>
      <c r="U60" s="68">
        <v>3.1230730000000002</v>
      </c>
      <c r="V60" s="68">
        <v>3.3458060000000001</v>
      </c>
      <c r="W60" s="68">
        <v>3.5759300000000001</v>
      </c>
      <c r="X60" s="68">
        <v>3.8127550000000001</v>
      </c>
      <c r="Y60" s="68">
        <v>4.050529</v>
      </c>
      <c r="Z60" s="68">
        <v>4.3011559999999998</v>
      </c>
      <c r="AA60" s="68">
        <v>4.5457809999999998</v>
      </c>
      <c r="AB60" s="68">
        <v>4.7860259999999997</v>
      </c>
      <c r="AC60" s="68">
        <v>5.0204230000000001</v>
      </c>
      <c r="AD60" s="68">
        <v>5.2642150000000001</v>
      </c>
      <c r="AE60" s="68">
        <v>5.5239919999999998</v>
      </c>
      <c r="AF60" s="68">
        <v>5.7932959999999998</v>
      </c>
      <c r="AG60" s="68">
        <v>6.0734329999999996</v>
      </c>
      <c r="AH60" s="68">
        <v>6.3736940000000004</v>
      </c>
      <c r="AI60" s="68">
        <v>6.6911560000000003</v>
      </c>
      <c r="AJ60" s="68">
        <v>7.030945</v>
      </c>
      <c r="AK60" s="69">
        <v>0.127752</v>
      </c>
    </row>
    <row r="61" spans="1:37" ht="15" hidden="1" customHeight="1" x14ac:dyDescent="0.45">
      <c r="A61" s="25" t="s">
        <v>856</v>
      </c>
      <c r="B61" s="67" t="s">
        <v>816</v>
      </c>
      <c r="C61" s="68">
        <v>0</v>
      </c>
      <c r="D61" s="68">
        <v>0</v>
      </c>
      <c r="E61" s="68">
        <v>0</v>
      </c>
      <c r="F61" s="68">
        <v>3.6407000000000002E-2</v>
      </c>
      <c r="G61" s="68">
        <v>7.3520000000000002E-2</v>
      </c>
      <c r="H61" s="68">
        <v>0.11157400000000001</v>
      </c>
      <c r="I61" s="68">
        <v>0.151034</v>
      </c>
      <c r="J61" s="68">
        <v>0.19117500000000001</v>
      </c>
      <c r="K61" s="68">
        <v>0.23122999999999999</v>
      </c>
      <c r="L61" s="68">
        <v>0.27076699999999998</v>
      </c>
      <c r="M61" s="68">
        <v>0.30877100000000002</v>
      </c>
      <c r="N61" s="68">
        <v>0.34762900000000002</v>
      </c>
      <c r="O61" s="68">
        <v>0.38478800000000002</v>
      </c>
      <c r="P61" s="68">
        <v>0.42154000000000003</v>
      </c>
      <c r="Q61" s="68">
        <v>0.45874799999999999</v>
      </c>
      <c r="R61" s="68">
        <v>0.496172</v>
      </c>
      <c r="S61" s="68">
        <v>0.53489500000000001</v>
      </c>
      <c r="T61" s="68">
        <v>0.57446900000000001</v>
      </c>
      <c r="U61" s="68">
        <v>0.61553500000000005</v>
      </c>
      <c r="V61" s="68">
        <v>0.65843099999999999</v>
      </c>
      <c r="W61" s="68">
        <v>0.70334200000000002</v>
      </c>
      <c r="X61" s="68">
        <v>0.75043400000000005</v>
      </c>
      <c r="Y61" s="68">
        <v>0.79770300000000005</v>
      </c>
      <c r="Z61" s="68">
        <v>0.84734500000000001</v>
      </c>
      <c r="AA61" s="68">
        <v>0.89698900000000004</v>
      </c>
      <c r="AB61" s="68">
        <v>0.94664599999999999</v>
      </c>
      <c r="AC61" s="68">
        <v>0.99405900000000003</v>
      </c>
      <c r="AD61" s="68">
        <v>1.0424979999999999</v>
      </c>
      <c r="AE61" s="68">
        <v>1.0934330000000001</v>
      </c>
      <c r="AF61" s="68">
        <v>1.14578</v>
      </c>
      <c r="AG61" s="68">
        <v>1.1999329999999999</v>
      </c>
      <c r="AH61" s="68">
        <v>1.257482</v>
      </c>
      <c r="AI61" s="68">
        <v>1.318009</v>
      </c>
      <c r="AJ61" s="68">
        <v>1.38188</v>
      </c>
      <c r="AK61" s="69" t="s">
        <v>552</v>
      </c>
    </row>
    <row r="62" spans="1:37" ht="15" hidden="1" customHeight="1" x14ac:dyDescent="0.45">
      <c r="A62" s="25" t="s">
        <v>857</v>
      </c>
      <c r="B62" s="67" t="s">
        <v>818</v>
      </c>
      <c r="C62" s="68">
        <v>0</v>
      </c>
      <c r="D62" s="68">
        <v>0</v>
      </c>
      <c r="E62" s="68">
        <v>0</v>
      </c>
      <c r="F62" s="68">
        <v>3.7451999999999999E-2</v>
      </c>
      <c r="G62" s="68">
        <v>7.5627E-2</v>
      </c>
      <c r="H62" s="68">
        <v>0.115074</v>
      </c>
      <c r="I62" s="68">
        <v>0.15631600000000001</v>
      </c>
      <c r="J62" s="68">
        <v>0.198652</v>
      </c>
      <c r="K62" s="68">
        <v>0.241344</v>
      </c>
      <c r="L62" s="68">
        <v>0.28400999999999998</v>
      </c>
      <c r="M62" s="68">
        <v>0.32561200000000001</v>
      </c>
      <c r="N62" s="68">
        <v>0.368732</v>
      </c>
      <c r="O62" s="68">
        <v>0.41078900000000002</v>
      </c>
      <c r="P62" s="68">
        <v>0.452986</v>
      </c>
      <c r="Q62" s="68">
        <v>0.495643</v>
      </c>
      <c r="R62" s="68">
        <v>0.53861700000000001</v>
      </c>
      <c r="S62" s="68">
        <v>0.583152</v>
      </c>
      <c r="T62" s="68">
        <v>0.62879600000000002</v>
      </c>
      <c r="U62" s="68">
        <v>0.67624499999999999</v>
      </c>
      <c r="V62" s="68">
        <v>0.72579300000000002</v>
      </c>
      <c r="W62" s="68">
        <v>0.777613</v>
      </c>
      <c r="X62" s="68">
        <v>0.83215600000000001</v>
      </c>
      <c r="Y62" s="68">
        <v>0.88697999999999999</v>
      </c>
      <c r="Z62" s="68">
        <v>0.94449099999999997</v>
      </c>
      <c r="AA62" s="68">
        <v>1.002006</v>
      </c>
      <c r="AB62" s="68">
        <v>1.0594410000000001</v>
      </c>
      <c r="AC62" s="68">
        <v>1.11436</v>
      </c>
      <c r="AD62" s="68">
        <v>1.1703460000000001</v>
      </c>
      <c r="AE62" s="68">
        <v>1.2289749999999999</v>
      </c>
      <c r="AF62" s="68">
        <v>1.2889870000000001</v>
      </c>
      <c r="AG62" s="68">
        <v>1.350803</v>
      </c>
      <c r="AH62" s="68">
        <v>1.4162079999999999</v>
      </c>
      <c r="AI62" s="68">
        <v>1.4848030000000001</v>
      </c>
      <c r="AJ62" s="68">
        <v>1.556978</v>
      </c>
      <c r="AK62" s="69" t="s">
        <v>552</v>
      </c>
    </row>
    <row r="63" spans="1:37" ht="15" hidden="1" customHeight="1" x14ac:dyDescent="0.45">
      <c r="A63" s="25" t="s">
        <v>858</v>
      </c>
      <c r="B63" s="67" t="s">
        <v>820</v>
      </c>
      <c r="C63" s="68">
        <v>0</v>
      </c>
      <c r="D63" s="68">
        <v>0</v>
      </c>
      <c r="E63" s="68">
        <v>0</v>
      </c>
      <c r="F63" s="68">
        <v>0</v>
      </c>
      <c r="G63" s="68">
        <v>0</v>
      </c>
      <c r="H63" s="68">
        <v>0</v>
      </c>
      <c r="I63" s="68">
        <v>0</v>
      </c>
      <c r="J63" s="68">
        <v>0</v>
      </c>
      <c r="K63" s="68">
        <v>0</v>
      </c>
      <c r="L63" s="68">
        <v>0</v>
      </c>
      <c r="M63" s="68">
        <v>0</v>
      </c>
      <c r="N63" s="68">
        <v>0</v>
      </c>
      <c r="O63" s="68">
        <v>0</v>
      </c>
      <c r="P63" s="68">
        <v>0</v>
      </c>
      <c r="Q63" s="68">
        <v>0</v>
      </c>
      <c r="R63" s="68">
        <v>0</v>
      </c>
      <c r="S63" s="68">
        <v>0</v>
      </c>
      <c r="T63" s="68">
        <v>0</v>
      </c>
      <c r="U63" s="68">
        <v>0</v>
      </c>
      <c r="V63" s="68">
        <v>0</v>
      </c>
      <c r="W63" s="68">
        <v>0</v>
      </c>
      <c r="X63" s="68">
        <v>0</v>
      </c>
      <c r="Y63" s="68">
        <v>0</v>
      </c>
      <c r="Z63" s="68">
        <v>0</v>
      </c>
      <c r="AA63" s="68">
        <v>0</v>
      </c>
      <c r="AB63" s="68">
        <v>0</v>
      </c>
      <c r="AC63" s="68">
        <v>0</v>
      </c>
      <c r="AD63" s="68">
        <v>0</v>
      </c>
      <c r="AE63" s="68">
        <v>0</v>
      </c>
      <c r="AF63" s="68">
        <v>0</v>
      </c>
      <c r="AG63" s="68">
        <v>0</v>
      </c>
      <c r="AH63" s="68">
        <v>0</v>
      </c>
      <c r="AI63" s="68">
        <v>0</v>
      </c>
      <c r="AJ63" s="68">
        <v>0</v>
      </c>
      <c r="AK63" s="69" t="s">
        <v>552</v>
      </c>
    </row>
    <row r="64" spans="1:37" ht="15" hidden="1" customHeight="1" x14ac:dyDescent="0.45">
      <c r="A64" s="25" t="s">
        <v>859</v>
      </c>
      <c r="B64" s="67" t="s">
        <v>822</v>
      </c>
      <c r="C64" s="68">
        <v>619.18280000000004</v>
      </c>
      <c r="D64" s="68">
        <v>633.43926999999996</v>
      </c>
      <c r="E64" s="68">
        <v>646.08953899999995</v>
      </c>
      <c r="F64" s="68">
        <v>654.79132100000004</v>
      </c>
      <c r="G64" s="68">
        <v>663.82519500000001</v>
      </c>
      <c r="H64" s="68">
        <v>668.66906700000004</v>
      </c>
      <c r="I64" s="68">
        <v>674.03881799999999</v>
      </c>
      <c r="J64" s="68">
        <v>679.41815199999996</v>
      </c>
      <c r="K64" s="68">
        <v>684.09436000000005</v>
      </c>
      <c r="L64" s="68">
        <v>688.16961700000002</v>
      </c>
      <c r="M64" s="68">
        <v>690.322632</v>
      </c>
      <c r="N64" s="68">
        <v>695.87243699999999</v>
      </c>
      <c r="O64" s="68">
        <v>700.92010500000004</v>
      </c>
      <c r="P64" s="68">
        <v>707.15472399999999</v>
      </c>
      <c r="Q64" s="68">
        <v>715.80609100000004</v>
      </c>
      <c r="R64" s="68">
        <v>724.16949499999998</v>
      </c>
      <c r="S64" s="68">
        <v>734.40673800000002</v>
      </c>
      <c r="T64" s="68">
        <v>744.64288299999998</v>
      </c>
      <c r="U64" s="68">
        <v>756.13836700000002</v>
      </c>
      <c r="V64" s="68">
        <v>767.97326699999996</v>
      </c>
      <c r="W64" s="68">
        <v>780.13342299999999</v>
      </c>
      <c r="X64" s="68">
        <v>792.01415999999995</v>
      </c>
      <c r="Y64" s="68">
        <v>801.98370399999999</v>
      </c>
      <c r="Z64" s="68">
        <v>814.23852499999998</v>
      </c>
      <c r="AA64" s="68">
        <v>823.96783400000004</v>
      </c>
      <c r="AB64" s="68">
        <v>833.68933100000004</v>
      </c>
      <c r="AC64" s="68">
        <v>842.99786400000005</v>
      </c>
      <c r="AD64" s="68">
        <v>852.68408199999999</v>
      </c>
      <c r="AE64" s="68">
        <v>863.38006600000006</v>
      </c>
      <c r="AF64" s="68">
        <v>874.95147699999995</v>
      </c>
      <c r="AG64" s="68">
        <v>887.60870399999999</v>
      </c>
      <c r="AH64" s="68">
        <v>900.07403599999998</v>
      </c>
      <c r="AI64" s="68">
        <v>913.62188700000002</v>
      </c>
      <c r="AJ64" s="68">
        <v>927.65679899999998</v>
      </c>
      <c r="AK64" s="69">
        <v>1.1993E-2</v>
      </c>
    </row>
    <row r="65" spans="1:37" ht="15" hidden="1" customHeight="1" x14ac:dyDescent="0.35">
      <c r="B65" s="64" t="s">
        <v>823</v>
      </c>
    </row>
    <row r="66" spans="1:37" ht="15" hidden="1" customHeight="1" x14ac:dyDescent="0.45">
      <c r="A66" s="25" t="s">
        <v>860</v>
      </c>
      <c r="B66" s="67" t="s">
        <v>805</v>
      </c>
      <c r="C66" s="68">
        <v>556.53283699999997</v>
      </c>
      <c r="D66" s="68">
        <v>560.62408400000004</v>
      </c>
      <c r="E66" s="68">
        <v>569.47674600000005</v>
      </c>
      <c r="F66" s="68">
        <v>572.95593299999996</v>
      </c>
      <c r="G66" s="68">
        <v>574.00036599999999</v>
      </c>
      <c r="H66" s="68">
        <v>578.46807899999999</v>
      </c>
      <c r="I66" s="68">
        <v>582.62603799999999</v>
      </c>
      <c r="J66" s="68">
        <v>585.46301300000005</v>
      </c>
      <c r="K66" s="68">
        <v>588.40454099999999</v>
      </c>
      <c r="L66" s="68">
        <v>591.02264400000001</v>
      </c>
      <c r="M66" s="68">
        <v>593.18847700000003</v>
      </c>
      <c r="N66" s="68">
        <v>595.47582999999997</v>
      </c>
      <c r="O66" s="68">
        <v>597.30773899999997</v>
      </c>
      <c r="P66" s="68">
        <v>597.72882100000004</v>
      </c>
      <c r="Q66" s="68">
        <v>600.37744099999998</v>
      </c>
      <c r="R66" s="68">
        <v>601.58441200000004</v>
      </c>
      <c r="S66" s="68">
        <v>603.51025400000003</v>
      </c>
      <c r="T66" s="68">
        <v>607.32476799999995</v>
      </c>
      <c r="U66" s="68">
        <v>613.66851799999995</v>
      </c>
      <c r="V66" s="68">
        <v>621.42108199999996</v>
      </c>
      <c r="W66" s="68">
        <v>630.50195299999996</v>
      </c>
      <c r="X66" s="68">
        <v>640.696594</v>
      </c>
      <c r="Y66" s="68">
        <v>650.79901099999995</v>
      </c>
      <c r="Z66" s="68">
        <v>661.86651600000005</v>
      </c>
      <c r="AA66" s="68">
        <v>671.93603499999995</v>
      </c>
      <c r="AB66" s="68">
        <v>685.05304000000001</v>
      </c>
      <c r="AC66" s="68">
        <v>699.97906499999999</v>
      </c>
      <c r="AD66" s="68">
        <v>716.47705099999996</v>
      </c>
      <c r="AE66" s="68">
        <v>733.45330799999999</v>
      </c>
      <c r="AF66" s="68">
        <v>751.72070299999996</v>
      </c>
      <c r="AG66" s="68">
        <v>771.32397500000002</v>
      </c>
      <c r="AH66" s="68">
        <v>791.72436500000003</v>
      </c>
      <c r="AI66" s="68">
        <v>812.43786599999999</v>
      </c>
      <c r="AJ66" s="68">
        <v>833.99005099999999</v>
      </c>
      <c r="AK66" s="69">
        <v>1.2489E-2</v>
      </c>
    </row>
    <row r="67" spans="1:37" ht="15" hidden="1" customHeight="1" x14ac:dyDescent="0.45">
      <c r="A67" s="25" t="s">
        <v>861</v>
      </c>
      <c r="B67" s="67" t="s">
        <v>807</v>
      </c>
      <c r="C67" s="68">
        <v>314.51889</v>
      </c>
      <c r="D67" s="68">
        <v>309.83703600000001</v>
      </c>
      <c r="E67" s="68">
        <v>308.56381199999998</v>
      </c>
      <c r="F67" s="68">
        <v>305.952271</v>
      </c>
      <c r="G67" s="68">
        <v>302.55242900000002</v>
      </c>
      <c r="H67" s="68">
        <v>300.77383400000002</v>
      </c>
      <c r="I67" s="68">
        <v>299.84695399999998</v>
      </c>
      <c r="J67" s="68">
        <v>300.37066700000003</v>
      </c>
      <c r="K67" s="68">
        <v>300.308044</v>
      </c>
      <c r="L67" s="68">
        <v>301.59848</v>
      </c>
      <c r="M67" s="68">
        <v>301.93789700000002</v>
      </c>
      <c r="N67" s="68">
        <v>303.01904300000001</v>
      </c>
      <c r="O67" s="68">
        <v>305.74752799999999</v>
      </c>
      <c r="P67" s="68">
        <v>305.28469799999999</v>
      </c>
      <c r="Q67" s="68">
        <v>308.50018299999999</v>
      </c>
      <c r="R67" s="68">
        <v>309.00659200000001</v>
      </c>
      <c r="S67" s="68">
        <v>309.48019399999998</v>
      </c>
      <c r="T67" s="68">
        <v>312.61099200000001</v>
      </c>
      <c r="U67" s="68">
        <v>315.47067299999998</v>
      </c>
      <c r="V67" s="68">
        <v>319.42767300000003</v>
      </c>
      <c r="W67" s="68">
        <v>322.84826700000002</v>
      </c>
      <c r="X67" s="68">
        <v>328.76461799999998</v>
      </c>
      <c r="Y67" s="68">
        <v>332.10864299999997</v>
      </c>
      <c r="Z67" s="68">
        <v>337.22937000000002</v>
      </c>
      <c r="AA67" s="68">
        <v>341.59841899999998</v>
      </c>
      <c r="AB67" s="68">
        <v>347.24838299999999</v>
      </c>
      <c r="AC67" s="68">
        <v>353.95550500000002</v>
      </c>
      <c r="AD67" s="68">
        <v>360.22778299999999</v>
      </c>
      <c r="AE67" s="68">
        <v>366.84982300000001</v>
      </c>
      <c r="AF67" s="68">
        <v>373.544464</v>
      </c>
      <c r="AG67" s="68">
        <v>380.464111</v>
      </c>
      <c r="AH67" s="68">
        <v>388.506958</v>
      </c>
      <c r="AI67" s="68">
        <v>394.89712500000002</v>
      </c>
      <c r="AJ67" s="68">
        <v>402.490387</v>
      </c>
      <c r="AK67" s="69">
        <v>8.2089999999999993E-3</v>
      </c>
    </row>
    <row r="68" spans="1:37" ht="15" hidden="1" customHeight="1" x14ac:dyDescent="0.45">
      <c r="A68" s="25" t="s">
        <v>862</v>
      </c>
      <c r="B68" s="67" t="s">
        <v>338</v>
      </c>
      <c r="C68" s="68">
        <v>0.916995</v>
      </c>
      <c r="D68" s="68">
        <v>0.97379099999999996</v>
      </c>
      <c r="E68" s="68">
        <v>1.040497</v>
      </c>
      <c r="F68" s="68">
        <v>1.097607</v>
      </c>
      <c r="G68" s="68">
        <v>1.15185</v>
      </c>
      <c r="H68" s="68">
        <v>1.205884</v>
      </c>
      <c r="I68" s="68">
        <v>1.2549360000000001</v>
      </c>
      <c r="J68" s="68">
        <v>1.295695</v>
      </c>
      <c r="K68" s="68">
        <v>1.333585</v>
      </c>
      <c r="L68" s="68">
        <v>1.363917</v>
      </c>
      <c r="M68" s="68">
        <v>1.39286</v>
      </c>
      <c r="N68" s="68">
        <v>1.4081459999999999</v>
      </c>
      <c r="O68" s="68">
        <v>1.4287749999999999</v>
      </c>
      <c r="P68" s="68">
        <v>1.4426589999999999</v>
      </c>
      <c r="Q68" s="68">
        <v>1.4569350000000001</v>
      </c>
      <c r="R68" s="68">
        <v>1.4938290000000001</v>
      </c>
      <c r="S68" s="68">
        <v>1.5272570000000001</v>
      </c>
      <c r="T68" s="68">
        <v>1.562846</v>
      </c>
      <c r="U68" s="68">
        <v>1.612787</v>
      </c>
      <c r="V68" s="68">
        <v>1.670801</v>
      </c>
      <c r="W68" s="68">
        <v>1.7384759999999999</v>
      </c>
      <c r="X68" s="68">
        <v>1.81599</v>
      </c>
      <c r="Y68" s="68">
        <v>1.9001110000000001</v>
      </c>
      <c r="Z68" s="68">
        <v>1.995452</v>
      </c>
      <c r="AA68" s="68">
        <v>2.0964399999999999</v>
      </c>
      <c r="AB68" s="68">
        <v>2.2040280000000001</v>
      </c>
      <c r="AC68" s="68">
        <v>2.3169430000000002</v>
      </c>
      <c r="AD68" s="68">
        <v>2.4394809999999998</v>
      </c>
      <c r="AE68" s="68">
        <v>2.5743299999999998</v>
      </c>
      <c r="AF68" s="68">
        <v>2.7162310000000001</v>
      </c>
      <c r="AG68" s="68">
        <v>2.9088210000000001</v>
      </c>
      <c r="AH68" s="68">
        <v>3.023139</v>
      </c>
      <c r="AI68" s="68">
        <v>3.1869900000000002</v>
      </c>
      <c r="AJ68" s="68">
        <v>3.3680330000000001</v>
      </c>
      <c r="AK68" s="69">
        <v>3.9538999999999998E-2</v>
      </c>
    </row>
    <row r="69" spans="1:37" ht="15" hidden="1" customHeight="1" x14ac:dyDescent="0.45">
      <c r="A69" s="25" t="s">
        <v>863</v>
      </c>
      <c r="B69" s="67" t="s">
        <v>810</v>
      </c>
      <c r="C69" s="68">
        <v>0.64293800000000001</v>
      </c>
      <c r="D69" s="68">
        <v>0.83650000000000002</v>
      </c>
      <c r="E69" s="68">
        <v>1.046287</v>
      </c>
      <c r="F69" s="68">
        <v>1.230534</v>
      </c>
      <c r="G69" s="68">
        <v>1.397348</v>
      </c>
      <c r="H69" s="68">
        <v>1.5730219999999999</v>
      </c>
      <c r="I69" s="68">
        <v>1.739608</v>
      </c>
      <c r="J69" s="68">
        <v>1.8905080000000001</v>
      </c>
      <c r="K69" s="68">
        <v>2.0300590000000001</v>
      </c>
      <c r="L69" s="68">
        <v>2.1599339999999998</v>
      </c>
      <c r="M69" s="68">
        <v>2.2739560000000001</v>
      </c>
      <c r="N69" s="68">
        <v>2.3889779999999998</v>
      </c>
      <c r="O69" s="68">
        <v>2.4886349999999999</v>
      </c>
      <c r="P69" s="68">
        <v>2.57708</v>
      </c>
      <c r="Q69" s="68">
        <v>2.6584819999999998</v>
      </c>
      <c r="R69" s="68">
        <v>2.7396259999999999</v>
      </c>
      <c r="S69" s="68">
        <v>2.8213300000000001</v>
      </c>
      <c r="T69" s="68">
        <v>2.9087390000000002</v>
      </c>
      <c r="U69" s="68">
        <v>2.9961570000000002</v>
      </c>
      <c r="V69" s="68">
        <v>3.0939139999999998</v>
      </c>
      <c r="W69" s="68">
        <v>3.2005699999999999</v>
      </c>
      <c r="X69" s="68">
        <v>3.3278500000000002</v>
      </c>
      <c r="Y69" s="68">
        <v>3.4732690000000002</v>
      </c>
      <c r="Z69" s="68">
        <v>3.6199669999999999</v>
      </c>
      <c r="AA69" s="68">
        <v>3.7998430000000001</v>
      </c>
      <c r="AB69" s="68">
        <v>3.9666929999999998</v>
      </c>
      <c r="AC69" s="68">
        <v>4.1339779999999999</v>
      </c>
      <c r="AD69" s="68">
        <v>4.3353349999999997</v>
      </c>
      <c r="AE69" s="68">
        <v>4.5666029999999997</v>
      </c>
      <c r="AF69" s="68">
        <v>4.8037900000000002</v>
      </c>
      <c r="AG69" s="68">
        <v>5.0479060000000002</v>
      </c>
      <c r="AH69" s="68">
        <v>5.3108459999999997</v>
      </c>
      <c r="AI69" s="68">
        <v>5.5926140000000002</v>
      </c>
      <c r="AJ69" s="68">
        <v>5.9056430000000004</v>
      </c>
      <c r="AK69" s="69">
        <v>6.2979999999999994E-2</v>
      </c>
    </row>
    <row r="70" spans="1:37" ht="15" hidden="1" customHeight="1" x14ac:dyDescent="0.45">
      <c r="A70" s="25" t="s">
        <v>864</v>
      </c>
      <c r="B70" s="67" t="s">
        <v>812</v>
      </c>
      <c r="C70" s="68">
        <v>6.9082650000000001</v>
      </c>
      <c r="D70" s="68">
        <v>8.1978399999999993</v>
      </c>
      <c r="E70" s="68">
        <v>9.5386810000000004</v>
      </c>
      <c r="F70" s="68">
        <v>10.659224999999999</v>
      </c>
      <c r="G70" s="68">
        <v>11.635705</v>
      </c>
      <c r="H70" s="68">
        <v>12.653</v>
      </c>
      <c r="I70" s="68">
        <v>13.613320999999999</v>
      </c>
      <c r="J70" s="68">
        <v>14.488035</v>
      </c>
      <c r="K70" s="68">
        <v>15.316953</v>
      </c>
      <c r="L70" s="68">
        <v>16.117616999999999</v>
      </c>
      <c r="M70" s="68">
        <v>16.867367000000002</v>
      </c>
      <c r="N70" s="68">
        <v>17.680949999999999</v>
      </c>
      <c r="O70" s="68">
        <v>18.449594000000001</v>
      </c>
      <c r="P70" s="68">
        <v>19.257444</v>
      </c>
      <c r="Q70" s="68">
        <v>20.076229000000001</v>
      </c>
      <c r="R70" s="68">
        <v>20.94125</v>
      </c>
      <c r="S70" s="68">
        <v>21.865047000000001</v>
      </c>
      <c r="T70" s="68">
        <v>22.912903</v>
      </c>
      <c r="U70" s="68">
        <v>24.042788000000002</v>
      </c>
      <c r="V70" s="68">
        <v>25.235496999999999</v>
      </c>
      <c r="W70" s="68">
        <v>26.517809</v>
      </c>
      <c r="X70" s="68">
        <v>27.903687000000001</v>
      </c>
      <c r="Y70" s="68">
        <v>29.363516000000001</v>
      </c>
      <c r="Z70" s="68">
        <v>30.971495000000001</v>
      </c>
      <c r="AA70" s="68">
        <v>32.631836</v>
      </c>
      <c r="AB70" s="68">
        <v>34.372912999999997</v>
      </c>
      <c r="AC70" s="68">
        <v>36.175735000000003</v>
      </c>
      <c r="AD70" s="68">
        <v>38.134808</v>
      </c>
      <c r="AE70" s="68">
        <v>40.241604000000002</v>
      </c>
      <c r="AF70" s="68">
        <v>42.503825999999997</v>
      </c>
      <c r="AG70" s="68">
        <v>44.710369</v>
      </c>
      <c r="AH70" s="68">
        <v>47.169238999999997</v>
      </c>
      <c r="AI70" s="68">
        <v>49.823661999999999</v>
      </c>
      <c r="AJ70" s="68">
        <v>52.556969000000002</v>
      </c>
      <c r="AK70" s="69">
        <v>5.9782000000000002E-2</v>
      </c>
    </row>
    <row r="71" spans="1:37" ht="15" hidden="1" customHeight="1" x14ac:dyDescent="0.45">
      <c r="A71" s="25" t="s">
        <v>865</v>
      </c>
      <c r="B71" s="67" t="s">
        <v>814</v>
      </c>
      <c r="C71" s="68">
        <v>0</v>
      </c>
      <c r="D71" s="68">
        <v>0.208953</v>
      </c>
      <c r="E71" s="68">
        <v>0.431475</v>
      </c>
      <c r="F71" s="68">
        <v>0.635625</v>
      </c>
      <c r="G71" s="68">
        <v>0.82511699999999999</v>
      </c>
      <c r="H71" s="68">
        <v>1.0293410000000001</v>
      </c>
      <c r="I71" s="68">
        <v>1.229749</v>
      </c>
      <c r="J71" s="68">
        <v>1.421055</v>
      </c>
      <c r="K71" s="68">
        <v>1.60778</v>
      </c>
      <c r="L71" s="68">
        <v>1.791161</v>
      </c>
      <c r="M71" s="68">
        <v>1.966912</v>
      </c>
      <c r="N71" s="68">
        <v>2.1489699999999998</v>
      </c>
      <c r="O71" s="68">
        <v>2.323807</v>
      </c>
      <c r="P71" s="68">
        <v>2.4996160000000001</v>
      </c>
      <c r="Q71" s="68">
        <v>2.6763059999999999</v>
      </c>
      <c r="R71" s="68">
        <v>2.8565299999999998</v>
      </c>
      <c r="S71" s="68">
        <v>3.0482870000000002</v>
      </c>
      <c r="T71" s="68">
        <v>3.2508460000000001</v>
      </c>
      <c r="U71" s="68">
        <v>3.464915</v>
      </c>
      <c r="V71" s="68">
        <v>3.6920389999999998</v>
      </c>
      <c r="W71" s="68">
        <v>3.9239850000000001</v>
      </c>
      <c r="X71" s="68">
        <v>4.1724290000000002</v>
      </c>
      <c r="Y71" s="68">
        <v>4.4325369999999999</v>
      </c>
      <c r="Z71" s="68">
        <v>4.7158259999999999</v>
      </c>
      <c r="AA71" s="68">
        <v>5.0078800000000001</v>
      </c>
      <c r="AB71" s="68">
        <v>5.3130600000000001</v>
      </c>
      <c r="AC71" s="68">
        <v>5.629302</v>
      </c>
      <c r="AD71" s="68">
        <v>5.9672400000000003</v>
      </c>
      <c r="AE71" s="68">
        <v>6.3341560000000001</v>
      </c>
      <c r="AF71" s="68">
        <v>6.717841</v>
      </c>
      <c r="AG71" s="68">
        <v>7.1233500000000003</v>
      </c>
      <c r="AH71" s="68">
        <v>7.5582469999999997</v>
      </c>
      <c r="AI71" s="68">
        <v>8.0175909999999995</v>
      </c>
      <c r="AJ71" s="68">
        <v>8.5019950000000009</v>
      </c>
      <c r="AK71" s="69">
        <v>0.122784</v>
      </c>
    </row>
    <row r="72" spans="1:37" ht="15" hidden="1" customHeight="1" x14ac:dyDescent="0.45">
      <c r="A72" s="25" t="s">
        <v>866</v>
      </c>
      <c r="B72" s="67" t="s">
        <v>816</v>
      </c>
      <c r="C72" s="68">
        <v>0</v>
      </c>
      <c r="D72" s="68">
        <v>0.105224</v>
      </c>
      <c r="E72" s="68">
        <v>0.21604599999999999</v>
      </c>
      <c r="F72" s="68">
        <v>0.31716800000000001</v>
      </c>
      <c r="G72" s="68">
        <v>0.41022399999999998</v>
      </c>
      <c r="H72" s="68">
        <v>0.50918099999999999</v>
      </c>
      <c r="I72" s="68">
        <v>0.60463500000000003</v>
      </c>
      <c r="J72" s="68">
        <v>0.69483499999999998</v>
      </c>
      <c r="K72" s="68">
        <v>0.78242999999999996</v>
      </c>
      <c r="L72" s="68">
        <v>0.86835300000000004</v>
      </c>
      <c r="M72" s="68">
        <v>0.95015899999999998</v>
      </c>
      <c r="N72" s="68">
        <v>1.0352049999999999</v>
      </c>
      <c r="O72" s="68">
        <v>1.117083</v>
      </c>
      <c r="P72" s="68">
        <v>1.1996450000000001</v>
      </c>
      <c r="Q72" s="68">
        <v>1.282815</v>
      </c>
      <c r="R72" s="68">
        <v>1.3680540000000001</v>
      </c>
      <c r="S72" s="68">
        <v>1.4603280000000001</v>
      </c>
      <c r="T72" s="68">
        <v>1.5573999999999999</v>
      </c>
      <c r="U72" s="68">
        <v>1.6598440000000001</v>
      </c>
      <c r="V72" s="68">
        <v>1.7678370000000001</v>
      </c>
      <c r="W72" s="68">
        <v>1.8773040000000001</v>
      </c>
      <c r="X72" s="68">
        <v>1.9940990000000001</v>
      </c>
      <c r="Y72" s="68">
        <v>2.1158389999999998</v>
      </c>
      <c r="Z72" s="68">
        <v>2.2479960000000001</v>
      </c>
      <c r="AA72" s="68">
        <v>2.383699</v>
      </c>
      <c r="AB72" s="68">
        <v>2.5251169999999998</v>
      </c>
      <c r="AC72" s="68">
        <v>2.671313</v>
      </c>
      <c r="AD72" s="68">
        <v>2.8274210000000002</v>
      </c>
      <c r="AE72" s="68">
        <v>2.9969329999999998</v>
      </c>
      <c r="AF72" s="68">
        <v>3.174188</v>
      </c>
      <c r="AG72" s="68">
        <v>3.3616069999999998</v>
      </c>
      <c r="AH72" s="68">
        <v>3.5629300000000002</v>
      </c>
      <c r="AI72" s="68">
        <v>3.7758150000000001</v>
      </c>
      <c r="AJ72" s="68">
        <v>4.0005559999999996</v>
      </c>
      <c r="AK72" s="69">
        <v>0.120405</v>
      </c>
    </row>
    <row r="73" spans="1:37" ht="15" hidden="1" customHeight="1" x14ac:dyDescent="0.45">
      <c r="A73" s="25" t="s">
        <v>867</v>
      </c>
      <c r="B73" s="67" t="s">
        <v>818</v>
      </c>
      <c r="C73" s="68">
        <v>0</v>
      </c>
      <c r="D73" s="68">
        <v>0.107501</v>
      </c>
      <c r="E73" s="68">
        <v>0.22187499999999999</v>
      </c>
      <c r="F73" s="68">
        <v>0.32658799999999999</v>
      </c>
      <c r="G73" s="68">
        <v>0.42335</v>
      </c>
      <c r="H73" s="68">
        <v>0.52690899999999996</v>
      </c>
      <c r="I73" s="68">
        <v>0.62762300000000004</v>
      </c>
      <c r="J73" s="68">
        <v>0.72294099999999994</v>
      </c>
      <c r="K73" s="68">
        <v>0.81516200000000005</v>
      </c>
      <c r="L73" s="68">
        <v>0.90520599999999996</v>
      </c>
      <c r="M73" s="68">
        <v>0.99063999999999997</v>
      </c>
      <c r="N73" s="68">
        <v>1.07918</v>
      </c>
      <c r="O73" s="68">
        <v>1.1639699999999999</v>
      </c>
      <c r="P73" s="68">
        <v>1.2492220000000001</v>
      </c>
      <c r="Q73" s="68">
        <v>1.3348519999999999</v>
      </c>
      <c r="R73" s="68">
        <v>1.4222079999999999</v>
      </c>
      <c r="S73" s="68">
        <v>1.515247</v>
      </c>
      <c r="T73" s="68">
        <v>1.6136459999999999</v>
      </c>
      <c r="U73" s="68">
        <v>1.7178929999999999</v>
      </c>
      <c r="V73" s="68">
        <v>1.8287169999999999</v>
      </c>
      <c r="W73" s="68">
        <v>1.9417800000000001</v>
      </c>
      <c r="X73" s="68">
        <v>2.0630269999999999</v>
      </c>
      <c r="Y73" s="68">
        <v>2.1900879999999998</v>
      </c>
      <c r="Z73" s="68">
        <v>2.3286500000000001</v>
      </c>
      <c r="AA73" s="68">
        <v>2.4715539999999998</v>
      </c>
      <c r="AB73" s="68">
        <v>2.6209699999999998</v>
      </c>
      <c r="AC73" s="68">
        <v>2.7758669999999999</v>
      </c>
      <c r="AD73" s="68">
        <v>2.941484</v>
      </c>
      <c r="AE73" s="68">
        <v>3.1213880000000001</v>
      </c>
      <c r="AF73" s="68">
        <v>3.3095810000000001</v>
      </c>
      <c r="AG73" s="68">
        <v>3.5085139999999999</v>
      </c>
      <c r="AH73" s="68">
        <v>3.7219169999999999</v>
      </c>
      <c r="AI73" s="68">
        <v>3.947346</v>
      </c>
      <c r="AJ73" s="68">
        <v>4.1851070000000004</v>
      </c>
      <c r="AK73" s="69">
        <v>0.121235</v>
      </c>
    </row>
    <row r="74" spans="1:37" ht="15" hidden="1" customHeight="1" x14ac:dyDescent="0.45">
      <c r="A74" s="25" t="s">
        <v>868</v>
      </c>
      <c r="B74" s="67" t="s">
        <v>820</v>
      </c>
      <c r="C74" s="68">
        <v>0</v>
      </c>
      <c r="D74" s="68">
        <v>0.182533</v>
      </c>
      <c r="E74" s="68">
        <v>0.378913</v>
      </c>
      <c r="F74" s="68">
        <v>0.55971700000000002</v>
      </c>
      <c r="G74" s="68">
        <v>0.733151</v>
      </c>
      <c r="H74" s="68">
        <v>0.92276599999999998</v>
      </c>
      <c r="I74" s="68">
        <v>1.112552</v>
      </c>
      <c r="J74" s="68">
        <v>1.29904</v>
      </c>
      <c r="K74" s="68">
        <v>1.4877</v>
      </c>
      <c r="L74" s="68">
        <v>1.680795</v>
      </c>
      <c r="M74" s="68">
        <v>1.874412</v>
      </c>
      <c r="N74" s="68">
        <v>2.077458</v>
      </c>
      <c r="O74" s="68">
        <v>2.2815810000000001</v>
      </c>
      <c r="P74" s="68">
        <v>2.4941719999999998</v>
      </c>
      <c r="Q74" s="68">
        <v>2.7143320000000002</v>
      </c>
      <c r="R74" s="68">
        <v>2.942761</v>
      </c>
      <c r="S74" s="68">
        <v>3.1853549999999999</v>
      </c>
      <c r="T74" s="68">
        <v>3.4402889999999999</v>
      </c>
      <c r="U74" s="68">
        <v>3.7071640000000001</v>
      </c>
      <c r="V74" s="68">
        <v>3.9869949999999998</v>
      </c>
      <c r="W74" s="68">
        <v>4.2737639999999999</v>
      </c>
      <c r="X74" s="68">
        <v>4.5783009999999997</v>
      </c>
      <c r="Y74" s="68">
        <v>4.8950519999999997</v>
      </c>
      <c r="Z74" s="68">
        <v>5.2364750000000004</v>
      </c>
      <c r="AA74" s="68">
        <v>5.5873540000000004</v>
      </c>
      <c r="AB74" s="68">
        <v>5.952439</v>
      </c>
      <c r="AC74" s="68">
        <v>6.329453</v>
      </c>
      <c r="AD74" s="68">
        <v>6.7304139999999997</v>
      </c>
      <c r="AE74" s="68">
        <v>7.1637269999999997</v>
      </c>
      <c r="AF74" s="68">
        <v>7.6156430000000004</v>
      </c>
      <c r="AG74" s="68">
        <v>8.0923390000000008</v>
      </c>
      <c r="AH74" s="68">
        <v>8.6022440000000007</v>
      </c>
      <c r="AI74" s="68">
        <v>9.1399000000000008</v>
      </c>
      <c r="AJ74" s="68">
        <v>9.7060790000000008</v>
      </c>
      <c r="AK74" s="69">
        <v>0.132213</v>
      </c>
    </row>
    <row r="75" spans="1:37" ht="15" hidden="1" customHeight="1" x14ac:dyDescent="0.45">
      <c r="A75" s="25" t="s">
        <v>869</v>
      </c>
      <c r="B75" s="67" t="s">
        <v>834</v>
      </c>
      <c r="C75" s="68">
        <v>879.51995799999997</v>
      </c>
      <c r="D75" s="68">
        <v>881.07354699999996</v>
      </c>
      <c r="E75" s="68">
        <v>890.91442900000004</v>
      </c>
      <c r="F75" s="68">
        <v>893.73443599999996</v>
      </c>
      <c r="G75" s="68">
        <v>893.12976100000003</v>
      </c>
      <c r="H75" s="68">
        <v>897.66192599999999</v>
      </c>
      <c r="I75" s="68">
        <v>902.65545699999996</v>
      </c>
      <c r="J75" s="68">
        <v>907.64581299999998</v>
      </c>
      <c r="K75" s="68">
        <v>912.086365</v>
      </c>
      <c r="L75" s="68">
        <v>917.50799600000005</v>
      </c>
      <c r="M75" s="68">
        <v>921.44281000000001</v>
      </c>
      <c r="N75" s="68">
        <v>926.31384300000002</v>
      </c>
      <c r="O75" s="68">
        <v>932.308899</v>
      </c>
      <c r="P75" s="68">
        <v>933.73394800000005</v>
      </c>
      <c r="Q75" s="68">
        <v>941.07769800000005</v>
      </c>
      <c r="R75" s="68">
        <v>944.35522500000002</v>
      </c>
      <c r="S75" s="68">
        <v>948.41339100000005</v>
      </c>
      <c r="T75" s="68">
        <v>957.18218999999999</v>
      </c>
      <c r="U75" s="68">
        <v>968.34069799999997</v>
      </c>
      <c r="V75" s="68">
        <v>982.12457300000005</v>
      </c>
      <c r="W75" s="68">
        <v>996.82391399999995</v>
      </c>
      <c r="X75" s="68">
        <v>1015.3167110000001</v>
      </c>
      <c r="Y75" s="68">
        <v>1031.278198</v>
      </c>
      <c r="Z75" s="68">
        <v>1050.2117920000001</v>
      </c>
      <c r="AA75" s="68">
        <v>1067.512573</v>
      </c>
      <c r="AB75" s="68">
        <v>1089.2567140000001</v>
      </c>
      <c r="AC75" s="68">
        <v>1113.9677730000001</v>
      </c>
      <c r="AD75" s="68">
        <v>1140.080811</v>
      </c>
      <c r="AE75" s="68">
        <v>1167.3017580000001</v>
      </c>
      <c r="AF75" s="68">
        <v>1196.1064449999999</v>
      </c>
      <c r="AG75" s="68">
        <v>1226.5399170000001</v>
      </c>
      <c r="AH75" s="68">
        <v>1259.179932</v>
      </c>
      <c r="AI75" s="68">
        <v>1290.8183590000001</v>
      </c>
      <c r="AJ75" s="68">
        <v>1324.705078</v>
      </c>
      <c r="AK75" s="69">
        <v>1.2825E-2</v>
      </c>
    </row>
    <row r="76" spans="1:37" ht="15" hidden="1" customHeight="1" x14ac:dyDescent="0.35">
      <c r="B76" s="64" t="s">
        <v>835</v>
      </c>
    </row>
    <row r="77" spans="1:37" ht="15" hidden="1" customHeight="1" x14ac:dyDescent="0.45">
      <c r="A77" s="25" t="s">
        <v>870</v>
      </c>
      <c r="B77" s="67" t="s">
        <v>805</v>
      </c>
      <c r="C77" s="68">
        <v>4107.5283200000003</v>
      </c>
      <c r="D77" s="68">
        <v>4163.5810549999997</v>
      </c>
      <c r="E77" s="68">
        <v>4231.3227539999998</v>
      </c>
      <c r="F77" s="68">
        <v>4230.2763670000004</v>
      </c>
      <c r="G77" s="68">
        <v>4205.7900390000004</v>
      </c>
      <c r="H77" s="68">
        <v>4195.3930659999996</v>
      </c>
      <c r="I77" s="68">
        <v>4183.3706050000001</v>
      </c>
      <c r="J77" s="68">
        <v>4164.076172</v>
      </c>
      <c r="K77" s="68">
        <v>4143.5</v>
      </c>
      <c r="L77" s="68">
        <v>4118.0478519999997</v>
      </c>
      <c r="M77" s="68">
        <v>4075.7692870000001</v>
      </c>
      <c r="N77" s="68">
        <v>4034.7094729999999</v>
      </c>
      <c r="O77" s="68">
        <v>3981.866943</v>
      </c>
      <c r="P77" s="68">
        <v>3932.8615719999998</v>
      </c>
      <c r="Q77" s="68">
        <v>3885.8823240000002</v>
      </c>
      <c r="R77" s="68">
        <v>3842.3923340000001</v>
      </c>
      <c r="S77" s="68">
        <v>3801.6291500000002</v>
      </c>
      <c r="T77" s="68">
        <v>3771.507568</v>
      </c>
      <c r="U77" s="68">
        <v>3754.4636230000001</v>
      </c>
      <c r="V77" s="68">
        <v>3738.6320799999999</v>
      </c>
      <c r="W77" s="68">
        <v>3731.5214839999999</v>
      </c>
      <c r="X77" s="68">
        <v>3724.064453</v>
      </c>
      <c r="Y77" s="68">
        <v>3718.6992190000001</v>
      </c>
      <c r="Z77" s="68">
        <v>3701.225586</v>
      </c>
      <c r="AA77" s="68">
        <v>3697.820557</v>
      </c>
      <c r="AB77" s="68">
        <v>3691.4887699999999</v>
      </c>
      <c r="AC77" s="68">
        <v>3687.2863769999999</v>
      </c>
      <c r="AD77" s="68">
        <v>3690.4418949999999</v>
      </c>
      <c r="AE77" s="68">
        <v>3695.0288089999999</v>
      </c>
      <c r="AF77" s="68">
        <v>3696.570557</v>
      </c>
      <c r="AG77" s="68">
        <v>3700.9545899999998</v>
      </c>
      <c r="AH77" s="68">
        <v>3706.4233399999998</v>
      </c>
      <c r="AI77" s="68">
        <v>3704.5722660000001</v>
      </c>
      <c r="AJ77" s="68">
        <v>3706.1298830000001</v>
      </c>
      <c r="AK77" s="69">
        <v>-3.6310000000000001E-3</v>
      </c>
    </row>
    <row r="78" spans="1:37" ht="15" hidden="1" customHeight="1" x14ac:dyDescent="0.45">
      <c r="A78" s="25" t="s">
        <v>871</v>
      </c>
      <c r="B78" s="67" t="s">
        <v>807</v>
      </c>
      <c r="C78" s="68">
        <v>5.4163309999999996</v>
      </c>
      <c r="D78" s="68">
        <v>4.7862650000000002</v>
      </c>
      <c r="E78" s="68">
        <v>4.2297159999999998</v>
      </c>
      <c r="F78" s="68">
        <v>3.7072949999999998</v>
      </c>
      <c r="G78" s="68">
        <v>3.274994</v>
      </c>
      <c r="H78" s="68">
        <v>2.947762</v>
      </c>
      <c r="I78" s="68">
        <v>2.6445120000000002</v>
      </c>
      <c r="J78" s="68">
        <v>2.3591280000000001</v>
      </c>
      <c r="K78" s="68">
        <v>2.151116</v>
      </c>
      <c r="L78" s="68">
        <v>2.0036429999999998</v>
      </c>
      <c r="M78" s="68">
        <v>1.8926499999999999</v>
      </c>
      <c r="N78" s="68">
        <v>1.764813</v>
      </c>
      <c r="O78" s="68">
        <v>1.688245</v>
      </c>
      <c r="P78" s="68">
        <v>1.59589</v>
      </c>
      <c r="Q78" s="68">
        <v>1.5171330000000001</v>
      </c>
      <c r="R78" s="68">
        <v>1.4510099999999999</v>
      </c>
      <c r="S78" s="68">
        <v>1.3874379999999999</v>
      </c>
      <c r="T78" s="68">
        <v>1.3593170000000001</v>
      </c>
      <c r="U78" s="68">
        <v>1.305493</v>
      </c>
      <c r="V78" s="68">
        <v>1.278432</v>
      </c>
      <c r="W78" s="68">
        <v>1.2643610000000001</v>
      </c>
      <c r="X78" s="68">
        <v>1.250737</v>
      </c>
      <c r="Y78" s="68">
        <v>1.222772</v>
      </c>
      <c r="Z78" s="68">
        <v>1.221854</v>
      </c>
      <c r="AA78" s="68">
        <v>1.199303</v>
      </c>
      <c r="AB78" s="68">
        <v>1.1671579999999999</v>
      </c>
      <c r="AC78" s="68">
        <v>1.1594819999999999</v>
      </c>
      <c r="AD78" s="68">
        <v>1.1581939999999999</v>
      </c>
      <c r="AE78" s="68">
        <v>1.161068</v>
      </c>
      <c r="AF78" s="68">
        <v>1.1627959999999999</v>
      </c>
      <c r="AG78" s="68">
        <v>1.1717900000000001</v>
      </c>
      <c r="AH78" s="68">
        <v>1.1778230000000001</v>
      </c>
      <c r="AI78" s="68">
        <v>1.1936119999999999</v>
      </c>
      <c r="AJ78" s="68">
        <v>1.1929689999999999</v>
      </c>
      <c r="AK78" s="69">
        <v>-4.2486999999999997E-2</v>
      </c>
    </row>
    <row r="79" spans="1:37" ht="15" hidden="1" customHeight="1" x14ac:dyDescent="0.45">
      <c r="A79" s="25" t="s">
        <v>872</v>
      </c>
      <c r="B79" s="67" t="s">
        <v>338</v>
      </c>
      <c r="C79" s="68">
        <v>0.56246399999999996</v>
      </c>
      <c r="D79" s="68">
        <v>0.68067299999999997</v>
      </c>
      <c r="E79" s="68">
        <v>0.79214399999999996</v>
      </c>
      <c r="F79" s="68">
        <v>0.87821899999999997</v>
      </c>
      <c r="G79" s="68">
        <v>0.93819200000000003</v>
      </c>
      <c r="H79" s="68">
        <v>0.98750599999999999</v>
      </c>
      <c r="I79" s="68">
        <v>1.025347</v>
      </c>
      <c r="J79" s="68">
        <v>1.045736</v>
      </c>
      <c r="K79" s="68">
        <v>1.0689040000000001</v>
      </c>
      <c r="L79" s="68">
        <v>1.084859</v>
      </c>
      <c r="M79" s="68">
        <v>1.0977140000000001</v>
      </c>
      <c r="N79" s="68">
        <v>1.091866</v>
      </c>
      <c r="O79" s="68">
        <v>1.0899669999999999</v>
      </c>
      <c r="P79" s="68">
        <v>1.0864039999999999</v>
      </c>
      <c r="Q79" s="68">
        <v>1.0654520000000001</v>
      </c>
      <c r="R79" s="68">
        <v>1.0556080000000001</v>
      </c>
      <c r="S79" s="68">
        <v>1.049104</v>
      </c>
      <c r="T79" s="68">
        <v>1.046564</v>
      </c>
      <c r="U79" s="68">
        <v>1.047302</v>
      </c>
      <c r="V79" s="68">
        <v>1.049326</v>
      </c>
      <c r="W79" s="68">
        <v>1.0544819999999999</v>
      </c>
      <c r="X79" s="68">
        <v>1.0626059999999999</v>
      </c>
      <c r="Y79" s="68">
        <v>1.071347</v>
      </c>
      <c r="Z79" s="68">
        <v>1.0833379999999999</v>
      </c>
      <c r="AA79" s="68">
        <v>1.095669</v>
      </c>
      <c r="AB79" s="68">
        <v>1.1087689999999999</v>
      </c>
      <c r="AC79" s="68">
        <v>1.1219939999999999</v>
      </c>
      <c r="AD79" s="68">
        <v>1.1374610000000001</v>
      </c>
      <c r="AE79" s="68">
        <v>1.156075</v>
      </c>
      <c r="AF79" s="68">
        <v>1.175667</v>
      </c>
      <c r="AG79" s="68">
        <v>1.1999299999999999</v>
      </c>
      <c r="AH79" s="68">
        <v>1.222907</v>
      </c>
      <c r="AI79" s="68">
        <v>1.2417069999999999</v>
      </c>
      <c r="AJ79" s="68">
        <v>1.264421</v>
      </c>
      <c r="AK79" s="69">
        <v>1.9540999999999999E-2</v>
      </c>
    </row>
    <row r="80" spans="1:37" ht="15" hidden="1" customHeight="1" x14ac:dyDescent="0.45">
      <c r="A80" s="25" t="s">
        <v>873</v>
      </c>
      <c r="B80" s="67" t="s">
        <v>810</v>
      </c>
      <c r="C80" s="68">
        <v>37.503585999999999</v>
      </c>
      <c r="D80" s="68">
        <v>41.101092999999999</v>
      </c>
      <c r="E80" s="68">
        <v>44.070621000000003</v>
      </c>
      <c r="F80" s="68">
        <v>45.675002999999997</v>
      </c>
      <c r="G80" s="68">
        <v>46.515799999999999</v>
      </c>
      <c r="H80" s="68">
        <v>47.239609000000002</v>
      </c>
      <c r="I80" s="68">
        <v>47.741664999999998</v>
      </c>
      <c r="J80" s="68">
        <v>47.989826000000001</v>
      </c>
      <c r="K80" s="68">
        <v>48.112670999999999</v>
      </c>
      <c r="L80" s="68">
        <v>48.245609000000002</v>
      </c>
      <c r="M80" s="68">
        <v>48.331553999999997</v>
      </c>
      <c r="N80" s="68">
        <v>48.728107000000001</v>
      </c>
      <c r="O80" s="68">
        <v>49.222259999999999</v>
      </c>
      <c r="P80" s="68">
        <v>50.062125999999999</v>
      </c>
      <c r="Q80" s="68">
        <v>51.319878000000003</v>
      </c>
      <c r="R80" s="68">
        <v>53.110607000000002</v>
      </c>
      <c r="S80" s="68">
        <v>55.620475999999996</v>
      </c>
      <c r="T80" s="68">
        <v>58.818747999999999</v>
      </c>
      <c r="U80" s="68">
        <v>62.690739000000001</v>
      </c>
      <c r="V80" s="68">
        <v>67.256989000000004</v>
      </c>
      <c r="W80" s="68">
        <v>72.560981999999996</v>
      </c>
      <c r="X80" s="68">
        <v>78.712219000000005</v>
      </c>
      <c r="Y80" s="68">
        <v>85.611191000000005</v>
      </c>
      <c r="Z80" s="68">
        <v>93.521659999999997</v>
      </c>
      <c r="AA80" s="68">
        <v>102.25007600000001</v>
      </c>
      <c r="AB80" s="68">
        <v>111.852249</v>
      </c>
      <c r="AC80" s="68">
        <v>122.44375599999999</v>
      </c>
      <c r="AD80" s="68">
        <v>134.243988</v>
      </c>
      <c r="AE80" s="68">
        <v>147.28338600000001</v>
      </c>
      <c r="AF80" s="68">
        <v>161.27003500000001</v>
      </c>
      <c r="AG80" s="68">
        <v>175.986771</v>
      </c>
      <c r="AH80" s="68">
        <v>191.750809</v>
      </c>
      <c r="AI80" s="68">
        <v>207.786743</v>
      </c>
      <c r="AJ80" s="68">
        <v>224.14338699999999</v>
      </c>
      <c r="AK80" s="69">
        <v>5.4438E-2</v>
      </c>
    </row>
    <row r="81" spans="1:37" ht="15" hidden="1" customHeight="1" x14ac:dyDescent="0.45">
      <c r="A81" s="25" t="s">
        <v>874</v>
      </c>
      <c r="B81" s="67" t="s">
        <v>812</v>
      </c>
      <c r="C81" s="68">
        <v>0</v>
      </c>
      <c r="D81" s="68">
        <v>0</v>
      </c>
      <c r="E81" s="68">
        <v>0</v>
      </c>
      <c r="F81" s="68">
        <v>0</v>
      </c>
      <c r="G81" s="68">
        <v>0</v>
      </c>
      <c r="H81" s="68">
        <v>0</v>
      </c>
      <c r="I81" s="68">
        <v>0</v>
      </c>
      <c r="J81" s="68">
        <v>0</v>
      </c>
      <c r="K81" s="68">
        <v>0</v>
      </c>
      <c r="L81" s="68">
        <v>0</v>
      </c>
      <c r="M81" s="68">
        <v>0</v>
      </c>
      <c r="N81" s="68">
        <v>0</v>
      </c>
      <c r="O81" s="68">
        <v>0</v>
      </c>
      <c r="P81" s="68">
        <v>0</v>
      </c>
      <c r="Q81" s="68">
        <v>0</v>
      </c>
      <c r="R81" s="68">
        <v>0</v>
      </c>
      <c r="S81" s="68">
        <v>0</v>
      </c>
      <c r="T81" s="68">
        <v>0</v>
      </c>
      <c r="U81" s="68">
        <v>0</v>
      </c>
      <c r="V81" s="68">
        <v>0</v>
      </c>
      <c r="W81" s="68">
        <v>0</v>
      </c>
      <c r="X81" s="68">
        <v>0</v>
      </c>
      <c r="Y81" s="68">
        <v>0</v>
      </c>
      <c r="Z81" s="68">
        <v>0</v>
      </c>
      <c r="AA81" s="68">
        <v>0</v>
      </c>
      <c r="AB81" s="68">
        <v>0</v>
      </c>
      <c r="AC81" s="68">
        <v>0</v>
      </c>
      <c r="AD81" s="68">
        <v>0</v>
      </c>
      <c r="AE81" s="68">
        <v>0</v>
      </c>
      <c r="AF81" s="68">
        <v>0</v>
      </c>
      <c r="AG81" s="68">
        <v>0</v>
      </c>
      <c r="AH81" s="68">
        <v>0</v>
      </c>
      <c r="AI81" s="68">
        <v>0</v>
      </c>
      <c r="AJ81" s="68">
        <v>0</v>
      </c>
      <c r="AK81" s="69" t="s">
        <v>552</v>
      </c>
    </row>
    <row r="82" spans="1:37" ht="15" hidden="1" customHeight="1" x14ac:dyDescent="0.45">
      <c r="A82" s="25" t="s">
        <v>875</v>
      </c>
      <c r="B82" s="67" t="s">
        <v>814</v>
      </c>
      <c r="C82" s="68">
        <v>0</v>
      </c>
      <c r="D82" s="68">
        <v>9.9172999999999997E-2</v>
      </c>
      <c r="E82" s="68">
        <v>0.170094</v>
      </c>
      <c r="F82" s="68">
        <v>0.23714399999999999</v>
      </c>
      <c r="G82" s="68">
        <v>0.30244900000000002</v>
      </c>
      <c r="H82" s="68">
        <v>0.37376900000000002</v>
      </c>
      <c r="I82" s="68">
        <v>0.44560300000000003</v>
      </c>
      <c r="J82" s="68">
        <v>0.51603100000000002</v>
      </c>
      <c r="K82" s="68">
        <v>0.58562700000000001</v>
      </c>
      <c r="L82" s="68">
        <v>0.65393400000000002</v>
      </c>
      <c r="M82" s="68">
        <v>0.71839500000000001</v>
      </c>
      <c r="N82" s="68">
        <v>0.78260099999999999</v>
      </c>
      <c r="O82" s="68">
        <v>0.841283</v>
      </c>
      <c r="P82" s="68">
        <v>0.89612099999999995</v>
      </c>
      <c r="Q82" s="68">
        <v>0.94644799999999996</v>
      </c>
      <c r="R82" s="68">
        <v>0.99290299999999998</v>
      </c>
      <c r="S82" s="68">
        <v>1.038003</v>
      </c>
      <c r="T82" s="68">
        <v>1.0814319999999999</v>
      </c>
      <c r="U82" s="68">
        <v>1.1248210000000001</v>
      </c>
      <c r="V82" s="68">
        <v>1.1699059999999999</v>
      </c>
      <c r="W82" s="68">
        <v>1.2138450000000001</v>
      </c>
      <c r="X82" s="68">
        <v>1.256694</v>
      </c>
      <c r="Y82" s="68">
        <v>1.299544</v>
      </c>
      <c r="Z82" s="68">
        <v>1.3497600000000001</v>
      </c>
      <c r="AA82" s="68">
        <v>1.3997850000000001</v>
      </c>
      <c r="AB82" s="68">
        <v>1.450718</v>
      </c>
      <c r="AC82" s="68">
        <v>1.5018940000000001</v>
      </c>
      <c r="AD82" s="68">
        <v>1.5566230000000001</v>
      </c>
      <c r="AE82" s="68">
        <v>1.616188</v>
      </c>
      <c r="AF82" s="68">
        <v>1.677338</v>
      </c>
      <c r="AG82" s="68">
        <v>1.7409079999999999</v>
      </c>
      <c r="AH82" s="68">
        <v>1.8085279999999999</v>
      </c>
      <c r="AI82" s="68">
        <v>1.8785019999999999</v>
      </c>
      <c r="AJ82" s="68">
        <v>1.9505209999999999</v>
      </c>
      <c r="AK82" s="69">
        <v>9.7563999999999998E-2</v>
      </c>
    </row>
    <row r="83" spans="1:37" ht="15" hidden="1" customHeight="1" x14ac:dyDescent="0.45">
      <c r="A83" s="25" t="s">
        <v>876</v>
      </c>
      <c r="B83" s="67" t="s">
        <v>816</v>
      </c>
      <c r="C83" s="68">
        <v>0</v>
      </c>
      <c r="D83" s="68">
        <v>0.23536499999999999</v>
      </c>
      <c r="E83" s="68">
        <v>0.26605099999999998</v>
      </c>
      <c r="F83" s="68">
        <v>0.29671999999999998</v>
      </c>
      <c r="G83" s="68">
        <v>0.328484</v>
      </c>
      <c r="H83" s="68">
        <v>0.36253600000000002</v>
      </c>
      <c r="I83" s="68">
        <v>0.39610699999999999</v>
      </c>
      <c r="J83" s="68">
        <v>0.42739500000000002</v>
      </c>
      <c r="K83" s="68">
        <v>0.45594600000000002</v>
      </c>
      <c r="L83" s="68">
        <v>0.48131000000000002</v>
      </c>
      <c r="M83" s="68">
        <v>0.501888</v>
      </c>
      <c r="N83" s="68">
        <v>0.52056000000000002</v>
      </c>
      <c r="O83" s="68">
        <v>0.53429000000000004</v>
      </c>
      <c r="P83" s="68">
        <v>0.54461899999999996</v>
      </c>
      <c r="Q83" s="68">
        <v>0.55188499999999996</v>
      </c>
      <c r="R83" s="68">
        <v>0.55738399999999999</v>
      </c>
      <c r="S83" s="68">
        <v>0.56341399999999997</v>
      </c>
      <c r="T83" s="68">
        <v>0.57099699999999998</v>
      </c>
      <c r="U83" s="68">
        <v>0.58212799999999998</v>
      </c>
      <c r="V83" s="68">
        <v>0.59850000000000003</v>
      </c>
      <c r="W83" s="68">
        <v>0.60921000000000003</v>
      </c>
      <c r="X83" s="68">
        <v>0.61743700000000001</v>
      </c>
      <c r="Y83" s="68">
        <v>0.63045499999999999</v>
      </c>
      <c r="Z83" s="68">
        <v>0.65538700000000005</v>
      </c>
      <c r="AA83" s="68">
        <v>0.67573899999999998</v>
      </c>
      <c r="AB83" s="68">
        <v>0.69637000000000004</v>
      </c>
      <c r="AC83" s="68">
        <v>0.71696899999999997</v>
      </c>
      <c r="AD83" s="68">
        <v>0.73915200000000003</v>
      </c>
      <c r="AE83" s="68">
        <v>0.76353199999999999</v>
      </c>
      <c r="AF83" s="68">
        <v>0.78859500000000005</v>
      </c>
      <c r="AG83" s="68">
        <v>0.81473700000000004</v>
      </c>
      <c r="AH83" s="68">
        <v>0.84273600000000004</v>
      </c>
      <c r="AI83" s="68">
        <v>0.87180500000000005</v>
      </c>
      <c r="AJ83" s="68">
        <v>0.90182200000000001</v>
      </c>
      <c r="AK83" s="69">
        <v>4.2870999999999999E-2</v>
      </c>
    </row>
    <row r="84" spans="1:37" ht="15" hidden="1" customHeight="1" x14ac:dyDescent="0.45">
      <c r="A84" s="25" t="s">
        <v>877</v>
      </c>
      <c r="B84" s="67" t="s">
        <v>818</v>
      </c>
      <c r="C84" s="68">
        <v>0</v>
      </c>
      <c r="D84" s="68">
        <v>0.20430200000000001</v>
      </c>
      <c r="E84" s="68">
        <v>0.23449700000000001</v>
      </c>
      <c r="F84" s="68">
        <v>0.26450499999999999</v>
      </c>
      <c r="G84" s="68">
        <v>0.29542600000000002</v>
      </c>
      <c r="H84" s="68">
        <v>0.32877499999999998</v>
      </c>
      <c r="I84" s="68">
        <v>0.36189199999999999</v>
      </c>
      <c r="J84" s="68">
        <v>0.39312200000000003</v>
      </c>
      <c r="K84" s="68">
        <v>0.422093</v>
      </c>
      <c r="L84" s="68">
        <v>0.44832699999999998</v>
      </c>
      <c r="M84" s="68">
        <v>0.47026499999999999</v>
      </c>
      <c r="N84" s="68">
        <v>0.49055599999999999</v>
      </c>
      <c r="O84" s="68">
        <v>0.50623799999999997</v>
      </c>
      <c r="P84" s="68">
        <v>0.51883299999999999</v>
      </c>
      <c r="Q84" s="68">
        <v>0.52857500000000002</v>
      </c>
      <c r="R84" s="68">
        <v>0.536574</v>
      </c>
      <c r="S84" s="68">
        <v>0.544929</v>
      </c>
      <c r="T84" s="68">
        <v>0.55431200000000003</v>
      </c>
      <c r="U84" s="68">
        <v>0.56677100000000002</v>
      </c>
      <c r="V84" s="68">
        <v>0.58378200000000002</v>
      </c>
      <c r="W84" s="68">
        <v>0.59594000000000003</v>
      </c>
      <c r="X84" s="68">
        <v>0.60616999999999999</v>
      </c>
      <c r="Y84" s="68">
        <v>0.62046000000000001</v>
      </c>
      <c r="Z84" s="68">
        <v>0.64528799999999997</v>
      </c>
      <c r="AA84" s="68">
        <v>0.666265</v>
      </c>
      <c r="AB84" s="68">
        <v>0.68754300000000002</v>
      </c>
      <c r="AC84" s="68">
        <v>0.70879800000000004</v>
      </c>
      <c r="AD84" s="68">
        <v>0.73159399999999997</v>
      </c>
      <c r="AE84" s="68">
        <v>0.75652399999999997</v>
      </c>
      <c r="AF84" s="68">
        <v>0.78214399999999995</v>
      </c>
      <c r="AG84" s="68">
        <v>0.80883899999999997</v>
      </c>
      <c r="AH84" s="68">
        <v>0.83737099999999998</v>
      </c>
      <c r="AI84" s="68">
        <v>0.86695299999999997</v>
      </c>
      <c r="AJ84" s="68">
        <v>0.89745900000000001</v>
      </c>
      <c r="AK84" s="69">
        <v>4.7335000000000002E-2</v>
      </c>
    </row>
    <row r="85" spans="1:37" ht="15" hidden="1" customHeight="1" x14ac:dyDescent="0.45">
      <c r="A85" s="25" t="s">
        <v>878</v>
      </c>
      <c r="B85" s="67" t="s">
        <v>820</v>
      </c>
      <c r="C85" s="68">
        <v>0</v>
      </c>
      <c r="D85" s="68">
        <v>5.883E-2</v>
      </c>
      <c r="E85" s="68">
        <v>0.121207</v>
      </c>
      <c r="F85" s="68">
        <v>0.18007899999999999</v>
      </c>
      <c r="G85" s="68">
        <v>0.23835400000000001</v>
      </c>
      <c r="H85" s="68">
        <v>0.30270599999999998</v>
      </c>
      <c r="I85" s="68">
        <v>0.36845</v>
      </c>
      <c r="J85" s="68">
        <v>0.43424400000000002</v>
      </c>
      <c r="K85" s="68">
        <v>0.50091699999999995</v>
      </c>
      <c r="L85" s="68">
        <v>0.56834399999999996</v>
      </c>
      <c r="M85" s="68">
        <v>0.634413</v>
      </c>
      <c r="N85" s="68">
        <v>0.70142099999999996</v>
      </c>
      <c r="O85" s="68">
        <v>0.76547100000000001</v>
      </c>
      <c r="P85" s="68">
        <v>0.82798300000000002</v>
      </c>
      <c r="Q85" s="68">
        <v>0.88807400000000003</v>
      </c>
      <c r="R85" s="68">
        <v>0.94569599999999998</v>
      </c>
      <c r="S85" s="68">
        <v>1.002478</v>
      </c>
      <c r="T85" s="68">
        <v>1.0577909999999999</v>
      </c>
      <c r="U85" s="68">
        <v>1.1125959999999999</v>
      </c>
      <c r="V85" s="68">
        <v>1.1681109999999999</v>
      </c>
      <c r="W85" s="68">
        <v>1.2233050000000001</v>
      </c>
      <c r="X85" s="68">
        <v>1.277749</v>
      </c>
      <c r="Y85" s="68">
        <v>1.331054</v>
      </c>
      <c r="Z85" s="68">
        <v>1.389543</v>
      </c>
      <c r="AA85" s="68">
        <v>1.4479109999999999</v>
      </c>
      <c r="AB85" s="68">
        <v>1.5066299999999999</v>
      </c>
      <c r="AC85" s="68">
        <v>1.565062</v>
      </c>
      <c r="AD85" s="68">
        <v>1.626627</v>
      </c>
      <c r="AE85" s="68">
        <v>1.692785</v>
      </c>
      <c r="AF85" s="68">
        <v>1.7602070000000001</v>
      </c>
      <c r="AG85" s="68">
        <v>1.829885</v>
      </c>
      <c r="AH85" s="68">
        <v>1.903619</v>
      </c>
      <c r="AI85" s="68">
        <v>1.979681</v>
      </c>
      <c r="AJ85" s="68">
        <v>2.0577459999999999</v>
      </c>
      <c r="AK85" s="69">
        <v>0.11749</v>
      </c>
    </row>
    <row r="86" spans="1:37" ht="15" hidden="1" customHeight="1" x14ac:dyDescent="0.45">
      <c r="A86" s="25" t="s">
        <v>879</v>
      </c>
      <c r="B86" s="67" t="s">
        <v>846</v>
      </c>
      <c r="C86" s="68">
        <v>4151.0073240000002</v>
      </c>
      <c r="D86" s="68">
        <v>4210.7485349999997</v>
      </c>
      <c r="E86" s="68">
        <v>4281.2080079999996</v>
      </c>
      <c r="F86" s="68">
        <v>4281.5107420000004</v>
      </c>
      <c r="G86" s="68">
        <v>4257.6826170000004</v>
      </c>
      <c r="H86" s="68">
        <v>4247.935547</v>
      </c>
      <c r="I86" s="68">
        <v>4236.3540039999998</v>
      </c>
      <c r="J86" s="68">
        <v>4217.2421880000002</v>
      </c>
      <c r="K86" s="68">
        <v>4196.7993159999996</v>
      </c>
      <c r="L86" s="68">
        <v>4171.5317379999997</v>
      </c>
      <c r="M86" s="68">
        <v>4129.4165039999998</v>
      </c>
      <c r="N86" s="68">
        <v>4088.7907709999999</v>
      </c>
      <c r="O86" s="68">
        <v>4036.5151369999999</v>
      </c>
      <c r="P86" s="68">
        <v>3988.3933109999998</v>
      </c>
      <c r="Q86" s="68">
        <v>3942.6984859999998</v>
      </c>
      <c r="R86" s="68">
        <v>3901.0407709999999</v>
      </c>
      <c r="S86" s="68">
        <v>3862.835693</v>
      </c>
      <c r="T86" s="68">
        <v>3835.9970699999999</v>
      </c>
      <c r="U86" s="68">
        <v>3822.8942870000001</v>
      </c>
      <c r="V86" s="68">
        <v>3811.7385250000002</v>
      </c>
      <c r="W86" s="68">
        <v>3810.0444339999999</v>
      </c>
      <c r="X86" s="68">
        <v>3808.8471679999998</v>
      </c>
      <c r="Y86" s="68">
        <v>3810.486328</v>
      </c>
      <c r="Z86" s="68">
        <v>3801.093018</v>
      </c>
      <c r="AA86" s="68">
        <v>3806.5546880000002</v>
      </c>
      <c r="AB86" s="68">
        <v>3809.9580080000001</v>
      </c>
      <c r="AC86" s="68">
        <v>3816.5031739999999</v>
      </c>
      <c r="AD86" s="68">
        <v>3831.6347660000001</v>
      </c>
      <c r="AE86" s="68">
        <v>3849.4577640000002</v>
      </c>
      <c r="AF86" s="68">
        <v>3865.1884770000001</v>
      </c>
      <c r="AG86" s="68">
        <v>3884.5078119999998</v>
      </c>
      <c r="AH86" s="68">
        <v>3905.9682619999999</v>
      </c>
      <c r="AI86" s="68">
        <v>3920.390625</v>
      </c>
      <c r="AJ86" s="68">
        <v>3938.5383299999999</v>
      </c>
      <c r="AK86" s="69">
        <v>-2.0860000000000002E-3</v>
      </c>
    </row>
    <row r="87" spans="1:37" ht="15" hidden="1" customHeight="1" x14ac:dyDescent="0.35">
      <c r="B87" s="64" t="s">
        <v>880</v>
      </c>
    </row>
    <row r="88" spans="1:37" ht="15" hidden="1" customHeight="1" x14ac:dyDescent="0.45">
      <c r="A88" s="25" t="s">
        <v>881</v>
      </c>
      <c r="B88" s="67" t="s">
        <v>805</v>
      </c>
      <c r="C88" s="68">
        <v>5085.1337890000004</v>
      </c>
      <c r="D88" s="68">
        <v>5152.8344729999999</v>
      </c>
      <c r="E88" s="68">
        <v>5235.7714839999999</v>
      </c>
      <c r="F88" s="68">
        <v>5241.4711909999996</v>
      </c>
      <c r="G88" s="68">
        <v>5221.3540039999998</v>
      </c>
      <c r="H88" s="68">
        <v>5215.7944340000004</v>
      </c>
      <c r="I88" s="68">
        <v>5208.5830079999996</v>
      </c>
      <c r="J88" s="68">
        <v>5192.7412109999996</v>
      </c>
      <c r="K88" s="68">
        <v>5175.0522460000002</v>
      </c>
      <c r="L88" s="68">
        <v>5151.4809569999998</v>
      </c>
      <c r="M88" s="68">
        <v>5109.3564450000003</v>
      </c>
      <c r="N88" s="68">
        <v>5070.9614259999998</v>
      </c>
      <c r="O88" s="68">
        <v>5019.7871089999999</v>
      </c>
      <c r="P88" s="68">
        <v>4971.9096680000002</v>
      </c>
      <c r="Q88" s="68">
        <v>4929.9331050000001</v>
      </c>
      <c r="R88" s="68">
        <v>4889.4521480000003</v>
      </c>
      <c r="S88" s="68">
        <v>4853.1137699999999</v>
      </c>
      <c r="T88" s="68">
        <v>4829.4052730000003</v>
      </c>
      <c r="U88" s="68">
        <v>4821.9169920000004</v>
      </c>
      <c r="V88" s="68">
        <v>4816.703125</v>
      </c>
      <c r="W88" s="68">
        <v>4821.5366210000002</v>
      </c>
      <c r="X88" s="68">
        <v>4826.7314450000003</v>
      </c>
      <c r="Y88" s="68">
        <v>4832.4443359999996</v>
      </c>
      <c r="Z88" s="68">
        <v>4827.9892579999996</v>
      </c>
      <c r="AA88" s="68">
        <v>4834.8603519999997</v>
      </c>
      <c r="AB88" s="68">
        <v>4841.7124020000001</v>
      </c>
      <c r="AC88" s="68">
        <v>4852.1240230000003</v>
      </c>
      <c r="AD88" s="68">
        <v>4871.4360349999997</v>
      </c>
      <c r="AE88" s="68">
        <v>4892.876953</v>
      </c>
      <c r="AF88" s="68">
        <v>4913.0214839999999</v>
      </c>
      <c r="AG88" s="68">
        <v>4937.6630859999996</v>
      </c>
      <c r="AH88" s="68">
        <v>4963.9819340000004</v>
      </c>
      <c r="AI88" s="68">
        <v>4983.6835940000001</v>
      </c>
      <c r="AJ88" s="68">
        <v>5007.7539059999999</v>
      </c>
      <c r="AK88" s="69">
        <v>-8.92E-4</v>
      </c>
    </row>
    <row r="89" spans="1:37" ht="15" hidden="1" customHeight="1" x14ac:dyDescent="0.45">
      <c r="A89" s="25" t="s">
        <v>882</v>
      </c>
      <c r="B89" s="67" t="s">
        <v>807</v>
      </c>
      <c r="C89" s="68">
        <v>479.58013899999997</v>
      </c>
      <c r="D89" s="68">
        <v>475.96191399999998</v>
      </c>
      <c r="E89" s="68">
        <v>475.69433600000002</v>
      </c>
      <c r="F89" s="68">
        <v>473.627838</v>
      </c>
      <c r="G89" s="68">
        <v>471.36245700000001</v>
      </c>
      <c r="H89" s="68">
        <v>470.08621199999999</v>
      </c>
      <c r="I89" s="68">
        <v>470.00433299999997</v>
      </c>
      <c r="J89" s="68">
        <v>471.53369099999998</v>
      </c>
      <c r="K89" s="68">
        <v>472.57562300000001</v>
      </c>
      <c r="L89" s="68">
        <v>475.12893700000001</v>
      </c>
      <c r="M89" s="68">
        <v>476.28750600000001</v>
      </c>
      <c r="N89" s="68">
        <v>478.73178100000001</v>
      </c>
      <c r="O89" s="68">
        <v>482.95764200000002</v>
      </c>
      <c r="P89" s="68">
        <v>484.09136999999998</v>
      </c>
      <c r="Q89" s="68">
        <v>489.55285600000002</v>
      </c>
      <c r="R89" s="68">
        <v>492.43753099999998</v>
      </c>
      <c r="S89" s="68">
        <v>496.20379600000001</v>
      </c>
      <c r="T89" s="68">
        <v>502.64672899999999</v>
      </c>
      <c r="U89" s="68">
        <v>509.31326300000001</v>
      </c>
      <c r="V89" s="68">
        <v>517.59991500000001</v>
      </c>
      <c r="W89" s="68">
        <v>525.44653300000004</v>
      </c>
      <c r="X89" s="68">
        <v>535.79528800000003</v>
      </c>
      <c r="Y89" s="68">
        <v>542.84527600000001</v>
      </c>
      <c r="Z89" s="68">
        <v>552.46594200000004</v>
      </c>
      <c r="AA89" s="68">
        <v>560.38452099999995</v>
      </c>
      <c r="AB89" s="68">
        <v>569.51483199999996</v>
      </c>
      <c r="AC89" s="68">
        <v>579.58685300000002</v>
      </c>
      <c r="AD89" s="68">
        <v>589.27191200000004</v>
      </c>
      <c r="AE89" s="68">
        <v>599.52337599999998</v>
      </c>
      <c r="AF89" s="68">
        <v>610.04461700000002</v>
      </c>
      <c r="AG89" s="68">
        <v>621.04650900000001</v>
      </c>
      <c r="AH89" s="68">
        <v>633.096497</v>
      </c>
      <c r="AI89" s="68">
        <v>643.63983199999996</v>
      </c>
      <c r="AJ89" s="68">
        <v>655.44390899999996</v>
      </c>
      <c r="AK89" s="69">
        <v>1.0049000000000001E-2</v>
      </c>
    </row>
    <row r="90" spans="1:37" ht="15" hidden="1" customHeight="1" x14ac:dyDescent="0.45">
      <c r="A90" s="25" t="s">
        <v>883</v>
      </c>
      <c r="B90" s="67" t="s">
        <v>338</v>
      </c>
      <c r="C90" s="68">
        <v>1.498156</v>
      </c>
      <c r="D90" s="68">
        <v>1.723063</v>
      </c>
      <c r="E90" s="68">
        <v>1.953255</v>
      </c>
      <c r="F90" s="68">
        <v>2.1466090000000002</v>
      </c>
      <c r="G90" s="68">
        <v>2.3086139999999999</v>
      </c>
      <c r="H90" s="68">
        <v>2.4561730000000002</v>
      </c>
      <c r="I90" s="68">
        <v>2.587135</v>
      </c>
      <c r="J90" s="68">
        <v>2.6920570000000001</v>
      </c>
      <c r="K90" s="68">
        <v>2.7961559999999999</v>
      </c>
      <c r="L90" s="68">
        <v>2.884792</v>
      </c>
      <c r="M90" s="68">
        <v>2.9673210000000001</v>
      </c>
      <c r="N90" s="68">
        <v>3.0204529999999998</v>
      </c>
      <c r="O90" s="68">
        <v>3.0823689999999999</v>
      </c>
      <c r="P90" s="68">
        <v>3.1368170000000002</v>
      </c>
      <c r="Q90" s="68">
        <v>3.1757390000000001</v>
      </c>
      <c r="R90" s="68">
        <v>3.251039</v>
      </c>
      <c r="S90" s="68">
        <v>3.3264490000000002</v>
      </c>
      <c r="T90" s="68">
        <v>3.4084379999999999</v>
      </c>
      <c r="U90" s="68">
        <v>3.5129380000000001</v>
      </c>
      <c r="V90" s="68">
        <v>3.6288200000000002</v>
      </c>
      <c r="W90" s="68">
        <v>3.7593480000000001</v>
      </c>
      <c r="X90" s="68">
        <v>3.9044560000000001</v>
      </c>
      <c r="Y90" s="68">
        <v>4.0550519999999999</v>
      </c>
      <c r="Z90" s="68">
        <v>4.2218429999999998</v>
      </c>
      <c r="AA90" s="68">
        <v>4.3932820000000001</v>
      </c>
      <c r="AB90" s="68">
        <v>4.5708580000000003</v>
      </c>
      <c r="AC90" s="68">
        <v>4.7522070000000003</v>
      </c>
      <c r="AD90" s="68">
        <v>4.9478359999999997</v>
      </c>
      <c r="AE90" s="68">
        <v>5.1629319999999996</v>
      </c>
      <c r="AF90" s="68">
        <v>5.3888749999999996</v>
      </c>
      <c r="AG90" s="68">
        <v>5.6731639999999999</v>
      </c>
      <c r="AH90" s="68">
        <v>5.882714</v>
      </c>
      <c r="AI90" s="68">
        <v>6.1420149999999998</v>
      </c>
      <c r="AJ90" s="68">
        <v>6.42971</v>
      </c>
      <c r="AK90" s="69">
        <v>4.2008999999999998E-2</v>
      </c>
    </row>
    <row r="91" spans="1:37" ht="15" hidden="1" customHeight="1" x14ac:dyDescent="0.45">
      <c r="A91" s="25" t="s">
        <v>884</v>
      </c>
      <c r="B91" s="67" t="s">
        <v>810</v>
      </c>
      <c r="C91" s="68">
        <v>38.148586000000002</v>
      </c>
      <c r="D91" s="68">
        <v>41.969738</v>
      </c>
      <c r="E91" s="68">
        <v>45.182625000000002</v>
      </c>
      <c r="F91" s="68">
        <v>47.002898999999999</v>
      </c>
      <c r="G91" s="68">
        <v>48.040393999999999</v>
      </c>
      <c r="H91" s="68">
        <v>48.967415000000003</v>
      </c>
      <c r="I91" s="68">
        <v>49.663383000000003</v>
      </c>
      <c r="J91" s="68">
        <v>50.090136999999999</v>
      </c>
      <c r="K91" s="68">
        <v>50.380474</v>
      </c>
      <c r="L91" s="68">
        <v>50.671722000000003</v>
      </c>
      <c r="M91" s="68">
        <v>50.900291000000003</v>
      </c>
      <c r="N91" s="68">
        <v>51.443793999999997</v>
      </c>
      <c r="O91" s="68">
        <v>52.070346999999998</v>
      </c>
      <c r="P91" s="68">
        <v>53.034072999999999</v>
      </c>
      <c r="Q91" s="68">
        <v>54.412018000000003</v>
      </c>
      <c r="R91" s="68">
        <v>56.326262999999997</v>
      </c>
      <c r="S91" s="68">
        <v>58.965617999999999</v>
      </c>
      <c r="T91" s="68">
        <v>62.304530999999997</v>
      </c>
      <c r="U91" s="68">
        <v>66.323447999999999</v>
      </c>
      <c r="V91" s="68">
        <v>71.053878999999995</v>
      </c>
      <c r="W91" s="68">
        <v>76.538673000000003</v>
      </c>
      <c r="X91" s="68">
        <v>82.900176999999999</v>
      </c>
      <c r="Y91" s="68">
        <v>90.034897000000001</v>
      </c>
      <c r="Z91" s="68">
        <v>98.194061000000005</v>
      </c>
      <c r="AA91" s="68">
        <v>107.214516</v>
      </c>
      <c r="AB91" s="68">
        <v>117.106804</v>
      </c>
      <c r="AC91" s="68">
        <v>128.000687</v>
      </c>
      <c r="AD91" s="68">
        <v>140.15521200000001</v>
      </c>
      <c r="AE91" s="68">
        <v>153.600067</v>
      </c>
      <c r="AF91" s="68">
        <v>168.019409</v>
      </c>
      <c r="AG91" s="68">
        <v>183.198959</v>
      </c>
      <c r="AH91" s="68">
        <v>199.47242700000001</v>
      </c>
      <c r="AI91" s="68">
        <v>216.06512499999999</v>
      </c>
      <c r="AJ91" s="68">
        <v>233.042587</v>
      </c>
      <c r="AK91" s="69">
        <v>5.5031999999999998E-2</v>
      </c>
    </row>
    <row r="92" spans="1:37" ht="15" hidden="1" customHeight="1" x14ac:dyDescent="0.45">
      <c r="A92" s="25" t="s">
        <v>885</v>
      </c>
      <c r="B92" s="67" t="s">
        <v>812</v>
      </c>
      <c r="C92" s="68">
        <v>45.344752999999997</v>
      </c>
      <c r="D92" s="68">
        <v>51.418548999999999</v>
      </c>
      <c r="E92" s="68">
        <v>57.268444000000002</v>
      </c>
      <c r="F92" s="68">
        <v>62.441048000000002</v>
      </c>
      <c r="G92" s="68">
        <v>67.240798999999996</v>
      </c>
      <c r="H92" s="68">
        <v>71.588333000000006</v>
      </c>
      <c r="I92" s="68">
        <v>75.796683999999999</v>
      </c>
      <c r="J92" s="68">
        <v>79.820060999999995</v>
      </c>
      <c r="K92" s="68">
        <v>83.744338999999997</v>
      </c>
      <c r="L92" s="68">
        <v>87.625174999999999</v>
      </c>
      <c r="M92" s="68">
        <v>91.296417000000005</v>
      </c>
      <c r="N92" s="68">
        <v>95.460205000000002</v>
      </c>
      <c r="O92" s="68">
        <v>99.540672000000001</v>
      </c>
      <c r="P92" s="68">
        <v>103.854034</v>
      </c>
      <c r="Q92" s="68">
        <v>108.301346</v>
      </c>
      <c r="R92" s="68">
        <v>112.927673</v>
      </c>
      <c r="S92" s="68">
        <v>117.85993999999999</v>
      </c>
      <c r="T92" s="68">
        <v>122.81538399999999</v>
      </c>
      <c r="U92" s="68">
        <v>127.95536800000001</v>
      </c>
      <c r="V92" s="68">
        <v>133.323395</v>
      </c>
      <c r="W92" s="68">
        <v>139.00393700000001</v>
      </c>
      <c r="X92" s="68">
        <v>144.885864</v>
      </c>
      <c r="Y92" s="68">
        <v>151.118088</v>
      </c>
      <c r="Z92" s="68">
        <v>158.009232</v>
      </c>
      <c r="AA92" s="68">
        <v>165.098206</v>
      </c>
      <c r="AB92" s="68">
        <v>172.45459</v>
      </c>
      <c r="AC92" s="68">
        <v>179.977631</v>
      </c>
      <c r="AD92" s="68">
        <v>187.991882</v>
      </c>
      <c r="AE92" s="68">
        <v>196.68571499999999</v>
      </c>
      <c r="AF92" s="68">
        <v>205.71713299999999</v>
      </c>
      <c r="AG92" s="68">
        <v>215.17086800000001</v>
      </c>
      <c r="AH92" s="68">
        <v>224.902557</v>
      </c>
      <c r="AI92" s="68">
        <v>235.330566</v>
      </c>
      <c r="AJ92" s="68">
        <v>246.058502</v>
      </c>
      <c r="AK92" s="69">
        <v>5.0140999999999998E-2</v>
      </c>
    </row>
    <row r="93" spans="1:37" ht="15" hidden="1" customHeight="1" x14ac:dyDescent="0.45">
      <c r="A93" s="25" t="s">
        <v>886</v>
      </c>
      <c r="B93" s="67" t="s">
        <v>814</v>
      </c>
      <c r="C93" s="68">
        <v>8.0459999999999993E-3</v>
      </c>
      <c r="D93" s="68">
        <v>0.45815600000000001</v>
      </c>
      <c r="E93" s="68">
        <v>0.90220800000000001</v>
      </c>
      <c r="F93" s="68">
        <v>1.332891</v>
      </c>
      <c r="G93" s="68">
        <v>1.754051</v>
      </c>
      <c r="H93" s="68">
        <v>2.1944970000000001</v>
      </c>
      <c r="I93" s="68">
        <v>2.6351520000000002</v>
      </c>
      <c r="J93" s="68">
        <v>3.0667559999999998</v>
      </c>
      <c r="K93" s="68">
        <v>3.4923999999999999</v>
      </c>
      <c r="L93" s="68">
        <v>3.912706</v>
      </c>
      <c r="M93" s="68">
        <v>4.3177570000000003</v>
      </c>
      <c r="N93" s="68">
        <v>4.7372120000000004</v>
      </c>
      <c r="O93" s="68">
        <v>5.1416180000000002</v>
      </c>
      <c r="P93" s="68">
        <v>5.5467500000000003</v>
      </c>
      <c r="Q93" s="68">
        <v>5.953703</v>
      </c>
      <c r="R93" s="68">
        <v>6.3650260000000003</v>
      </c>
      <c r="S93" s="68">
        <v>6.7961580000000001</v>
      </c>
      <c r="T93" s="68">
        <v>7.2436689999999997</v>
      </c>
      <c r="U93" s="68">
        <v>7.712809</v>
      </c>
      <c r="V93" s="68">
        <v>8.2077500000000008</v>
      </c>
      <c r="W93" s="68">
        <v>8.7137580000000003</v>
      </c>
      <c r="X93" s="68">
        <v>9.2418779999999998</v>
      </c>
      <c r="Y93" s="68">
        <v>9.78261</v>
      </c>
      <c r="Z93" s="68">
        <v>10.366740999999999</v>
      </c>
      <c r="AA93" s="68">
        <v>10.953445</v>
      </c>
      <c r="AB93" s="68">
        <v>11.549804</v>
      </c>
      <c r="AC93" s="68">
        <v>12.151619</v>
      </c>
      <c r="AD93" s="68">
        <v>12.788078000000001</v>
      </c>
      <c r="AE93" s="68">
        <v>13.474335999999999</v>
      </c>
      <c r="AF93" s="68">
        <v>14.188475</v>
      </c>
      <c r="AG93" s="68">
        <v>14.937690999999999</v>
      </c>
      <c r="AH93" s="68">
        <v>15.740468999999999</v>
      </c>
      <c r="AI93" s="68">
        <v>16.587247999999999</v>
      </c>
      <c r="AJ93" s="68">
        <v>17.483459</v>
      </c>
      <c r="AK93" s="69">
        <v>0.120535</v>
      </c>
    </row>
    <row r="94" spans="1:37" ht="15" hidden="1" customHeight="1" x14ac:dyDescent="0.45">
      <c r="A94" s="25" t="s">
        <v>887</v>
      </c>
      <c r="B94" s="67" t="s">
        <v>816</v>
      </c>
      <c r="C94" s="68">
        <v>0</v>
      </c>
      <c r="D94" s="68">
        <v>0.34058899999999998</v>
      </c>
      <c r="E94" s="68">
        <v>0.48209800000000003</v>
      </c>
      <c r="F94" s="68">
        <v>0.65029499999999996</v>
      </c>
      <c r="G94" s="68">
        <v>0.81222899999999998</v>
      </c>
      <c r="H94" s="68">
        <v>0.98329</v>
      </c>
      <c r="I94" s="68">
        <v>1.1517759999999999</v>
      </c>
      <c r="J94" s="68">
        <v>1.3134049999999999</v>
      </c>
      <c r="K94" s="68">
        <v>1.469606</v>
      </c>
      <c r="L94" s="68">
        <v>1.62043</v>
      </c>
      <c r="M94" s="68">
        <v>1.760818</v>
      </c>
      <c r="N94" s="68">
        <v>1.9033929999999999</v>
      </c>
      <c r="O94" s="68">
        <v>2.036162</v>
      </c>
      <c r="P94" s="68">
        <v>2.1658040000000001</v>
      </c>
      <c r="Q94" s="68">
        <v>2.2934489999999998</v>
      </c>
      <c r="R94" s="68">
        <v>2.4216099999999998</v>
      </c>
      <c r="S94" s="68">
        <v>2.5586380000000002</v>
      </c>
      <c r="T94" s="68">
        <v>2.7028660000000002</v>
      </c>
      <c r="U94" s="68">
        <v>2.857507</v>
      </c>
      <c r="V94" s="68">
        <v>3.024769</v>
      </c>
      <c r="W94" s="68">
        <v>3.1898559999999998</v>
      </c>
      <c r="X94" s="68">
        <v>3.3619699999999999</v>
      </c>
      <c r="Y94" s="68">
        <v>3.5439959999999999</v>
      </c>
      <c r="Z94" s="68">
        <v>3.7507290000000002</v>
      </c>
      <c r="AA94" s="68">
        <v>3.9564270000000001</v>
      </c>
      <c r="AB94" s="68">
        <v>4.1681330000000001</v>
      </c>
      <c r="AC94" s="68">
        <v>4.3823410000000003</v>
      </c>
      <c r="AD94" s="68">
        <v>4.6090710000000001</v>
      </c>
      <c r="AE94" s="68">
        <v>4.853898</v>
      </c>
      <c r="AF94" s="68">
        <v>5.1085630000000002</v>
      </c>
      <c r="AG94" s="68">
        <v>5.3762759999999998</v>
      </c>
      <c r="AH94" s="68">
        <v>5.6631479999999996</v>
      </c>
      <c r="AI94" s="68">
        <v>5.96563</v>
      </c>
      <c r="AJ94" s="68">
        <v>6.2842580000000003</v>
      </c>
      <c r="AK94" s="69">
        <v>9.5376000000000002E-2</v>
      </c>
    </row>
    <row r="95" spans="1:37" ht="15" hidden="1" customHeight="1" x14ac:dyDescent="0.45">
      <c r="A95" s="25" t="s">
        <v>888</v>
      </c>
      <c r="B95" s="67" t="s">
        <v>818</v>
      </c>
      <c r="C95" s="68">
        <v>0</v>
      </c>
      <c r="D95" s="68">
        <v>0.311803</v>
      </c>
      <c r="E95" s="68">
        <v>0.456372</v>
      </c>
      <c r="F95" s="68">
        <v>0.62854500000000002</v>
      </c>
      <c r="G95" s="68">
        <v>0.79440299999999997</v>
      </c>
      <c r="H95" s="68">
        <v>0.97075800000000001</v>
      </c>
      <c r="I95" s="68">
        <v>1.145831</v>
      </c>
      <c r="J95" s="68">
        <v>1.3147139999999999</v>
      </c>
      <c r="K95" s="68">
        <v>1.4785999999999999</v>
      </c>
      <c r="L95" s="68">
        <v>1.637543</v>
      </c>
      <c r="M95" s="68">
        <v>1.7865169999999999</v>
      </c>
      <c r="N95" s="68">
        <v>1.938469</v>
      </c>
      <c r="O95" s="68">
        <v>2.080997</v>
      </c>
      <c r="P95" s="68">
        <v>2.2210420000000002</v>
      </c>
      <c r="Q95" s="68">
        <v>2.35907</v>
      </c>
      <c r="R95" s="68">
        <v>2.4973990000000001</v>
      </c>
      <c r="S95" s="68">
        <v>2.6433270000000002</v>
      </c>
      <c r="T95" s="68">
        <v>2.7967529999999998</v>
      </c>
      <c r="U95" s="68">
        <v>2.9609100000000002</v>
      </c>
      <c r="V95" s="68">
        <v>3.1382910000000002</v>
      </c>
      <c r="W95" s="68">
        <v>3.3153320000000002</v>
      </c>
      <c r="X95" s="68">
        <v>3.5013529999999999</v>
      </c>
      <c r="Y95" s="68">
        <v>3.6975280000000001</v>
      </c>
      <c r="Z95" s="68">
        <v>3.918428</v>
      </c>
      <c r="AA95" s="68">
        <v>4.1398250000000001</v>
      </c>
      <c r="AB95" s="68">
        <v>4.3679540000000001</v>
      </c>
      <c r="AC95" s="68">
        <v>4.5990250000000001</v>
      </c>
      <c r="AD95" s="68">
        <v>4.8434239999999997</v>
      </c>
      <c r="AE95" s="68">
        <v>5.1068860000000003</v>
      </c>
      <c r="AF95" s="68">
        <v>5.3807119999999999</v>
      </c>
      <c r="AG95" s="68">
        <v>5.6681559999999998</v>
      </c>
      <c r="AH95" s="68">
        <v>5.9754959999999997</v>
      </c>
      <c r="AI95" s="68">
        <v>6.2991029999999997</v>
      </c>
      <c r="AJ95" s="68">
        <v>6.6395439999999999</v>
      </c>
      <c r="AK95" s="69">
        <v>0.10029200000000001</v>
      </c>
    </row>
    <row r="96" spans="1:37" ht="15" hidden="1" customHeight="1" x14ac:dyDescent="0.45">
      <c r="A96" s="25" t="s">
        <v>889</v>
      </c>
      <c r="B96" s="67" t="s">
        <v>820</v>
      </c>
      <c r="C96" s="68">
        <v>0</v>
      </c>
      <c r="D96" s="68">
        <v>0.24136299999999999</v>
      </c>
      <c r="E96" s="68">
        <v>0.50012000000000001</v>
      </c>
      <c r="F96" s="68">
        <v>0.73979499999999998</v>
      </c>
      <c r="G96" s="68">
        <v>0.97150599999999998</v>
      </c>
      <c r="H96" s="68">
        <v>1.225471</v>
      </c>
      <c r="I96" s="68">
        <v>1.481001</v>
      </c>
      <c r="J96" s="68">
        <v>1.733284</v>
      </c>
      <c r="K96" s="68">
        <v>1.9886170000000001</v>
      </c>
      <c r="L96" s="68">
        <v>2.2491400000000001</v>
      </c>
      <c r="M96" s="68">
        <v>2.5088249999999999</v>
      </c>
      <c r="N96" s="68">
        <v>2.7788789999999999</v>
      </c>
      <c r="O96" s="68">
        <v>3.0470510000000002</v>
      </c>
      <c r="P96" s="68">
        <v>3.322155</v>
      </c>
      <c r="Q96" s="68">
        <v>3.6024060000000002</v>
      </c>
      <c r="R96" s="68">
        <v>3.8884569999999998</v>
      </c>
      <c r="S96" s="68">
        <v>4.1878330000000004</v>
      </c>
      <c r="T96" s="68">
        <v>4.4980799999999999</v>
      </c>
      <c r="U96" s="68">
        <v>4.8197609999999997</v>
      </c>
      <c r="V96" s="68">
        <v>5.1551049999999998</v>
      </c>
      <c r="W96" s="68">
        <v>5.4970679999999996</v>
      </c>
      <c r="X96" s="68">
        <v>5.8560499999999998</v>
      </c>
      <c r="Y96" s="68">
        <v>6.2261059999999997</v>
      </c>
      <c r="Z96" s="68">
        <v>6.6260190000000003</v>
      </c>
      <c r="AA96" s="68">
        <v>7.0352649999999999</v>
      </c>
      <c r="AB96" s="68">
        <v>7.4590690000000004</v>
      </c>
      <c r="AC96" s="68">
        <v>7.8945160000000003</v>
      </c>
      <c r="AD96" s="68">
        <v>8.3570410000000006</v>
      </c>
      <c r="AE96" s="68">
        <v>8.8565129999999996</v>
      </c>
      <c r="AF96" s="68">
        <v>9.3758490000000005</v>
      </c>
      <c r="AG96" s="68">
        <v>9.9222230000000007</v>
      </c>
      <c r="AH96" s="68">
        <v>10.505863</v>
      </c>
      <c r="AI96" s="68">
        <v>11.119581</v>
      </c>
      <c r="AJ96" s="68">
        <v>11.763826</v>
      </c>
      <c r="AK96" s="69">
        <v>0.129136</v>
      </c>
    </row>
    <row r="97" spans="1:37" ht="15" hidden="1" customHeight="1" x14ac:dyDescent="0.35">
      <c r="A97" s="25" t="s">
        <v>890</v>
      </c>
      <c r="B97" s="64" t="s">
        <v>891</v>
      </c>
      <c r="C97" s="65">
        <v>5649.7104490000002</v>
      </c>
      <c r="D97" s="65">
        <v>5725.2612300000001</v>
      </c>
      <c r="E97" s="65">
        <v>5818.2104490000002</v>
      </c>
      <c r="F97" s="65">
        <v>5830.0366210000002</v>
      </c>
      <c r="G97" s="65">
        <v>5814.6367190000001</v>
      </c>
      <c r="H97" s="65">
        <v>5814.2670900000003</v>
      </c>
      <c r="I97" s="65">
        <v>5813.0478519999997</v>
      </c>
      <c r="J97" s="65">
        <v>5804.3071289999998</v>
      </c>
      <c r="K97" s="65">
        <v>5792.9794920000004</v>
      </c>
      <c r="L97" s="65">
        <v>5777.2089839999999</v>
      </c>
      <c r="M97" s="65">
        <v>5741.1840819999998</v>
      </c>
      <c r="N97" s="65">
        <v>5710.9746089999999</v>
      </c>
      <c r="O97" s="65">
        <v>5669.7421880000002</v>
      </c>
      <c r="P97" s="65">
        <v>5629.28125</v>
      </c>
      <c r="Q97" s="65">
        <v>5599.5810549999997</v>
      </c>
      <c r="R97" s="65">
        <v>5569.5688479999999</v>
      </c>
      <c r="S97" s="65">
        <v>5545.6533200000003</v>
      </c>
      <c r="T97" s="65">
        <v>5537.8237300000001</v>
      </c>
      <c r="U97" s="65">
        <v>5547.3701170000004</v>
      </c>
      <c r="V97" s="65">
        <v>5561.8310549999997</v>
      </c>
      <c r="W97" s="65">
        <v>5586.9990230000003</v>
      </c>
      <c r="X97" s="65">
        <v>5616.1782229999999</v>
      </c>
      <c r="Y97" s="65">
        <v>5643.7465819999998</v>
      </c>
      <c r="Z97" s="65">
        <v>5665.5444340000004</v>
      </c>
      <c r="AA97" s="65">
        <v>5698.0361329999996</v>
      </c>
      <c r="AB97" s="65">
        <v>5732.9038090000004</v>
      </c>
      <c r="AC97" s="65">
        <v>5773.4711909999996</v>
      </c>
      <c r="AD97" s="65">
        <v>5824.4023440000001</v>
      </c>
      <c r="AE97" s="65">
        <v>5880.1416019999997</v>
      </c>
      <c r="AF97" s="65">
        <v>5936.2446289999998</v>
      </c>
      <c r="AG97" s="65">
        <v>5998.658203</v>
      </c>
      <c r="AH97" s="65">
        <v>6065.2192379999997</v>
      </c>
      <c r="AI97" s="65">
        <v>6124.8349609999996</v>
      </c>
      <c r="AJ97" s="65">
        <v>6190.8994140000004</v>
      </c>
      <c r="AK97" s="66">
        <v>2.447E-3</v>
      </c>
    </row>
    <row r="98" spans="1:37" ht="15.75" hidden="1" customHeight="1" x14ac:dyDescent="0.35"/>
    <row r="99" spans="1:37" ht="15" hidden="1" customHeight="1" x14ac:dyDescent="0.35">
      <c r="B99" s="64" t="s">
        <v>892</v>
      </c>
    </row>
    <row r="100" spans="1:37" ht="15" hidden="1" customHeight="1" x14ac:dyDescent="0.35">
      <c r="B100" s="64" t="s">
        <v>803</v>
      </c>
    </row>
    <row r="101" spans="1:37" ht="15" hidden="1" customHeight="1" x14ac:dyDescent="0.45">
      <c r="A101" s="25" t="s">
        <v>893</v>
      </c>
      <c r="B101" s="67" t="s">
        <v>805</v>
      </c>
      <c r="C101" s="68">
        <v>13.859468</v>
      </c>
      <c r="D101" s="68">
        <v>14.061616000000001</v>
      </c>
      <c r="E101" s="68">
        <v>14.262646</v>
      </c>
      <c r="F101" s="68">
        <v>14.450768</v>
      </c>
      <c r="G101" s="68">
        <v>14.643349000000001</v>
      </c>
      <c r="H101" s="68">
        <v>14.837282</v>
      </c>
      <c r="I101" s="68">
        <v>15.041568</v>
      </c>
      <c r="J101" s="68">
        <v>15.262869</v>
      </c>
      <c r="K101" s="68">
        <v>15.507498999999999</v>
      </c>
      <c r="L101" s="68">
        <v>15.774554</v>
      </c>
      <c r="M101" s="68">
        <v>16.058247000000001</v>
      </c>
      <c r="N101" s="68">
        <v>16.332443000000001</v>
      </c>
      <c r="O101" s="68">
        <v>16.594639000000001</v>
      </c>
      <c r="P101" s="68">
        <v>16.841763</v>
      </c>
      <c r="Q101" s="68">
        <v>17.064105999999999</v>
      </c>
      <c r="R101" s="68">
        <v>17.267914000000001</v>
      </c>
      <c r="S101" s="68">
        <v>17.458427</v>
      </c>
      <c r="T101" s="68">
        <v>17.626957000000001</v>
      </c>
      <c r="U101" s="68">
        <v>17.769615000000002</v>
      </c>
      <c r="V101" s="68">
        <v>17.904765999999999</v>
      </c>
      <c r="W101" s="68">
        <v>18.031466999999999</v>
      </c>
      <c r="X101" s="68">
        <v>18.153487999999999</v>
      </c>
      <c r="Y101" s="68">
        <v>18.272448000000001</v>
      </c>
      <c r="Z101" s="68">
        <v>18.380134999999999</v>
      </c>
      <c r="AA101" s="68">
        <v>18.49053</v>
      </c>
      <c r="AB101" s="68">
        <v>18.588657000000001</v>
      </c>
      <c r="AC101" s="68">
        <v>18.675037</v>
      </c>
      <c r="AD101" s="68">
        <v>18.759951000000001</v>
      </c>
      <c r="AE101" s="68">
        <v>18.844301000000002</v>
      </c>
      <c r="AF101" s="68">
        <v>18.916855000000002</v>
      </c>
      <c r="AG101" s="68">
        <v>18.977340999999999</v>
      </c>
      <c r="AH101" s="68">
        <v>19.037716</v>
      </c>
      <c r="AI101" s="68">
        <v>19.088861000000001</v>
      </c>
      <c r="AJ101" s="68">
        <v>19.133236</v>
      </c>
      <c r="AK101" s="69">
        <v>9.6710000000000008E-3</v>
      </c>
    </row>
    <row r="102" spans="1:37" ht="15" hidden="1" customHeight="1" x14ac:dyDescent="0.45">
      <c r="A102" s="25" t="s">
        <v>894</v>
      </c>
      <c r="B102" s="67" t="s">
        <v>807</v>
      </c>
      <c r="C102" s="68">
        <v>9.6014269999999993</v>
      </c>
      <c r="D102" s="68">
        <v>9.71767</v>
      </c>
      <c r="E102" s="68">
        <v>9.8370929999999994</v>
      </c>
      <c r="F102" s="68">
        <v>9.9567069999999998</v>
      </c>
      <c r="G102" s="68">
        <v>10.090628000000001</v>
      </c>
      <c r="H102" s="68">
        <v>10.231546</v>
      </c>
      <c r="I102" s="68">
        <v>10.383187</v>
      </c>
      <c r="J102" s="68">
        <v>10.548469000000001</v>
      </c>
      <c r="K102" s="68">
        <v>10.728490000000001</v>
      </c>
      <c r="L102" s="68">
        <v>10.922883000000001</v>
      </c>
      <c r="M102" s="68">
        <v>11.134223</v>
      </c>
      <c r="N102" s="68">
        <v>11.350479999999999</v>
      </c>
      <c r="O102" s="68">
        <v>11.569394000000001</v>
      </c>
      <c r="P102" s="68">
        <v>11.794005</v>
      </c>
      <c r="Q102" s="68">
        <v>12.012195</v>
      </c>
      <c r="R102" s="68">
        <v>12.228463</v>
      </c>
      <c r="S102" s="68">
        <v>12.427379</v>
      </c>
      <c r="T102" s="68">
        <v>12.619116</v>
      </c>
      <c r="U102" s="68">
        <v>12.793673</v>
      </c>
      <c r="V102" s="68">
        <v>12.952105</v>
      </c>
      <c r="W102" s="68">
        <v>13.100519</v>
      </c>
      <c r="X102" s="68">
        <v>13.235575000000001</v>
      </c>
      <c r="Y102" s="68">
        <v>13.367063999999999</v>
      </c>
      <c r="Z102" s="68">
        <v>13.480259999999999</v>
      </c>
      <c r="AA102" s="68">
        <v>13.598210999999999</v>
      </c>
      <c r="AB102" s="68">
        <v>13.702168</v>
      </c>
      <c r="AC102" s="68">
        <v>13.796742</v>
      </c>
      <c r="AD102" s="68">
        <v>13.889860000000001</v>
      </c>
      <c r="AE102" s="68">
        <v>13.983366999999999</v>
      </c>
      <c r="AF102" s="68">
        <v>14.073128000000001</v>
      </c>
      <c r="AG102" s="68">
        <v>14.159492</v>
      </c>
      <c r="AH102" s="68">
        <v>14.249601999999999</v>
      </c>
      <c r="AI102" s="68">
        <v>14.337173</v>
      </c>
      <c r="AJ102" s="68">
        <v>14.421823</v>
      </c>
      <c r="AK102" s="69">
        <v>1.2414E-2</v>
      </c>
    </row>
    <row r="103" spans="1:37" ht="15" hidden="1" customHeight="1" x14ac:dyDescent="0.45">
      <c r="A103" s="25" t="s">
        <v>895</v>
      </c>
      <c r="B103" s="67" t="s">
        <v>338</v>
      </c>
      <c r="C103" s="68">
        <v>8.2869469999999996</v>
      </c>
      <c r="D103" s="68">
        <v>10.987607000000001</v>
      </c>
      <c r="E103" s="68">
        <v>11.542342</v>
      </c>
      <c r="F103" s="68">
        <v>11.776501</v>
      </c>
      <c r="G103" s="68">
        <v>11.955534999999999</v>
      </c>
      <c r="H103" s="68">
        <v>12.099052</v>
      </c>
      <c r="I103" s="68">
        <v>12.222739000000001</v>
      </c>
      <c r="J103" s="68">
        <v>12.345480999999999</v>
      </c>
      <c r="K103" s="68">
        <v>12.479143000000001</v>
      </c>
      <c r="L103" s="68">
        <v>12.63082</v>
      </c>
      <c r="M103" s="68">
        <v>12.802272</v>
      </c>
      <c r="N103" s="68">
        <v>12.956865000000001</v>
      </c>
      <c r="O103" s="68">
        <v>13.107939999999999</v>
      </c>
      <c r="P103" s="68">
        <v>13.256164999999999</v>
      </c>
      <c r="Q103" s="68">
        <v>13.397534</v>
      </c>
      <c r="R103" s="68">
        <v>13.509879</v>
      </c>
      <c r="S103" s="68">
        <v>13.624283999999999</v>
      </c>
      <c r="T103" s="68">
        <v>13.731426000000001</v>
      </c>
      <c r="U103" s="68">
        <v>13.788864999999999</v>
      </c>
      <c r="V103" s="68">
        <v>13.837327</v>
      </c>
      <c r="W103" s="68">
        <v>13.881026</v>
      </c>
      <c r="X103" s="68">
        <v>13.921916</v>
      </c>
      <c r="Y103" s="68">
        <v>13.965261</v>
      </c>
      <c r="Z103" s="68">
        <v>14.011582000000001</v>
      </c>
      <c r="AA103" s="68">
        <v>14.061923999999999</v>
      </c>
      <c r="AB103" s="68">
        <v>14.116355</v>
      </c>
      <c r="AC103" s="68">
        <v>14.174376000000001</v>
      </c>
      <c r="AD103" s="68">
        <v>14.234536</v>
      </c>
      <c r="AE103" s="68">
        <v>14.294591</v>
      </c>
      <c r="AF103" s="68">
        <v>14.351796</v>
      </c>
      <c r="AG103" s="68">
        <v>14.404704000000001</v>
      </c>
      <c r="AH103" s="68">
        <v>14.451931</v>
      </c>
      <c r="AI103" s="68">
        <v>14.49269</v>
      </c>
      <c r="AJ103" s="68">
        <v>14.515891</v>
      </c>
      <c r="AK103" s="69">
        <v>8.7399999999999995E-3</v>
      </c>
    </row>
    <row r="104" spans="1:37" ht="15" hidden="1" customHeight="1" x14ac:dyDescent="0.45">
      <c r="A104" s="25" t="s">
        <v>896</v>
      </c>
      <c r="B104" s="67" t="s">
        <v>810</v>
      </c>
      <c r="C104" s="68">
        <v>9.9827659999999998</v>
      </c>
      <c r="D104" s="68">
        <v>12.832542999999999</v>
      </c>
      <c r="E104" s="68">
        <v>12.434029000000001</v>
      </c>
      <c r="F104" s="68">
        <v>12.302447000000001</v>
      </c>
      <c r="G104" s="68">
        <v>12.282825000000001</v>
      </c>
      <c r="H104" s="68">
        <v>12.297174999999999</v>
      </c>
      <c r="I104" s="68">
        <v>12.331966</v>
      </c>
      <c r="J104" s="68">
        <v>12.390567000000001</v>
      </c>
      <c r="K104" s="68">
        <v>12.477798</v>
      </c>
      <c r="L104" s="68">
        <v>12.592375000000001</v>
      </c>
      <c r="M104" s="68">
        <v>12.730947</v>
      </c>
      <c r="N104" s="68">
        <v>12.857704999999999</v>
      </c>
      <c r="O104" s="68">
        <v>12.98723</v>
      </c>
      <c r="P104" s="68">
        <v>13.117191</v>
      </c>
      <c r="Q104" s="68">
        <v>13.244189</v>
      </c>
      <c r="R104" s="68">
        <v>13.357869000000001</v>
      </c>
      <c r="S104" s="68">
        <v>13.454177</v>
      </c>
      <c r="T104" s="68">
        <v>13.534901</v>
      </c>
      <c r="U104" s="68">
        <v>13.601205</v>
      </c>
      <c r="V104" s="68">
        <v>13.654995</v>
      </c>
      <c r="W104" s="68">
        <v>13.698510000000001</v>
      </c>
      <c r="X104" s="68">
        <v>13.733317</v>
      </c>
      <c r="Y104" s="68">
        <v>13.761582000000001</v>
      </c>
      <c r="Z104" s="68">
        <v>13.785436000000001</v>
      </c>
      <c r="AA104" s="68">
        <v>13.805237</v>
      </c>
      <c r="AB104" s="68">
        <v>13.821066</v>
      </c>
      <c r="AC104" s="68">
        <v>13.833309</v>
      </c>
      <c r="AD104" s="68">
        <v>13.841343999999999</v>
      </c>
      <c r="AE104" s="68">
        <v>13.846902999999999</v>
      </c>
      <c r="AF104" s="68">
        <v>13.850352000000001</v>
      </c>
      <c r="AG104" s="68">
        <v>13.851995000000001</v>
      </c>
      <c r="AH104" s="68">
        <v>13.852275000000001</v>
      </c>
      <c r="AI104" s="68">
        <v>13.851996</v>
      </c>
      <c r="AJ104" s="68">
        <v>13.848711</v>
      </c>
      <c r="AK104" s="69">
        <v>2.3839999999999998E-3</v>
      </c>
    </row>
    <row r="105" spans="1:37" ht="15" hidden="1" customHeight="1" x14ac:dyDescent="0.45">
      <c r="A105" s="25" t="s">
        <v>897</v>
      </c>
      <c r="B105" s="67" t="s">
        <v>812</v>
      </c>
      <c r="C105" s="68">
        <v>9.9940390000000008</v>
      </c>
      <c r="D105" s="68">
        <v>10.060824999999999</v>
      </c>
      <c r="E105" s="68">
        <v>10.126671</v>
      </c>
      <c r="F105" s="68">
        <v>10.195043999999999</v>
      </c>
      <c r="G105" s="68">
        <v>10.286643</v>
      </c>
      <c r="H105" s="68">
        <v>10.385298000000001</v>
      </c>
      <c r="I105" s="68">
        <v>10.495941</v>
      </c>
      <c r="J105" s="68">
        <v>10.620696000000001</v>
      </c>
      <c r="K105" s="68">
        <v>10.764001</v>
      </c>
      <c r="L105" s="68">
        <v>10.926545000000001</v>
      </c>
      <c r="M105" s="68">
        <v>11.104176000000001</v>
      </c>
      <c r="N105" s="68">
        <v>11.279358999999999</v>
      </c>
      <c r="O105" s="68">
        <v>11.459263</v>
      </c>
      <c r="P105" s="68">
        <v>11.646042</v>
      </c>
      <c r="Q105" s="68">
        <v>11.834645</v>
      </c>
      <c r="R105" s="68">
        <v>12.016306999999999</v>
      </c>
      <c r="S105" s="68">
        <v>12.187749999999999</v>
      </c>
      <c r="T105" s="68">
        <v>12.35394</v>
      </c>
      <c r="U105" s="68">
        <v>12.511184999999999</v>
      </c>
      <c r="V105" s="68">
        <v>12.658514</v>
      </c>
      <c r="W105" s="68">
        <v>12.794083000000001</v>
      </c>
      <c r="X105" s="68">
        <v>12.91728</v>
      </c>
      <c r="Y105" s="68">
        <v>13.030379999999999</v>
      </c>
      <c r="Z105" s="68">
        <v>13.134414</v>
      </c>
      <c r="AA105" s="68">
        <v>13.227881999999999</v>
      </c>
      <c r="AB105" s="68">
        <v>13.314416</v>
      </c>
      <c r="AC105" s="68">
        <v>13.390454999999999</v>
      </c>
      <c r="AD105" s="68">
        <v>13.458278999999999</v>
      </c>
      <c r="AE105" s="68">
        <v>13.522811000000001</v>
      </c>
      <c r="AF105" s="68">
        <v>13.586084</v>
      </c>
      <c r="AG105" s="68">
        <v>13.644802</v>
      </c>
      <c r="AH105" s="68">
        <v>13.712543</v>
      </c>
      <c r="AI105" s="68">
        <v>13.778048999999999</v>
      </c>
      <c r="AJ105" s="68">
        <v>13.844063</v>
      </c>
      <c r="AK105" s="69">
        <v>1.0024999999999999E-2</v>
      </c>
    </row>
    <row r="106" spans="1:37" ht="15" hidden="1" customHeight="1" x14ac:dyDescent="0.45">
      <c r="A106" s="25" t="s">
        <v>898</v>
      </c>
      <c r="B106" s="67" t="s">
        <v>814</v>
      </c>
      <c r="C106" s="68">
        <v>24.122917000000001</v>
      </c>
      <c r="D106" s="68">
        <v>26.652425999999998</v>
      </c>
      <c r="E106" s="68">
        <v>26.767748000000001</v>
      </c>
      <c r="F106" s="68">
        <v>26.818933000000001</v>
      </c>
      <c r="G106" s="68">
        <v>26.894276000000001</v>
      </c>
      <c r="H106" s="68">
        <v>26.979792</v>
      </c>
      <c r="I106" s="68">
        <v>27.076112999999999</v>
      </c>
      <c r="J106" s="68">
        <v>27.193625999999998</v>
      </c>
      <c r="K106" s="68">
        <v>27.337215</v>
      </c>
      <c r="L106" s="68">
        <v>27.507925</v>
      </c>
      <c r="M106" s="68">
        <v>27.700205</v>
      </c>
      <c r="N106" s="68">
        <v>27.879494000000001</v>
      </c>
      <c r="O106" s="68">
        <v>28.057480000000002</v>
      </c>
      <c r="P106" s="68">
        <v>28.232068999999999</v>
      </c>
      <c r="Q106" s="68">
        <v>28.397355999999998</v>
      </c>
      <c r="R106" s="68">
        <v>28.546738000000001</v>
      </c>
      <c r="S106" s="68">
        <v>28.67746</v>
      </c>
      <c r="T106" s="68">
        <v>28.789814</v>
      </c>
      <c r="U106" s="68">
        <v>28.884287</v>
      </c>
      <c r="V106" s="68">
        <v>28.962600999999999</v>
      </c>
      <c r="W106" s="68">
        <v>29.029368999999999</v>
      </c>
      <c r="X106" s="68">
        <v>29.086748</v>
      </c>
      <c r="Y106" s="68">
        <v>29.136241999999999</v>
      </c>
      <c r="Z106" s="68">
        <v>29.179107999999999</v>
      </c>
      <c r="AA106" s="68">
        <v>29.220040999999998</v>
      </c>
      <c r="AB106" s="68">
        <v>29.260204000000002</v>
      </c>
      <c r="AC106" s="68">
        <v>29.295480999999999</v>
      </c>
      <c r="AD106" s="68">
        <v>29.327781999999999</v>
      </c>
      <c r="AE106" s="68">
        <v>29.356628000000001</v>
      </c>
      <c r="AF106" s="68">
        <v>29.381595999999998</v>
      </c>
      <c r="AG106" s="68">
        <v>29.402616999999999</v>
      </c>
      <c r="AH106" s="68">
        <v>29.418956999999999</v>
      </c>
      <c r="AI106" s="68">
        <v>29.430889000000001</v>
      </c>
      <c r="AJ106" s="68">
        <v>29.444931</v>
      </c>
      <c r="AK106" s="69">
        <v>3.1189999999999998E-3</v>
      </c>
    </row>
    <row r="107" spans="1:37" ht="15" hidden="1" customHeight="1" x14ac:dyDescent="0.45">
      <c r="A107" s="25" t="s">
        <v>899</v>
      </c>
      <c r="B107" s="67" t="s">
        <v>816</v>
      </c>
      <c r="C107" s="68">
        <v>0</v>
      </c>
      <c r="D107" s="68">
        <v>0</v>
      </c>
      <c r="E107" s="68">
        <v>0</v>
      </c>
      <c r="F107" s="68">
        <v>22.599893999999999</v>
      </c>
      <c r="G107" s="68">
        <v>22.841567999999999</v>
      </c>
      <c r="H107" s="68">
        <v>23.049237999999999</v>
      </c>
      <c r="I107" s="68">
        <v>23.260752</v>
      </c>
      <c r="J107" s="68">
        <v>23.496904000000001</v>
      </c>
      <c r="K107" s="68">
        <v>23.772262999999999</v>
      </c>
      <c r="L107" s="68">
        <v>24.096122999999999</v>
      </c>
      <c r="M107" s="68">
        <v>24.474025999999999</v>
      </c>
      <c r="N107" s="68">
        <v>24.850951999999999</v>
      </c>
      <c r="O107" s="68">
        <v>25.263393000000001</v>
      </c>
      <c r="P107" s="68">
        <v>25.689340999999999</v>
      </c>
      <c r="Q107" s="68">
        <v>26.089093999999999</v>
      </c>
      <c r="R107" s="68">
        <v>26.460054</v>
      </c>
      <c r="S107" s="68">
        <v>26.798435000000001</v>
      </c>
      <c r="T107" s="68">
        <v>27.105059000000001</v>
      </c>
      <c r="U107" s="68">
        <v>27.378250000000001</v>
      </c>
      <c r="V107" s="68">
        <v>27.616935999999999</v>
      </c>
      <c r="W107" s="68">
        <v>27.823532</v>
      </c>
      <c r="X107" s="68">
        <v>28.000360000000001</v>
      </c>
      <c r="Y107" s="68">
        <v>28.156403000000001</v>
      </c>
      <c r="Z107" s="68">
        <v>28.295444</v>
      </c>
      <c r="AA107" s="68">
        <v>28.419750000000001</v>
      </c>
      <c r="AB107" s="68">
        <v>28.531153</v>
      </c>
      <c r="AC107" s="68">
        <v>28.642009999999999</v>
      </c>
      <c r="AD107" s="68">
        <v>28.749234999999999</v>
      </c>
      <c r="AE107" s="68">
        <v>28.850228999999999</v>
      </c>
      <c r="AF107" s="68">
        <v>28.943284999999999</v>
      </c>
      <c r="AG107" s="68">
        <v>29.027384000000001</v>
      </c>
      <c r="AH107" s="68">
        <v>29.101573999999999</v>
      </c>
      <c r="AI107" s="68">
        <v>29.165482999999998</v>
      </c>
      <c r="AJ107" s="68">
        <v>29.216835</v>
      </c>
      <c r="AK107" s="69" t="s">
        <v>552</v>
      </c>
    </row>
    <row r="108" spans="1:37" ht="15" hidden="1" customHeight="1" x14ac:dyDescent="0.45">
      <c r="A108" s="25" t="s">
        <v>900</v>
      </c>
      <c r="B108" s="67" t="s">
        <v>818</v>
      </c>
      <c r="C108" s="68">
        <v>0</v>
      </c>
      <c r="D108" s="68">
        <v>0</v>
      </c>
      <c r="E108" s="68">
        <v>0</v>
      </c>
      <c r="F108" s="68">
        <v>18.040068000000002</v>
      </c>
      <c r="G108" s="68">
        <v>18.233736</v>
      </c>
      <c r="H108" s="68">
        <v>18.351215</v>
      </c>
      <c r="I108" s="68">
        <v>18.455207999999999</v>
      </c>
      <c r="J108" s="68">
        <v>18.568345999999998</v>
      </c>
      <c r="K108" s="68">
        <v>18.702518000000001</v>
      </c>
      <c r="L108" s="68">
        <v>18.863887999999999</v>
      </c>
      <c r="M108" s="68">
        <v>19.057431999999999</v>
      </c>
      <c r="N108" s="68">
        <v>19.238458999999999</v>
      </c>
      <c r="O108" s="68">
        <v>19.431984</v>
      </c>
      <c r="P108" s="68">
        <v>19.630426</v>
      </c>
      <c r="Q108" s="68">
        <v>19.828382000000001</v>
      </c>
      <c r="R108" s="68">
        <v>20.015450999999999</v>
      </c>
      <c r="S108" s="68">
        <v>20.184555</v>
      </c>
      <c r="T108" s="68">
        <v>20.334351000000002</v>
      </c>
      <c r="U108" s="68">
        <v>20.463349999999998</v>
      </c>
      <c r="V108" s="68">
        <v>20.572924</v>
      </c>
      <c r="W108" s="68">
        <v>20.665136</v>
      </c>
      <c r="X108" s="68">
        <v>20.734514000000001</v>
      </c>
      <c r="Y108" s="68">
        <v>20.793478</v>
      </c>
      <c r="Z108" s="68">
        <v>20.845011</v>
      </c>
      <c r="AA108" s="68">
        <v>20.891013999999998</v>
      </c>
      <c r="AB108" s="68">
        <v>20.934035999999999</v>
      </c>
      <c r="AC108" s="68">
        <v>20.980336999999999</v>
      </c>
      <c r="AD108" s="68">
        <v>21.028578</v>
      </c>
      <c r="AE108" s="68">
        <v>21.077604000000001</v>
      </c>
      <c r="AF108" s="68">
        <v>21.126301000000002</v>
      </c>
      <c r="AG108" s="68">
        <v>21.173639000000001</v>
      </c>
      <c r="AH108" s="68">
        <v>21.21847</v>
      </c>
      <c r="AI108" s="68">
        <v>21.258911000000001</v>
      </c>
      <c r="AJ108" s="68">
        <v>21.293333000000001</v>
      </c>
      <c r="AK108" s="69" t="s">
        <v>552</v>
      </c>
    </row>
    <row r="109" spans="1:37" ht="15" hidden="1" customHeight="1" x14ac:dyDescent="0.45">
      <c r="A109" s="25" t="s">
        <v>901</v>
      </c>
      <c r="B109" s="67" t="s">
        <v>820</v>
      </c>
      <c r="C109" s="68">
        <v>0</v>
      </c>
      <c r="D109" s="68">
        <v>0</v>
      </c>
      <c r="E109" s="68">
        <v>0</v>
      </c>
      <c r="F109" s="68">
        <v>0</v>
      </c>
      <c r="G109" s="68">
        <v>0</v>
      </c>
      <c r="H109" s="68">
        <v>0</v>
      </c>
      <c r="I109" s="68">
        <v>0</v>
      </c>
      <c r="J109" s="68">
        <v>0</v>
      </c>
      <c r="K109" s="68">
        <v>0</v>
      </c>
      <c r="L109" s="68">
        <v>0</v>
      </c>
      <c r="M109" s="68">
        <v>0</v>
      </c>
      <c r="N109" s="68">
        <v>0</v>
      </c>
      <c r="O109" s="68">
        <v>0</v>
      </c>
      <c r="P109" s="68">
        <v>0</v>
      </c>
      <c r="Q109" s="68">
        <v>0</v>
      </c>
      <c r="R109" s="68">
        <v>0</v>
      </c>
      <c r="S109" s="68">
        <v>0</v>
      </c>
      <c r="T109" s="68">
        <v>0</v>
      </c>
      <c r="U109" s="68">
        <v>0</v>
      </c>
      <c r="V109" s="68">
        <v>0</v>
      </c>
      <c r="W109" s="68">
        <v>0</v>
      </c>
      <c r="X109" s="68">
        <v>0</v>
      </c>
      <c r="Y109" s="68">
        <v>0</v>
      </c>
      <c r="Z109" s="68">
        <v>0</v>
      </c>
      <c r="AA109" s="68">
        <v>0</v>
      </c>
      <c r="AB109" s="68">
        <v>0</v>
      </c>
      <c r="AC109" s="68">
        <v>0</v>
      </c>
      <c r="AD109" s="68">
        <v>0</v>
      </c>
      <c r="AE109" s="68">
        <v>0</v>
      </c>
      <c r="AF109" s="68">
        <v>0</v>
      </c>
      <c r="AG109" s="68">
        <v>0</v>
      </c>
      <c r="AH109" s="68">
        <v>0</v>
      </c>
      <c r="AI109" s="68">
        <v>0</v>
      </c>
      <c r="AJ109" s="68">
        <v>0</v>
      </c>
      <c r="AK109" s="69" t="s">
        <v>552</v>
      </c>
    </row>
    <row r="110" spans="1:37" ht="15" hidden="1" customHeight="1" x14ac:dyDescent="0.45">
      <c r="A110" s="25" t="s">
        <v>902</v>
      </c>
      <c r="B110" s="67" t="s">
        <v>903</v>
      </c>
      <c r="C110" s="68">
        <v>12.598932</v>
      </c>
      <c r="D110" s="68">
        <v>12.782128</v>
      </c>
      <c r="E110" s="68">
        <v>12.963616</v>
      </c>
      <c r="F110" s="68">
        <v>13.132332</v>
      </c>
      <c r="G110" s="68">
        <v>13.305673000000001</v>
      </c>
      <c r="H110" s="68">
        <v>13.479850000000001</v>
      </c>
      <c r="I110" s="68">
        <v>13.663152999999999</v>
      </c>
      <c r="J110" s="68">
        <v>13.861443</v>
      </c>
      <c r="K110" s="68">
        <v>14.078727000000001</v>
      </c>
      <c r="L110" s="68">
        <v>14.313669000000001</v>
      </c>
      <c r="M110" s="68">
        <v>14.564931</v>
      </c>
      <c r="N110" s="68">
        <v>14.813034999999999</v>
      </c>
      <c r="O110" s="68">
        <v>15.051657000000001</v>
      </c>
      <c r="P110" s="68">
        <v>15.282897999999999</v>
      </c>
      <c r="Q110" s="68">
        <v>15.495222999999999</v>
      </c>
      <c r="R110" s="68">
        <v>15.692190999999999</v>
      </c>
      <c r="S110" s="68">
        <v>15.871121</v>
      </c>
      <c r="T110" s="68">
        <v>16.033369</v>
      </c>
      <c r="U110" s="68">
        <v>16.17136</v>
      </c>
      <c r="V110" s="68">
        <v>16.295953999999998</v>
      </c>
      <c r="W110" s="68">
        <v>16.411636000000001</v>
      </c>
      <c r="X110" s="68">
        <v>16.519265999999998</v>
      </c>
      <c r="Y110" s="68">
        <v>16.624286999999999</v>
      </c>
      <c r="Z110" s="68">
        <v>16.714361</v>
      </c>
      <c r="AA110" s="68">
        <v>16.808706000000001</v>
      </c>
      <c r="AB110" s="68">
        <v>16.890391999999999</v>
      </c>
      <c r="AC110" s="68">
        <v>16.961144999999998</v>
      </c>
      <c r="AD110" s="68">
        <v>17.030272</v>
      </c>
      <c r="AE110" s="68">
        <v>17.098772</v>
      </c>
      <c r="AF110" s="68">
        <v>17.158688999999999</v>
      </c>
      <c r="AG110" s="68">
        <v>17.209537999999998</v>
      </c>
      <c r="AH110" s="68">
        <v>17.261752999999999</v>
      </c>
      <c r="AI110" s="68">
        <v>17.307829000000002</v>
      </c>
      <c r="AJ110" s="68">
        <v>17.348801000000002</v>
      </c>
      <c r="AK110" s="69">
        <v>9.5919999999999998E-3</v>
      </c>
    </row>
    <row r="111" spans="1:37" ht="15" hidden="1" customHeight="1" x14ac:dyDescent="0.35">
      <c r="B111" s="64" t="s">
        <v>823</v>
      </c>
    </row>
    <row r="112" spans="1:37" ht="15" hidden="1" customHeight="1" x14ac:dyDescent="0.45">
      <c r="A112" s="25" t="s">
        <v>904</v>
      </c>
      <c r="B112" s="67" t="s">
        <v>805</v>
      </c>
      <c r="C112" s="68">
        <v>8.6860590000000002</v>
      </c>
      <c r="D112" s="68">
        <v>8.7869030000000006</v>
      </c>
      <c r="E112" s="68">
        <v>8.8895850000000003</v>
      </c>
      <c r="F112" s="68">
        <v>8.9812899999999996</v>
      </c>
      <c r="G112" s="68">
        <v>9.0932250000000003</v>
      </c>
      <c r="H112" s="68">
        <v>9.2231509999999997</v>
      </c>
      <c r="I112" s="68">
        <v>9.3645010000000006</v>
      </c>
      <c r="J112" s="68">
        <v>9.5178019999999997</v>
      </c>
      <c r="K112" s="68">
        <v>9.6867710000000002</v>
      </c>
      <c r="L112" s="68">
        <v>9.8718160000000008</v>
      </c>
      <c r="M112" s="68">
        <v>10.07179</v>
      </c>
      <c r="N112" s="68">
        <v>10.273840999999999</v>
      </c>
      <c r="O112" s="68">
        <v>10.484374000000001</v>
      </c>
      <c r="P112" s="68">
        <v>10.711292</v>
      </c>
      <c r="Q112" s="68">
        <v>10.939629</v>
      </c>
      <c r="R112" s="68">
        <v>11.171761</v>
      </c>
      <c r="S112" s="68">
        <v>11.394748</v>
      </c>
      <c r="T112" s="68">
        <v>11.600474</v>
      </c>
      <c r="U112" s="68">
        <v>11.779544</v>
      </c>
      <c r="V112" s="68">
        <v>11.938135000000001</v>
      </c>
      <c r="W112" s="68">
        <v>12.081016</v>
      </c>
      <c r="X112" s="68">
        <v>12.212122000000001</v>
      </c>
      <c r="Y112" s="68">
        <v>12.333235999999999</v>
      </c>
      <c r="Z112" s="68">
        <v>12.447678</v>
      </c>
      <c r="AA112" s="68">
        <v>12.556713</v>
      </c>
      <c r="AB112" s="68">
        <v>12.640465000000001</v>
      </c>
      <c r="AC112" s="68">
        <v>12.704724000000001</v>
      </c>
      <c r="AD112" s="68">
        <v>12.759153</v>
      </c>
      <c r="AE112" s="68">
        <v>12.815148000000001</v>
      </c>
      <c r="AF112" s="68">
        <v>12.858713</v>
      </c>
      <c r="AG112" s="68">
        <v>12.893592999999999</v>
      </c>
      <c r="AH112" s="68">
        <v>12.926795</v>
      </c>
      <c r="AI112" s="68">
        <v>12.957720999999999</v>
      </c>
      <c r="AJ112" s="68">
        <v>12.983867999999999</v>
      </c>
      <c r="AK112" s="69">
        <v>1.2276E-2</v>
      </c>
    </row>
    <row r="113" spans="1:37" ht="15" hidden="1" customHeight="1" x14ac:dyDescent="0.45">
      <c r="A113" s="25" t="s">
        <v>905</v>
      </c>
      <c r="B113" s="67" t="s">
        <v>807</v>
      </c>
      <c r="C113" s="68">
        <v>6.4736079999999996</v>
      </c>
      <c r="D113" s="68">
        <v>6.5150110000000003</v>
      </c>
      <c r="E113" s="68">
        <v>6.5592040000000003</v>
      </c>
      <c r="F113" s="68">
        <v>6.6010600000000004</v>
      </c>
      <c r="G113" s="68">
        <v>6.65496</v>
      </c>
      <c r="H113" s="68">
        <v>6.7188980000000003</v>
      </c>
      <c r="I113" s="68">
        <v>6.7895390000000004</v>
      </c>
      <c r="J113" s="68">
        <v>6.8667509999999998</v>
      </c>
      <c r="K113" s="68">
        <v>6.9558479999999996</v>
      </c>
      <c r="L113" s="68">
        <v>7.0533229999999998</v>
      </c>
      <c r="M113" s="68">
        <v>7.1620410000000003</v>
      </c>
      <c r="N113" s="68">
        <v>7.2739690000000001</v>
      </c>
      <c r="O113" s="68">
        <v>7.3886570000000003</v>
      </c>
      <c r="P113" s="68">
        <v>7.5212570000000003</v>
      </c>
      <c r="Q113" s="68">
        <v>7.6483109999999996</v>
      </c>
      <c r="R113" s="68">
        <v>7.7863340000000001</v>
      </c>
      <c r="S113" s="68">
        <v>7.922695</v>
      </c>
      <c r="T113" s="68">
        <v>8.040616</v>
      </c>
      <c r="U113" s="68">
        <v>8.1531649999999996</v>
      </c>
      <c r="V113" s="68">
        <v>8.2533469999999998</v>
      </c>
      <c r="W113" s="68">
        <v>8.3518340000000002</v>
      </c>
      <c r="X113" s="68">
        <v>8.4312149999999999</v>
      </c>
      <c r="Y113" s="68">
        <v>8.5204579999999996</v>
      </c>
      <c r="Z113" s="68">
        <v>8.5969569999999997</v>
      </c>
      <c r="AA113" s="68">
        <v>8.6709750000000003</v>
      </c>
      <c r="AB113" s="68">
        <v>8.7305449999999993</v>
      </c>
      <c r="AC113" s="68">
        <v>8.7761669999999992</v>
      </c>
      <c r="AD113" s="68">
        <v>8.82348</v>
      </c>
      <c r="AE113" s="68">
        <v>8.8694869999999995</v>
      </c>
      <c r="AF113" s="68">
        <v>8.9113249999999997</v>
      </c>
      <c r="AG113" s="68">
        <v>8.9501589999999993</v>
      </c>
      <c r="AH113" s="68">
        <v>8.9817090000000004</v>
      </c>
      <c r="AI113" s="68">
        <v>9.0221610000000005</v>
      </c>
      <c r="AJ113" s="68">
        <v>9.0532719999999998</v>
      </c>
      <c r="AK113" s="69">
        <v>1.0335E-2</v>
      </c>
    </row>
    <row r="114" spans="1:37" ht="15" hidden="1" customHeight="1" x14ac:dyDescent="0.45">
      <c r="A114" s="25" t="s">
        <v>906</v>
      </c>
      <c r="B114" s="67" t="s">
        <v>338</v>
      </c>
      <c r="C114" s="68">
        <v>6.6388829999999999</v>
      </c>
      <c r="D114" s="68">
        <v>6.7218200000000001</v>
      </c>
      <c r="E114" s="68">
        <v>6.7760530000000001</v>
      </c>
      <c r="F114" s="68">
        <v>6.8236039999999996</v>
      </c>
      <c r="G114" s="68">
        <v>6.8871770000000003</v>
      </c>
      <c r="H114" s="68">
        <v>6.9620699999999998</v>
      </c>
      <c r="I114" s="68">
        <v>7.0454819999999998</v>
      </c>
      <c r="J114" s="68">
        <v>7.1393880000000003</v>
      </c>
      <c r="K114" s="68">
        <v>7.2459350000000002</v>
      </c>
      <c r="L114" s="68">
        <v>7.3667759999999998</v>
      </c>
      <c r="M114" s="68">
        <v>7.4965010000000003</v>
      </c>
      <c r="N114" s="68">
        <v>7.6391099999999996</v>
      </c>
      <c r="O114" s="68">
        <v>7.7857979999999998</v>
      </c>
      <c r="P114" s="68">
        <v>7.9476069999999996</v>
      </c>
      <c r="Q114" s="68">
        <v>8.1177119999999992</v>
      </c>
      <c r="R114" s="68">
        <v>8.265765</v>
      </c>
      <c r="S114" s="68">
        <v>8.4150600000000004</v>
      </c>
      <c r="T114" s="68">
        <v>8.5584019999999992</v>
      </c>
      <c r="U114" s="68">
        <v>8.6788109999999996</v>
      </c>
      <c r="V114" s="68">
        <v>8.7845340000000007</v>
      </c>
      <c r="W114" s="68">
        <v>8.8760999999999992</v>
      </c>
      <c r="X114" s="68">
        <v>8.9546790000000005</v>
      </c>
      <c r="Y114" s="68">
        <v>9.0216619999999992</v>
      </c>
      <c r="Z114" s="68">
        <v>9.0784479999999999</v>
      </c>
      <c r="AA114" s="68">
        <v>9.1264389999999995</v>
      </c>
      <c r="AB114" s="68">
        <v>9.1673270000000002</v>
      </c>
      <c r="AC114" s="68">
        <v>9.2025059999999996</v>
      </c>
      <c r="AD114" s="68">
        <v>9.2329650000000001</v>
      </c>
      <c r="AE114" s="68">
        <v>9.2596290000000003</v>
      </c>
      <c r="AF114" s="68">
        <v>9.2830720000000007</v>
      </c>
      <c r="AG114" s="68">
        <v>9.2651310000000002</v>
      </c>
      <c r="AH114" s="68">
        <v>9.3285660000000004</v>
      </c>
      <c r="AI114" s="68">
        <v>9.3522759999999998</v>
      </c>
      <c r="AJ114" s="68">
        <v>9.3674959999999992</v>
      </c>
      <c r="AK114" s="69">
        <v>1.0425E-2</v>
      </c>
    </row>
    <row r="115" spans="1:37" ht="15" hidden="1" customHeight="1" x14ac:dyDescent="0.45">
      <c r="A115" s="25" t="s">
        <v>907</v>
      </c>
      <c r="B115" s="67" t="s">
        <v>810</v>
      </c>
      <c r="C115" s="68">
        <v>6.2828989999999996</v>
      </c>
      <c r="D115" s="68">
        <v>6.4828049999999999</v>
      </c>
      <c r="E115" s="68">
        <v>6.6098670000000004</v>
      </c>
      <c r="F115" s="68">
        <v>6.7005590000000002</v>
      </c>
      <c r="G115" s="68">
        <v>6.8038889999999999</v>
      </c>
      <c r="H115" s="68">
        <v>6.9099310000000003</v>
      </c>
      <c r="I115" s="68">
        <v>7.0172819999999998</v>
      </c>
      <c r="J115" s="68">
        <v>7.1307369999999999</v>
      </c>
      <c r="K115" s="68">
        <v>7.2555540000000001</v>
      </c>
      <c r="L115" s="68">
        <v>7.3921729999999997</v>
      </c>
      <c r="M115" s="68">
        <v>7.5385429999999998</v>
      </c>
      <c r="N115" s="68">
        <v>7.680885</v>
      </c>
      <c r="O115" s="68">
        <v>7.8306990000000001</v>
      </c>
      <c r="P115" s="68">
        <v>7.9904979999999997</v>
      </c>
      <c r="Q115" s="68">
        <v>8.1556890000000006</v>
      </c>
      <c r="R115" s="68">
        <v>8.316459</v>
      </c>
      <c r="S115" s="68">
        <v>8.4698650000000004</v>
      </c>
      <c r="T115" s="68">
        <v>8.609909</v>
      </c>
      <c r="U115" s="68">
        <v>8.7412240000000008</v>
      </c>
      <c r="V115" s="68">
        <v>8.8558350000000008</v>
      </c>
      <c r="W115" s="68">
        <v>8.9591480000000008</v>
      </c>
      <c r="X115" s="68">
        <v>9.0440290000000001</v>
      </c>
      <c r="Y115" s="68">
        <v>9.1096649999999997</v>
      </c>
      <c r="Z115" s="68">
        <v>9.1785929999999993</v>
      </c>
      <c r="AA115" s="68">
        <v>9.2183139999999995</v>
      </c>
      <c r="AB115" s="68">
        <v>9.2690239999999999</v>
      </c>
      <c r="AC115" s="68">
        <v>9.3212320000000002</v>
      </c>
      <c r="AD115" s="68">
        <v>9.3562779999999997</v>
      </c>
      <c r="AE115" s="68">
        <v>9.3815249999999999</v>
      </c>
      <c r="AF115" s="68">
        <v>9.408417</v>
      </c>
      <c r="AG115" s="68">
        <v>9.4364609999999995</v>
      </c>
      <c r="AH115" s="68">
        <v>9.461957</v>
      </c>
      <c r="AI115" s="68">
        <v>9.4825470000000003</v>
      </c>
      <c r="AJ115" s="68">
        <v>9.4908099999999997</v>
      </c>
      <c r="AK115" s="69">
        <v>1.1983000000000001E-2</v>
      </c>
    </row>
    <row r="116" spans="1:37" ht="15" hidden="1" customHeight="1" x14ac:dyDescent="0.45">
      <c r="A116" s="25" t="s">
        <v>908</v>
      </c>
      <c r="B116" s="67" t="s">
        <v>812</v>
      </c>
      <c r="C116" s="68">
        <v>7.0913120000000003</v>
      </c>
      <c r="D116" s="68">
        <v>7.0633049999999997</v>
      </c>
      <c r="E116" s="68">
        <v>7.0465939999999998</v>
      </c>
      <c r="F116" s="68">
        <v>7.0404660000000003</v>
      </c>
      <c r="G116" s="68">
        <v>7.068486</v>
      </c>
      <c r="H116" s="68">
        <v>7.1109660000000003</v>
      </c>
      <c r="I116" s="68">
        <v>7.1651020000000001</v>
      </c>
      <c r="J116" s="68">
        <v>7.231236</v>
      </c>
      <c r="K116" s="68">
        <v>7.3118790000000002</v>
      </c>
      <c r="L116" s="68">
        <v>7.3792020000000003</v>
      </c>
      <c r="M116" s="68">
        <v>7.4803790000000001</v>
      </c>
      <c r="N116" s="68">
        <v>7.580819</v>
      </c>
      <c r="O116" s="68">
        <v>7.6908519999999996</v>
      </c>
      <c r="P116" s="68">
        <v>7.8082880000000001</v>
      </c>
      <c r="Q116" s="68">
        <v>7.933395</v>
      </c>
      <c r="R116" s="68">
        <v>8.0574410000000007</v>
      </c>
      <c r="S116" s="68">
        <v>8.1764530000000004</v>
      </c>
      <c r="T116" s="68">
        <v>8.2794709999999991</v>
      </c>
      <c r="U116" s="68">
        <v>8.3725919999999991</v>
      </c>
      <c r="V116" s="68">
        <v>8.4559080000000009</v>
      </c>
      <c r="W116" s="68">
        <v>8.531936</v>
      </c>
      <c r="X116" s="68">
        <v>8.6009170000000008</v>
      </c>
      <c r="Y116" s="68">
        <v>8.6925950000000007</v>
      </c>
      <c r="Z116" s="68">
        <v>8.7087850000000007</v>
      </c>
      <c r="AA116" s="68">
        <v>8.7551249999999996</v>
      </c>
      <c r="AB116" s="68">
        <v>8.8056789999999996</v>
      </c>
      <c r="AC116" s="68">
        <v>8.8457709999999992</v>
      </c>
      <c r="AD116" s="68">
        <v>8.884563</v>
      </c>
      <c r="AE116" s="68">
        <v>8.9190280000000008</v>
      </c>
      <c r="AF116" s="68">
        <v>8.9492499999999993</v>
      </c>
      <c r="AG116" s="68">
        <v>8.9863529999999994</v>
      </c>
      <c r="AH116" s="68">
        <v>9.0174479999999999</v>
      </c>
      <c r="AI116" s="68">
        <v>9.0445019999999996</v>
      </c>
      <c r="AJ116" s="68">
        <v>9.0714860000000002</v>
      </c>
      <c r="AK116" s="69">
        <v>7.8499999999999993E-3</v>
      </c>
    </row>
    <row r="117" spans="1:37" ht="15" hidden="1" customHeight="1" x14ac:dyDescent="0.45">
      <c r="A117" s="25" t="s">
        <v>909</v>
      </c>
      <c r="B117" s="67" t="s">
        <v>814</v>
      </c>
      <c r="C117" s="68">
        <v>0</v>
      </c>
      <c r="D117" s="68">
        <v>16.871030999999999</v>
      </c>
      <c r="E117" s="68">
        <v>16.932257</v>
      </c>
      <c r="F117" s="68">
        <v>16.969899999999999</v>
      </c>
      <c r="G117" s="68">
        <v>17.119160000000001</v>
      </c>
      <c r="H117" s="68">
        <v>17.268924999999999</v>
      </c>
      <c r="I117" s="68">
        <v>17.425732</v>
      </c>
      <c r="J117" s="68">
        <v>17.606255999999998</v>
      </c>
      <c r="K117" s="68">
        <v>17.820512999999998</v>
      </c>
      <c r="L117" s="68">
        <v>18.071463000000001</v>
      </c>
      <c r="M117" s="68">
        <v>18.351811999999999</v>
      </c>
      <c r="N117" s="68">
        <v>18.616129000000001</v>
      </c>
      <c r="O117" s="68">
        <v>18.906635000000001</v>
      </c>
      <c r="P117" s="68">
        <v>19.214297999999999</v>
      </c>
      <c r="Q117" s="68">
        <v>19.529589000000001</v>
      </c>
      <c r="R117" s="68">
        <v>19.837092999999999</v>
      </c>
      <c r="S117" s="68">
        <v>20.121521000000001</v>
      </c>
      <c r="T117" s="68">
        <v>20.377455000000001</v>
      </c>
      <c r="U117" s="68">
        <v>20.601472999999999</v>
      </c>
      <c r="V117" s="68">
        <v>20.793434000000001</v>
      </c>
      <c r="W117" s="68">
        <v>20.971433999999999</v>
      </c>
      <c r="X117" s="68">
        <v>21.128011999999998</v>
      </c>
      <c r="Y117" s="68">
        <v>21.264067000000001</v>
      </c>
      <c r="Z117" s="68">
        <v>21.380669000000001</v>
      </c>
      <c r="AA117" s="68">
        <v>21.482800999999998</v>
      </c>
      <c r="AB117" s="68">
        <v>21.571856</v>
      </c>
      <c r="AC117" s="68">
        <v>21.6495</v>
      </c>
      <c r="AD117" s="68">
        <v>21.717184</v>
      </c>
      <c r="AE117" s="68">
        <v>21.776337000000002</v>
      </c>
      <c r="AF117" s="68">
        <v>21.827829000000001</v>
      </c>
      <c r="AG117" s="68">
        <v>21.873947000000001</v>
      </c>
      <c r="AH117" s="68">
        <v>21.914010999999999</v>
      </c>
      <c r="AI117" s="68">
        <v>21.949660999999999</v>
      </c>
      <c r="AJ117" s="68">
        <v>22.032518</v>
      </c>
      <c r="AK117" s="69">
        <v>8.3759999999999998E-3</v>
      </c>
    </row>
    <row r="118" spans="1:37" ht="15" hidden="1" customHeight="1" x14ac:dyDescent="0.45">
      <c r="A118" s="25" t="s">
        <v>910</v>
      </c>
      <c r="B118" s="67" t="s">
        <v>816</v>
      </c>
      <c r="C118" s="68">
        <v>0</v>
      </c>
      <c r="D118" s="68">
        <v>14.113035999999999</v>
      </c>
      <c r="E118" s="68">
        <v>14.268746999999999</v>
      </c>
      <c r="F118" s="68">
        <v>14.357277</v>
      </c>
      <c r="G118" s="68">
        <v>14.54006</v>
      </c>
      <c r="H118" s="68">
        <v>14.743936</v>
      </c>
      <c r="I118" s="68">
        <v>14.969958</v>
      </c>
      <c r="J118" s="68">
        <v>15.210196</v>
      </c>
      <c r="K118" s="68">
        <v>15.469037999999999</v>
      </c>
      <c r="L118" s="68">
        <v>15.747517999999999</v>
      </c>
      <c r="M118" s="68">
        <v>16.04954</v>
      </c>
      <c r="N118" s="68">
        <v>16.326741999999999</v>
      </c>
      <c r="O118" s="68">
        <v>16.616674</v>
      </c>
      <c r="P118" s="68">
        <v>16.914818</v>
      </c>
      <c r="Q118" s="68">
        <v>17.21443</v>
      </c>
      <c r="R118" s="68">
        <v>17.500295999999999</v>
      </c>
      <c r="S118" s="68">
        <v>17.746023000000001</v>
      </c>
      <c r="T118" s="68">
        <v>17.971668000000001</v>
      </c>
      <c r="U118" s="68">
        <v>18.170565</v>
      </c>
      <c r="V118" s="68">
        <v>18.348354</v>
      </c>
      <c r="W118" s="68">
        <v>18.521229000000002</v>
      </c>
      <c r="X118" s="68">
        <v>18.678902000000001</v>
      </c>
      <c r="Y118" s="68">
        <v>18.822123000000001</v>
      </c>
      <c r="Z118" s="68">
        <v>18.951221</v>
      </c>
      <c r="AA118" s="68">
        <v>19.06991</v>
      </c>
      <c r="AB118" s="68">
        <v>19.178175</v>
      </c>
      <c r="AC118" s="68">
        <v>19.276812</v>
      </c>
      <c r="AD118" s="68">
        <v>19.366230000000002</v>
      </c>
      <c r="AE118" s="68">
        <v>19.447140000000001</v>
      </c>
      <c r="AF118" s="68">
        <v>19.519452999999999</v>
      </c>
      <c r="AG118" s="68">
        <v>19.584883000000001</v>
      </c>
      <c r="AH118" s="68">
        <v>19.642558999999999</v>
      </c>
      <c r="AI118" s="68">
        <v>19.693567000000002</v>
      </c>
      <c r="AJ118" s="68">
        <v>19.784672</v>
      </c>
      <c r="AK118" s="69">
        <v>1.0612E-2</v>
      </c>
    </row>
    <row r="119" spans="1:37" ht="15" hidden="1" customHeight="1" x14ac:dyDescent="0.45">
      <c r="A119" s="25" t="s">
        <v>911</v>
      </c>
      <c r="B119" s="67" t="s">
        <v>818</v>
      </c>
      <c r="C119" s="68">
        <v>0</v>
      </c>
      <c r="D119" s="68">
        <v>10.272853</v>
      </c>
      <c r="E119" s="68">
        <v>10.332221000000001</v>
      </c>
      <c r="F119" s="68">
        <v>10.368864</v>
      </c>
      <c r="G119" s="68">
        <v>10.477503</v>
      </c>
      <c r="H119" s="68">
        <v>10.595439000000001</v>
      </c>
      <c r="I119" s="68">
        <v>10.724684</v>
      </c>
      <c r="J119" s="68">
        <v>10.871342</v>
      </c>
      <c r="K119" s="68">
        <v>11.041665999999999</v>
      </c>
      <c r="L119" s="68">
        <v>11.2339</v>
      </c>
      <c r="M119" s="68">
        <v>11.447547</v>
      </c>
      <c r="N119" s="68">
        <v>11.646661</v>
      </c>
      <c r="O119" s="68">
        <v>11.859256</v>
      </c>
      <c r="P119" s="68">
        <v>12.079526</v>
      </c>
      <c r="Q119" s="68">
        <v>12.302498</v>
      </c>
      <c r="R119" s="68">
        <v>12.518579000000001</v>
      </c>
      <c r="S119" s="68">
        <v>12.718557000000001</v>
      </c>
      <c r="T119" s="68">
        <v>12.898820000000001</v>
      </c>
      <c r="U119" s="68">
        <v>13.055965</v>
      </c>
      <c r="V119" s="68">
        <v>13.190538</v>
      </c>
      <c r="W119" s="68">
        <v>13.316005000000001</v>
      </c>
      <c r="X119" s="68">
        <v>13.426500000000001</v>
      </c>
      <c r="Y119" s="68">
        <v>13.522565999999999</v>
      </c>
      <c r="Z119" s="68">
        <v>13.604988000000001</v>
      </c>
      <c r="AA119" s="68">
        <v>13.677267000000001</v>
      </c>
      <c r="AB119" s="68">
        <v>13.740302</v>
      </c>
      <c r="AC119" s="68">
        <v>13.795292999999999</v>
      </c>
      <c r="AD119" s="68">
        <v>13.843267000000001</v>
      </c>
      <c r="AE119" s="68">
        <v>13.885284</v>
      </c>
      <c r="AF119" s="68">
        <v>13.921844</v>
      </c>
      <c r="AG119" s="68">
        <v>13.954495</v>
      </c>
      <c r="AH119" s="68">
        <v>13.983255</v>
      </c>
      <c r="AI119" s="68">
        <v>14.008754</v>
      </c>
      <c r="AJ119" s="68">
        <v>14.064109</v>
      </c>
      <c r="AK119" s="69">
        <v>9.8650000000000005E-3</v>
      </c>
    </row>
    <row r="120" spans="1:37" ht="15" hidden="1" customHeight="1" x14ac:dyDescent="0.45">
      <c r="A120" s="25" t="s">
        <v>912</v>
      </c>
      <c r="B120" s="67" t="s">
        <v>820</v>
      </c>
      <c r="C120" s="68">
        <v>0</v>
      </c>
      <c r="D120" s="68">
        <v>11.520417999999999</v>
      </c>
      <c r="E120" s="68">
        <v>11.520415</v>
      </c>
      <c r="F120" s="68">
        <v>11.520415</v>
      </c>
      <c r="G120" s="68">
        <v>11.520415</v>
      </c>
      <c r="H120" s="68">
        <v>11.520416000000001</v>
      </c>
      <c r="I120" s="68">
        <v>11.520417999999999</v>
      </c>
      <c r="J120" s="68">
        <v>11.520415</v>
      </c>
      <c r="K120" s="68">
        <v>11.520414000000001</v>
      </c>
      <c r="L120" s="68">
        <v>11.520415</v>
      </c>
      <c r="M120" s="68">
        <v>11.520415</v>
      </c>
      <c r="N120" s="68">
        <v>11.520415</v>
      </c>
      <c r="O120" s="68">
        <v>11.520415</v>
      </c>
      <c r="P120" s="68">
        <v>11.520414000000001</v>
      </c>
      <c r="Q120" s="68">
        <v>11.520415</v>
      </c>
      <c r="R120" s="68">
        <v>11.520414000000001</v>
      </c>
      <c r="S120" s="68">
        <v>11.520413</v>
      </c>
      <c r="T120" s="68">
        <v>11.520415</v>
      </c>
      <c r="U120" s="68">
        <v>11.520414000000001</v>
      </c>
      <c r="V120" s="68">
        <v>11.520412</v>
      </c>
      <c r="W120" s="68">
        <v>11.520413</v>
      </c>
      <c r="X120" s="68">
        <v>11.520413</v>
      </c>
      <c r="Y120" s="68">
        <v>11.520414000000001</v>
      </c>
      <c r="Z120" s="68">
        <v>11.520417999999999</v>
      </c>
      <c r="AA120" s="68">
        <v>11.520415</v>
      </c>
      <c r="AB120" s="68">
        <v>11.520415</v>
      </c>
      <c r="AC120" s="68">
        <v>11.520413</v>
      </c>
      <c r="AD120" s="68">
        <v>11.520414000000001</v>
      </c>
      <c r="AE120" s="68">
        <v>11.520413</v>
      </c>
      <c r="AF120" s="68">
        <v>11.520416000000001</v>
      </c>
      <c r="AG120" s="68">
        <v>11.520414000000001</v>
      </c>
      <c r="AH120" s="68">
        <v>11.520414000000001</v>
      </c>
      <c r="AI120" s="68">
        <v>11.520419</v>
      </c>
      <c r="AJ120" s="68">
        <v>11.547280000000001</v>
      </c>
      <c r="AK120" s="69">
        <v>7.2999999999999999E-5</v>
      </c>
    </row>
    <row r="121" spans="1:37" ht="15" hidden="1" customHeight="1" x14ac:dyDescent="0.45">
      <c r="A121" s="25" t="s">
        <v>913</v>
      </c>
      <c r="B121" s="67" t="s">
        <v>914</v>
      </c>
      <c r="C121" s="68">
        <v>7.8311159999999997</v>
      </c>
      <c r="D121" s="68">
        <v>7.9206899999999996</v>
      </c>
      <c r="E121" s="68">
        <v>8.0115409999999994</v>
      </c>
      <c r="F121" s="68">
        <v>8.092238</v>
      </c>
      <c r="G121" s="68">
        <v>8.1895609999999994</v>
      </c>
      <c r="H121" s="68">
        <v>8.3026490000000006</v>
      </c>
      <c r="I121" s="68">
        <v>8.4238210000000002</v>
      </c>
      <c r="J121" s="68">
        <v>8.5509950000000003</v>
      </c>
      <c r="K121" s="68">
        <v>8.6939019999999996</v>
      </c>
      <c r="L121" s="68">
        <v>8.8470479999999991</v>
      </c>
      <c r="M121" s="68">
        <v>9.0153879999999997</v>
      </c>
      <c r="N121" s="68">
        <v>9.1847849999999998</v>
      </c>
      <c r="O121" s="68">
        <v>9.3562480000000008</v>
      </c>
      <c r="P121" s="68">
        <v>9.5503009999999993</v>
      </c>
      <c r="Q121" s="68">
        <v>9.7371870000000005</v>
      </c>
      <c r="R121" s="68">
        <v>9.9350330000000007</v>
      </c>
      <c r="S121" s="68">
        <v>10.127514</v>
      </c>
      <c r="T121" s="68">
        <v>10.297983</v>
      </c>
      <c r="U121" s="68">
        <v>10.453626</v>
      </c>
      <c r="V121" s="68">
        <v>10.590752999999999</v>
      </c>
      <c r="W121" s="68">
        <v>10.720447999999999</v>
      </c>
      <c r="X121" s="68">
        <v>10.830572</v>
      </c>
      <c r="Y121" s="68">
        <v>10.944400999999999</v>
      </c>
      <c r="Z121" s="68">
        <v>11.045985999999999</v>
      </c>
      <c r="AA121" s="68">
        <v>11.143630999999999</v>
      </c>
      <c r="AB121" s="68">
        <v>11.220775</v>
      </c>
      <c r="AC121" s="68">
        <v>11.280127999999999</v>
      </c>
      <c r="AD121" s="68">
        <v>11.33666</v>
      </c>
      <c r="AE121" s="68">
        <v>11.393148999999999</v>
      </c>
      <c r="AF121" s="68">
        <v>11.441409999999999</v>
      </c>
      <c r="AG121" s="68">
        <v>11.483623</v>
      </c>
      <c r="AH121" s="68">
        <v>11.520587000000001</v>
      </c>
      <c r="AI121" s="68">
        <v>11.562761</v>
      </c>
      <c r="AJ121" s="68">
        <v>11.596318</v>
      </c>
      <c r="AK121" s="69">
        <v>1.1984E-2</v>
      </c>
    </row>
    <row r="122" spans="1:37" ht="15" hidden="1" customHeight="1" x14ac:dyDescent="0.35">
      <c r="B122" s="64" t="s">
        <v>835</v>
      </c>
    </row>
    <row r="123" spans="1:37" ht="15" hidden="1" customHeight="1" x14ac:dyDescent="0.45">
      <c r="A123" s="25" t="s">
        <v>915</v>
      </c>
      <c r="B123" s="67" t="s">
        <v>805</v>
      </c>
      <c r="C123" s="68">
        <v>6.1509229999999997</v>
      </c>
      <c r="D123" s="68">
        <v>6.2388180000000002</v>
      </c>
      <c r="E123" s="68">
        <v>6.3280320000000003</v>
      </c>
      <c r="F123" s="68">
        <v>6.4095779999999998</v>
      </c>
      <c r="G123" s="68">
        <v>6.4868420000000002</v>
      </c>
      <c r="H123" s="68">
        <v>6.5699699999999996</v>
      </c>
      <c r="I123" s="68">
        <v>6.6558529999999996</v>
      </c>
      <c r="J123" s="68">
        <v>6.7466030000000003</v>
      </c>
      <c r="K123" s="68">
        <v>6.8458119999999996</v>
      </c>
      <c r="L123" s="68">
        <v>6.9563870000000003</v>
      </c>
      <c r="M123" s="68">
        <v>7.0781559999999999</v>
      </c>
      <c r="N123" s="68">
        <v>7.202807</v>
      </c>
      <c r="O123" s="68">
        <v>7.3314849999999998</v>
      </c>
      <c r="P123" s="68">
        <v>7.4611770000000002</v>
      </c>
      <c r="Q123" s="68">
        <v>7.5895520000000003</v>
      </c>
      <c r="R123" s="68">
        <v>7.7118169999999999</v>
      </c>
      <c r="S123" s="68">
        <v>7.8268550000000001</v>
      </c>
      <c r="T123" s="68">
        <v>7.9294019999999996</v>
      </c>
      <c r="U123" s="68">
        <v>8.0163860000000007</v>
      </c>
      <c r="V123" s="68">
        <v>8.0933740000000007</v>
      </c>
      <c r="W123" s="68">
        <v>8.1590450000000008</v>
      </c>
      <c r="X123" s="68">
        <v>8.2194520000000004</v>
      </c>
      <c r="Y123" s="68">
        <v>8.2706560000000007</v>
      </c>
      <c r="Z123" s="68">
        <v>8.3263259999999999</v>
      </c>
      <c r="AA123" s="68">
        <v>8.366142</v>
      </c>
      <c r="AB123" s="68">
        <v>8.4020100000000006</v>
      </c>
      <c r="AC123" s="68">
        <v>8.4302150000000005</v>
      </c>
      <c r="AD123" s="68">
        <v>8.4521639999999998</v>
      </c>
      <c r="AE123" s="68">
        <v>8.4742979999999992</v>
      </c>
      <c r="AF123" s="68">
        <v>8.494472</v>
      </c>
      <c r="AG123" s="68">
        <v>8.5103279999999994</v>
      </c>
      <c r="AH123" s="68">
        <v>8.5252739999999996</v>
      </c>
      <c r="AI123" s="68">
        <v>8.5430799999999998</v>
      </c>
      <c r="AJ123" s="68">
        <v>8.5568770000000001</v>
      </c>
      <c r="AK123" s="69">
        <v>9.9220000000000003E-3</v>
      </c>
    </row>
    <row r="124" spans="1:37" ht="15" hidden="1" customHeight="1" x14ac:dyDescent="0.45">
      <c r="A124" s="25" t="s">
        <v>916</v>
      </c>
      <c r="B124" s="67" t="s">
        <v>807</v>
      </c>
      <c r="C124" s="68">
        <v>5.3368200000000003</v>
      </c>
      <c r="D124" s="68">
        <v>5.3561240000000003</v>
      </c>
      <c r="E124" s="68">
        <v>5.3827290000000003</v>
      </c>
      <c r="F124" s="68">
        <v>5.4138039999999998</v>
      </c>
      <c r="G124" s="68">
        <v>5.4521119999999996</v>
      </c>
      <c r="H124" s="68">
        <v>5.4963699999999998</v>
      </c>
      <c r="I124" s="68">
        <v>5.5519410000000002</v>
      </c>
      <c r="J124" s="68">
        <v>5.6220509999999999</v>
      </c>
      <c r="K124" s="68">
        <v>5.6990119999999997</v>
      </c>
      <c r="L124" s="68">
        <v>5.7798930000000004</v>
      </c>
      <c r="M124" s="68">
        <v>5.8622269999999999</v>
      </c>
      <c r="N124" s="68">
        <v>5.9622339999999996</v>
      </c>
      <c r="O124" s="68">
        <v>6.0539560000000003</v>
      </c>
      <c r="P124" s="68">
        <v>6.1642710000000003</v>
      </c>
      <c r="Q124" s="68">
        <v>6.2792310000000002</v>
      </c>
      <c r="R124" s="68">
        <v>6.394412</v>
      </c>
      <c r="S124" s="68">
        <v>6.5164179999999998</v>
      </c>
      <c r="T124" s="68">
        <v>6.6118839999999999</v>
      </c>
      <c r="U124" s="68">
        <v>6.7352879999999997</v>
      </c>
      <c r="V124" s="68">
        <v>6.8292229999999998</v>
      </c>
      <c r="W124" s="68">
        <v>6.9049469999999999</v>
      </c>
      <c r="X124" s="68">
        <v>6.9775679999999998</v>
      </c>
      <c r="Y124" s="68">
        <v>7.0685630000000002</v>
      </c>
      <c r="Z124" s="68">
        <v>7.1197020000000002</v>
      </c>
      <c r="AA124" s="68">
        <v>7.1962099999999998</v>
      </c>
      <c r="AB124" s="68">
        <v>7.2851150000000002</v>
      </c>
      <c r="AC124" s="68">
        <v>7.3319210000000004</v>
      </c>
      <c r="AD124" s="68">
        <v>7.3674629999999999</v>
      </c>
      <c r="AE124" s="68">
        <v>7.3969950000000004</v>
      </c>
      <c r="AF124" s="68">
        <v>7.4253859999999996</v>
      </c>
      <c r="AG124" s="68">
        <v>7.439883</v>
      </c>
      <c r="AH124" s="68">
        <v>7.4600900000000001</v>
      </c>
      <c r="AI124" s="68">
        <v>7.4629529999999997</v>
      </c>
      <c r="AJ124" s="68">
        <v>7.4891819999999996</v>
      </c>
      <c r="AK124" s="69">
        <v>1.0531E-2</v>
      </c>
    </row>
    <row r="125" spans="1:37" ht="15" hidden="1" customHeight="1" x14ac:dyDescent="0.45">
      <c r="A125" s="25" t="s">
        <v>917</v>
      </c>
      <c r="B125" s="67" t="s">
        <v>338</v>
      </c>
      <c r="C125" s="68">
        <v>5.5681979999999998</v>
      </c>
      <c r="D125" s="68">
        <v>5.7342599999999999</v>
      </c>
      <c r="E125" s="68">
        <v>5.8514629999999999</v>
      </c>
      <c r="F125" s="68">
        <v>5.940143</v>
      </c>
      <c r="G125" s="68">
        <v>6.0300130000000003</v>
      </c>
      <c r="H125" s="68">
        <v>6.1214040000000001</v>
      </c>
      <c r="I125" s="68">
        <v>6.211576</v>
      </c>
      <c r="J125" s="68">
        <v>6.3052400000000004</v>
      </c>
      <c r="K125" s="68">
        <v>6.3996339999999998</v>
      </c>
      <c r="L125" s="68">
        <v>6.498246</v>
      </c>
      <c r="M125" s="68">
        <v>6.598096</v>
      </c>
      <c r="N125" s="68">
        <v>6.7076260000000003</v>
      </c>
      <c r="O125" s="68">
        <v>6.8143219999999998</v>
      </c>
      <c r="P125" s="68">
        <v>6.9234869999999997</v>
      </c>
      <c r="Q125" s="68">
        <v>7.0528250000000003</v>
      </c>
      <c r="R125" s="68">
        <v>7.1647080000000001</v>
      </c>
      <c r="S125" s="68">
        <v>7.2637080000000003</v>
      </c>
      <c r="T125" s="68">
        <v>7.3453869999999997</v>
      </c>
      <c r="U125" s="68">
        <v>7.4099130000000004</v>
      </c>
      <c r="V125" s="68">
        <v>7.462154</v>
      </c>
      <c r="W125" s="68">
        <v>7.5042200000000001</v>
      </c>
      <c r="X125" s="68">
        <v>7.536384</v>
      </c>
      <c r="Y125" s="68">
        <v>7.560721</v>
      </c>
      <c r="Z125" s="68">
        <v>7.5787259999999996</v>
      </c>
      <c r="AA125" s="68">
        <v>7.5911939999999998</v>
      </c>
      <c r="AB125" s="68">
        <v>7.599475</v>
      </c>
      <c r="AC125" s="68">
        <v>7.6045689999999997</v>
      </c>
      <c r="AD125" s="68">
        <v>7.6072050000000004</v>
      </c>
      <c r="AE125" s="68">
        <v>7.6080069999999997</v>
      </c>
      <c r="AF125" s="68">
        <v>7.606706</v>
      </c>
      <c r="AG125" s="68">
        <v>7.5978440000000003</v>
      </c>
      <c r="AH125" s="68">
        <v>7.5943139999999998</v>
      </c>
      <c r="AI125" s="68">
        <v>7.5990120000000001</v>
      </c>
      <c r="AJ125" s="68">
        <v>7.5976689999999998</v>
      </c>
      <c r="AK125" s="69">
        <v>8.8319999999999996E-3</v>
      </c>
    </row>
    <row r="126" spans="1:37" ht="15" hidden="1" customHeight="1" x14ac:dyDescent="0.45">
      <c r="A126" s="25" t="s">
        <v>918</v>
      </c>
      <c r="B126" s="67" t="s">
        <v>810</v>
      </c>
      <c r="C126" s="68">
        <v>5.8909750000000001</v>
      </c>
      <c r="D126" s="68">
        <v>5.9870400000000004</v>
      </c>
      <c r="E126" s="68">
        <v>6.0743809999999998</v>
      </c>
      <c r="F126" s="68">
        <v>6.1476189999999997</v>
      </c>
      <c r="G126" s="68">
        <v>6.2226059999999999</v>
      </c>
      <c r="H126" s="68">
        <v>6.3042550000000004</v>
      </c>
      <c r="I126" s="68">
        <v>6.39032</v>
      </c>
      <c r="J126" s="68">
        <v>6.4830620000000003</v>
      </c>
      <c r="K126" s="68">
        <v>6.5866470000000001</v>
      </c>
      <c r="L126" s="68">
        <v>6.7036369999999996</v>
      </c>
      <c r="M126" s="68">
        <v>6.8346900000000002</v>
      </c>
      <c r="N126" s="68">
        <v>6.9684499999999998</v>
      </c>
      <c r="O126" s="68">
        <v>7.1109020000000003</v>
      </c>
      <c r="P126" s="68">
        <v>7.2593360000000002</v>
      </c>
      <c r="Q126" s="68">
        <v>7.4099579999999996</v>
      </c>
      <c r="R126" s="68">
        <v>7.5561389999999999</v>
      </c>
      <c r="S126" s="68">
        <v>7.6895309999999997</v>
      </c>
      <c r="T126" s="68">
        <v>7.8080040000000004</v>
      </c>
      <c r="U126" s="68">
        <v>7.9098629999999996</v>
      </c>
      <c r="V126" s="68">
        <v>7.9939900000000002</v>
      </c>
      <c r="W126" s="68">
        <v>8.0651360000000007</v>
      </c>
      <c r="X126" s="68">
        <v>8.1237560000000002</v>
      </c>
      <c r="Y126" s="68">
        <v>8.1714319999999994</v>
      </c>
      <c r="Z126" s="68">
        <v>8.2102129999999995</v>
      </c>
      <c r="AA126" s="68">
        <v>8.2415599999999998</v>
      </c>
      <c r="AB126" s="68">
        <v>8.2690070000000002</v>
      </c>
      <c r="AC126" s="68">
        <v>8.2903819999999993</v>
      </c>
      <c r="AD126" s="68">
        <v>8.3071439999999992</v>
      </c>
      <c r="AE126" s="68">
        <v>8.3229749999999996</v>
      </c>
      <c r="AF126" s="68">
        <v>8.3339409999999994</v>
      </c>
      <c r="AG126" s="68">
        <v>8.3448220000000006</v>
      </c>
      <c r="AH126" s="68">
        <v>8.3523619999999994</v>
      </c>
      <c r="AI126" s="68">
        <v>8.3585250000000002</v>
      </c>
      <c r="AJ126" s="68">
        <v>8.3604470000000006</v>
      </c>
      <c r="AK126" s="69">
        <v>1.0489E-2</v>
      </c>
    </row>
    <row r="127" spans="1:37" ht="15" hidden="1" customHeight="1" x14ac:dyDescent="0.45">
      <c r="A127" s="25" t="s">
        <v>919</v>
      </c>
      <c r="B127" s="67" t="s">
        <v>812</v>
      </c>
      <c r="C127" s="68">
        <v>0</v>
      </c>
      <c r="D127" s="68">
        <v>0</v>
      </c>
      <c r="E127" s="68">
        <v>0</v>
      </c>
      <c r="F127" s="68">
        <v>0</v>
      </c>
      <c r="G127" s="68">
        <v>0</v>
      </c>
      <c r="H127" s="68">
        <v>0</v>
      </c>
      <c r="I127" s="68">
        <v>0</v>
      </c>
      <c r="J127" s="68">
        <v>0</v>
      </c>
      <c r="K127" s="68">
        <v>0</v>
      </c>
      <c r="L127" s="68">
        <v>0</v>
      </c>
      <c r="M127" s="68">
        <v>0</v>
      </c>
      <c r="N127" s="68">
        <v>0</v>
      </c>
      <c r="O127" s="68">
        <v>0</v>
      </c>
      <c r="P127" s="68">
        <v>0</v>
      </c>
      <c r="Q127" s="68">
        <v>0</v>
      </c>
      <c r="R127" s="68">
        <v>0</v>
      </c>
      <c r="S127" s="68">
        <v>0</v>
      </c>
      <c r="T127" s="68">
        <v>0</v>
      </c>
      <c r="U127" s="68">
        <v>0</v>
      </c>
      <c r="V127" s="68">
        <v>0</v>
      </c>
      <c r="W127" s="68">
        <v>0</v>
      </c>
      <c r="X127" s="68">
        <v>0</v>
      </c>
      <c r="Y127" s="68">
        <v>0</v>
      </c>
      <c r="Z127" s="68">
        <v>0</v>
      </c>
      <c r="AA127" s="68">
        <v>0</v>
      </c>
      <c r="AB127" s="68">
        <v>0</v>
      </c>
      <c r="AC127" s="68">
        <v>0</v>
      </c>
      <c r="AD127" s="68">
        <v>0</v>
      </c>
      <c r="AE127" s="68">
        <v>0</v>
      </c>
      <c r="AF127" s="68">
        <v>0</v>
      </c>
      <c r="AG127" s="68">
        <v>0</v>
      </c>
      <c r="AH127" s="68">
        <v>0</v>
      </c>
      <c r="AI127" s="68">
        <v>0</v>
      </c>
      <c r="AJ127" s="68">
        <v>0</v>
      </c>
      <c r="AK127" s="69" t="s">
        <v>552</v>
      </c>
    </row>
    <row r="128" spans="1:37" ht="15" hidden="1" customHeight="1" x14ac:dyDescent="0.45">
      <c r="A128" s="25" t="s">
        <v>920</v>
      </c>
      <c r="B128" s="67" t="s">
        <v>814</v>
      </c>
      <c r="C128" s="68">
        <v>0</v>
      </c>
      <c r="D128" s="68">
        <v>7.9114659999999999</v>
      </c>
      <c r="E128" s="68">
        <v>9.6103210000000008</v>
      </c>
      <c r="F128" s="68">
        <v>10.275418999999999</v>
      </c>
      <c r="G128" s="68">
        <v>10.681328000000001</v>
      </c>
      <c r="H128" s="68">
        <v>10.988426</v>
      </c>
      <c r="I128" s="68">
        <v>11.226865</v>
      </c>
      <c r="J128" s="68">
        <v>11.431684000000001</v>
      </c>
      <c r="K128" s="68">
        <v>11.624553000000001</v>
      </c>
      <c r="L128" s="68">
        <v>11.815666</v>
      </c>
      <c r="M128" s="68">
        <v>12.009306</v>
      </c>
      <c r="N128" s="68">
        <v>12.191564</v>
      </c>
      <c r="O128" s="68">
        <v>12.379607</v>
      </c>
      <c r="P128" s="68">
        <v>12.573708999999999</v>
      </c>
      <c r="Q128" s="68">
        <v>12.771416</v>
      </c>
      <c r="R128" s="68">
        <v>12.965775000000001</v>
      </c>
      <c r="S128" s="68">
        <v>13.1488</v>
      </c>
      <c r="T128" s="68">
        <v>13.318472</v>
      </c>
      <c r="U128" s="68">
        <v>13.469142</v>
      </c>
      <c r="V128" s="68">
        <v>13.596833</v>
      </c>
      <c r="W128" s="68">
        <v>13.724795</v>
      </c>
      <c r="X128" s="68">
        <v>13.847823</v>
      </c>
      <c r="Y128" s="68">
        <v>13.950466</v>
      </c>
      <c r="Z128" s="68">
        <v>14.021692</v>
      </c>
      <c r="AA128" s="68">
        <v>14.088804</v>
      </c>
      <c r="AB128" s="68">
        <v>14.145702999999999</v>
      </c>
      <c r="AC128" s="68">
        <v>14.193809999999999</v>
      </c>
      <c r="AD128" s="68">
        <v>14.233642</v>
      </c>
      <c r="AE128" s="68">
        <v>14.266764</v>
      </c>
      <c r="AF128" s="68">
        <v>14.294278</v>
      </c>
      <c r="AG128" s="68">
        <v>14.317582</v>
      </c>
      <c r="AH128" s="68">
        <v>14.337687000000001</v>
      </c>
      <c r="AI128" s="68">
        <v>14.35521</v>
      </c>
      <c r="AJ128" s="68">
        <v>14.409375000000001</v>
      </c>
      <c r="AK128" s="69">
        <v>1.8912999999999999E-2</v>
      </c>
    </row>
    <row r="129" spans="1:37" ht="15" hidden="1" customHeight="1" x14ac:dyDescent="0.45">
      <c r="A129" s="25" t="s">
        <v>921</v>
      </c>
      <c r="B129" s="67" t="s">
        <v>816</v>
      </c>
      <c r="C129" s="68">
        <v>0</v>
      </c>
      <c r="D129" s="68">
        <v>1.375383</v>
      </c>
      <c r="E129" s="68">
        <v>2.5349759999999999</v>
      </c>
      <c r="F129" s="68">
        <v>3.3882819999999998</v>
      </c>
      <c r="G129" s="68">
        <v>4.0576639999999999</v>
      </c>
      <c r="H129" s="68">
        <v>4.6741440000000001</v>
      </c>
      <c r="I129" s="68">
        <v>5.2108439999999998</v>
      </c>
      <c r="J129" s="68">
        <v>5.6946919999999999</v>
      </c>
      <c r="K129" s="68">
        <v>6.1602839999999999</v>
      </c>
      <c r="L129" s="68">
        <v>6.6234679999999999</v>
      </c>
      <c r="M129" s="68">
        <v>7.0924040000000002</v>
      </c>
      <c r="N129" s="68">
        <v>7.5622100000000003</v>
      </c>
      <c r="O129" s="68">
        <v>8.0424849999999992</v>
      </c>
      <c r="P129" s="68">
        <v>8.5360119999999995</v>
      </c>
      <c r="Q129" s="68">
        <v>9.0365660000000005</v>
      </c>
      <c r="R129" s="68">
        <v>9.5293849999999996</v>
      </c>
      <c r="S129" s="68">
        <v>9.99465</v>
      </c>
      <c r="T129" s="68">
        <v>10.407006000000001</v>
      </c>
      <c r="U129" s="68">
        <v>10.737499</v>
      </c>
      <c r="V129" s="68">
        <v>10.965096000000001</v>
      </c>
      <c r="W129" s="68">
        <v>11.281574000000001</v>
      </c>
      <c r="X129" s="68">
        <v>11.626606000000001</v>
      </c>
      <c r="Y129" s="68">
        <v>11.860927999999999</v>
      </c>
      <c r="Z129" s="68">
        <v>11.910093</v>
      </c>
      <c r="AA129" s="68">
        <v>12.035553</v>
      </c>
      <c r="AB129" s="68">
        <v>12.151566000000001</v>
      </c>
      <c r="AC129" s="68">
        <v>12.259202</v>
      </c>
      <c r="AD129" s="68">
        <v>12.358252</v>
      </c>
      <c r="AE129" s="68">
        <v>12.449605999999999</v>
      </c>
      <c r="AF129" s="68">
        <v>12.533541</v>
      </c>
      <c r="AG129" s="68">
        <v>12.611183</v>
      </c>
      <c r="AH129" s="68">
        <v>12.683128999999999</v>
      </c>
      <c r="AI129" s="68">
        <v>12.749819</v>
      </c>
      <c r="AJ129" s="68">
        <v>12.845881</v>
      </c>
      <c r="AK129" s="69">
        <v>7.2317000000000006E-2</v>
      </c>
    </row>
    <row r="130" spans="1:37" ht="15" hidden="1" customHeight="1" x14ac:dyDescent="0.45">
      <c r="A130" s="25" t="s">
        <v>922</v>
      </c>
      <c r="B130" s="67" t="s">
        <v>818</v>
      </c>
      <c r="C130" s="68">
        <v>0</v>
      </c>
      <c r="D130" s="68">
        <v>1.363818</v>
      </c>
      <c r="E130" s="68">
        <v>2.475514</v>
      </c>
      <c r="F130" s="68">
        <v>3.2715649999999998</v>
      </c>
      <c r="G130" s="68">
        <v>3.8833440000000001</v>
      </c>
      <c r="H130" s="68">
        <v>4.436261</v>
      </c>
      <c r="I130" s="68">
        <v>4.9091319999999996</v>
      </c>
      <c r="J130" s="68">
        <v>5.328875</v>
      </c>
      <c r="K130" s="68">
        <v>5.7275359999999997</v>
      </c>
      <c r="L130" s="68">
        <v>6.1203729999999998</v>
      </c>
      <c r="M130" s="68">
        <v>6.5150769999999998</v>
      </c>
      <c r="N130" s="68">
        <v>6.9070349999999996</v>
      </c>
      <c r="O130" s="68">
        <v>7.3059070000000004</v>
      </c>
      <c r="P130" s="68">
        <v>7.7122479999999998</v>
      </c>
      <c r="Q130" s="68">
        <v>8.1209340000000001</v>
      </c>
      <c r="R130" s="68">
        <v>8.5202100000000005</v>
      </c>
      <c r="S130" s="68">
        <v>8.8943820000000002</v>
      </c>
      <c r="T130" s="68">
        <v>9.2270990000000008</v>
      </c>
      <c r="U130" s="68">
        <v>9.4923319999999993</v>
      </c>
      <c r="V130" s="68">
        <v>9.6757249999999999</v>
      </c>
      <c r="W130" s="68">
        <v>9.9263870000000001</v>
      </c>
      <c r="X130" s="68">
        <v>10.193114</v>
      </c>
      <c r="Y130" s="68">
        <v>10.373199</v>
      </c>
      <c r="Z130" s="68">
        <v>10.411422</v>
      </c>
      <c r="AA130" s="68">
        <v>10.506237</v>
      </c>
      <c r="AB130" s="68">
        <v>10.593012999999999</v>
      </c>
      <c r="AC130" s="68">
        <v>10.673007</v>
      </c>
      <c r="AD130" s="68">
        <v>10.746510000000001</v>
      </c>
      <c r="AE130" s="68">
        <v>10.814527999999999</v>
      </c>
      <c r="AF130" s="68">
        <v>10.876495</v>
      </c>
      <c r="AG130" s="68">
        <v>10.933528000000001</v>
      </c>
      <c r="AH130" s="68">
        <v>10.986265</v>
      </c>
      <c r="AI130" s="68">
        <v>11.035171999999999</v>
      </c>
      <c r="AJ130" s="68">
        <v>11.110208999999999</v>
      </c>
      <c r="AK130" s="69">
        <v>6.7745E-2</v>
      </c>
    </row>
    <row r="131" spans="1:37" ht="15" hidden="1" customHeight="1" x14ac:dyDescent="0.45">
      <c r="A131" s="25" t="s">
        <v>923</v>
      </c>
      <c r="B131" s="67" t="s">
        <v>820</v>
      </c>
      <c r="C131" s="68">
        <v>0</v>
      </c>
      <c r="D131" s="68">
        <v>7.892048</v>
      </c>
      <c r="E131" s="68">
        <v>7.9805929999999998</v>
      </c>
      <c r="F131" s="68">
        <v>8.0073500000000006</v>
      </c>
      <c r="G131" s="68">
        <v>8.0203380000000006</v>
      </c>
      <c r="H131" s="68">
        <v>8.0289260000000002</v>
      </c>
      <c r="I131" s="68">
        <v>8.0346530000000005</v>
      </c>
      <c r="J131" s="68">
        <v>8.0387959999999996</v>
      </c>
      <c r="K131" s="68">
        <v>8.04209</v>
      </c>
      <c r="L131" s="68">
        <v>8.0448439999999994</v>
      </c>
      <c r="M131" s="68">
        <v>8.0472070000000002</v>
      </c>
      <c r="N131" s="68">
        <v>8.0492729999999995</v>
      </c>
      <c r="O131" s="68">
        <v>8.0511049999999997</v>
      </c>
      <c r="P131" s="68">
        <v>8.0527359999999994</v>
      </c>
      <c r="Q131" s="68">
        <v>8.0541730000000005</v>
      </c>
      <c r="R131" s="68">
        <v>8.0554079999999999</v>
      </c>
      <c r="S131" s="68">
        <v>8.0564350000000005</v>
      </c>
      <c r="T131" s="68">
        <v>8.0572400000000002</v>
      </c>
      <c r="U131" s="68">
        <v>8.0578050000000001</v>
      </c>
      <c r="V131" s="68">
        <v>8.0581180000000003</v>
      </c>
      <c r="W131" s="68">
        <v>8.0586199999999995</v>
      </c>
      <c r="X131" s="68">
        <v>8.0591600000000003</v>
      </c>
      <c r="Y131" s="68">
        <v>8.0594599999999996</v>
      </c>
      <c r="Z131" s="68">
        <v>8.0594149999999996</v>
      </c>
      <c r="AA131" s="68">
        <v>8.0595409999999994</v>
      </c>
      <c r="AB131" s="68">
        <v>8.0596499999999995</v>
      </c>
      <c r="AC131" s="68">
        <v>8.059761</v>
      </c>
      <c r="AD131" s="68">
        <v>8.0598609999999997</v>
      </c>
      <c r="AE131" s="68">
        <v>8.0599500000000006</v>
      </c>
      <c r="AF131" s="68">
        <v>8.0600349999999992</v>
      </c>
      <c r="AG131" s="68">
        <v>8.0601129999999994</v>
      </c>
      <c r="AH131" s="68">
        <v>8.0601850000000006</v>
      </c>
      <c r="AI131" s="68">
        <v>8.0602479999999996</v>
      </c>
      <c r="AJ131" s="68">
        <v>8.0821649999999998</v>
      </c>
      <c r="AK131" s="69">
        <v>7.4399999999999998E-4</v>
      </c>
    </row>
    <row r="132" spans="1:37" ht="15" hidden="1" customHeight="1" x14ac:dyDescent="0.45">
      <c r="A132" s="25" t="s">
        <v>924</v>
      </c>
      <c r="B132" s="67" t="s">
        <v>925</v>
      </c>
      <c r="C132" s="68">
        <v>6.1473089999999999</v>
      </c>
      <c r="D132" s="68">
        <v>6.2351570000000001</v>
      </c>
      <c r="E132" s="68">
        <v>6.3242859999999999</v>
      </c>
      <c r="F132" s="68">
        <v>6.4057209999999998</v>
      </c>
      <c r="G132" s="68">
        <v>6.4829600000000003</v>
      </c>
      <c r="H132" s="68">
        <v>6.5660720000000001</v>
      </c>
      <c r="I132" s="68">
        <v>6.6519760000000003</v>
      </c>
      <c r="J132" s="68">
        <v>6.7427849999999996</v>
      </c>
      <c r="K132" s="68">
        <v>6.8420620000000003</v>
      </c>
      <c r="L132" s="68">
        <v>6.9527029999999996</v>
      </c>
      <c r="M132" s="68">
        <v>7.0745459999999998</v>
      </c>
      <c r="N132" s="68">
        <v>7.1992719999999997</v>
      </c>
      <c r="O132" s="68">
        <v>7.3280459999999996</v>
      </c>
      <c r="P132" s="68">
        <v>7.4579029999999999</v>
      </c>
      <c r="Q132" s="68">
        <v>7.5864929999999999</v>
      </c>
      <c r="R132" s="68">
        <v>7.7089869999999996</v>
      </c>
      <c r="S132" s="68">
        <v>7.8241829999999997</v>
      </c>
      <c r="T132" s="68">
        <v>7.9268450000000001</v>
      </c>
      <c r="U132" s="68">
        <v>8.0139680000000002</v>
      </c>
      <c r="V132" s="68">
        <v>8.0909560000000003</v>
      </c>
      <c r="W132" s="68">
        <v>8.1565899999999996</v>
      </c>
      <c r="X132" s="68">
        <v>8.2168050000000008</v>
      </c>
      <c r="Y132" s="68">
        <v>8.2677709999999998</v>
      </c>
      <c r="Z132" s="68">
        <v>8.3227949999999993</v>
      </c>
      <c r="AA132" s="68">
        <v>8.3621269999999992</v>
      </c>
      <c r="AB132" s="68">
        <v>8.3974489999999999</v>
      </c>
      <c r="AC132" s="68">
        <v>8.4250690000000006</v>
      </c>
      <c r="AD132" s="68">
        <v>8.4464159999999993</v>
      </c>
      <c r="AE132" s="68">
        <v>8.4678299999999993</v>
      </c>
      <c r="AF132" s="68">
        <v>8.4870819999999991</v>
      </c>
      <c r="AG132" s="68">
        <v>8.5021190000000004</v>
      </c>
      <c r="AH132" s="68">
        <v>8.5160610000000005</v>
      </c>
      <c r="AI132" s="68">
        <v>8.5325489999999995</v>
      </c>
      <c r="AJ132" s="68">
        <v>8.5449350000000006</v>
      </c>
      <c r="AK132" s="69">
        <v>9.8969999999999995E-3</v>
      </c>
    </row>
    <row r="133" spans="1:37" ht="15" customHeight="1" x14ac:dyDescent="0.35">
      <c r="A133" s="25" t="s">
        <v>926</v>
      </c>
      <c r="B133" s="64" t="s">
        <v>927</v>
      </c>
      <c r="C133" s="65">
        <v>7.1330169999999997</v>
      </c>
      <c r="D133" s="65">
        <v>7.2348379999999999</v>
      </c>
      <c r="E133" s="65">
        <v>7.3351949999999997</v>
      </c>
      <c r="F133" s="65">
        <v>7.4345340000000002</v>
      </c>
      <c r="G133" s="65">
        <v>7.5385600000000004</v>
      </c>
      <c r="H133" s="65">
        <v>7.6436700000000002</v>
      </c>
      <c r="I133" s="65">
        <v>7.7543430000000004</v>
      </c>
      <c r="J133" s="65">
        <v>7.8730279999999997</v>
      </c>
      <c r="K133" s="65">
        <v>8.002402</v>
      </c>
      <c r="L133" s="65">
        <v>8.144584</v>
      </c>
      <c r="M133" s="65">
        <v>8.3009219999999999</v>
      </c>
      <c r="N133" s="65">
        <v>8.4632249999999996</v>
      </c>
      <c r="O133" s="65">
        <v>8.6306049999999992</v>
      </c>
      <c r="P133" s="65">
        <v>8.8023199999999999</v>
      </c>
      <c r="Q133" s="65">
        <v>8.9735899999999997</v>
      </c>
      <c r="R133" s="65">
        <v>9.1394579999999994</v>
      </c>
      <c r="S133" s="65">
        <v>9.2992340000000002</v>
      </c>
      <c r="T133" s="65">
        <v>9.4427099999999999</v>
      </c>
      <c r="U133" s="65">
        <v>9.5682950000000009</v>
      </c>
      <c r="V133" s="65">
        <v>9.6824370000000002</v>
      </c>
      <c r="W133" s="65">
        <v>9.7842420000000008</v>
      </c>
      <c r="X133" s="65">
        <v>9.8779199999999996</v>
      </c>
      <c r="Y133" s="65">
        <v>9.9620580000000007</v>
      </c>
      <c r="Z133" s="65">
        <v>10.05115</v>
      </c>
      <c r="AA133" s="65">
        <v>10.121843999999999</v>
      </c>
      <c r="AB133" s="65">
        <v>10.185765</v>
      </c>
      <c r="AC133" s="65">
        <v>10.238791000000001</v>
      </c>
      <c r="AD133" s="65">
        <v>10.28496</v>
      </c>
      <c r="AE133" s="65">
        <v>10.331647</v>
      </c>
      <c r="AF133" s="65">
        <v>10.376073999999999</v>
      </c>
      <c r="AG133" s="65">
        <v>10.415622000000001</v>
      </c>
      <c r="AH133" s="65">
        <v>10.453134</v>
      </c>
      <c r="AI133" s="65">
        <v>10.495621999999999</v>
      </c>
      <c r="AJ133" s="65">
        <v>10.532615</v>
      </c>
      <c r="AK133" s="66">
        <v>1.1806000000000001E-2</v>
      </c>
    </row>
    <row r="134" spans="1:37" ht="15.75" hidden="1" customHeight="1" x14ac:dyDescent="0.35"/>
    <row r="135" spans="1:37" ht="15" hidden="1" customHeight="1" x14ac:dyDescent="0.35">
      <c r="B135" s="64" t="s">
        <v>928</v>
      </c>
    </row>
    <row r="136" spans="1:37" ht="15" hidden="1" customHeight="1" x14ac:dyDescent="0.35">
      <c r="B136" s="64" t="s">
        <v>803</v>
      </c>
    </row>
    <row r="137" spans="1:37" ht="15" hidden="1" customHeight="1" x14ac:dyDescent="0.45">
      <c r="A137" s="25" t="s">
        <v>929</v>
      </c>
      <c r="B137" s="67" t="s">
        <v>805</v>
      </c>
      <c r="C137" s="70">
        <v>2.2386330000000001</v>
      </c>
      <c r="D137" s="70">
        <v>2.3231169999999999</v>
      </c>
      <c r="E137" s="70">
        <v>2.4042180000000002</v>
      </c>
      <c r="F137" s="70">
        <v>2.4819420000000001</v>
      </c>
      <c r="G137" s="70">
        <v>2.5584630000000002</v>
      </c>
      <c r="H137" s="70">
        <v>2.6265299999999998</v>
      </c>
      <c r="I137" s="70">
        <v>2.6870370000000001</v>
      </c>
      <c r="J137" s="70">
        <v>2.7477770000000001</v>
      </c>
      <c r="K137" s="70">
        <v>2.807029</v>
      </c>
      <c r="L137" s="70">
        <v>2.862787</v>
      </c>
      <c r="M137" s="70">
        <v>2.9164080000000001</v>
      </c>
      <c r="N137" s="70">
        <v>2.9655130000000001</v>
      </c>
      <c r="O137" s="70">
        <v>3.0168400000000002</v>
      </c>
      <c r="P137" s="70">
        <v>3.0567989999999998</v>
      </c>
      <c r="Q137" s="70">
        <v>3.131176</v>
      </c>
      <c r="R137" s="70">
        <v>3.1587580000000002</v>
      </c>
      <c r="S137" s="70">
        <v>3.2018230000000001</v>
      </c>
      <c r="T137" s="70">
        <v>3.227223</v>
      </c>
      <c r="U137" s="70">
        <v>3.2592340000000002</v>
      </c>
      <c r="V137" s="70">
        <v>3.2868539999999999</v>
      </c>
      <c r="W137" s="70">
        <v>3.3311099999999998</v>
      </c>
      <c r="X137" s="70">
        <v>3.3654850000000001</v>
      </c>
      <c r="Y137" s="70">
        <v>3.361605</v>
      </c>
      <c r="Z137" s="70">
        <v>3.3843390000000002</v>
      </c>
      <c r="AA137" s="70">
        <v>3.3621129999999999</v>
      </c>
      <c r="AB137" s="70">
        <v>3.3816619999999999</v>
      </c>
      <c r="AC137" s="70">
        <v>3.4319459999999999</v>
      </c>
      <c r="AD137" s="70">
        <v>3.4603640000000002</v>
      </c>
      <c r="AE137" s="70">
        <v>3.4586109999999999</v>
      </c>
      <c r="AF137" s="70">
        <v>3.4796900000000002</v>
      </c>
      <c r="AG137" s="70">
        <v>3.5188130000000002</v>
      </c>
      <c r="AH137" s="70">
        <v>3.5182000000000002</v>
      </c>
      <c r="AI137" s="70">
        <v>3.5260850000000001</v>
      </c>
      <c r="AJ137" s="70">
        <v>3.531914</v>
      </c>
      <c r="AK137" s="69">
        <v>1.3178E-2</v>
      </c>
    </row>
    <row r="138" spans="1:37" ht="15" hidden="1" customHeight="1" x14ac:dyDescent="0.45">
      <c r="A138" s="25" t="s">
        <v>930</v>
      </c>
      <c r="B138" s="67" t="s">
        <v>807</v>
      </c>
      <c r="C138" s="70">
        <v>1.0314220000000001</v>
      </c>
      <c r="D138" s="70">
        <v>1.0446820000000001</v>
      </c>
      <c r="E138" s="70">
        <v>1.051865</v>
      </c>
      <c r="F138" s="70">
        <v>1.0694680000000001</v>
      </c>
      <c r="G138" s="70">
        <v>1.090598</v>
      </c>
      <c r="H138" s="70">
        <v>1.1097939999999999</v>
      </c>
      <c r="I138" s="70">
        <v>1.128118</v>
      </c>
      <c r="J138" s="70">
        <v>1.1502810000000001</v>
      </c>
      <c r="K138" s="70">
        <v>1.1762680000000001</v>
      </c>
      <c r="L138" s="70">
        <v>1.2056009999999999</v>
      </c>
      <c r="M138" s="70">
        <v>1.232802</v>
      </c>
      <c r="N138" s="70">
        <v>1.2510829999999999</v>
      </c>
      <c r="O138" s="70">
        <v>1.28</v>
      </c>
      <c r="P138" s="70">
        <v>1.297307</v>
      </c>
      <c r="Q138" s="70">
        <v>1.333091</v>
      </c>
      <c r="R138" s="70">
        <v>1.355162</v>
      </c>
      <c r="S138" s="70">
        <v>1.3828750000000001</v>
      </c>
      <c r="T138" s="70">
        <v>1.400258</v>
      </c>
      <c r="U138" s="70">
        <v>1.4262360000000001</v>
      </c>
      <c r="V138" s="70">
        <v>1.4580679999999999</v>
      </c>
      <c r="W138" s="70">
        <v>1.487879</v>
      </c>
      <c r="X138" s="70">
        <v>1.515846</v>
      </c>
      <c r="Y138" s="70">
        <v>1.5338480000000001</v>
      </c>
      <c r="Z138" s="70">
        <v>1.575583</v>
      </c>
      <c r="AA138" s="70">
        <v>1.593623</v>
      </c>
      <c r="AB138" s="70">
        <v>1.6204149999999999</v>
      </c>
      <c r="AC138" s="70">
        <v>1.6640269999999999</v>
      </c>
      <c r="AD138" s="70">
        <v>1.706793</v>
      </c>
      <c r="AE138" s="70">
        <v>1.7442960000000001</v>
      </c>
      <c r="AF138" s="70">
        <v>1.7898890000000001</v>
      </c>
      <c r="AG138" s="70">
        <v>1.8422750000000001</v>
      </c>
      <c r="AH138" s="70">
        <v>1.8818760000000001</v>
      </c>
      <c r="AI138" s="70">
        <v>1.922096</v>
      </c>
      <c r="AJ138" s="70">
        <v>1.963346</v>
      </c>
      <c r="AK138" s="69">
        <v>1.9911999999999999E-2</v>
      </c>
    </row>
    <row r="139" spans="1:37" ht="15" hidden="1" customHeight="1" x14ac:dyDescent="0.45">
      <c r="A139" s="25" t="s">
        <v>931</v>
      </c>
      <c r="B139" s="67" t="s">
        <v>338</v>
      </c>
      <c r="C139" s="70">
        <v>1.37E-4</v>
      </c>
      <c r="D139" s="70">
        <v>3.1300000000000002E-4</v>
      </c>
      <c r="E139" s="70">
        <v>5.0000000000000001E-4</v>
      </c>
      <c r="F139" s="70">
        <v>6.9399999999999996E-4</v>
      </c>
      <c r="G139" s="70">
        <v>8.9499999999999996E-4</v>
      </c>
      <c r="H139" s="70">
        <v>1.0989999999999999E-3</v>
      </c>
      <c r="I139" s="70">
        <v>1.31E-3</v>
      </c>
      <c r="J139" s="70">
        <v>1.529E-3</v>
      </c>
      <c r="K139" s="70">
        <v>1.756E-3</v>
      </c>
      <c r="L139" s="70">
        <v>1.99E-3</v>
      </c>
      <c r="M139" s="70">
        <v>2.2339999999999999E-3</v>
      </c>
      <c r="N139" s="70">
        <v>2.4870000000000001E-3</v>
      </c>
      <c r="O139" s="70">
        <v>2.7499999999999998E-3</v>
      </c>
      <c r="P139" s="70">
        <v>3.0249999999999999E-3</v>
      </c>
      <c r="Q139" s="70">
        <v>3.3159999999999999E-3</v>
      </c>
      <c r="R139" s="70">
        <v>3.6709999999999998E-3</v>
      </c>
      <c r="S139" s="70">
        <v>3.9610000000000001E-3</v>
      </c>
      <c r="T139" s="70">
        <v>4.228E-3</v>
      </c>
      <c r="U139" s="70">
        <v>4.5589999999999997E-3</v>
      </c>
      <c r="V139" s="70">
        <v>4.908E-3</v>
      </c>
      <c r="W139" s="70">
        <v>5.2760000000000003E-3</v>
      </c>
      <c r="X139" s="70">
        <v>5.6620000000000004E-3</v>
      </c>
      <c r="Y139" s="70">
        <v>6.0639999999999999E-3</v>
      </c>
      <c r="Z139" s="70">
        <v>6.483E-3</v>
      </c>
      <c r="AA139" s="70">
        <v>6.9189999999999998E-3</v>
      </c>
      <c r="AB139" s="70">
        <v>7.3699999999999998E-3</v>
      </c>
      <c r="AC139" s="70">
        <v>7.8379999999999995E-3</v>
      </c>
      <c r="AD139" s="70">
        <v>8.3239999999999998E-3</v>
      </c>
      <c r="AE139" s="70">
        <v>8.8299999999999993E-3</v>
      </c>
      <c r="AF139" s="70">
        <v>9.3539999999999995E-3</v>
      </c>
      <c r="AG139" s="70">
        <v>9.8960000000000003E-3</v>
      </c>
      <c r="AH139" s="70">
        <v>1.0454E-2</v>
      </c>
      <c r="AI139" s="70">
        <v>1.1032E-2</v>
      </c>
      <c r="AJ139" s="70">
        <v>1.1743E-2</v>
      </c>
      <c r="AK139" s="69">
        <v>0.119897</v>
      </c>
    </row>
    <row r="140" spans="1:37" ht="15" hidden="1" customHeight="1" x14ac:dyDescent="0.45">
      <c r="A140" s="25" t="s">
        <v>932</v>
      </c>
      <c r="B140" s="67" t="s">
        <v>810</v>
      </c>
      <c r="C140" s="70">
        <v>6.0000000000000002E-6</v>
      </c>
      <c r="D140" s="70">
        <v>1.21E-4</v>
      </c>
      <c r="E140" s="70">
        <v>2.3900000000000001E-4</v>
      </c>
      <c r="F140" s="70">
        <v>3.5799999999999997E-4</v>
      </c>
      <c r="G140" s="70">
        <v>4.7899999999999999E-4</v>
      </c>
      <c r="H140" s="70">
        <v>5.9999999999999995E-4</v>
      </c>
      <c r="I140" s="70">
        <v>7.2599999999999997E-4</v>
      </c>
      <c r="J140" s="70">
        <v>8.5999999999999998E-4</v>
      </c>
      <c r="K140" s="70">
        <v>1.0009999999999999E-3</v>
      </c>
      <c r="L140" s="70">
        <v>1.15E-3</v>
      </c>
      <c r="M140" s="70">
        <v>1.3090000000000001E-3</v>
      </c>
      <c r="N140" s="70">
        <v>1.4809999999999999E-3</v>
      </c>
      <c r="O140" s="70">
        <v>1.6639999999999999E-3</v>
      </c>
      <c r="P140" s="70">
        <v>1.8630000000000001E-3</v>
      </c>
      <c r="Q140" s="70">
        <v>2.0820000000000001E-3</v>
      </c>
      <c r="R140" s="70">
        <v>2.32E-3</v>
      </c>
      <c r="S140" s="70">
        <v>2.5820000000000001E-3</v>
      </c>
      <c r="T140" s="70">
        <v>2.872E-3</v>
      </c>
      <c r="U140" s="70">
        <v>3.192E-3</v>
      </c>
      <c r="V140" s="70">
        <v>3.5430000000000001E-3</v>
      </c>
      <c r="W140" s="70">
        <v>3.9309999999999996E-3</v>
      </c>
      <c r="X140" s="70">
        <v>4.3610000000000003E-3</v>
      </c>
      <c r="Y140" s="70">
        <v>4.836E-3</v>
      </c>
      <c r="Z140" s="70">
        <v>5.3639999999999998E-3</v>
      </c>
      <c r="AA140" s="70">
        <v>5.9500000000000004E-3</v>
      </c>
      <c r="AB140" s="70">
        <v>6.5989999999999998E-3</v>
      </c>
      <c r="AC140" s="70">
        <v>7.3169999999999997E-3</v>
      </c>
      <c r="AD140" s="70">
        <v>8.1189999999999995E-3</v>
      </c>
      <c r="AE140" s="70">
        <v>9.0109999999999999E-3</v>
      </c>
      <c r="AF140" s="70">
        <v>1.0004000000000001E-2</v>
      </c>
      <c r="AG140" s="70">
        <v>1.1103E-2</v>
      </c>
      <c r="AH140" s="70">
        <v>1.2319999999999999E-2</v>
      </c>
      <c r="AI140" s="70">
        <v>1.3662000000000001E-2</v>
      </c>
      <c r="AJ140" s="70">
        <v>1.5214999999999999E-2</v>
      </c>
      <c r="AK140" s="69">
        <v>0.163131</v>
      </c>
    </row>
    <row r="141" spans="1:37" ht="15" hidden="1" customHeight="1" x14ac:dyDescent="0.45">
      <c r="A141" s="25" t="s">
        <v>933</v>
      </c>
      <c r="B141" s="67" t="s">
        <v>812</v>
      </c>
      <c r="C141" s="70">
        <v>0.16129299999999999</v>
      </c>
      <c r="D141" s="70">
        <v>0.18384600000000001</v>
      </c>
      <c r="E141" s="70">
        <v>0.207066</v>
      </c>
      <c r="F141" s="70">
        <v>0.230737</v>
      </c>
      <c r="G141" s="70">
        <v>0.25463799999999998</v>
      </c>
      <c r="H141" s="70">
        <v>0.27828599999999998</v>
      </c>
      <c r="I141" s="70">
        <v>0.30224899999999999</v>
      </c>
      <c r="J141" s="70">
        <v>0.32650099999999999</v>
      </c>
      <c r="K141" s="70">
        <v>0.35145599999999999</v>
      </c>
      <c r="L141" s="70">
        <v>0.37715100000000001</v>
      </c>
      <c r="M141" s="70">
        <v>0.40334100000000001</v>
      </c>
      <c r="N141" s="70">
        <v>0.43021799999999999</v>
      </c>
      <c r="O141" s="70">
        <v>0.45803500000000003</v>
      </c>
      <c r="P141" s="70">
        <v>0.487593</v>
      </c>
      <c r="Q141" s="70">
        <v>0.51872799999999997</v>
      </c>
      <c r="R141" s="70">
        <v>0.55108900000000005</v>
      </c>
      <c r="S141" s="70">
        <v>0.58485900000000002</v>
      </c>
      <c r="T141" s="70">
        <v>0.62023700000000004</v>
      </c>
      <c r="U141" s="70">
        <v>0.65702499999999997</v>
      </c>
      <c r="V141" s="70">
        <v>0.69521100000000002</v>
      </c>
      <c r="W141" s="70">
        <v>0.73500500000000002</v>
      </c>
      <c r="X141" s="70">
        <v>0.77647299999999997</v>
      </c>
      <c r="Y141" s="70">
        <v>0.82039899999999999</v>
      </c>
      <c r="Z141" s="70">
        <v>0.866282</v>
      </c>
      <c r="AA141" s="70">
        <v>0.91395899999999997</v>
      </c>
      <c r="AB141" s="70">
        <v>0.96774700000000002</v>
      </c>
      <c r="AC141" s="70">
        <v>1.0254810000000001</v>
      </c>
      <c r="AD141" s="70">
        <v>1.0751329999999999</v>
      </c>
      <c r="AE141" s="70">
        <v>1.124352</v>
      </c>
      <c r="AF141" s="70">
        <v>1.171948</v>
      </c>
      <c r="AG141" s="70">
        <v>1.233549</v>
      </c>
      <c r="AH141" s="70">
        <v>1.273984</v>
      </c>
      <c r="AI141" s="70">
        <v>1.326433</v>
      </c>
      <c r="AJ141" s="70">
        <v>1.3810100000000001</v>
      </c>
      <c r="AK141" s="69">
        <v>6.5043000000000004E-2</v>
      </c>
    </row>
    <row r="142" spans="1:37" ht="15" hidden="1" customHeight="1" x14ac:dyDescent="0.45">
      <c r="A142" s="25" t="s">
        <v>934</v>
      </c>
      <c r="B142" s="67" t="s">
        <v>814</v>
      </c>
      <c r="C142" s="70">
        <v>8.1000000000000004E-5</v>
      </c>
      <c r="D142" s="70">
        <v>1.511E-3</v>
      </c>
      <c r="E142" s="70">
        <v>3.0219999999999999E-3</v>
      </c>
      <c r="F142" s="70">
        <v>4.5929999999999999E-3</v>
      </c>
      <c r="G142" s="70">
        <v>6.221E-3</v>
      </c>
      <c r="H142" s="70">
        <v>7.8720000000000005E-3</v>
      </c>
      <c r="I142" s="70">
        <v>9.5860000000000008E-3</v>
      </c>
      <c r="J142" s="70">
        <v>1.1361E-2</v>
      </c>
      <c r="K142" s="70">
        <v>1.3195E-2</v>
      </c>
      <c r="L142" s="70">
        <v>1.5096E-2</v>
      </c>
      <c r="M142" s="70">
        <v>1.7066000000000001E-2</v>
      </c>
      <c r="N142" s="70">
        <v>1.9116000000000001E-2</v>
      </c>
      <c r="O142" s="70">
        <v>2.1243999999999999E-2</v>
      </c>
      <c r="P142" s="70">
        <v>2.3473000000000001E-2</v>
      </c>
      <c r="Q142" s="70">
        <v>2.5824E-2</v>
      </c>
      <c r="R142" s="70">
        <v>2.827E-2</v>
      </c>
      <c r="S142" s="70">
        <v>3.0825999999999999E-2</v>
      </c>
      <c r="T142" s="70">
        <v>3.3503999999999999E-2</v>
      </c>
      <c r="U142" s="70">
        <v>3.6290000000000003E-2</v>
      </c>
      <c r="V142" s="70">
        <v>3.9182000000000002E-2</v>
      </c>
      <c r="W142" s="70">
        <v>4.2195000000000003E-2</v>
      </c>
      <c r="X142" s="70">
        <v>4.5333999999999999E-2</v>
      </c>
      <c r="Y142" s="70">
        <v>4.8589E-2</v>
      </c>
      <c r="Z142" s="70">
        <v>5.1969000000000001E-2</v>
      </c>
      <c r="AA142" s="70">
        <v>5.5476999999999999E-2</v>
      </c>
      <c r="AB142" s="70">
        <v>5.9135E-2</v>
      </c>
      <c r="AC142" s="70">
        <v>6.2863000000000002E-2</v>
      </c>
      <c r="AD142" s="70">
        <v>6.6735000000000003E-2</v>
      </c>
      <c r="AE142" s="70">
        <v>7.0781999999999998E-2</v>
      </c>
      <c r="AF142" s="70">
        <v>7.4982999999999994E-2</v>
      </c>
      <c r="AG142" s="70">
        <v>7.9324000000000006E-2</v>
      </c>
      <c r="AH142" s="70">
        <v>8.3794999999999994E-2</v>
      </c>
      <c r="AI142" s="70">
        <v>8.8423000000000002E-2</v>
      </c>
      <c r="AJ142" s="70">
        <v>9.4125E-2</v>
      </c>
      <c r="AK142" s="69">
        <v>0.137826</v>
      </c>
    </row>
    <row r="143" spans="1:37" ht="15" hidden="1" customHeight="1" x14ac:dyDescent="0.45">
      <c r="A143" s="25" t="s">
        <v>935</v>
      </c>
      <c r="B143" s="67" t="s">
        <v>816</v>
      </c>
      <c r="C143" s="70">
        <v>0</v>
      </c>
      <c r="D143" s="70">
        <v>0</v>
      </c>
      <c r="E143" s="70">
        <v>0</v>
      </c>
      <c r="F143" s="70">
        <v>3.0800000000000001E-4</v>
      </c>
      <c r="G143" s="70">
        <v>6.2600000000000004E-4</v>
      </c>
      <c r="H143" s="70">
        <v>9.5E-4</v>
      </c>
      <c r="I143" s="70">
        <v>1.2849999999999999E-3</v>
      </c>
      <c r="J143" s="70">
        <v>1.634E-3</v>
      </c>
      <c r="K143" s="70">
        <v>1.9940000000000001E-3</v>
      </c>
      <c r="L143" s="70">
        <v>2.3679999999999999E-3</v>
      </c>
      <c r="M143" s="70">
        <v>2.7569999999999999E-3</v>
      </c>
      <c r="N143" s="70">
        <v>3.1610000000000002E-3</v>
      </c>
      <c r="O143" s="70">
        <v>3.5820000000000001E-3</v>
      </c>
      <c r="P143" s="70">
        <v>4.0220000000000004E-3</v>
      </c>
      <c r="Q143" s="70">
        <v>4.4869999999999997E-3</v>
      </c>
      <c r="R143" s="70">
        <v>4.9709999999999997E-3</v>
      </c>
      <c r="S143" s="70">
        <v>5.4780000000000002E-3</v>
      </c>
      <c r="T143" s="70">
        <v>6.0080000000000003E-3</v>
      </c>
      <c r="U143" s="70">
        <v>6.5599999999999999E-3</v>
      </c>
      <c r="V143" s="70">
        <v>7.1339999999999997E-3</v>
      </c>
      <c r="W143" s="70">
        <v>7.731E-3</v>
      </c>
      <c r="X143" s="70">
        <v>8.3540000000000003E-3</v>
      </c>
      <c r="Y143" s="70">
        <v>8.9990000000000001E-3</v>
      </c>
      <c r="Z143" s="70">
        <v>9.6699999999999998E-3</v>
      </c>
      <c r="AA143" s="70">
        <v>1.0366E-2</v>
      </c>
      <c r="AB143" s="70">
        <v>1.1084999999999999E-2</v>
      </c>
      <c r="AC143" s="70">
        <v>1.1828999999999999E-2</v>
      </c>
      <c r="AD143" s="70">
        <v>1.2603E-2</v>
      </c>
      <c r="AE143" s="70">
        <v>1.3407000000000001E-2</v>
      </c>
      <c r="AF143" s="70">
        <v>1.4241E-2</v>
      </c>
      <c r="AG143" s="70">
        <v>1.5102000000000001E-2</v>
      </c>
      <c r="AH143" s="70">
        <v>1.5987999999999999E-2</v>
      </c>
      <c r="AI143" s="70">
        <v>1.6905E-2</v>
      </c>
      <c r="AJ143" s="70">
        <v>1.7852E-2</v>
      </c>
      <c r="AK143" s="69" t="s">
        <v>552</v>
      </c>
    </row>
    <row r="144" spans="1:37" ht="15" hidden="1" customHeight="1" x14ac:dyDescent="0.45">
      <c r="A144" s="25" t="s">
        <v>936</v>
      </c>
      <c r="B144" s="67" t="s">
        <v>818</v>
      </c>
      <c r="C144" s="70">
        <v>0</v>
      </c>
      <c r="D144" s="70">
        <v>0</v>
      </c>
      <c r="E144" s="70">
        <v>0</v>
      </c>
      <c r="F144" s="70">
        <v>2.7999999999999998E-4</v>
      </c>
      <c r="G144" s="70">
        <v>5.6999999999999998E-4</v>
      </c>
      <c r="H144" s="70">
        <v>8.6499999999999999E-4</v>
      </c>
      <c r="I144" s="70">
        <v>1.1709999999999999E-3</v>
      </c>
      <c r="J144" s="70">
        <v>1.488E-3</v>
      </c>
      <c r="K144" s="70">
        <v>1.8159999999999999E-3</v>
      </c>
      <c r="L144" s="70">
        <v>2.1570000000000001E-3</v>
      </c>
      <c r="M144" s="70">
        <v>2.5100000000000001E-3</v>
      </c>
      <c r="N144" s="70">
        <v>2.879E-3</v>
      </c>
      <c r="O144" s="70">
        <v>3.261E-3</v>
      </c>
      <c r="P144" s="70">
        <v>3.663E-3</v>
      </c>
      <c r="Q144" s="70">
        <v>4.0860000000000002E-3</v>
      </c>
      <c r="R144" s="70">
        <v>4.5269999999999998E-3</v>
      </c>
      <c r="S144" s="70">
        <v>4.9880000000000002E-3</v>
      </c>
      <c r="T144" s="70">
        <v>5.4710000000000002E-3</v>
      </c>
      <c r="U144" s="70">
        <v>5.9740000000000001E-3</v>
      </c>
      <c r="V144" s="70">
        <v>6.496E-3</v>
      </c>
      <c r="W144" s="70">
        <v>7.0400000000000003E-3</v>
      </c>
      <c r="X144" s="70">
        <v>7.607E-3</v>
      </c>
      <c r="Y144" s="70">
        <v>8.1949999999999992E-3</v>
      </c>
      <c r="Z144" s="70">
        <v>8.8059999999999996E-3</v>
      </c>
      <c r="AA144" s="70">
        <v>9.4389999999999995E-3</v>
      </c>
      <c r="AB144" s="70">
        <v>1.0094000000000001E-2</v>
      </c>
      <c r="AC144" s="70">
        <v>1.0772E-2</v>
      </c>
      <c r="AD144" s="70">
        <v>1.1476999999999999E-2</v>
      </c>
      <c r="AE144" s="70">
        <v>1.2208999999999999E-2</v>
      </c>
      <c r="AF144" s="70">
        <v>1.2968E-2</v>
      </c>
      <c r="AG144" s="70">
        <v>1.3752E-2</v>
      </c>
      <c r="AH144" s="70">
        <v>1.4559000000000001E-2</v>
      </c>
      <c r="AI144" s="70">
        <v>1.5394E-2</v>
      </c>
      <c r="AJ144" s="70">
        <v>1.6256E-2</v>
      </c>
      <c r="AK144" s="69" t="s">
        <v>552</v>
      </c>
    </row>
    <row r="145" spans="1:37" ht="15" hidden="1" customHeight="1" x14ac:dyDescent="0.45">
      <c r="A145" s="25" t="s">
        <v>937</v>
      </c>
      <c r="B145" s="67" t="s">
        <v>820</v>
      </c>
      <c r="C145" s="70">
        <v>0</v>
      </c>
      <c r="D145" s="70">
        <v>0</v>
      </c>
      <c r="E145" s="70">
        <v>0</v>
      </c>
      <c r="F145" s="70">
        <v>0</v>
      </c>
      <c r="G145" s="70">
        <v>0</v>
      </c>
      <c r="H145" s="70">
        <v>0</v>
      </c>
      <c r="I145" s="70">
        <v>0</v>
      </c>
      <c r="J145" s="70">
        <v>0</v>
      </c>
      <c r="K145" s="70">
        <v>0</v>
      </c>
      <c r="L145" s="70">
        <v>0</v>
      </c>
      <c r="M145" s="70">
        <v>0</v>
      </c>
      <c r="N145" s="70">
        <v>0</v>
      </c>
      <c r="O145" s="70">
        <v>0</v>
      </c>
      <c r="P145" s="70">
        <v>0</v>
      </c>
      <c r="Q145" s="70">
        <v>0</v>
      </c>
      <c r="R145" s="70">
        <v>0</v>
      </c>
      <c r="S145" s="70">
        <v>0</v>
      </c>
      <c r="T145" s="70">
        <v>0</v>
      </c>
      <c r="U145" s="70">
        <v>0</v>
      </c>
      <c r="V145" s="70">
        <v>0</v>
      </c>
      <c r="W145" s="70">
        <v>0</v>
      </c>
      <c r="X145" s="70">
        <v>0</v>
      </c>
      <c r="Y145" s="70">
        <v>0</v>
      </c>
      <c r="Z145" s="70">
        <v>0</v>
      </c>
      <c r="AA145" s="70">
        <v>0</v>
      </c>
      <c r="AB145" s="70">
        <v>0</v>
      </c>
      <c r="AC145" s="70">
        <v>0</v>
      </c>
      <c r="AD145" s="70">
        <v>0</v>
      </c>
      <c r="AE145" s="70">
        <v>0</v>
      </c>
      <c r="AF145" s="70">
        <v>0</v>
      </c>
      <c r="AG145" s="70">
        <v>0</v>
      </c>
      <c r="AH145" s="70">
        <v>0</v>
      </c>
      <c r="AI145" s="70">
        <v>0</v>
      </c>
      <c r="AJ145" s="70">
        <v>0</v>
      </c>
      <c r="AK145" s="69" t="s">
        <v>552</v>
      </c>
    </row>
    <row r="146" spans="1:37" ht="15" hidden="1" customHeight="1" x14ac:dyDescent="0.45">
      <c r="A146" s="25" t="s">
        <v>938</v>
      </c>
      <c r="B146" s="67" t="s">
        <v>822</v>
      </c>
      <c r="C146" s="70">
        <v>3.4315709999999999</v>
      </c>
      <c r="D146" s="70">
        <v>3.5535899999999998</v>
      </c>
      <c r="E146" s="70">
        <v>3.6669070000000001</v>
      </c>
      <c r="F146" s="70">
        <v>3.7883800000000001</v>
      </c>
      <c r="G146" s="70">
        <v>3.91249</v>
      </c>
      <c r="H146" s="70">
        <v>4.025995</v>
      </c>
      <c r="I146" s="70">
        <v>4.1314830000000002</v>
      </c>
      <c r="J146" s="70">
        <v>4.241428</v>
      </c>
      <c r="K146" s="70">
        <v>4.3545170000000004</v>
      </c>
      <c r="L146" s="70">
        <v>4.4683020000000004</v>
      </c>
      <c r="M146" s="70">
        <v>4.5784289999999999</v>
      </c>
      <c r="N146" s="70">
        <v>4.6759360000000001</v>
      </c>
      <c r="O146" s="70">
        <v>4.7873780000000004</v>
      </c>
      <c r="P146" s="70">
        <v>4.8777520000000001</v>
      </c>
      <c r="Q146" s="70">
        <v>5.0227930000000001</v>
      </c>
      <c r="R146" s="70">
        <v>5.1087699999999998</v>
      </c>
      <c r="S146" s="70">
        <v>5.2173920000000003</v>
      </c>
      <c r="T146" s="70">
        <v>5.2997990000000001</v>
      </c>
      <c r="U146" s="70">
        <v>5.3990669999999996</v>
      </c>
      <c r="V146" s="70">
        <v>5.5013969999999999</v>
      </c>
      <c r="W146" s="70">
        <v>5.6201670000000004</v>
      </c>
      <c r="X146" s="70">
        <v>5.72912</v>
      </c>
      <c r="Y146" s="70">
        <v>5.792535</v>
      </c>
      <c r="Z146" s="70">
        <v>5.9084969999999997</v>
      </c>
      <c r="AA146" s="70">
        <v>5.9578449999999998</v>
      </c>
      <c r="AB146" s="70">
        <v>6.0641059999999998</v>
      </c>
      <c r="AC146" s="70">
        <v>6.222073</v>
      </c>
      <c r="AD146" s="70">
        <v>6.3495480000000004</v>
      </c>
      <c r="AE146" s="70">
        <v>6.4415009999999997</v>
      </c>
      <c r="AF146" s="70">
        <v>6.5630750000000004</v>
      </c>
      <c r="AG146" s="70">
        <v>6.723814</v>
      </c>
      <c r="AH146" s="70">
        <v>6.8111790000000001</v>
      </c>
      <c r="AI146" s="70">
        <v>6.9200290000000004</v>
      </c>
      <c r="AJ146" s="70">
        <v>7.0314610000000002</v>
      </c>
      <c r="AK146" s="69">
        <v>2.1555000000000001E-2</v>
      </c>
    </row>
    <row r="147" spans="1:37" ht="15" hidden="1" customHeight="1" x14ac:dyDescent="0.35">
      <c r="B147" s="64" t="s">
        <v>823</v>
      </c>
    </row>
    <row r="148" spans="1:37" ht="15" hidden="1" customHeight="1" x14ac:dyDescent="0.45">
      <c r="A148" s="25" t="s">
        <v>939</v>
      </c>
      <c r="B148" s="67" t="s">
        <v>805</v>
      </c>
      <c r="C148" s="70">
        <v>1.9520729999999999</v>
      </c>
      <c r="D148" s="70">
        <v>1.958888</v>
      </c>
      <c r="E148" s="70">
        <v>1.9786509999999999</v>
      </c>
      <c r="F148" s="70">
        <v>1.997161</v>
      </c>
      <c r="G148" s="70">
        <v>2.008991</v>
      </c>
      <c r="H148" s="70">
        <v>2.0289269999999999</v>
      </c>
      <c r="I148" s="70">
        <v>2.0468869999999999</v>
      </c>
      <c r="J148" s="70">
        <v>2.0646810000000002</v>
      </c>
      <c r="K148" s="70">
        <v>2.087831</v>
      </c>
      <c r="L148" s="70">
        <v>2.1092710000000001</v>
      </c>
      <c r="M148" s="70">
        <v>2.138871</v>
      </c>
      <c r="N148" s="70">
        <v>2.1531609999999999</v>
      </c>
      <c r="O148" s="70">
        <v>2.1794069999999999</v>
      </c>
      <c r="P148" s="70">
        <v>2.1984159999999999</v>
      </c>
      <c r="Q148" s="70">
        <v>2.236834</v>
      </c>
      <c r="R148" s="70">
        <v>2.2623160000000002</v>
      </c>
      <c r="S148" s="70">
        <v>2.2811020000000002</v>
      </c>
      <c r="T148" s="70">
        <v>2.3075779999999999</v>
      </c>
      <c r="U148" s="70">
        <v>2.3438750000000002</v>
      </c>
      <c r="V148" s="70">
        <v>2.3839190000000001</v>
      </c>
      <c r="W148" s="70">
        <v>2.4261370000000002</v>
      </c>
      <c r="X148" s="70">
        <v>2.4684200000000001</v>
      </c>
      <c r="Y148" s="70">
        <v>2.5096919999999998</v>
      </c>
      <c r="Z148" s="70">
        <v>2.5463990000000001</v>
      </c>
      <c r="AA148" s="70">
        <v>2.5785520000000002</v>
      </c>
      <c r="AB148" s="70">
        <v>2.6301890000000001</v>
      </c>
      <c r="AC148" s="70">
        <v>2.6957939999999998</v>
      </c>
      <c r="AD148" s="70">
        <v>2.765269</v>
      </c>
      <c r="AE148" s="70">
        <v>2.8274689999999998</v>
      </c>
      <c r="AF148" s="70">
        <v>2.897141</v>
      </c>
      <c r="AG148" s="70">
        <v>2.9720059999999999</v>
      </c>
      <c r="AH148" s="70">
        <v>3.0439240000000001</v>
      </c>
      <c r="AI148" s="70">
        <v>3.1143689999999999</v>
      </c>
      <c r="AJ148" s="70">
        <v>3.1872630000000002</v>
      </c>
      <c r="AK148" s="69">
        <v>1.5328E-2</v>
      </c>
    </row>
    <row r="149" spans="1:37" ht="15" hidden="1" customHeight="1" x14ac:dyDescent="0.45">
      <c r="A149" s="25" t="s">
        <v>940</v>
      </c>
      <c r="B149" s="67" t="s">
        <v>807</v>
      </c>
      <c r="C149" s="70">
        <v>1.312209</v>
      </c>
      <c r="D149" s="70">
        <v>1.2796989999999999</v>
      </c>
      <c r="E149" s="70">
        <v>1.263997</v>
      </c>
      <c r="F149" s="70">
        <v>1.2495210000000001</v>
      </c>
      <c r="G149" s="70">
        <v>1.231627</v>
      </c>
      <c r="H149" s="70">
        <v>1.221087</v>
      </c>
      <c r="I149" s="70">
        <v>1.213473</v>
      </c>
      <c r="J149" s="70">
        <v>1.2132559999999999</v>
      </c>
      <c r="K149" s="70">
        <v>1.214426</v>
      </c>
      <c r="L149" s="70">
        <v>1.2221040000000001</v>
      </c>
      <c r="M149" s="70">
        <v>1.228478</v>
      </c>
      <c r="N149" s="70">
        <v>1.2296279999999999</v>
      </c>
      <c r="O149" s="70">
        <v>1.245182</v>
      </c>
      <c r="P149" s="70">
        <v>1.2447569999999999</v>
      </c>
      <c r="Q149" s="70">
        <v>1.2683629999999999</v>
      </c>
      <c r="R149" s="70">
        <v>1.2759400000000001</v>
      </c>
      <c r="S149" s="70">
        <v>1.280154</v>
      </c>
      <c r="T149" s="70">
        <v>1.2990930000000001</v>
      </c>
      <c r="U149" s="70">
        <v>1.3173429999999999</v>
      </c>
      <c r="V149" s="70">
        <v>1.3384990000000001</v>
      </c>
      <c r="W149" s="70">
        <v>1.3559600000000001</v>
      </c>
      <c r="X149" s="70">
        <v>1.3864300000000001</v>
      </c>
      <c r="Y149" s="70">
        <v>1.4040729999999999</v>
      </c>
      <c r="Z149" s="70">
        <v>1.4277820000000001</v>
      </c>
      <c r="AA149" s="70">
        <v>1.4500690000000001</v>
      </c>
      <c r="AB149" s="70">
        <v>1.4804349999999999</v>
      </c>
      <c r="AC149" s="70">
        <v>1.5186820000000001</v>
      </c>
      <c r="AD149" s="70">
        <v>1.553091</v>
      </c>
      <c r="AE149" s="70">
        <v>1.5860190000000001</v>
      </c>
      <c r="AF149" s="70">
        <v>1.6194</v>
      </c>
      <c r="AG149" s="70">
        <v>1.653179</v>
      </c>
      <c r="AH149" s="70">
        <v>1.6897420000000001</v>
      </c>
      <c r="AI149" s="70">
        <v>1.7163649999999999</v>
      </c>
      <c r="AJ149" s="70">
        <v>1.748502</v>
      </c>
      <c r="AK149" s="69">
        <v>9.8019999999999999E-3</v>
      </c>
    </row>
    <row r="150" spans="1:37" ht="15" hidden="1" customHeight="1" x14ac:dyDescent="0.45">
      <c r="A150" s="25" t="s">
        <v>941</v>
      </c>
      <c r="B150" s="67" t="s">
        <v>338</v>
      </c>
      <c r="C150" s="70">
        <v>3.5339999999999998E-3</v>
      </c>
      <c r="D150" s="70">
        <v>3.4350000000000001E-3</v>
      </c>
      <c r="E150" s="70">
        <v>3.3679999999999999E-3</v>
      </c>
      <c r="F150" s="70">
        <v>3.3649999999999999E-3</v>
      </c>
      <c r="G150" s="70">
        <v>3.4420000000000002E-3</v>
      </c>
      <c r="H150" s="70">
        <v>3.5479999999999999E-3</v>
      </c>
      <c r="I150" s="70">
        <v>3.6740000000000002E-3</v>
      </c>
      <c r="J150" s="70">
        <v>3.8110000000000002E-3</v>
      </c>
      <c r="K150" s="70">
        <v>3.993E-3</v>
      </c>
      <c r="L150" s="70">
        <v>4.169E-3</v>
      </c>
      <c r="M150" s="70">
        <v>4.4010000000000004E-3</v>
      </c>
      <c r="N150" s="70">
        <v>4.5139999999999998E-3</v>
      </c>
      <c r="O150" s="70">
        <v>4.7159999999999997E-3</v>
      </c>
      <c r="P150" s="70">
        <v>4.8690000000000001E-3</v>
      </c>
      <c r="Q150" s="70">
        <v>5.0220000000000004E-3</v>
      </c>
      <c r="R150" s="70">
        <v>5.3150000000000003E-3</v>
      </c>
      <c r="S150" s="70">
        <v>5.5079999999999999E-3</v>
      </c>
      <c r="T150" s="70">
        <v>5.6470000000000001E-3</v>
      </c>
      <c r="U150" s="70">
        <v>5.8900000000000003E-3</v>
      </c>
      <c r="V150" s="70">
        <v>6.1549999999999999E-3</v>
      </c>
      <c r="W150" s="70">
        <v>6.4419999999999998E-3</v>
      </c>
      <c r="X150" s="70">
        <v>6.7520000000000002E-3</v>
      </c>
      <c r="Y150" s="70">
        <v>7.084E-3</v>
      </c>
      <c r="Z150" s="70">
        <v>7.4359999999999999E-3</v>
      </c>
      <c r="AA150" s="70">
        <v>7.809E-3</v>
      </c>
      <c r="AB150" s="70">
        <v>8.2059999999999998E-3</v>
      </c>
      <c r="AC150" s="70">
        <v>8.6289999999999995E-3</v>
      </c>
      <c r="AD150" s="70">
        <v>9.0760000000000007E-3</v>
      </c>
      <c r="AE150" s="70">
        <v>9.5490000000000002E-3</v>
      </c>
      <c r="AF150" s="70">
        <v>1.0045999999999999E-2</v>
      </c>
      <c r="AG150" s="70">
        <v>1.0859000000000001E-2</v>
      </c>
      <c r="AH150" s="70">
        <v>1.1072E-2</v>
      </c>
      <c r="AI150" s="70">
        <v>1.1589E-2</v>
      </c>
      <c r="AJ150" s="70">
        <v>1.2186000000000001E-2</v>
      </c>
      <c r="AK150" s="69">
        <v>4.0365999999999999E-2</v>
      </c>
    </row>
    <row r="151" spans="1:37" ht="15" hidden="1" customHeight="1" x14ac:dyDescent="0.45">
      <c r="A151" s="25" t="s">
        <v>942</v>
      </c>
      <c r="B151" s="67" t="s">
        <v>810</v>
      </c>
      <c r="C151" s="70">
        <v>1.807E-3</v>
      </c>
      <c r="D151" s="70">
        <v>2.2520000000000001E-3</v>
      </c>
      <c r="E151" s="70">
        <v>2.7390000000000001E-3</v>
      </c>
      <c r="F151" s="70">
        <v>3.1979999999999999E-3</v>
      </c>
      <c r="G151" s="70">
        <v>3.6410000000000001E-3</v>
      </c>
      <c r="H151" s="70">
        <v>4.1279999999999997E-3</v>
      </c>
      <c r="I151" s="70">
        <v>4.6109999999999996E-3</v>
      </c>
      <c r="J151" s="70">
        <v>5.0819999999999997E-3</v>
      </c>
      <c r="K151" s="70">
        <v>5.5510000000000004E-3</v>
      </c>
      <c r="L151" s="70">
        <v>6.0219999999999996E-3</v>
      </c>
      <c r="M151" s="70">
        <v>6.4929999999999996E-3</v>
      </c>
      <c r="N151" s="70">
        <v>6.9610000000000002E-3</v>
      </c>
      <c r="O151" s="70">
        <v>7.4400000000000004E-3</v>
      </c>
      <c r="P151" s="70">
        <v>7.9139999999999992E-3</v>
      </c>
      <c r="Q151" s="70">
        <v>8.4010000000000005E-3</v>
      </c>
      <c r="R151" s="70">
        <v>8.914E-3</v>
      </c>
      <c r="S151" s="70">
        <v>9.4129999999999995E-3</v>
      </c>
      <c r="T151" s="70">
        <v>9.953E-3</v>
      </c>
      <c r="U151" s="70">
        <v>1.0468999999999999E-2</v>
      </c>
      <c r="V151" s="70">
        <v>1.1004999999999999E-2</v>
      </c>
      <c r="W151" s="70">
        <v>1.1524E-2</v>
      </c>
      <c r="X151" s="70">
        <v>1.2109999999999999E-2</v>
      </c>
      <c r="Y151" s="70">
        <v>1.2781000000000001E-2</v>
      </c>
      <c r="Z151" s="70">
        <v>1.3365E-2</v>
      </c>
      <c r="AA151" s="70">
        <v>1.4144E-2</v>
      </c>
      <c r="AB151" s="70">
        <v>1.4803999999999999E-2</v>
      </c>
      <c r="AC151" s="70">
        <v>1.5441E-2</v>
      </c>
      <c r="AD151" s="70">
        <v>1.6226999999999998E-2</v>
      </c>
      <c r="AE151" s="70">
        <v>1.7111999999999999E-2</v>
      </c>
      <c r="AF151" s="70">
        <v>1.7991E-2</v>
      </c>
      <c r="AG151" s="70">
        <v>1.8866999999999998E-2</v>
      </c>
      <c r="AH151" s="70">
        <v>1.9778E-2</v>
      </c>
      <c r="AI151" s="70">
        <v>2.0764000000000001E-2</v>
      </c>
      <c r="AJ151" s="70">
        <v>2.1919000000000001E-2</v>
      </c>
      <c r="AK151" s="69">
        <v>7.3695999999999998E-2</v>
      </c>
    </row>
    <row r="152" spans="1:37" ht="15" hidden="1" customHeight="1" x14ac:dyDescent="0.45">
      <c r="A152" s="25" t="s">
        <v>943</v>
      </c>
      <c r="B152" s="67" t="s">
        <v>812</v>
      </c>
      <c r="C152" s="70">
        <v>2.0632999999999999E-2</v>
      </c>
      <c r="D152" s="70">
        <v>2.4549999999999999E-2</v>
      </c>
      <c r="E152" s="70">
        <v>2.8778000000000001E-2</v>
      </c>
      <c r="F152" s="70">
        <v>3.2744000000000002E-2</v>
      </c>
      <c r="G152" s="70">
        <v>3.6528999999999999E-2</v>
      </c>
      <c r="H152" s="70">
        <v>4.0639000000000002E-2</v>
      </c>
      <c r="I152" s="70">
        <v>4.4692000000000003E-2</v>
      </c>
      <c r="J152" s="70">
        <v>4.8614999999999998E-2</v>
      </c>
      <c r="K152" s="70">
        <v>5.253E-2</v>
      </c>
      <c r="L152" s="70">
        <v>5.6461999999999998E-2</v>
      </c>
      <c r="M152" s="70">
        <v>6.0427000000000002E-2</v>
      </c>
      <c r="N152" s="70">
        <v>6.4405000000000004E-2</v>
      </c>
      <c r="O152" s="70">
        <v>6.8462999999999996E-2</v>
      </c>
      <c r="P152" s="70">
        <v>7.2690000000000005E-2</v>
      </c>
      <c r="Q152" s="70">
        <v>7.7095999999999998E-2</v>
      </c>
      <c r="R152" s="70">
        <v>8.1682000000000005E-2</v>
      </c>
      <c r="S152" s="70">
        <v>8.6486999999999994E-2</v>
      </c>
      <c r="T152" s="70">
        <v>9.1560000000000002E-2</v>
      </c>
      <c r="U152" s="70">
        <v>9.6827999999999997E-2</v>
      </c>
      <c r="V152" s="70">
        <v>0.10227899999999999</v>
      </c>
      <c r="W152" s="70">
        <v>0.108011</v>
      </c>
      <c r="X152" s="70">
        <v>0.114078</v>
      </c>
      <c r="Y152" s="70">
        <v>0.121225</v>
      </c>
      <c r="Z152" s="70">
        <v>0.126972</v>
      </c>
      <c r="AA152" s="70">
        <v>0.13395699999999999</v>
      </c>
      <c r="AB152" s="70">
        <v>0.1416</v>
      </c>
      <c r="AC152" s="70">
        <v>0.14948400000000001</v>
      </c>
      <c r="AD152" s="70">
        <v>0.15804199999999999</v>
      </c>
      <c r="AE152" s="70">
        <v>0.166797</v>
      </c>
      <c r="AF152" s="70">
        <v>0.176319</v>
      </c>
      <c r="AG152" s="70">
        <v>0.185227</v>
      </c>
      <c r="AH152" s="70">
        <v>0.194993</v>
      </c>
      <c r="AI152" s="70">
        <v>0.20551900000000001</v>
      </c>
      <c r="AJ152" s="70">
        <v>0.21621099999999999</v>
      </c>
      <c r="AK152" s="69">
        <v>7.0349999999999996E-2</v>
      </c>
    </row>
    <row r="153" spans="1:37" ht="15" hidden="1" customHeight="1" x14ac:dyDescent="0.45">
      <c r="A153" s="25" t="s">
        <v>944</v>
      </c>
      <c r="B153" s="67" t="s">
        <v>814</v>
      </c>
      <c r="C153" s="70">
        <v>3.9999999999999998E-6</v>
      </c>
      <c r="D153" s="70">
        <v>1.108E-3</v>
      </c>
      <c r="E153" s="70">
        <v>2.3519999999999999E-3</v>
      </c>
      <c r="F153" s="70">
        <v>3.5750000000000001E-3</v>
      </c>
      <c r="G153" s="70">
        <v>4.7999999999999996E-3</v>
      </c>
      <c r="H153" s="70">
        <v>6.1809999999999999E-3</v>
      </c>
      <c r="I153" s="70">
        <v>7.6020000000000003E-3</v>
      </c>
      <c r="J153" s="70">
        <v>9.0349999999999996E-3</v>
      </c>
      <c r="K153" s="70">
        <v>1.0512000000000001E-2</v>
      </c>
      <c r="L153" s="70">
        <v>1.2041E-2</v>
      </c>
      <c r="M153" s="70">
        <v>1.3618E-2</v>
      </c>
      <c r="N153" s="70">
        <v>1.5233E-2</v>
      </c>
      <c r="O153" s="70">
        <v>1.6899999999999998E-2</v>
      </c>
      <c r="P153" s="70">
        <v>1.8641000000000001E-2</v>
      </c>
      <c r="Q153" s="70">
        <v>2.0456999999999999E-2</v>
      </c>
      <c r="R153" s="70">
        <v>2.2346999999999999E-2</v>
      </c>
      <c r="S153" s="70">
        <v>2.4323000000000001E-2</v>
      </c>
      <c r="T153" s="70">
        <v>2.6402999999999999E-2</v>
      </c>
      <c r="U153" s="70">
        <v>2.8556999999999999E-2</v>
      </c>
      <c r="V153" s="70">
        <v>3.0779999999999998E-2</v>
      </c>
      <c r="W153" s="70">
        <v>3.3105999999999997E-2</v>
      </c>
      <c r="X153" s="70">
        <v>3.5552E-2</v>
      </c>
      <c r="Y153" s="70">
        <v>3.8115999999999997E-2</v>
      </c>
      <c r="Z153" s="70">
        <v>4.0793999999999997E-2</v>
      </c>
      <c r="AA153" s="70">
        <v>4.3597999999999998E-2</v>
      </c>
      <c r="AB153" s="70">
        <v>4.6542E-2</v>
      </c>
      <c r="AC153" s="70">
        <v>4.9641999999999999E-2</v>
      </c>
      <c r="AD153" s="70">
        <v>5.2893000000000003E-2</v>
      </c>
      <c r="AE153" s="70">
        <v>5.6306000000000002E-2</v>
      </c>
      <c r="AF153" s="70">
        <v>5.9858000000000001E-2</v>
      </c>
      <c r="AG153" s="70">
        <v>6.3568E-2</v>
      </c>
      <c r="AH153" s="70">
        <v>6.7423999999999998E-2</v>
      </c>
      <c r="AI153" s="70">
        <v>7.1439000000000002E-2</v>
      </c>
      <c r="AJ153" s="70">
        <v>7.5941999999999996E-2</v>
      </c>
      <c r="AK153" s="69">
        <v>0.14121500000000001</v>
      </c>
    </row>
    <row r="154" spans="1:37" ht="15" hidden="1" customHeight="1" x14ac:dyDescent="0.45">
      <c r="A154" s="25" t="s">
        <v>945</v>
      </c>
      <c r="B154" s="67" t="s">
        <v>816</v>
      </c>
      <c r="C154" s="70">
        <v>0</v>
      </c>
      <c r="D154" s="70">
        <v>4.6700000000000002E-4</v>
      </c>
      <c r="E154" s="70">
        <v>9.9200000000000004E-4</v>
      </c>
      <c r="F154" s="70">
        <v>1.5089999999999999E-3</v>
      </c>
      <c r="G154" s="70">
        <v>2.026E-3</v>
      </c>
      <c r="H154" s="70">
        <v>2.6099999999999999E-3</v>
      </c>
      <c r="I154" s="70">
        <v>3.2100000000000002E-3</v>
      </c>
      <c r="J154" s="70">
        <v>3.8159999999999999E-3</v>
      </c>
      <c r="K154" s="70">
        <v>4.4400000000000004E-3</v>
      </c>
      <c r="L154" s="70">
        <v>5.0860000000000002E-3</v>
      </c>
      <c r="M154" s="70">
        <v>5.7530000000000003E-3</v>
      </c>
      <c r="N154" s="70">
        <v>6.4349999999999997E-3</v>
      </c>
      <c r="O154" s="70">
        <v>7.1399999999999996E-3</v>
      </c>
      <c r="P154" s="70">
        <v>7.8750000000000001E-3</v>
      </c>
      <c r="Q154" s="70">
        <v>8.6420000000000004E-3</v>
      </c>
      <c r="R154" s="70">
        <v>9.4409999999999997E-3</v>
      </c>
      <c r="S154" s="70">
        <v>1.0276E-2</v>
      </c>
      <c r="T154" s="70">
        <v>1.1155E-2</v>
      </c>
      <c r="U154" s="70">
        <v>1.2064999999999999E-2</v>
      </c>
      <c r="V154" s="70">
        <v>1.3004999999999999E-2</v>
      </c>
      <c r="W154" s="70">
        <v>1.3986999999999999E-2</v>
      </c>
      <c r="X154" s="70">
        <v>1.5021E-2</v>
      </c>
      <c r="Y154" s="70">
        <v>1.6104E-2</v>
      </c>
      <c r="Z154" s="70">
        <v>1.7236000000000001E-2</v>
      </c>
      <c r="AA154" s="70">
        <v>1.8421E-2</v>
      </c>
      <c r="AB154" s="70">
        <v>1.9664999999999998E-2</v>
      </c>
      <c r="AC154" s="70">
        <v>2.0975000000000001E-2</v>
      </c>
      <c r="AD154" s="70">
        <v>2.2349000000000001E-2</v>
      </c>
      <c r="AE154" s="70">
        <v>2.3791E-2</v>
      </c>
      <c r="AF154" s="70">
        <v>2.5291999999999999E-2</v>
      </c>
      <c r="AG154" s="70">
        <v>2.6859000000000001E-2</v>
      </c>
      <c r="AH154" s="70">
        <v>2.8489E-2</v>
      </c>
      <c r="AI154" s="70">
        <v>3.0185E-2</v>
      </c>
      <c r="AJ154" s="70">
        <v>3.2087999999999998E-2</v>
      </c>
      <c r="AK154" s="69">
        <v>0.141344</v>
      </c>
    </row>
    <row r="155" spans="1:37" ht="15" hidden="1" customHeight="1" x14ac:dyDescent="0.45">
      <c r="A155" s="25" t="s">
        <v>946</v>
      </c>
      <c r="B155" s="67" t="s">
        <v>818</v>
      </c>
      <c r="C155" s="70">
        <v>0</v>
      </c>
      <c r="D155" s="70">
        <v>3.8499999999999998E-4</v>
      </c>
      <c r="E155" s="70">
        <v>8.1800000000000004E-4</v>
      </c>
      <c r="F155" s="70">
        <v>1.2440000000000001E-3</v>
      </c>
      <c r="G155" s="70">
        <v>1.671E-3</v>
      </c>
      <c r="H155" s="70">
        <v>2.153E-3</v>
      </c>
      <c r="I155" s="70">
        <v>2.6480000000000002E-3</v>
      </c>
      <c r="J155" s="70">
        <v>3.1470000000000001E-3</v>
      </c>
      <c r="K155" s="70">
        <v>3.6619999999999999E-3</v>
      </c>
      <c r="L155" s="70">
        <v>4.1949999999999999E-3</v>
      </c>
      <c r="M155" s="70">
        <v>4.744E-3</v>
      </c>
      <c r="N155" s="70">
        <v>5.3070000000000001E-3</v>
      </c>
      <c r="O155" s="70">
        <v>5.888E-3</v>
      </c>
      <c r="P155" s="70">
        <v>6.4939999999999998E-3</v>
      </c>
      <c r="Q155" s="70">
        <v>7.1269999999999997E-3</v>
      </c>
      <c r="R155" s="70">
        <v>7.7860000000000004E-3</v>
      </c>
      <c r="S155" s="70">
        <v>8.4749999999999999E-3</v>
      </c>
      <c r="T155" s="70">
        <v>9.1990000000000006E-3</v>
      </c>
      <c r="U155" s="70">
        <v>9.9500000000000005E-3</v>
      </c>
      <c r="V155" s="70">
        <v>1.0725E-2</v>
      </c>
      <c r="W155" s="70">
        <v>1.1535E-2</v>
      </c>
      <c r="X155" s="70">
        <v>1.2388E-2</v>
      </c>
      <c r="Y155" s="70">
        <v>1.3280999999999999E-2</v>
      </c>
      <c r="Z155" s="70">
        <v>1.4215E-2</v>
      </c>
      <c r="AA155" s="70">
        <v>1.5192000000000001E-2</v>
      </c>
      <c r="AB155" s="70">
        <v>1.6218E-2</v>
      </c>
      <c r="AC155" s="70">
        <v>1.7298000000000001E-2</v>
      </c>
      <c r="AD155" s="70">
        <v>1.8430999999999999E-2</v>
      </c>
      <c r="AE155" s="70">
        <v>1.9619999999999999E-2</v>
      </c>
      <c r="AF155" s="70">
        <v>2.0858000000000002E-2</v>
      </c>
      <c r="AG155" s="70">
        <v>2.215E-2</v>
      </c>
      <c r="AH155" s="70">
        <v>2.3494000000000001E-2</v>
      </c>
      <c r="AI155" s="70">
        <v>2.4893999999999999E-2</v>
      </c>
      <c r="AJ155" s="70">
        <v>2.6463E-2</v>
      </c>
      <c r="AK155" s="69">
        <v>0.141344</v>
      </c>
    </row>
    <row r="156" spans="1:37" ht="15" hidden="1" customHeight="1" x14ac:dyDescent="0.45">
      <c r="A156" s="25" t="s">
        <v>947</v>
      </c>
      <c r="B156" s="67" t="s">
        <v>820</v>
      </c>
      <c r="C156" s="70">
        <v>0</v>
      </c>
      <c r="D156" s="70">
        <v>6.6100000000000002E-4</v>
      </c>
      <c r="E156" s="70">
        <v>1.405E-3</v>
      </c>
      <c r="F156" s="70">
        <v>2.1359999999999999E-3</v>
      </c>
      <c r="G156" s="70">
        <v>2.869E-3</v>
      </c>
      <c r="H156" s="70">
        <v>3.6960000000000001E-3</v>
      </c>
      <c r="I156" s="70">
        <v>4.5459999999999997E-3</v>
      </c>
      <c r="J156" s="70">
        <v>5.4029999999999998E-3</v>
      </c>
      <c r="K156" s="70">
        <v>6.2870000000000001E-3</v>
      </c>
      <c r="L156" s="70">
        <v>7.2020000000000001E-3</v>
      </c>
      <c r="M156" s="70">
        <v>8.1460000000000005E-3</v>
      </c>
      <c r="N156" s="70">
        <v>9.1120000000000003E-3</v>
      </c>
      <c r="O156" s="70">
        <v>1.0109999999999999E-2</v>
      </c>
      <c r="P156" s="70">
        <v>1.1150999999999999E-2</v>
      </c>
      <c r="Q156" s="70">
        <v>1.2238000000000001E-2</v>
      </c>
      <c r="R156" s="70">
        <v>1.3369000000000001E-2</v>
      </c>
      <c r="S156" s="70">
        <v>1.4552000000000001E-2</v>
      </c>
      <c r="T156" s="70">
        <v>1.5796000000000001E-2</v>
      </c>
      <c r="U156" s="70">
        <v>1.7084999999999999E-2</v>
      </c>
      <c r="V156" s="70">
        <v>1.8415000000000001E-2</v>
      </c>
      <c r="W156" s="70">
        <v>1.9807000000000002E-2</v>
      </c>
      <c r="X156" s="70">
        <v>2.1271000000000002E-2</v>
      </c>
      <c r="Y156" s="70">
        <v>2.2804999999999999E-2</v>
      </c>
      <c r="Z156" s="70">
        <v>2.4407000000000002E-2</v>
      </c>
      <c r="AA156" s="70">
        <v>2.6085000000000001E-2</v>
      </c>
      <c r="AB156" s="70">
        <v>2.7845999999999999E-2</v>
      </c>
      <c r="AC156" s="70">
        <v>2.9701000000000002E-2</v>
      </c>
      <c r="AD156" s="70">
        <v>3.1647000000000002E-2</v>
      </c>
      <c r="AE156" s="70">
        <v>3.3688000000000003E-2</v>
      </c>
      <c r="AF156" s="70">
        <v>3.5813999999999999E-2</v>
      </c>
      <c r="AG156" s="70">
        <v>3.8032999999999997E-2</v>
      </c>
      <c r="AH156" s="70">
        <v>4.0341000000000002E-2</v>
      </c>
      <c r="AI156" s="70">
        <v>4.2743999999999997E-2</v>
      </c>
      <c r="AJ156" s="70">
        <v>4.5437999999999999E-2</v>
      </c>
      <c r="AK156" s="69">
        <v>0.141344</v>
      </c>
    </row>
    <row r="157" spans="1:37" ht="15" hidden="1" customHeight="1" x14ac:dyDescent="0.45">
      <c r="A157" s="25" t="s">
        <v>948</v>
      </c>
      <c r="B157" s="67" t="s">
        <v>834</v>
      </c>
      <c r="C157" s="70">
        <v>3.29026</v>
      </c>
      <c r="D157" s="70">
        <v>3.2714449999999999</v>
      </c>
      <c r="E157" s="70">
        <v>3.2830979999999998</v>
      </c>
      <c r="F157" s="70">
        <v>3.2944529999999999</v>
      </c>
      <c r="G157" s="70">
        <v>3.295598</v>
      </c>
      <c r="H157" s="70">
        <v>3.3129689999999998</v>
      </c>
      <c r="I157" s="70">
        <v>3.3313429999999999</v>
      </c>
      <c r="J157" s="70">
        <v>3.3568470000000001</v>
      </c>
      <c r="K157" s="70">
        <v>3.3892310000000001</v>
      </c>
      <c r="L157" s="70">
        <v>3.4265509999999999</v>
      </c>
      <c r="M157" s="70">
        <v>3.4709310000000002</v>
      </c>
      <c r="N157" s="70">
        <v>3.4947569999999999</v>
      </c>
      <c r="O157" s="70">
        <v>3.545245</v>
      </c>
      <c r="P157" s="70">
        <v>3.5728089999999999</v>
      </c>
      <c r="Q157" s="70">
        <v>3.64418</v>
      </c>
      <c r="R157" s="70">
        <v>3.6871079999999998</v>
      </c>
      <c r="S157" s="70">
        <v>3.720291</v>
      </c>
      <c r="T157" s="70">
        <v>3.7763870000000002</v>
      </c>
      <c r="U157" s="70">
        <v>3.8420619999999999</v>
      </c>
      <c r="V157" s="70">
        <v>3.9147799999999999</v>
      </c>
      <c r="W157" s="70">
        <v>3.98651</v>
      </c>
      <c r="X157" s="70">
        <v>4.0720239999999999</v>
      </c>
      <c r="Y157" s="70">
        <v>4.1451630000000002</v>
      </c>
      <c r="Z157" s="70">
        <v>4.21861</v>
      </c>
      <c r="AA157" s="70">
        <v>4.2878280000000002</v>
      </c>
      <c r="AB157" s="70">
        <v>4.3855050000000002</v>
      </c>
      <c r="AC157" s="70">
        <v>4.5056419999999999</v>
      </c>
      <c r="AD157" s="70">
        <v>4.6270230000000003</v>
      </c>
      <c r="AE157" s="70">
        <v>4.7403469999999999</v>
      </c>
      <c r="AF157" s="70">
        <v>4.8627200000000004</v>
      </c>
      <c r="AG157" s="70">
        <v>4.9907459999999997</v>
      </c>
      <c r="AH157" s="70">
        <v>5.1192539999999997</v>
      </c>
      <c r="AI157" s="70">
        <v>5.2378640000000001</v>
      </c>
      <c r="AJ157" s="70">
        <v>5.3660129999999997</v>
      </c>
      <c r="AK157" s="69">
        <v>1.5584000000000001E-2</v>
      </c>
    </row>
    <row r="158" spans="1:37" ht="15" hidden="1" customHeight="1" x14ac:dyDescent="0.35">
      <c r="B158" s="64" t="s">
        <v>835</v>
      </c>
    </row>
    <row r="159" spans="1:37" ht="15" hidden="1" customHeight="1" x14ac:dyDescent="0.45">
      <c r="A159" s="25" t="s">
        <v>949</v>
      </c>
      <c r="B159" s="67" t="s">
        <v>805</v>
      </c>
      <c r="C159" s="70">
        <v>5.122045</v>
      </c>
      <c r="D159" s="70">
        <v>5.1238849999999996</v>
      </c>
      <c r="E159" s="70">
        <v>5.1538120000000003</v>
      </c>
      <c r="F159" s="70">
        <v>5.1559749999999998</v>
      </c>
      <c r="G159" s="70">
        <v>5.1458560000000002</v>
      </c>
      <c r="H159" s="70">
        <v>5.1551039999999997</v>
      </c>
      <c r="I159" s="70">
        <v>5.150773</v>
      </c>
      <c r="J159" s="70">
        <v>5.1470630000000002</v>
      </c>
      <c r="K159" s="70">
        <v>5.1551770000000001</v>
      </c>
      <c r="L159" s="70">
        <v>5.1652149999999999</v>
      </c>
      <c r="M159" s="70">
        <v>5.1781620000000004</v>
      </c>
      <c r="N159" s="70">
        <v>5.1574859999999996</v>
      </c>
      <c r="O159" s="70">
        <v>5.1477940000000002</v>
      </c>
      <c r="P159" s="70">
        <v>5.1495119999999996</v>
      </c>
      <c r="Q159" s="70">
        <v>5.1543460000000003</v>
      </c>
      <c r="R159" s="70">
        <v>5.1578210000000002</v>
      </c>
      <c r="S159" s="70">
        <v>5.1256729999999999</v>
      </c>
      <c r="T159" s="70">
        <v>5.1085659999999997</v>
      </c>
      <c r="U159" s="70">
        <v>5.1171499999999996</v>
      </c>
      <c r="V159" s="70">
        <v>5.1183040000000002</v>
      </c>
      <c r="W159" s="70">
        <v>5.1345080000000003</v>
      </c>
      <c r="X159" s="70">
        <v>5.1312540000000002</v>
      </c>
      <c r="Y159" s="70">
        <v>5.1405099999999999</v>
      </c>
      <c r="Z159" s="70">
        <v>5.0776779999999997</v>
      </c>
      <c r="AA159" s="70">
        <v>5.0767350000000002</v>
      </c>
      <c r="AB159" s="70">
        <v>5.0711979999999999</v>
      </c>
      <c r="AC159" s="70">
        <v>5.0860630000000002</v>
      </c>
      <c r="AD159" s="70">
        <v>5.1128369999999999</v>
      </c>
      <c r="AE159" s="70">
        <v>5.123977</v>
      </c>
      <c r="AF159" s="70">
        <v>5.1297170000000003</v>
      </c>
      <c r="AG159" s="70">
        <v>5.1446630000000004</v>
      </c>
      <c r="AH159" s="70">
        <v>5.1514790000000001</v>
      </c>
      <c r="AI159" s="70">
        <v>5.1329419999999999</v>
      </c>
      <c r="AJ159" s="70">
        <v>5.127694</v>
      </c>
      <c r="AK159" s="69">
        <v>2.3E-5</v>
      </c>
    </row>
    <row r="160" spans="1:37" ht="15" hidden="1" customHeight="1" x14ac:dyDescent="0.45">
      <c r="A160" s="25" t="s">
        <v>950</v>
      </c>
      <c r="B160" s="67" t="s">
        <v>807</v>
      </c>
      <c r="C160" s="70">
        <v>6.1728999999999999E-2</v>
      </c>
      <c r="D160" s="70">
        <v>5.3967000000000001E-2</v>
      </c>
      <c r="E160" s="70">
        <v>4.7056000000000001E-2</v>
      </c>
      <c r="F160" s="70">
        <v>4.0717000000000003E-2</v>
      </c>
      <c r="G160" s="70">
        <v>3.5407000000000001E-2</v>
      </c>
      <c r="H160" s="70">
        <v>3.1396E-2</v>
      </c>
      <c r="I160" s="70">
        <v>2.7414000000000001E-2</v>
      </c>
      <c r="J160" s="70">
        <v>2.3458E-2</v>
      </c>
      <c r="K160" s="70">
        <v>2.0635000000000001E-2</v>
      </c>
      <c r="L160" s="70">
        <v>1.8578000000000001E-2</v>
      </c>
      <c r="M160" s="70">
        <v>1.7042000000000002E-2</v>
      </c>
      <c r="N160" s="70">
        <v>1.5249E-2</v>
      </c>
      <c r="O160" s="70">
        <v>1.4215999999999999E-2</v>
      </c>
      <c r="P160" s="70">
        <v>1.2872E-2</v>
      </c>
      <c r="Q160" s="70">
        <v>1.1771E-2</v>
      </c>
      <c r="R160" s="70">
        <v>1.0970000000000001E-2</v>
      </c>
      <c r="S160" s="70">
        <v>1.0212000000000001E-2</v>
      </c>
      <c r="T160" s="70">
        <v>9.9319999999999999E-3</v>
      </c>
      <c r="U160" s="70">
        <v>9.325E-3</v>
      </c>
      <c r="V160" s="70">
        <v>9.0930000000000004E-3</v>
      </c>
      <c r="W160" s="70">
        <v>9.0259999999999993E-3</v>
      </c>
      <c r="X160" s="70">
        <v>8.9440000000000006E-3</v>
      </c>
      <c r="Y160" s="70">
        <v>8.6569999999999998E-3</v>
      </c>
      <c r="Z160" s="70">
        <v>8.6770000000000007E-3</v>
      </c>
      <c r="AA160" s="70">
        <v>8.4360000000000008E-3</v>
      </c>
      <c r="AB160" s="70">
        <v>8.0809999999999996E-3</v>
      </c>
      <c r="AC160" s="70">
        <v>8.0409999999999995E-3</v>
      </c>
      <c r="AD160" s="70">
        <v>8.0579999999999992E-3</v>
      </c>
      <c r="AE160" s="70">
        <v>8.0940000000000005E-3</v>
      </c>
      <c r="AF160" s="70">
        <v>8.1119999999999994E-3</v>
      </c>
      <c r="AG160" s="70">
        <v>8.2100000000000003E-3</v>
      </c>
      <c r="AH160" s="70">
        <v>8.2480000000000001E-3</v>
      </c>
      <c r="AI160" s="70">
        <v>8.3619999999999996E-3</v>
      </c>
      <c r="AJ160" s="70">
        <v>8.3470000000000003E-3</v>
      </c>
      <c r="AK160" s="69">
        <v>-5.6660000000000002E-2</v>
      </c>
    </row>
    <row r="161" spans="1:37" ht="15" hidden="1" customHeight="1" x14ac:dyDescent="0.45">
      <c r="A161" s="25" t="s">
        <v>951</v>
      </c>
      <c r="B161" s="67" t="s">
        <v>338</v>
      </c>
      <c r="C161" s="70">
        <v>3.7629999999999999E-3</v>
      </c>
      <c r="D161" s="70">
        <v>3.8630000000000001E-3</v>
      </c>
      <c r="E161" s="70">
        <v>3.9269999999999999E-3</v>
      </c>
      <c r="F161" s="70">
        <v>4.0309999999999999E-3</v>
      </c>
      <c r="G161" s="70">
        <v>4.071E-3</v>
      </c>
      <c r="H161" s="70">
        <v>4.0920000000000002E-3</v>
      </c>
      <c r="I161" s="70">
        <v>4.1240000000000001E-3</v>
      </c>
      <c r="J161" s="70">
        <v>4.0810000000000004E-3</v>
      </c>
      <c r="K161" s="70">
        <v>4.2209999999999999E-3</v>
      </c>
      <c r="L161" s="70">
        <v>4.3439999999999998E-3</v>
      </c>
      <c r="M161" s="70">
        <v>4.5269999999999998E-3</v>
      </c>
      <c r="N161" s="70">
        <v>4.4260000000000002E-3</v>
      </c>
      <c r="O161" s="70">
        <v>4.4799999999999996E-3</v>
      </c>
      <c r="P161" s="70">
        <v>4.555E-3</v>
      </c>
      <c r="Q161" s="70">
        <v>4.4330000000000003E-3</v>
      </c>
      <c r="R161" s="70">
        <v>4.4949999999999999E-3</v>
      </c>
      <c r="S161" s="70">
        <v>4.5760000000000002E-3</v>
      </c>
      <c r="T161" s="70">
        <v>4.6699999999999997E-3</v>
      </c>
      <c r="U161" s="70">
        <v>4.7670000000000004E-3</v>
      </c>
      <c r="V161" s="70">
        <v>4.8589999999999996E-3</v>
      </c>
      <c r="W161" s="70">
        <v>4.9519999999999998E-3</v>
      </c>
      <c r="X161" s="70">
        <v>5.0439999999999999E-3</v>
      </c>
      <c r="Y161" s="70">
        <v>5.1330000000000004E-3</v>
      </c>
      <c r="Z161" s="70">
        <v>5.2170000000000003E-3</v>
      </c>
      <c r="AA161" s="70">
        <v>5.2979999999999998E-3</v>
      </c>
      <c r="AB161" s="70">
        <v>5.3759999999999997E-3</v>
      </c>
      <c r="AC161" s="70">
        <v>5.4510000000000001E-3</v>
      </c>
      <c r="AD161" s="70">
        <v>5.522E-3</v>
      </c>
      <c r="AE161" s="70">
        <v>5.5900000000000004E-3</v>
      </c>
      <c r="AF161" s="70">
        <v>5.6610000000000002E-3</v>
      </c>
      <c r="AG161" s="70">
        <v>5.7730000000000004E-3</v>
      </c>
      <c r="AH161" s="70">
        <v>5.8409999999999998E-3</v>
      </c>
      <c r="AI161" s="70">
        <v>5.8450000000000004E-3</v>
      </c>
      <c r="AJ161" s="70">
        <v>5.8760000000000001E-3</v>
      </c>
      <c r="AK161" s="69">
        <v>1.3195E-2</v>
      </c>
    </row>
    <row r="162" spans="1:37" ht="15" hidden="1" customHeight="1" x14ac:dyDescent="0.45">
      <c r="A162" s="25" t="s">
        <v>952</v>
      </c>
      <c r="B162" s="67" t="s">
        <v>810</v>
      </c>
      <c r="C162" s="70">
        <v>3.0304000000000001E-2</v>
      </c>
      <c r="D162" s="70">
        <v>3.4639000000000003E-2</v>
      </c>
      <c r="E162" s="70">
        <v>3.8878000000000003E-2</v>
      </c>
      <c r="F162" s="70">
        <v>4.249E-2</v>
      </c>
      <c r="G162" s="70">
        <v>4.5643999999999997E-2</v>
      </c>
      <c r="H162" s="70">
        <v>4.8826000000000001E-2</v>
      </c>
      <c r="I162" s="70">
        <v>5.1737999999999999E-2</v>
      </c>
      <c r="J162" s="70">
        <v>5.4364000000000003E-2</v>
      </c>
      <c r="K162" s="70">
        <v>5.6822999999999999E-2</v>
      </c>
      <c r="L162" s="70">
        <v>5.9193999999999997E-2</v>
      </c>
      <c r="M162" s="70">
        <v>6.1497000000000003E-2</v>
      </c>
      <c r="N162" s="70">
        <v>6.3752000000000003E-2</v>
      </c>
      <c r="O162" s="70">
        <v>6.6059000000000007E-2</v>
      </c>
      <c r="P162" s="70">
        <v>6.8513000000000004E-2</v>
      </c>
      <c r="Q162" s="70">
        <v>7.1165999999999993E-2</v>
      </c>
      <c r="R162" s="70">
        <v>7.4079999999999993E-2</v>
      </c>
      <c r="S162" s="70">
        <v>7.7352000000000004E-2</v>
      </c>
      <c r="T162" s="70">
        <v>8.1030000000000005E-2</v>
      </c>
      <c r="U162" s="70">
        <v>8.5012000000000004E-2</v>
      </c>
      <c r="V162" s="70">
        <v>8.9478000000000002E-2</v>
      </c>
      <c r="W162" s="70">
        <v>9.4362000000000001E-2</v>
      </c>
      <c r="X162" s="70">
        <v>9.9908999999999998E-2</v>
      </c>
      <c r="Y162" s="70">
        <v>0.106197</v>
      </c>
      <c r="Z162" s="70">
        <v>0.11326600000000001</v>
      </c>
      <c r="AA162" s="70">
        <v>0.12119099999999999</v>
      </c>
      <c r="AB162" s="70">
        <v>0.12975600000000001</v>
      </c>
      <c r="AC162" s="70">
        <v>0.13960800000000001</v>
      </c>
      <c r="AD162" s="70">
        <v>0.15066099999999999</v>
      </c>
      <c r="AE162" s="70">
        <v>0.16228899999999999</v>
      </c>
      <c r="AF162" s="70">
        <v>0.17519799999999999</v>
      </c>
      <c r="AG162" s="70">
        <v>0.18831200000000001</v>
      </c>
      <c r="AH162" s="70">
        <v>0.20238900000000001</v>
      </c>
      <c r="AI162" s="70">
        <v>0.21648000000000001</v>
      </c>
      <c r="AJ162" s="70">
        <v>0.231435</v>
      </c>
      <c r="AK162" s="69">
        <v>6.1150999999999997E-2</v>
      </c>
    </row>
    <row r="163" spans="1:37" ht="15" hidden="1" customHeight="1" x14ac:dyDescent="0.45">
      <c r="A163" s="25" t="s">
        <v>953</v>
      </c>
      <c r="B163" s="67" t="s">
        <v>812</v>
      </c>
      <c r="C163" s="70">
        <v>0</v>
      </c>
      <c r="D163" s="70">
        <v>0</v>
      </c>
      <c r="E163" s="70">
        <v>0</v>
      </c>
      <c r="F163" s="70">
        <v>0</v>
      </c>
      <c r="G163" s="70">
        <v>0</v>
      </c>
      <c r="H163" s="70">
        <v>0</v>
      </c>
      <c r="I163" s="70">
        <v>0</v>
      </c>
      <c r="J163" s="70">
        <v>0</v>
      </c>
      <c r="K163" s="70">
        <v>0</v>
      </c>
      <c r="L163" s="70">
        <v>0</v>
      </c>
      <c r="M163" s="70">
        <v>0</v>
      </c>
      <c r="N163" s="70">
        <v>0</v>
      </c>
      <c r="O163" s="70">
        <v>0</v>
      </c>
      <c r="P163" s="70">
        <v>0</v>
      </c>
      <c r="Q163" s="70">
        <v>0</v>
      </c>
      <c r="R163" s="70">
        <v>0</v>
      </c>
      <c r="S163" s="70">
        <v>0</v>
      </c>
      <c r="T163" s="70">
        <v>0</v>
      </c>
      <c r="U163" s="70">
        <v>0</v>
      </c>
      <c r="V163" s="70">
        <v>0</v>
      </c>
      <c r="W163" s="70">
        <v>0</v>
      </c>
      <c r="X163" s="70">
        <v>0</v>
      </c>
      <c r="Y163" s="70">
        <v>0</v>
      </c>
      <c r="Z163" s="70">
        <v>0</v>
      </c>
      <c r="AA163" s="70">
        <v>0</v>
      </c>
      <c r="AB163" s="70">
        <v>0</v>
      </c>
      <c r="AC163" s="70">
        <v>0</v>
      </c>
      <c r="AD163" s="70">
        <v>0</v>
      </c>
      <c r="AE163" s="70">
        <v>0</v>
      </c>
      <c r="AF163" s="70">
        <v>0</v>
      </c>
      <c r="AG163" s="70">
        <v>0</v>
      </c>
      <c r="AH163" s="70">
        <v>0</v>
      </c>
      <c r="AI163" s="70">
        <v>0</v>
      </c>
      <c r="AJ163" s="70">
        <v>0</v>
      </c>
      <c r="AK163" s="69" t="s">
        <v>552</v>
      </c>
    </row>
    <row r="164" spans="1:37" ht="15" hidden="1" customHeight="1" x14ac:dyDescent="0.45">
      <c r="A164" s="25" t="s">
        <v>954</v>
      </c>
      <c r="B164" s="67" t="s">
        <v>814</v>
      </c>
      <c r="C164" s="70">
        <v>0</v>
      </c>
      <c r="D164" s="70">
        <v>5.2700000000000002E-4</v>
      </c>
      <c r="E164" s="70">
        <v>1.106E-3</v>
      </c>
      <c r="F164" s="70">
        <v>1.663E-3</v>
      </c>
      <c r="G164" s="70">
        <v>2.2079999999999999E-3</v>
      </c>
      <c r="H164" s="70">
        <v>2.8080000000000002E-3</v>
      </c>
      <c r="I164" s="70">
        <v>3.411E-3</v>
      </c>
      <c r="J164" s="70">
        <v>4.0039999999999997E-3</v>
      </c>
      <c r="K164" s="70">
        <v>4.6020000000000002E-3</v>
      </c>
      <c r="L164" s="70">
        <v>5.2050000000000004E-3</v>
      </c>
      <c r="M164" s="70">
        <v>5.8120000000000003E-3</v>
      </c>
      <c r="N164" s="70">
        <v>6.417E-3</v>
      </c>
      <c r="O164" s="70">
        <v>7.0260000000000001E-3</v>
      </c>
      <c r="P164" s="70">
        <v>7.6449999999999999E-3</v>
      </c>
      <c r="Q164" s="70">
        <v>8.2719999999999998E-3</v>
      </c>
      <c r="R164" s="70">
        <v>8.9079999999999993E-3</v>
      </c>
      <c r="S164" s="70">
        <v>9.554E-3</v>
      </c>
      <c r="T164" s="70">
        <v>1.0214000000000001E-2</v>
      </c>
      <c r="U164" s="70">
        <v>1.0877E-2</v>
      </c>
      <c r="V164" s="70">
        <v>1.1540999999999999E-2</v>
      </c>
      <c r="W164" s="70">
        <v>1.2215E-2</v>
      </c>
      <c r="X164" s="70">
        <v>1.2903E-2</v>
      </c>
      <c r="Y164" s="70">
        <v>1.3601E-2</v>
      </c>
      <c r="Z164" s="70">
        <v>1.4309000000000001E-2</v>
      </c>
      <c r="AA164" s="70">
        <v>1.5025999999999999E-2</v>
      </c>
      <c r="AB164" s="70">
        <v>1.5755999999999999E-2</v>
      </c>
      <c r="AC164" s="70">
        <v>1.6500999999999998E-2</v>
      </c>
      <c r="AD164" s="70">
        <v>1.7257999999999999E-2</v>
      </c>
      <c r="AE164" s="70">
        <v>1.8027999999999999E-2</v>
      </c>
      <c r="AF164" s="70">
        <v>1.8804000000000001E-2</v>
      </c>
      <c r="AG164" s="70">
        <v>1.9588999999999999E-2</v>
      </c>
      <c r="AH164" s="70">
        <v>2.0378E-2</v>
      </c>
      <c r="AI164" s="70">
        <v>2.1172E-2</v>
      </c>
      <c r="AJ164" s="70">
        <v>2.2127000000000001E-2</v>
      </c>
      <c r="AK164" s="69">
        <v>0.12389799999999999</v>
      </c>
    </row>
    <row r="165" spans="1:37" ht="15" hidden="1" customHeight="1" x14ac:dyDescent="0.45">
      <c r="A165" s="25" t="s">
        <v>955</v>
      </c>
      <c r="B165" s="67" t="s">
        <v>816</v>
      </c>
      <c r="C165" s="70">
        <v>0</v>
      </c>
      <c r="D165" s="70">
        <v>2.1699999999999999E-4</v>
      </c>
      <c r="E165" s="70">
        <v>4.5600000000000003E-4</v>
      </c>
      <c r="F165" s="70">
        <v>6.8599999999999998E-4</v>
      </c>
      <c r="G165" s="70">
        <v>9.1100000000000003E-4</v>
      </c>
      <c r="H165" s="70">
        <v>1.158E-3</v>
      </c>
      <c r="I165" s="70">
        <v>1.407E-3</v>
      </c>
      <c r="J165" s="70">
        <v>1.652E-3</v>
      </c>
      <c r="K165" s="70">
        <v>1.8990000000000001E-3</v>
      </c>
      <c r="L165" s="70">
        <v>2.1480000000000002E-3</v>
      </c>
      <c r="M165" s="70">
        <v>2.398E-3</v>
      </c>
      <c r="N165" s="70">
        <v>2.6480000000000002E-3</v>
      </c>
      <c r="O165" s="70">
        <v>2.8990000000000001E-3</v>
      </c>
      <c r="P165" s="70">
        <v>3.1540000000000001E-3</v>
      </c>
      <c r="Q165" s="70">
        <v>3.4129999999999998E-3</v>
      </c>
      <c r="R165" s="70">
        <v>3.6749999999999999E-3</v>
      </c>
      <c r="S165" s="70">
        <v>3.9420000000000002E-3</v>
      </c>
      <c r="T165" s="70">
        <v>4.2139999999999999E-3</v>
      </c>
      <c r="U165" s="70">
        <v>4.4879999999999998E-3</v>
      </c>
      <c r="V165" s="70">
        <v>4.7619999999999997E-3</v>
      </c>
      <c r="W165" s="70">
        <v>5.0400000000000002E-3</v>
      </c>
      <c r="X165" s="70">
        <v>5.3239999999999997E-3</v>
      </c>
      <c r="Y165" s="70">
        <v>5.6119999999999998E-3</v>
      </c>
      <c r="Z165" s="70">
        <v>5.9040000000000004E-3</v>
      </c>
      <c r="AA165" s="70">
        <v>6.1989999999999996E-3</v>
      </c>
      <c r="AB165" s="70">
        <v>6.5009999999999998E-3</v>
      </c>
      <c r="AC165" s="70">
        <v>6.8079999999999998E-3</v>
      </c>
      <c r="AD165" s="70">
        <v>7.1199999999999996E-3</v>
      </c>
      <c r="AE165" s="70">
        <v>7.4380000000000002E-3</v>
      </c>
      <c r="AF165" s="70">
        <v>7.7580000000000001E-3</v>
      </c>
      <c r="AG165" s="70">
        <v>8.0820000000000006E-3</v>
      </c>
      <c r="AH165" s="70">
        <v>8.4080000000000005E-3</v>
      </c>
      <c r="AI165" s="70">
        <v>8.7349999999999997E-3</v>
      </c>
      <c r="AJ165" s="70">
        <v>9.129E-3</v>
      </c>
      <c r="AK165" s="69">
        <v>0.12389799999999999</v>
      </c>
    </row>
    <row r="166" spans="1:37" ht="15" hidden="1" customHeight="1" x14ac:dyDescent="0.45">
      <c r="A166" s="25" t="s">
        <v>956</v>
      </c>
      <c r="B166" s="67" t="s">
        <v>818</v>
      </c>
      <c r="C166" s="70">
        <v>0</v>
      </c>
      <c r="D166" s="70">
        <v>2.0699999999999999E-4</v>
      </c>
      <c r="E166" s="70">
        <v>4.3600000000000003E-4</v>
      </c>
      <c r="F166" s="70">
        <v>6.5499999999999998E-4</v>
      </c>
      <c r="G166" s="70">
        <v>8.6899999999999998E-4</v>
      </c>
      <c r="H166" s="70">
        <v>1.106E-3</v>
      </c>
      <c r="I166" s="70">
        <v>1.343E-3</v>
      </c>
      <c r="J166" s="70">
        <v>1.5770000000000001E-3</v>
      </c>
      <c r="K166" s="70">
        <v>1.812E-3</v>
      </c>
      <c r="L166" s="70">
        <v>2.0500000000000002E-3</v>
      </c>
      <c r="M166" s="70">
        <v>2.2889999999999998E-3</v>
      </c>
      <c r="N166" s="70">
        <v>2.5270000000000002E-3</v>
      </c>
      <c r="O166" s="70">
        <v>2.7669999999999999E-3</v>
      </c>
      <c r="P166" s="70">
        <v>3.0109999999999998E-3</v>
      </c>
      <c r="Q166" s="70">
        <v>3.258E-3</v>
      </c>
      <c r="R166" s="70">
        <v>3.5079999999999998E-3</v>
      </c>
      <c r="S166" s="70">
        <v>3.7620000000000002E-3</v>
      </c>
      <c r="T166" s="70">
        <v>4.0220000000000004E-3</v>
      </c>
      <c r="U166" s="70">
        <v>4.2839999999999996E-3</v>
      </c>
      <c r="V166" s="70">
        <v>4.5450000000000004E-3</v>
      </c>
      <c r="W166" s="70">
        <v>4.8110000000000002E-3</v>
      </c>
      <c r="X166" s="70">
        <v>5.0809999999999996E-3</v>
      </c>
      <c r="Y166" s="70">
        <v>5.3559999999999997E-3</v>
      </c>
      <c r="Z166" s="70">
        <v>5.6350000000000003E-3</v>
      </c>
      <c r="AA166" s="70">
        <v>5.9170000000000004E-3</v>
      </c>
      <c r="AB166" s="70">
        <v>6.2049999999999996E-3</v>
      </c>
      <c r="AC166" s="70">
        <v>6.4980000000000003E-3</v>
      </c>
      <c r="AD166" s="70">
        <v>6.7970000000000001E-3</v>
      </c>
      <c r="AE166" s="70">
        <v>7.1000000000000004E-3</v>
      </c>
      <c r="AF166" s="70">
        <v>7.4050000000000001E-3</v>
      </c>
      <c r="AG166" s="70">
        <v>7.7140000000000004E-3</v>
      </c>
      <c r="AH166" s="70">
        <v>8.0249999999999991E-3</v>
      </c>
      <c r="AI166" s="70">
        <v>8.3379999999999999E-3</v>
      </c>
      <c r="AJ166" s="70">
        <v>8.7139999999999995E-3</v>
      </c>
      <c r="AK166" s="69">
        <v>0.12389799999999999</v>
      </c>
    </row>
    <row r="167" spans="1:37" ht="15" hidden="1" customHeight="1" x14ac:dyDescent="0.45">
      <c r="A167" s="25" t="s">
        <v>957</v>
      </c>
      <c r="B167" s="67" t="s">
        <v>820</v>
      </c>
      <c r="C167" s="70">
        <v>0</v>
      </c>
      <c r="D167" s="70">
        <v>3.1199999999999999E-4</v>
      </c>
      <c r="E167" s="70">
        <v>6.5499999999999998E-4</v>
      </c>
      <c r="F167" s="70">
        <v>9.8400000000000007E-4</v>
      </c>
      <c r="G167" s="70">
        <v>1.3060000000000001E-3</v>
      </c>
      <c r="H167" s="70">
        <v>1.6620000000000001E-3</v>
      </c>
      <c r="I167" s="70">
        <v>2.0179999999999998E-3</v>
      </c>
      <c r="J167" s="70">
        <v>2.3700000000000001E-3</v>
      </c>
      <c r="K167" s="70">
        <v>2.7230000000000002E-3</v>
      </c>
      <c r="L167" s="70">
        <v>3.0799999999999998E-3</v>
      </c>
      <c r="M167" s="70">
        <v>3.4390000000000002E-3</v>
      </c>
      <c r="N167" s="70">
        <v>3.797E-3</v>
      </c>
      <c r="O167" s="70">
        <v>4.1580000000000002E-3</v>
      </c>
      <c r="P167" s="70">
        <v>4.5240000000000002E-3</v>
      </c>
      <c r="Q167" s="70">
        <v>4.895E-3</v>
      </c>
      <c r="R167" s="70">
        <v>5.2709999999999996E-3</v>
      </c>
      <c r="S167" s="70">
        <v>5.653E-3</v>
      </c>
      <c r="T167" s="70">
        <v>6.0439999999999999E-3</v>
      </c>
      <c r="U167" s="70">
        <v>6.437E-3</v>
      </c>
      <c r="V167" s="70">
        <v>6.8300000000000001E-3</v>
      </c>
      <c r="W167" s="70">
        <v>7.228E-3</v>
      </c>
      <c r="X167" s="70">
        <v>7.6350000000000003E-3</v>
      </c>
      <c r="Y167" s="70">
        <v>8.0490000000000006E-3</v>
      </c>
      <c r="Z167" s="70">
        <v>8.4670000000000006E-3</v>
      </c>
      <c r="AA167" s="70">
        <v>8.8920000000000006E-3</v>
      </c>
      <c r="AB167" s="70">
        <v>9.3240000000000007E-3</v>
      </c>
      <c r="AC167" s="70">
        <v>9.7649999999999994E-3</v>
      </c>
      <c r="AD167" s="70">
        <v>1.0213E-2</v>
      </c>
      <c r="AE167" s="70">
        <v>1.0668E-2</v>
      </c>
      <c r="AF167" s="70">
        <v>1.1127E-2</v>
      </c>
      <c r="AG167" s="70">
        <v>1.1592E-2</v>
      </c>
      <c r="AH167" s="70">
        <v>1.2057999999999999E-2</v>
      </c>
      <c r="AI167" s="70">
        <v>1.2529E-2</v>
      </c>
      <c r="AJ167" s="70">
        <v>1.3094E-2</v>
      </c>
      <c r="AK167" s="69">
        <v>0.12389799999999999</v>
      </c>
    </row>
    <row r="168" spans="1:37" ht="15" hidden="1" customHeight="1" x14ac:dyDescent="0.45">
      <c r="A168" s="25" t="s">
        <v>958</v>
      </c>
      <c r="B168" s="67" t="s">
        <v>846</v>
      </c>
      <c r="C168" s="70">
        <v>5.2178420000000001</v>
      </c>
      <c r="D168" s="70">
        <v>5.2176150000000003</v>
      </c>
      <c r="E168" s="70">
        <v>5.2463259999999998</v>
      </c>
      <c r="F168" s="70">
        <v>5.2472000000000003</v>
      </c>
      <c r="G168" s="70">
        <v>5.2362700000000002</v>
      </c>
      <c r="H168" s="70">
        <v>5.2461539999999998</v>
      </c>
      <c r="I168" s="70">
        <v>5.242229</v>
      </c>
      <c r="J168" s="70">
        <v>5.2385719999999996</v>
      </c>
      <c r="K168" s="70">
        <v>5.2478920000000002</v>
      </c>
      <c r="L168" s="70">
        <v>5.2598140000000004</v>
      </c>
      <c r="M168" s="70">
        <v>5.2751650000000003</v>
      </c>
      <c r="N168" s="70">
        <v>5.2563040000000001</v>
      </c>
      <c r="O168" s="70">
        <v>5.249403</v>
      </c>
      <c r="P168" s="70">
        <v>5.2537859999999998</v>
      </c>
      <c r="Q168" s="70">
        <v>5.261552</v>
      </c>
      <c r="R168" s="70">
        <v>5.268726</v>
      </c>
      <c r="S168" s="70">
        <v>5.2407240000000002</v>
      </c>
      <c r="T168" s="70">
        <v>5.2286910000000004</v>
      </c>
      <c r="U168" s="70">
        <v>5.2423409999999997</v>
      </c>
      <c r="V168" s="70">
        <v>5.2494100000000001</v>
      </c>
      <c r="W168" s="70">
        <v>5.2721410000000004</v>
      </c>
      <c r="X168" s="70">
        <v>5.2760930000000004</v>
      </c>
      <c r="Y168" s="70">
        <v>5.2931160000000004</v>
      </c>
      <c r="Z168" s="70">
        <v>5.2391500000000004</v>
      </c>
      <c r="AA168" s="70">
        <v>5.2476940000000001</v>
      </c>
      <c r="AB168" s="70">
        <v>5.2521990000000001</v>
      </c>
      <c r="AC168" s="70">
        <v>5.2787329999999999</v>
      </c>
      <c r="AD168" s="70">
        <v>5.3184670000000001</v>
      </c>
      <c r="AE168" s="70">
        <v>5.3431839999999999</v>
      </c>
      <c r="AF168" s="70">
        <v>5.3637810000000004</v>
      </c>
      <c r="AG168" s="70">
        <v>5.3939360000000001</v>
      </c>
      <c r="AH168" s="70">
        <v>5.4168209999999997</v>
      </c>
      <c r="AI168" s="70">
        <v>5.4144050000000004</v>
      </c>
      <c r="AJ168" s="70">
        <v>5.4264140000000003</v>
      </c>
      <c r="AK168" s="69">
        <v>1.227E-3</v>
      </c>
    </row>
    <row r="169" spans="1:37" ht="15" hidden="1" customHeight="1" x14ac:dyDescent="0.35">
      <c r="A169" s="25" t="s">
        <v>959</v>
      </c>
      <c r="B169" s="64" t="s">
        <v>960</v>
      </c>
      <c r="C169" s="80">
        <v>11.939672</v>
      </c>
      <c r="D169" s="80">
        <v>12.042655999999999</v>
      </c>
      <c r="E169" s="80">
        <v>12.196332999999999</v>
      </c>
      <c r="F169" s="80">
        <v>12.330031</v>
      </c>
      <c r="G169" s="80">
        <v>12.444366</v>
      </c>
      <c r="H169" s="80">
        <v>12.58512</v>
      </c>
      <c r="I169" s="80">
        <v>12.705061000000001</v>
      </c>
      <c r="J169" s="80">
        <v>12.836846</v>
      </c>
      <c r="K169" s="80">
        <v>12.991645</v>
      </c>
      <c r="L169" s="80">
        <v>13.154672</v>
      </c>
      <c r="M169" s="80">
        <v>13.324525</v>
      </c>
      <c r="N169" s="80">
        <v>13.426994000000001</v>
      </c>
      <c r="O169" s="80">
        <v>13.582013</v>
      </c>
      <c r="P169" s="80">
        <v>13.704345999999999</v>
      </c>
      <c r="Q169" s="80">
        <v>13.928534000000001</v>
      </c>
      <c r="R169" s="80">
        <v>14.064609000000001</v>
      </c>
      <c r="S169" s="80">
        <v>14.17841</v>
      </c>
      <c r="T169" s="80">
        <v>14.304871</v>
      </c>
      <c r="U169" s="80">
        <v>14.483470000000001</v>
      </c>
      <c r="V169" s="80">
        <v>14.665588</v>
      </c>
      <c r="W169" s="80">
        <v>14.878816</v>
      </c>
      <c r="X169" s="80">
        <v>15.077244</v>
      </c>
      <c r="Y169" s="80">
        <v>15.230816000000001</v>
      </c>
      <c r="Z169" s="80">
        <v>15.366244999999999</v>
      </c>
      <c r="AA169" s="80">
        <v>15.493358000000001</v>
      </c>
      <c r="AB169" s="80">
        <v>15.701805</v>
      </c>
      <c r="AC169" s="80">
        <v>16.006464000000001</v>
      </c>
      <c r="AD169" s="80">
        <v>16.29504</v>
      </c>
      <c r="AE169" s="80">
        <v>16.525041999999999</v>
      </c>
      <c r="AF169" s="80">
        <v>16.789574000000002</v>
      </c>
      <c r="AG169" s="80">
        <v>17.108499999999999</v>
      </c>
      <c r="AH169" s="80">
        <v>17.347254</v>
      </c>
      <c r="AI169" s="80">
        <v>17.572264000000001</v>
      </c>
      <c r="AJ169" s="80">
        <v>17.823877</v>
      </c>
      <c r="AK169" s="66">
        <v>1.2328E-2</v>
      </c>
    </row>
    <row r="170" spans="1:37" ht="15.75" hidden="1" customHeight="1" x14ac:dyDescent="0.35"/>
    <row r="171" spans="1:37" ht="15" hidden="1" customHeight="1" x14ac:dyDescent="0.35">
      <c r="B171" s="64" t="s">
        <v>961</v>
      </c>
    </row>
    <row r="172" spans="1:37" ht="15.75" hidden="1" customHeight="1" x14ac:dyDescent="0.35"/>
    <row r="173" spans="1:37" ht="15" hidden="1" customHeight="1" x14ac:dyDescent="0.35">
      <c r="B173" s="64" t="s">
        <v>892</v>
      </c>
    </row>
    <row r="174" spans="1:37" ht="15" hidden="1" customHeight="1" x14ac:dyDescent="0.35">
      <c r="B174" s="64" t="s">
        <v>803</v>
      </c>
    </row>
    <row r="175" spans="1:37" ht="15" hidden="1" customHeight="1" x14ac:dyDescent="0.45">
      <c r="A175" s="25" t="s">
        <v>962</v>
      </c>
      <c r="B175" s="67" t="s">
        <v>805</v>
      </c>
      <c r="C175" s="68">
        <v>14.406879999999999</v>
      </c>
      <c r="D175" s="68">
        <v>15.773561000000001</v>
      </c>
      <c r="E175" s="68">
        <v>15.833392999999999</v>
      </c>
      <c r="F175" s="68">
        <v>15.918488999999999</v>
      </c>
      <c r="G175" s="68">
        <v>16.171700000000001</v>
      </c>
      <c r="H175" s="68">
        <v>16.419457999999999</v>
      </c>
      <c r="I175" s="68">
        <v>16.730319999999999</v>
      </c>
      <c r="J175" s="68">
        <v>17.123816999999999</v>
      </c>
      <c r="K175" s="68">
        <v>17.606863000000001</v>
      </c>
      <c r="L175" s="68">
        <v>18.080684999999999</v>
      </c>
      <c r="M175" s="68">
        <v>18.474917999999999</v>
      </c>
      <c r="N175" s="68">
        <v>18.563770000000002</v>
      </c>
      <c r="O175" s="68">
        <v>18.670235000000002</v>
      </c>
      <c r="P175" s="68">
        <v>18.761223000000001</v>
      </c>
      <c r="Q175" s="68">
        <v>18.741661000000001</v>
      </c>
      <c r="R175" s="68">
        <v>18.739273000000001</v>
      </c>
      <c r="S175" s="68">
        <v>18.798822000000001</v>
      </c>
      <c r="T175" s="68">
        <v>18.756615</v>
      </c>
      <c r="U175" s="68">
        <v>18.682265999999998</v>
      </c>
      <c r="V175" s="68">
        <v>18.749262000000002</v>
      </c>
      <c r="W175" s="68">
        <v>18.817530000000001</v>
      </c>
      <c r="X175" s="68">
        <v>18.888048000000001</v>
      </c>
      <c r="Y175" s="68">
        <v>18.957744999999999</v>
      </c>
      <c r="Z175" s="68">
        <v>19.031662000000001</v>
      </c>
      <c r="AA175" s="68">
        <v>19.106888000000001</v>
      </c>
      <c r="AB175" s="68">
        <v>19.183278999999999</v>
      </c>
      <c r="AC175" s="68">
        <v>19.254062999999999</v>
      </c>
      <c r="AD175" s="68">
        <v>19.313334000000001</v>
      </c>
      <c r="AE175" s="68">
        <v>19.357613000000001</v>
      </c>
      <c r="AF175" s="68">
        <v>19.387160999999999</v>
      </c>
      <c r="AG175" s="68">
        <v>19.406769000000001</v>
      </c>
      <c r="AH175" s="68">
        <v>19.419485000000002</v>
      </c>
      <c r="AI175" s="68">
        <v>19.424178999999999</v>
      </c>
      <c r="AJ175" s="68">
        <v>19.422243000000002</v>
      </c>
      <c r="AK175" s="69">
        <v>6.5240000000000003E-3</v>
      </c>
    </row>
    <row r="176" spans="1:37" ht="15" hidden="1" customHeight="1" x14ac:dyDescent="0.45">
      <c r="A176" s="25" t="s">
        <v>963</v>
      </c>
      <c r="B176" s="67" t="s">
        <v>807</v>
      </c>
      <c r="C176" s="68">
        <v>10.446713000000001</v>
      </c>
      <c r="D176" s="68">
        <v>10.924706</v>
      </c>
      <c r="E176" s="68">
        <v>10.994101000000001</v>
      </c>
      <c r="F176" s="68">
        <v>11.069461</v>
      </c>
      <c r="G176" s="68">
        <v>11.379225</v>
      </c>
      <c r="H176" s="68">
        <v>11.576933</v>
      </c>
      <c r="I176" s="68">
        <v>11.819259000000001</v>
      </c>
      <c r="J176" s="68">
        <v>12.117368000000001</v>
      </c>
      <c r="K176" s="68">
        <v>12.483879999999999</v>
      </c>
      <c r="L176" s="68">
        <v>12.861794</v>
      </c>
      <c r="M176" s="68">
        <v>13.238909</v>
      </c>
      <c r="N176" s="68">
        <v>13.371187000000001</v>
      </c>
      <c r="O176" s="68">
        <v>13.639447000000001</v>
      </c>
      <c r="P176" s="68">
        <v>13.854307</v>
      </c>
      <c r="Q176" s="68">
        <v>14.039776</v>
      </c>
      <c r="R176" s="68">
        <v>14.144244</v>
      </c>
      <c r="S176" s="68">
        <v>14.174962000000001</v>
      </c>
      <c r="T176" s="68">
        <v>14.202070000000001</v>
      </c>
      <c r="U176" s="68">
        <v>14.231171</v>
      </c>
      <c r="V176" s="68">
        <v>14.263208000000001</v>
      </c>
      <c r="W176" s="68">
        <v>14.290462</v>
      </c>
      <c r="X176" s="68">
        <v>14.245219000000001</v>
      </c>
      <c r="Y176" s="68">
        <v>14.285898</v>
      </c>
      <c r="Z176" s="68">
        <v>14.324158000000001</v>
      </c>
      <c r="AA176" s="68">
        <v>14.377775</v>
      </c>
      <c r="AB176" s="68">
        <v>14.369249</v>
      </c>
      <c r="AC176" s="68">
        <v>14.451148</v>
      </c>
      <c r="AD176" s="68">
        <v>14.542147</v>
      </c>
      <c r="AE176" s="68">
        <v>14.638320999999999</v>
      </c>
      <c r="AF176" s="68">
        <v>14.743446</v>
      </c>
      <c r="AG176" s="68">
        <v>14.843849000000001</v>
      </c>
      <c r="AH176" s="68">
        <v>14.953319</v>
      </c>
      <c r="AI176" s="68">
        <v>15.039395000000001</v>
      </c>
      <c r="AJ176" s="68">
        <v>15.125016</v>
      </c>
      <c r="AK176" s="69">
        <v>1.0218E-2</v>
      </c>
    </row>
    <row r="177" spans="1:37" ht="15" hidden="1" customHeight="1" x14ac:dyDescent="0.45">
      <c r="A177" s="25" t="s">
        <v>964</v>
      </c>
      <c r="B177" s="67" t="s">
        <v>338</v>
      </c>
      <c r="C177" s="68">
        <v>10.193827000000001</v>
      </c>
      <c r="D177" s="68">
        <v>11.897914</v>
      </c>
      <c r="E177" s="68">
        <v>12.173746</v>
      </c>
      <c r="F177" s="68">
        <v>12.213232</v>
      </c>
      <c r="G177" s="68">
        <v>12.363984</v>
      </c>
      <c r="H177" s="68">
        <v>12.473894</v>
      </c>
      <c r="I177" s="68">
        <v>12.628223999999999</v>
      </c>
      <c r="J177" s="68">
        <v>12.836162</v>
      </c>
      <c r="K177" s="68">
        <v>13.107298999999999</v>
      </c>
      <c r="L177" s="68">
        <v>13.438685</v>
      </c>
      <c r="M177" s="68">
        <v>13.809010000000001</v>
      </c>
      <c r="N177" s="68">
        <v>13.914467999999999</v>
      </c>
      <c r="O177" s="68">
        <v>14.110385000000001</v>
      </c>
      <c r="P177" s="68">
        <v>14.263548</v>
      </c>
      <c r="Q177" s="68">
        <v>14.366795</v>
      </c>
      <c r="R177" s="68">
        <v>14.387191</v>
      </c>
      <c r="S177" s="68">
        <v>14.385683</v>
      </c>
      <c r="T177" s="68">
        <v>14.384314</v>
      </c>
      <c r="U177" s="68">
        <v>14.140760999999999</v>
      </c>
      <c r="V177" s="68">
        <v>14.151555999999999</v>
      </c>
      <c r="W177" s="68">
        <v>14.169192000000001</v>
      </c>
      <c r="X177" s="68">
        <v>14.196664999999999</v>
      </c>
      <c r="Y177" s="68">
        <v>14.237575</v>
      </c>
      <c r="Z177" s="68">
        <v>14.294543000000001</v>
      </c>
      <c r="AA177" s="68">
        <v>14.36697</v>
      </c>
      <c r="AB177" s="68">
        <v>14.449654000000001</v>
      </c>
      <c r="AC177" s="68">
        <v>14.533996</v>
      </c>
      <c r="AD177" s="68">
        <v>14.608931</v>
      </c>
      <c r="AE177" s="68">
        <v>14.668530000000001</v>
      </c>
      <c r="AF177" s="68">
        <v>14.713967999999999</v>
      </c>
      <c r="AG177" s="68">
        <v>14.745752</v>
      </c>
      <c r="AH177" s="68">
        <v>14.763111</v>
      </c>
      <c r="AI177" s="68">
        <v>14.763052</v>
      </c>
      <c r="AJ177" s="68">
        <v>14.762999000000001</v>
      </c>
      <c r="AK177" s="69">
        <v>6.7650000000000002E-3</v>
      </c>
    </row>
    <row r="178" spans="1:37" ht="15" hidden="1" customHeight="1" x14ac:dyDescent="0.45">
      <c r="A178" s="25" t="s">
        <v>965</v>
      </c>
      <c r="B178" s="67" t="s">
        <v>810</v>
      </c>
      <c r="C178" s="68">
        <v>10.126595</v>
      </c>
      <c r="D178" s="68">
        <v>13.021732</v>
      </c>
      <c r="E178" s="68">
        <v>12.041150999999999</v>
      </c>
      <c r="F178" s="68">
        <v>12.082383</v>
      </c>
      <c r="G178" s="68">
        <v>12.243868000000001</v>
      </c>
      <c r="H178" s="68">
        <v>12.351077999999999</v>
      </c>
      <c r="I178" s="68">
        <v>12.474788999999999</v>
      </c>
      <c r="J178" s="68">
        <v>12.657869</v>
      </c>
      <c r="K178" s="68">
        <v>12.913164</v>
      </c>
      <c r="L178" s="68">
        <v>13.205118000000001</v>
      </c>
      <c r="M178" s="68">
        <v>13.513989</v>
      </c>
      <c r="N178" s="68">
        <v>13.573575999999999</v>
      </c>
      <c r="O178" s="68">
        <v>13.750127000000001</v>
      </c>
      <c r="P178" s="68">
        <v>13.884081</v>
      </c>
      <c r="Q178" s="68">
        <v>13.985969000000001</v>
      </c>
      <c r="R178" s="68">
        <v>14.014207000000001</v>
      </c>
      <c r="S178" s="68">
        <v>13.996679</v>
      </c>
      <c r="T178" s="68">
        <v>13.978498</v>
      </c>
      <c r="U178" s="68">
        <v>13.958835000000001</v>
      </c>
      <c r="V178" s="68">
        <v>13.940322</v>
      </c>
      <c r="W178" s="68">
        <v>13.923676</v>
      </c>
      <c r="X178" s="68">
        <v>13.908616</v>
      </c>
      <c r="Y178" s="68">
        <v>13.896667000000001</v>
      </c>
      <c r="Z178" s="68">
        <v>13.8863</v>
      </c>
      <c r="AA178" s="68">
        <v>13.878743999999999</v>
      </c>
      <c r="AB178" s="68">
        <v>13.872</v>
      </c>
      <c r="AC178" s="68">
        <v>13.865968000000001</v>
      </c>
      <c r="AD178" s="68">
        <v>13.853548999999999</v>
      </c>
      <c r="AE178" s="68">
        <v>13.849646999999999</v>
      </c>
      <c r="AF178" s="68">
        <v>13.846569000000001</v>
      </c>
      <c r="AG178" s="68">
        <v>13.844393999999999</v>
      </c>
      <c r="AH178" s="68">
        <v>13.843266</v>
      </c>
      <c r="AI178" s="68">
        <v>13.843265000000001</v>
      </c>
      <c r="AJ178" s="68">
        <v>13.840393000000001</v>
      </c>
      <c r="AK178" s="69">
        <v>1.9070000000000001E-3</v>
      </c>
    </row>
    <row r="179" spans="1:37" ht="15" hidden="1" customHeight="1" x14ac:dyDescent="0.45">
      <c r="A179" s="25" t="s">
        <v>966</v>
      </c>
      <c r="B179" s="67" t="s">
        <v>812</v>
      </c>
      <c r="C179" s="68">
        <v>10.166527</v>
      </c>
      <c r="D179" s="68">
        <v>10.525086</v>
      </c>
      <c r="E179" s="68">
        <v>10.610640999999999</v>
      </c>
      <c r="F179" s="68">
        <v>10.715299</v>
      </c>
      <c r="G179" s="68">
        <v>11.056136</v>
      </c>
      <c r="H179" s="68">
        <v>11.271841</v>
      </c>
      <c r="I179" s="68">
        <v>11.53112</v>
      </c>
      <c r="J179" s="68">
        <v>11.843317000000001</v>
      </c>
      <c r="K179" s="68">
        <v>12.220898999999999</v>
      </c>
      <c r="L179" s="68">
        <v>12.638263</v>
      </c>
      <c r="M179" s="68">
        <v>13.042807</v>
      </c>
      <c r="N179" s="68">
        <v>13.171944</v>
      </c>
      <c r="O179" s="68">
        <v>13.406663999999999</v>
      </c>
      <c r="P179" s="68">
        <v>13.61847</v>
      </c>
      <c r="Q179" s="68">
        <v>13.779142999999999</v>
      </c>
      <c r="R179" s="68">
        <v>13.838854</v>
      </c>
      <c r="S179" s="68">
        <v>13.827835</v>
      </c>
      <c r="T179" s="68">
        <v>13.817102999999999</v>
      </c>
      <c r="U179" s="68">
        <v>13.80857</v>
      </c>
      <c r="V179" s="68">
        <v>13.802683999999999</v>
      </c>
      <c r="W179" s="68">
        <v>13.790620000000001</v>
      </c>
      <c r="X179" s="68">
        <v>13.716041000000001</v>
      </c>
      <c r="Y179" s="68">
        <v>13.722557</v>
      </c>
      <c r="Z179" s="68">
        <v>13.753493000000001</v>
      </c>
      <c r="AA179" s="68">
        <v>13.776433000000001</v>
      </c>
      <c r="AB179" s="68">
        <v>13.741388000000001</v>
      </c>
      <c r="AC179" s="68">
        <v>13.785826</v>
      </c>
      <c r="AD179" s="68">
        <v>13.837538</v>
      </c>
      <c r="AE179" s="68">
        <v>13.900427000000001</v>
      </c>
      <c r="AF179" s="68">
        <v>13.96349</v>
      </c>
      <c r="AG179" s="68">
        <v>14.048128</v>
      </c>
      <c r="AH179" s="68">
        <v>14.142733</v>
      </c>
      <c r="AI179" s="68">
        <v>14.25155</v>
      </c>
      <c r="AJ179" s="68">
        <v>14.351941999999999</v>
      </c>
      <c r="AK179" s="69">
        <v>9.7380000000000001E-3</v>
      </c>
    </row>
    <row r="180" spans="1:37" ht="15" hidden="1" customHeight="1" x14ac:dyDescent="0.45">
      <c r="A180" s="25" t="s">
        <v>967</v>
      </c>
      <c r="B180" s="67" t="s">
        <v>814</v>
      </c>
      <c r="C180" s="68">
        <v>23.527550000000002</v>
      </c>
      <c r="D180" s="68">
        <v>26.787324999999999</v>
      </c>
      <c r="E180" s="68">
        <v>26.873840000000001</v>
      </c>
      <c r="F180" s="68">
        <v>26.909089999999999</v>
      </c>
      <c r="G180" s="68">
        <v>27.102146000000001</v>
      </c>
      <c r="H180" s="68">
        <v>27.300934000000002</v>
      </c>
      <c r="I180" s="68">
        <v>27.512577</v>
      </c>
      <c r="J180" s="68">
        <v>27.809854999999999</v>
      </c>
      <c r="K180" s="68">
        <v>28.183358999999999</v>
      </c>
      <c r="L180" s="68">
        <v>28.606936999999999</v>
      </c>
      <c r="M180" s="68">
        <v>29.020187</v>
      </c>
      <c r="N180" s="68">
        <v>29.123104000000001</v>
      </c>
      <c r="O180" s="68">
        <v>29.311388000000001</v>
      </c>
      <c r="P180" s="68">
        <v>29.472035999999999</v>
      </c>
      <c r="Q180" s="68">
        <v>29.565922</v>
      </c>
      <c r="R180" s="68">
        <v>29.603802000000002</v>
      </c>
      <c r="S180" s="68">
        <v>29.594542000000001</v>
      </c>
      <c r="T180" s="68">
        <v>29.578569000000002</v>
      </c>
      <c r="U180" s="68">
        <v>29.564184000000001</v>
      </c>
      <c r="V180" s="68">
        <v>29.551283000000002</v>
      </c>
      <c r="W180" s="68">
        <v>29.539705000000001</v>
      </c>
      <c r="X180" s="68">
        <v>29.529171000000002</v>
      </c>
      <c r="Y180" s="68">
        <v>29.519506</v>
      </c>
      <c r="Z180" s="68">
        <v>29.510504000000001</v>
      </c>
      <c r="AA180" s="68">
        <v>29.502144000000001</v>
      </c>
      <c r="AB180" s="68">
        <v>29.494267000000001</v>
      </c>
      <c r="AC180" s="68">
        <v>29.486788000000001</v>
      </c>
      <c r="AD180" s="68">
        <v>29.479541999999999</v>
      </c>
      <c r="AE180" s="68">
        <v>29.472559</v>
      </c>
      <c r="AF180" s="68">
        <v>29.466080000000002</v>
      </c>
      <c r="AG180" s="68">
        <v>29.460076999999998</v>
      </c>
      <c r="AH180" s="68">
        <v>29.454546000000001</v>
      </c>
      <c r="AI180" s="68">
        <v>29.449438000000001</v>
      </c>
      <c r="AJ180" s="68">
        <v>29.444683000000001</v>
      </c>
      <c r="AK180" s="69">
        <v>2.96E-3</v>
      </c>
    </row>
    <row r="181" spans="1:37" ht="15" hidden="1" customHeight="1" x14ac:dyDescent="0.45">
      <c r="A181" s="25" t="s">
        <v>968</v>
      </c>
      <c r="B181" s="67" t="s">
        <v>816</v>
      </c>
      <c r="C181" s="68">
        <v>0</v>
      </c>
      <c r="D181" s="68">
        <v>0</v>
      </c>
      <c r="E181" s="68">
        <v>0</v>
      </c>
      <c r="F181" s="68">
        <v>22.599893999999999</v>
      </c>
      <c r="G181" s="68">
        <v>23.079810999999999</v>
      </c>
      <c r="H181" s="68">
        <v>23.474857</v>
      </c>
      <c r="I181" s="68">
        <v>23.893077999999999</v>
      </c>
      <c r="J181" s="68">
        <v>24.412179999999999</v>
      </c>
      <c r="K181" s="68">
        <v>25.070366</v>
      </c>
      <c r="L181" s="68">
        <v>25.873525999999998</v>
      </c>
      <c r="M181" s="68">
        <v>26.817596000000002</v>
      </c>
      <c r="N181" s="68">
        <v>27.333594999999999</v>
      </c>
      <c r="O181" s="68">
        <v>28.170458</v>
      </c>
      <c r="P181" s="68">
        <v>28.797892000000001</v>
      </c>
      <c r="Q181" s="68">
        <v>28.967593999999998</v>
      </c>
      <c r="R181" s="68">
        <v>29.121632000000002</v>
      </c>
      <c r="S181" s="68">
        <v>29.211328999999999</v>
      </c>
      <c r="T181" s="68">
        <v>29.291046000000001</v>
      </c>
      <c r="U181" s="68">
        <v>29.355630999999999</v>
      </c>
      <c r="V181" s="68">
        <v>29.387383</v>
      </c>
      <c r="W181" s="68">
        <v>29.409345999999999</v>
      </c>
      <c r="X181" s="68">
        <v>29.423919999999999</v>
      </c>
      <c r="Y181" s="68">
        <v>29.425394000000001</v>
      </c>
      <c r="Z181" s="68">
        <v>29.424842999999999</v>
      </c>
      <c r="AA181" s="68">
        <v>29.424368000000001</v>
      </c>
      <c r="AB181" s="68">
        <v>29.423956</v>
      </c>
      <c r="AC181" s="68">
        <v>29.423594999999999</v>
      </c>
      <c r="AD181" s="68">
        <v>29.423259999999999</v>
      </c>
      <c r="AE181" s="68">
        <v>29.422947000000001</v>
      </c>
      <c r="AF181" s="68">
        <v>29.422647000000001</v>
      </c>
      <c r="AG181" s="68">
        <v>29.422359</v>
      </c>
      <c r="AH181" s="68">
        <v>29.422084999999999</v>
      </c>
      <c r="AI181" s="68">
        <v>29.421832999999999</v>
      </c>
      <c r="AJ181" s="68">
        <v>29.421614000000002</v>
      </c>
      <c r="AK181" s="69" t="s">
        <v>552</v>
      </c>
    </row>
    <row r="182" spans="1:37" ht="15" hidden="1" customHeight="1" x14ac:dyDescent="0.45">
      <c r="A182" s="25" t="s">
        <v>969</v>
      </c>
      <c r="B182" s="67" t="s">
        <v>818</v>
      </c>
      <c r="C182" s="68">
        <v>0</v>
      </c>
      <c r="D182" s="68">
        <v>0</v>
      </c>
      <c r="E182" s="68">
        <v>0</v>
      </c>
      <c r="F182" s="68">
        <v>18.040068000000002</v>
      </c>
      <c r="G182" s="68">
        <v>18.424671</v>
      </c>
      <c r="H182" s="68">
        <v>18.591646000000001</v>
      </c>
      <c r="I182" s="68">
        <v>18.760484999999999</v>
      </c>
      <c r="J182" s="68">
        <v>18.995819000000001</v>
      </c>
      <c r="K182" s="68">
        <v>19.317602000000001</v>
      </c>
      <c r="L182" s="68">
        <v>19.722746000000001</v>
      </c>
      <c r="M182" s="68">
        <v>20.218101999999998</v>
      </c>
      <c r="N182" s="68">
        <v>20.378388999999999</v>
      </c>
      <c r="O182" s="68">
        <v>20.722024999999999</v>
      </c>
      <c r="P182" s="68">
        <v>20.999842000000001</v>
      </c>
      <c r="Q182" s="68">
        <v>21.212738000000002</v>
      </c>
      <c r="R182" s="68">
        <v>21.336113000000001</v>
      </c>
      <c r="S182" s="68">
        <v>21.369592999999998</v>
      </c>
      <c r="T182" s="68">
        <v>21.374753999999999</v>
      </c>
      <c r="U182" s="68">
        <v>21.361848999999999</v>
      </c>
      <c r="V182" s="68">
        <v>21.350109</v>
      </c>
      <c r="W182" s="68">
        <v>21.340786000000001</v>
      </c>
      <c r="X182" s="68">
        <v>21.252241000000001</v>
      </c>
      <c r="Y182" s="68">
        <v>21.239913999999999</v>
      </c>
      <c r="Z182" s="68">
        <v>21.242899000000001</v>
      </c>
      <c r="AA182" s="68">
        <v>21.252673999999999</v>
      </c>
      <c r="AB182" s="68">
        <v>21.279043000000001</v>
      </c>
      <c r="AC182" s="68">
        <v>21.313652000000001</v>
      </c>
      <c r="AD182" s="68">
        <v>21.352070000000001</v>
      </c>
      <c r="AE182" s="68">
        <v>21.389952000000001</v>
      </c>
      <c r="AF182" s="68">
        <v>21.424719</v>
      </c>
      <c r="AG182" s="68">
        <v>21.453818999999999</v>
      </c>
      <c r="AH182" s="68">
        <v>21.476658</v>
      </c>
      <c r="AI182" s="68">
        <v>21.481724</v>
      </c>
      <c r="AJ182" s="68">
        <v>21.484068000000001</v>
      </c>
      <c r="AK182" s="69" t="s">
        <v>552</v>
      </c>
    </row>
    <row r="183" spans="1:37" ht="15" hidden="1" customHeight="1" x14ac:dyDescent="0.45">
      <c r="A183" s="25" t="s">
        <v>970</v>
      </c>
      <c r="B183" s="67" t="s">
        <v>820</v>
      </c>
      <c r="C183" s="68">
        <v>0</v>
      </c>
      <c r="D183" s="68">
        <v>0</v>
      </c>
      <c r="E183" s="68">
        <v>0</v>
      </c>
      <c r="F183" s="68">
        <v>0</v>
      </c>
      <c r="G183" s="68">
        <v>0</v>
      </c>
      <c r="H183" s="68">
        <v>0</v>
      </c>
      <c r="I183" s="68">
        <v>0</v>
      </c>
      <c r="J183" s="68">
        <v>0</v>
      </c>
      <c r="K183" s="68">
        <v>0</v>
      </c>
      <c r="L183" s="68">
        <v>0</v>
      </c>
      <c r="M183" s="68">
        <v>0</v>
      </c>
      <c r="N183" s="68">
        <v>0</v>
      </c>
      <c r="O183" s="68">
        <v>0</v>
      </c>
      <c r="P183" s="68">
        <v>0</v>
      </c>
      <c r="Q183" s="68">
        <v>0</v>
      </c>
      <c r="R183" s="68">
        <v>0</v>
      </c>
      <c r="S183" s="68">
        <v>0</v>
      </c>
      <c r="T183" s="68">
        <v>0</v>
      </c>
      <c r="U183" s="68">
        <v>0</v>
      </c>
      <c r="V183" s="68">
        <v>0</v>
      </c>
      <c r="W183" s="68">
        <v>0</v>
      </c>
      <c r="X183" s="68">
        <v>0</v>
      </c>
      <c r="Y183" s="68">
        <v>0</v>
      </c>
      <c r="Z183" s="68">
        <v>0</v>
      </c>
      <c r="AA183" s="68">
        <v>0</v>
      </c>
      <c r="AB183" s="68">
        <v>0</v>
      </c>
      <c r="AC183" s="68">
        <v>0</v>
      </c>
      <c r="AD183" s="68">
        <v>0</v>
      </c>
      <c r="AE183" s="68">
        <v>0</v>
      </c>
      <c r="AF183" s="68">
        <v>0</v>
      </c>
      <c r="AG183" s="68">
        <v>0</v>
      </c>
      <c r="AH183" s="68">
        <v>0</v>
      </c>
      <c r="AI183" s="68">
        <v>0</v>
      </c>
      <c r="AJ183" s="68">
        <v>0</v>
      </c>
      <c r="AK183" s="69" t="s">
        <v>552</v>
      </c>
    </row>
    <row r="184" spans="1:37" ht="15" hidden="1" customHeight="1" x14ac:dyDescent="0.45">
      <c r="A184" s="25" t="s">
        <v>971</v>
      </c>
      <c r="B184" s="67" t="s">
        <v>903</v>
      </c>
      <c r="C184" s="68">
        <v>13.581099</v>
      </c>
      <c r="D184" s="68">
        <v>14.701447</v>
      </c>
      <c r="E184" s="68">
        <v>14.748251</v>
      </c>
      <c r="F184" s="68">
        <v>14.814557000000001</v>
      </c>
      <c r="G184" s="68">
        <v>15.073176</v>
      </c>
      <c r="H184" s="68">
        <v>15.29209</v>
      </c>
      <c r="I184" s="68">
        <v>15.568918</v>
      </c>
      <c r="J184" s="68">
        <v>15.920766</v>
      </c>
      <c r="K184" s="68">
        <v>16.359932000000001</v>
      </c>
      <c r="L184" s="68">
        <v>16.796824000000001</v>
      </c>
      <c r="M184" s="68">
        <v>17.174116000000001</v>
      </c>
      <c r="N184" s="68">
        <v>17.267616</v>
      </c>
      <c r="O184" s="68">
        <v>17.407450000000001</v>
      </c>
      <c r="P184" s="68">
        <v>17.52383</v>
      </c>
      <c r="Q184" s="68">
        <v>17.549999</v>
      </c>
      <c r="R184" s="68">
        <v>17.560907</v>
      </c>
      <c r="S184" s="68">
        <v>17.595333</v>
      </c>
      <c r="T184" s="68">
        <v>17.558247000000001</v>
      </c>
      <c r="U184" s="68">
        <v>17.499254000000001</v>
      </c>
      <c r="V184" s="68">
        <v>17.538221</v>
      </c>
      <c r="W184" s="68">
        <v>17.578802</v>
      </c>
      <c r="X184" s="68">
        <v>17.597840999999999</v>
      </c>
      <c r="Y184" s="68">
        <v>17.651411</v>
      </c>
      <c r="Z184" s="68">
        <v>17.701248</v>
      </c>
      <c r="AA184" s="68">
        <v>17.75421</v>
      </c>
      <c r="AB184" s="68">
        <v>17.785958999999998</v>
      </c>
      <c r="AC184" s="68">
        <v>17.846937</v>
      </c>
      <c r="AD184" s="68">
        <v>17.905311999999999</v>
      </c>
      <c r="AE184" s="68">
        <v>17.953959999999999</v>
      </c>
      <c r="AF184" s="68">
        <v>17.993053</v>
      </c>
      <c r="AG184" s="68">
        <v>18.019684000000002</v>
      </c>
      <c r="AH184" s="68">
        <v>18.055299999999999</v>
      </c>
      <c r="AI184" s="68">
        <v>18.074691999999999</v>
      </c>
      <c r="AJ184" s="68">
        <v>18.090858000000001</v>
      </c>
      <c r="AK184" s="69">
        <v>6.5040000000000002E-3</v>
      </c>
    </row>
    <row r="185" spans="1:37" ht="15" hidden="1" customHeight="1" x14ac:dyDescent="0.35">
      <c r="B185" s="64" t="s">
        <v>823</v>
      </c>
    </row>
    <row r="186" spans="1:37" ht="15" hidden="1" customHeight="1" x14ac:dyDescent="0.45">
      <c r="A186" s="25" t="s">
        <v>972</v>
      </c>
      <c r="B186" s="67" t="s">
        <v>805</v>
      </c>
      <c r="C186" s="68">
        <v>9.0215219999999992</v>
      </c>
      <c r="D186" s="68">
        <v>9.5869260000000001</v>
      </c>
      <c r="E186" s="68">
        <v>9.6265389999999993</v>
      </c>
      <c r="F186" s="68">
        <v>9.6713579999999997</v>
      </c>
      <c r="G186" s="68">
        <v>9.9980890000000002</v>
      </c>
      <c r="H186" s="68">
        <v>10.198173000000001</v>
      </c>
      <c r="I186" s="68">
        <v>10.457096</v>
      </c>
      <c r="J186" s="68">
        <v>10.769475</v>
      </c>
      <c r="K186" s="68">
        <v>11.114803999999999</v>
      </c>
      <c r="L186" s="68">
        <v>11.467535</v>
      </c>
      <c r="M186" s="68">
        <v>11.856070000000001</v>
      </c>
      <c r="N186" s="68">
        <v>12.047058</v>
      </c>
      <c r="O186" s="68">
        <v>12.371178</v>
      </c>
      <c r="P186" s="68">
        <v>12.685072999999999</v>
      </c>
      <c r="Q186" s="68">
        <v>12.97297</v>
      </c>
      <c r="R186" s="68">
        <v>13.128185999999999</v>
      </c>
      <c r="S186" s="68">
        <v>13.136378000000001</v>
      </c>
      <c r="T186" s="68">
        <v>13.14312</v>
      </c>
      <c r="U186" s="68">
        <v>13.122807</v>
      </c>
      <c r="V186" s="68">
        <v>13.129058000000001</v>
      </c>
      <c r="W186" s="68">
        <v>13.133602</v>
      </c>
      <c r="X186" s="68">
        <v>13.138983</v>
      </c>
      <c r="Y186" s="68">
        <v>13.1447</v>
      </c>
      <c r="Z186" s="68">
        <v>13.150172</v>
      </c>
      <c r="AA186" s="68">
        <v>13.154643999999999</v>
      </c>
      <c r="AB186" s="68">
        <v>13.157807999999999</v>
      </c>
      <c r="AC186" s="68">
        <v>13.160017</v>
      </c>
      <c r="AD186" s="68">
        <v>13.161431</v>
      </c>
      <c r="AE186" s="68">
        <v>13.162298</v>
      </c>
      <c r="AF186" s="68">
        <v>13.162485</v>
      </c>
      <c r="AG186" s="68">
        <v>13.162436</v>
      </c>
      <c r="AH186" s="68">
        <v>13.162386</v>
      </c>
      <c r="AI186" s="68">
        <v>13.162338</v>
      </c>
      <c r="AJ186" s="68">
        <v>13.162292000000001</v>
      </c>
      <c r="AK186" s="69">
        <v>9.9539999999999993E-3</v>
      </c>
    </row>
    <row r="187" spans="1:37" ht="15" hidden="1" customHeight="1" x14ac:dyDescent="0.45">
      <c r="A187" s="25" t="s">
        <v>973</v>
      </c>
      <c r="B187" s="67" t="s">
        <v>807</v>
      </c>
      <c r="C187" s="68">
        <v>6.9740010000000003</v>
      </c>
      <c r="D187" s="68">
        <v>7.0326060000000004</v>
      </c>
      <c r="E187" s="68">
        <v>7.0450879999999998</v>
      </c>
      <c r="F187" s="68">
        <v>7.072495</v>
      </c>
      <c r="G187" s="68">
        <v>7.2987489999999999</v>
      </c>
      <c r="H187" s="68">
        <v>7.4181400000000002</v>
      </c>
      <c r="I187" s="68">
        <v>7.5588379999999997</v>
      </c>
      <c r="J187" s="68">
        <v>7.7343580000000003</v>
      </c>
      <c r="K187" s="68">
        <v>7.9420770000000003</v>
      </c>
      <c r="L187" s="68">
        <v>8.1592710000000004</v>
      </c>
      <c r="M187" s="68">
        <v>8.4020440000000001</v>
      </c>
      <c r="N187" s="68">
        <v>8.5293659999999996</v>
      </c>
      <c r="O187" s="68">
        <v>8.7457820000000002</v>
      </c>
      <c r="P187" s="68">
        <v>8.9419620000000002</v>
      </c>
      <c r="Q187" s="68">
        <v>9.1234900000000003</v>
      </c>
      <c r="R187" s="68">
        <v>9.2228720000000006</v>
      </c>
      <c r="S187" s="68">
        <v>9.2202269999999995</v>
      </c>
      <c r="T187" s="68">
        <v>9.2182060000000003</v>
      </c>
      <c r="U187" s="68">
        <v>9.2164409999999997</v>
      </c>
      <c r="V187" s="68">
        <v>9.2147900000000007</v>
      </c>
      <c r="W187" s="68">
        <v>9.2132020000000008</v>
      </c>
      <c r="X187" s="68">
        <v>9.2116790000000002</v>
      </c>
      <c r="Y187" s="68">
        <v>9.2101889999999997</v>
      </c>
      <c r="Z187" s="68">
        <v>9.2143080000000008</v>
      </c>
      <c r="AA187" s="68">
        <v>9.2156929999999999</v>
      </c>
      <c r="AB187" s="68">
        <v>9.2184539999999995</v>
      </c>
      <c r="AC187" s="68">
        <v>9.2225509999999993</v>
      </c>
      <c r="AD187" s="68">
        <v>9.2281259999999996</v>
      </c>
      <c r="AE187" s="68">
        <v>9.2300260000000005</v>
      </c>
      <c r="AF187" s="68">
        <v>9.2395960000000006</v>
      </c>
      <c r="AG187" s="68">
        <v>9.2503949999999993</v>
      </c>
      <c r="AH187" s="68">
        <v>9.2617619999999992</v>
      </c>
      <c r="AI187" s="68">
        <v>9.2729850000000003</v>
      </c>
      <c r="AJ187" s="68">
        <v>9.2835180000000008</v>
      </c>
      <c r="AK187" s="69">
        <v>8.7150000000000005E-3</v>
      </c>
    </row>
    <row r="188" spans="1:37" ht="15" hidden="1" customHeight="1" x14ac:dyDescent="0.45">
      <c r="A188" s="25" t="s">
        <v>974</v>
      </c>
      <c r="B188" s="67" t="s">
        <v>338</v>
      </c>
      <c r="C188" s="68">
        <v>7.1358129999999997</v>
      </c>
      <c r="D188" s="68">
        <v>7.3166580000000003</v>
      </c>
      <c r="E188" s="68">
        <v>7.1186660000000002</v>
      </c>
      <c r="F188" s="68">
        <v>7.1481459999999997</v>
      </c>
      <c r="G188" s="68">
        <v>7.3861309999999998</v>
      </c>
      <c r="H188" s="68">
        <v>7.5215100000000001</v>
      </c>
      <c r="I188" s="68">
        <v>7.6969979999999998</v>
      </c>
      <c r="J188" s="68">
        <v>7.9151569999999998</v>
      </c>
      <c r="K188" s="68">
        <v>8.1681749999999997</v>
      </c>
      <c r="L188" s="68">
        <v>8.4137740000000001</v>
      </c>
      <c r="M188" s="68">
        <v>8.6583389999999998</v>
      </c>
      <c r="N188" s="68">
        <v>8.7867680000000004</v>
      </c>
      <c r="O188" s="68">
        <v>9.0066159999999993</v>
      </c>
      <c r="P188" s="68">
        <v>9.2061299999999999</v>
      </c>
      <c r="Q188" s="68">
        <v>9.3901640000000004</v>
      </c>
      <c r="R188" s="68">
        <v>9.4890220000000003</v>
      </c>
      <c r="S188" s="68">
        <v>9.4830400000000008</v>
      </c>
      <c r="T188" s="68">
        <v>9.4801690000000001</v>
      </c>
      <c r="U188" s="68">
        <v>9.4774600000000007</v>
      </c>
      <c r="V188" s="68">
        <v>9.4753059999999998</v>
      </c>
      <c r="W188" s="68">
        <v>9.4751779999999997</v>
      </c>
      <c r="X188" s="68">
        <v>9.4750689999999995</v>
      </c>
      <c r="Y188" s="68">
        <v>9.4749750000000006</v>
      </c>
      <c r="Z188" s="68">
        <v>9.4748940000000008</v>
      </c>
      <c r="AA188" s="68">
        <v>9.4748239999999999</v>
      </c>
      <c r="AB188" s="68">
        <v>9.4747640000000004</v>
      </c>
      <c r="AC188" s="68">
        <v>9.4747090000000007</v>
      </c>
      <c r="AD188" s="68">
        <v>9.4746620000000004</v>
      </c>
      <c r="AE188" s="68">
        <v>9.4746190000000006</v>
      </c>
      <c r="AF188" s="68">
        <v>9.4745799999999996</v>
      </c>
      <c r="AG188" s="68">
        <v>9.4745460000000001</v>
      </c>
      <c r="AH188" s="68">
        <v>9.4745170000000005</v>
      </c>
      <c r="AI188" s="68">
        <v>9.4744879999999991</v>
      </c>
      <c r="AJ188" s="68">
        <v>9.4744639999999993</v>
      </c>
      <c r="AK188" s="69">
        <v>8.1089999999999999E-3</v>
      </c>
    </row>
    <row r="189" spans="1:37" ht="15" hidden="1" customHeight="1" x14ac:dyDescent="0.45">
      <c r="A189" s="25" t="s">
        <v>975</v>
      </c>
      <c r="B189" s="67" t="s">
        <v>810</v>
      </c>
      <c r="C189" s="68">
        <v>6.6287909999999997</v>
      </c>
      <c r="D189" s="68">
        <v>6.9621890000000004</v>
      </c>
      <c r="E189" s="68">
        <v>6.9473669999999998</v>
      </c>
      <c r="F189" s="68">
        <v>6.9997220000000002</v>
      </c>
      <c r="G189" s="68">
        <v>7.2399699999999996</v>
      </c>
      <c r="H189" s="68">
        <v>7.3798769999999996</v>
      </c>
      <c r="I189" s="68">
        <v>7.5642269999999998</v>
      </c>
      <c r="J189" s="68">
        <v>7.7991219999999997</v>
      </c>
      <c r="K189" s="68">
        <v>8.0773320000000002</v>
      </c>
      <c r="L189" s="68">
        <v>8.3759809999999995</v>
      </c>
      <c r="M189" s="68">
        <v>8.6645430000000001</v>
      </c>
      <c r="N189" s="68">
        <v>8.8130799999999994</v>
      </c>
      <c r="O189" s="68">
        <v>9.0532210000000006</v>
      </c>
      <c r="P189" s="68">
        <v>9.2674090000000007</v>
      </c>
      <c r="Q189" s="68">
        <v>9.4595470000000006</v>
      </c>
      <c r="R189" s="68">
        <v>9.5665759999999995</v>
      </c>
      <c r="S189" s="68">
        <v>9.5676380000000005</v>
      </c>
      <c r="T189" s="68">
        <v>9.5698080000000001</v>
      </c>
      <c r="U189" s="68">
        <v>9.5722400000000007</v>
      </c>
      <c r="V189" s="68">
        <v>9.5746719999999996</v>
      </c>
      <c r="W189" s="68">
        <v>9.5778040000000004</v>
      </c>
      <c r="X189" s="68">
        <v>9.5812939999999998</v>
      </c>
      <c r="Y189" s="68">
        <v>9.5860559999999992</v>
      </c>
      <c r="Z189" s="68">
        <v>9.5909189999999995</v>
      </c>
      <c r="AA189" s="68">
        <v>9.5956630000000001</v>
      </c>
      <c r="AB189" s="68">
        <v>9.5997249999999994</v>
      </c>
      <c r="AC189" s="68">
        <v>9.603548</v>
      </c>
      <c r="AD189" s="68">
        <v>9.6097180000000009</v>
      </c>
      <c r="AE189" s="68">
        <v>9.6148190000000007</v>
      </c>
      <c r="AF189" s="68">
        <v>9.6177879999999991</v>
      </c>
      <c r="AG189" s="68">
        <v>9.6205890000000007</v>
      </c>
      <c r="AH189" s="68">
        <v>9.6267289999999992</v>
      </c>
      <c r="AI189" s="68">
        <v>9.6340859999999999</v>
      </c>
      <c r="AJ189" s="68">
        <v>9.6398890000000002</v>
      </c>
      <c r="AK189" s="69">
        <v>1.0220999999999999E-2</v>
      </c>
    </row>
    <row r="190" spans="1:37" ht="15" hidden="1" customHeight="1" x14ac:dyDescent="0.45">
      <c r="A190" s="25" t="s">
        <v>976</v>
      </c>
      <c r="B190" s="67" t="s">
        <v>812</v>
      </c>
      <c r="C190" s="68">
        <v>7.1736610000000001</v>
      </c>
      <c r="D190" s="68">
        <v>6.997744</v>
      </c>
      <c r="E190" s="68">
        <v>7.0105810000000002</v>
      </c>
      <c r="F190" s="68">
        <v>7.0360399999999998</v>
      </c>
      <c r="G190" s="68">
        <v>7.260027</v>
      </c>
      <c r="H190" s="68">
        <v>7.3769590000000003</v>
      </c>
      <c r="I190" s="68">
        <v>7.5177040000000002</v>
      </c>
      <c r="J190" s="68">
        <v>7.6889469999999998</v>
      </c>
      <c r="K190" s="68">
        <v>7.890841</v>
      </c>
      <c r="L190" s="68">
        <v>8.1039569999999994</v>
      </c>
      <c r="M190" s="68">
        <v>8.3419349999999994</v>
      </c>
      <c r="N190" s="68">
        <v>8.4687040000000007</v>
      </c>
      <c r="O190" s="68">
        <v>8.6833939999999998</v>
      </c>
      <c r="P190" s="68">
        <v>8.8794730000000008</v>
      </c>
      <c r="Q190" s="68">
        <v>9.0629760000000008</v>
      </c>
      <c r="R190" s="68">
        <v>9.1643620000000006</v>
      </c>
      <c r="S190" s="68">
        <v>9.1634949999999993</v>
      </c>
      <c r="T190" s="68">
        <v>9.1627729999999996</v>
      </c>
      <c r="U190" s="68">
        <v>9.162172</v>
      </c>
      <c r="V190" s="68">
        <v>9.1616850000000003</v>
      </c>
      <c r="W190" s="68">
        <v>9.1612869999999997</v>
      </c>
      <c r="X190" s="68">
        <v>9.1609660000000002</v>
      </c>
      <c r="Y190" s="68">
        <v>9.1607129999999994</v>
      </c>
      <c r="Z190" s="68">
        <v>9.1668850000000006</v>
      </c>
      <c r="AA190" s="68">
        <v>9.1697310000000005</v>
      </c>
      <c r="AB190" s="68">
        <v>9.1738520000000001</v>
      </c>
      <c r="AC190" s="68">
        <v>9.1795249999999999</v>
      </c>
      <c r="AD190" s="68">
        <v>9.1869700000000005</v>
      </c>
      <c r="AE190" s="68">
        <v>9.1925550000000005</v>
      </c>
      <c r="AF190" s="68">
        <v>9.2042129999999993</v>
      </c>
      <c r="AG190" s="68">
        <v>9.2171719999999997</v>
      </c>
      <c r="AH190" s="68">
        <v>9.2306729999999995</v>
      </c>
      <c r="AI190" s="68">
        <v>9.2438380000000002</v>
      </c>
      <c r="AJ190" s="68">
        <v>9.2559710000000006</v>
      </c>
      <c r="AK190" s="69">
        <v>8.7779999999999993E-3</v>
      </c>
    </row>
    <row r="191" spans="1:37" ht="15" hidden="1" customHeight="1" x14ac:dyDescent="0.45">
      <c r="A191" s="25" t="s">
        <v>977</v>
      </c>
      <c r="B191" s="67" t="s">
        <v>814</v>
      </c>
      <c r="C191" s="68">
        <v>15.166945</v>
      </c>
      <c r="D191" s="68">
        <v>16.819814999999998</v>
      </c>
      <c r="E191" s="68">
        <v>16.983899999999998</v>
      </c>
      <c r="F191" s="68">
        <v>17.036954999999999</v>
      </c>
      <c r="G191" s="68">
        <v>17.520826</v>
      </c>
      <c r="H191" s="68">
        <v>17.736982000000001</v>
      </c>
      <c r="I191" s="68">
        <v>18.025956999999998</v>
      </c>
      <c r="J191" s="68">
        <v>18.431498000000001</v>
      </c>
      <c r="K191" s="68">
        <v>18.927897999999999</v>
      </c>
      <c r="L191" s="68">
        <v>19.5002</v>
      </c>
      <c r="M191" s="68">
        <v>20.083714000000001</v>
      </c>
      <c r="N191" s="68">
        <v>20.337225</v>
      </c>
      <c r="O191" s="68">
        <v>20.898678</v>
      </c>
      <c r="P191" s="68">
        <v>21.383772</v>
      </c>
      <c r="Q191" s="68">
        <v>21.795856000000001</v>
      </c>
      <c r="R191" s="68">
        <v>22.070501</v>
      </c>
      <c r="S191" s="68">
        <v>22.180422</v>
      </c>
      <c r="T191" s="68">
        <v>22.217096000000002</v>
      </c>
      <c r="U191" s="68">
        <v>22.232544000000001</v>
      </c>
      <c r="V191" s="68">
        <v>22.232544000000001</v>
      </c>
      <c r="W191" s="68">
        <v>22.232544000000001</v>
      </c>
      <c r="X191" s="68">
        <v>22.232541999999999</v>
      </c>
      <c r="Y191" s="68">
        <v>22.232541999999999</v>
      </c>
      <c r="Z191" s="68">
        <v>22.232544000000001</v>
      </c>
      <c r="AA191" s="68">
        <v>22.232541999999999</v>
      </c>
      <c r="AB191" s="68">
        <v>22.232541999999999</v>
      </c>
      <c r="AC191" s="68">
        <v>22.232541999999999</v>
      </c>
      <c r="AD191" s="68">
        <v>22.232541999999999</v>
      </c>
      <c r="AE191" s="68">
        <v>22.232544000000001</v>
      </c>
      <c r="AF191" s="68">
        <v>22.232541999999999</v>
      </c>
      <c r="AG191" s="68">
        <v>22.232544000000001</v>
      </c>
      <c r="AH191" s="68">
        <v>22.232541999999999</v>
      </c>
      <c r="AI191" s="68">
        <v>22.232541999999999</v>
      </c>
      <c r="AJ191" s="68">
        <v>22.232541999999999</v>
      </c>
      <c r="AK191" s="69">
        <v>8.7569999999999992E-3</v>
      </c>
    </row>
    <row r="192" spans="1:37" ht="15" hidden="1" customHeight="1" x14ac:dyDescent="0.45">
      <c r="A192" s="25" t="s">
        <v>978</v>
      </c>
      <c r="B192" s="67" t="s">
        <v>816</v>
      </c>
      <c r="C192" s="68">
        <v>0</v>
      </c>
      <c r="D192" s="68">
        <v>14.113035999999999</v>
      </c>
      <c r="E192" s="68">
        <v>14.401681999999999</v>
      </c>
      <c r="F192" s="68">
        <v>14.516216999999999</v>
      </c>
      <c r="G192" s="68">
        <v>15.038576000000001</v>
      </c>
      <c r="H192" s="68">
        <v>15.393996</v>
      </c>
      <c r="I192" s="68">
        <v>15.860334</v>
      </c>
      <c r="J192" s="68">
        <v>16.342506</v>
      </c>
      <c r="K192" s="68">
        <v>16.844891000000001</v>
      </c>
      <c r="L192" s="68">
        <v>17.369620999999999</v>
      </c>
      <c r="M192" s="68">
        <v>17.956704999999999</v>
      </c>
      <c r="N192" s="68">
        <v>18.160402000000001</v>
      </c>
      <c r="O192" s="68">
        <v>18.623778999999999</v>
      </c>
      <c r="P192" s="68">
        <v>19.028113999999999</v>
      </c>
      <c r="Q192" s="68">
        <v>19.373159000000001</v>
      </c>
      <c r="R192" s="68">
        <v>19.574472</v>
      </c>
      <c r="S192" s="68">
        <v>19.501100999999998</v>
      </c>
      <c r="T192" s="68">
        <v>19.583127999999999</v>
      </c>
      <c r="U192" s="68">
        <v>19.621297999999999</v>
      </c>
      <c r="V192" s="68">
        <v>19.701381999999999</v>
      </c>
      <c r="W192" s="68">
        <v>19.758365999999999</v>
      </c>
      <c r="X192" s="68">
        <v>19.810752999999998</v>
      </c>
      <c r="Y192" s="68">
        <v>19.863636</v>
      </c>
      <c r="Z192" s="68">
        <v>19.914277999999999</v>
      </c>
      <c r="AA192" s="68">
        <v>19.959820000000001</v>
      </c>
      <c r="AB192" s="68">
        <v>19.998438</v>
      </c>
      <c r="AC192" s="68">
        <v>20.029474</v>
      </c>
      <c r="AD192" s="68">
        <v>20.053158</v>
      </c>
      <c r="AE192" s="68">
        <v>20.071118999999999</v>
      </c>
      <c r="AF192" s="68">
        <v>20.084150000000001</v>
      </c>
      <c r="AG192" s="68">
        <v>20.092699</v>
      </c>
      <c r="AH192" s="68">
        <v>20.092457</v>
      </c>
      <c r="AI192" s="68">
        <v>20.092279000000001</v>
      </c>
      <c r="AJ192" s="68">
        <v>20.092175000000001</v>
      </c>
      <c r="AK192" s="69">
        <v>1.11E-2</v>
      </c>
    </row>
    <row r="193" spans="1:37" ht="15" hidden="1" customHeight="1" x14ac:dyDescent="0.45">
      <c r="A193" s="25" t="s">
        <v>979</v>
      </c>
      <c r="B193" s="67" t="s">
        <v>818</v>
      </c>
      <c r="C193" s="68">
        <v>0</v>
      </c>
      <c r="D193" s="68">
        <v>10.272853</v>
      </c>
      <c r="E193" s="68">
        <v>10.382417999999999</v>
      </c>
      <c r="F193" s="68">
        <v>10.434157000000001</v>
      </c>
      <c r="G193" s="68">
        <v>10.771236999999999</v>
      </c>
      <c r="H193" s="68">
        <v>10.967269</v>
      </c>
      <c r="I193" s="68">
        <v>11.226281</v>
      </c>
      <c r="J193" s="68">
        <v>11.553718</v>
      </c>
      <c r="K193" s="68">
        <v>11.940467</v>
      </c>
      <c r="L193" s="68">
        <v>12.351609</v>
      </c>
      <c r="M193" s="68">
        <v>12.798921</v>
      </c>
      <c r="N193" s="68">
        <v>12.969849</v>
      </c>
      <c r="O193" s="68">
        <v>13.342921</v>
      </c>
      <c r="P193" s="68">
        <v>13.655165999999999</v>
      </c>
      <c r="Q193" s="68">
        <v>13.924754</v>
      </c>
      <c r="R193" s="68">
        <v>14.104486</v>
      </c>
      <c r="S193" s="68">
        <v>14.180408</v>
      </c>
      <c r="T193" s="68">
        <v>14.205746</v>
      </c>
      <c r="U193" s="68">
        <v>14.211041</v>
      </c>
      <c r="V193" s="68">
        <v>14.211041</v>
      </c>
      <c r="W193" s="68">
        <v>14.211041</v>
      </c>
      <c r="X193" s="68">
        <v>14.211041</v>
      </c>
      <c r="Y193" s="68">
        <v>14.211042000000001</v>
      </c>
      <c r="Z193" s="68">
        <v>14.211041</v>
      </c>
      <c r="AA193" s="68">
        <v>14.211042000000001</v>
      </c>
      <c r="AB193" s="68">
        <v>14.211042000000001</v>
      </c>
      <c r="AC193" s="68">
        <v>14.211041</v>
      </c>
      <c r="AD193" s="68">
        <v>14.211042000000001</v>
      </c>
      <c r="AE193" s="68">
        <v>14.211041</v>
      </c>
      <c r="AF193" s="68">
        <v>14.211041</v>
      </c>
      <c r="AG193" s="68">
        <v>14.211042000000001</v>
      </c>
      <c r="AH193" s="68">
        <v>14.211041</v>
      </c>
      <c r="AI193" s="68">
        <v>14.211042000000001</v>
      </c>
      <c r="AJ193" s="68">
        <v>14.211041</v>
      </c>
      <c r="AK193" s="69">
        <v>1.0193000000000001E-2</v>
      </c>
    </row>
    <row r="194" spans="1:37" ht="15" hidden="1" customHeight="1" x14ac:dyDescent="0.45">
      <c r="A194" s="25" t="s">
        <v>980</v>
      </c>
      <c r="B194" s="67" t="s">
        <v>820</v>
      </c>
      <c r="C194" s="68">
        <v>0</v>
      </c>
      <c r="D194" s="68">
        <v>11.520417999999999</v>
      </c>
      <c r="E194" s="68">
        <v>11.520415</v>
      </c>
      <c r="F194" s="68">
        <v>11.520415</v>
      </c>
      <c r="G194" s="68">
        <v>11.520415</v>
      </c>
      <c r="H194" s="68">
        <v>11.520415</v>
      </c>
      <c r="I194" s="68">
        <v>11.520415</v>
      </c>
      <c r="J194" s="68">
        <v>11.520413</v>
      </c>
      <c r="K194" s="68">
        <v>11.520414000000001</v>
      </c>
      <c r="L194" s="68">
        <v>11.520415</v>
      </c>
      <c r="M194" s="68">
        <v>11.520415</v>
      </c>
      <c r="N194" s="68">
        <v>11.520415</v>
      </c>
      <c r="O194" s="68">
        <v>11.520415</v>
      </c>
      <c r="P194" s="68">
        <v>11.520414000000001</v>
      </c>
      <c r="Q194" s="68">
        <v>11.520415</v>
      </c>
      <c r="R194" s="68">
        <v>11.520414000000001</v>
      </c>
      <c r="S194" s="68">
        <v>11.520414000000001</v>
      </c>
      <c r="T194" s="68">
        <v>11.520415</v>
      </c>
      <c r="U194" s="68">
        <v>11.520415</v>
      </c>
      <c r="V194" s="68">
        <v>11.520415</v>
      </c>
      <c r="W194" s="68">
        <v>11.520414000000001</v>
      </c>
      <c r="X194" s="68">
        <v>11.520415</v>
      </c>
      <c r="Y194" s="68">
        <v>11.520415</v>
      </c>
      <c r="Z194" s="68">
        <v>11.520414000000001</v>
      </c>
      <c r="AA194" s="68">
        <v>11.520415</v>
      </c>
      <c r="AB194" s="68">
        <v>11.520415</v>
      </c>
      <c r="AC194" s="68">
        <v>11.520414000000001</v>
      </c>
      <c r="AD194" s="68">
        <v>11.520414000000001</v>
      </c>
      <c r="AE194" s="68">
        <v>11.520414000000001</v>
      </c>
      <c r="AF194" s="68">
        <v>11.520415</v>
      </c>
      <c r="AG194" s="68">
        <v>11.520415</v>
      </c>
      <c r="AH194" s="68">
        <v>11.520415</v>
      </c>
      <c r="AI194" s="68">
        <v>11.520415</v>
      </c>
      <c r="AJ194" s="68">
        <v>11.520415</v>
      </c>
      <c r="AK194" s="69">
        <v>0</v>
      </c>
    </row>
    <row r="195" spans="1:37" ht="15" hidden="1" customHeight="1" x14ac:dyDescent="0.45">
      <c r="A195" s="25" t="s">
        <v>981</v>
      </c>
      <c r="B195" s="67" t="s">
        <v>914</v>
      </c>
      <c r="C195" s="68">
        <v>8.4333709999999993</v>
      </c>
      <c r="D195" s="68">
        <v>8.8237459999999999</v>
      </c>
      <c r="E195" s="68">
        <v>8.8532039999999999</v>
      </c>
      <c r="F195" s="68">
        <v>8.8928840000000005</v>
      </c>
      <c r="G195" s="68">
        <v>9.1885560000000002</v>
      </c>
      <c r="H195" s="68">
        <v>9.3672830000000005</v>
      </c>
      <c r="I195" s="68">
        <v>9.5824759999999998</v>
      </c>
      <c r="J195" s="68">
        <v>9.8418810000000008</v>
      </c>
      <c r="K195" s="68">
        <v>10.136348</v>
      </c>
      <c r="L195" s="68">
        <v>10.442803</v>
      </c>
      <c r="M195" s="68">
        <v>10.783436</v>
      </c>
      <c r="N195" s="68">
        <v>10.949768000000001</v>
      </c>
      <c r="O195" s="68">
        <v>11.236462</v>
      </c>
      <c r="P195" s="68">
        <v>11.510793</v>
      </c>
      <c r="Q195" s="68">
        <v>11.764540999999999</v>
      </c>
      <c r="R195" s="68">
        <v>11.903606999999999</v>
      </c>
      <c r="S195" s="68">
        <v>11.911607999999999</v>
      </c>
      <c r="T195" s="68">
        <v>11.919383</v>
      </c>
      <c r="U195" s="68">
        <v>11.910311999999999</v>
      </c>
      <c r="V195" s="68">
        <v>11.917840999999999</v>
      </c>
      <c r="W195" s="68">
        <v>11.924322</v>
      </c>
      <c r="X195" s="68">
        <v>11.931355</v>
      </c>
      <c r="Y195" s="68">
        <v>11.93863</v>
      </c>
      <c r="Z195" s="68">
        <v>11.948675</v>
      </c>
      <c r="AA195" s="68">
        <v>11.95804</v>
      </c>
      <c r="AB195" s="68">
        <v>11.9672</v>
      </c>
      <c r="AC195" s="68">
        <v>11.976357999999999</v>
      </c>
      <c r="AD195" s="68">
        <v>11.985683999999999</v>
      </c>
      <c r="AE195" s="68">
        <v>11.993372000000001</v>
      </c>
      <c r="AF195" s="68">
        <v>12.003622</v>
      </c>
      <c r="AG195" s="68">
        <v>12.014277</v>
      </c>
      <c r="AH195" s="68">
        <v>12.025264</v>
      </c>
      <c r="AI195" s="68">
        <v>12.036317</v>
      </c>
      <c r="AJ195" s="68">
        <v>12.046656</v>
      </c>
      <c r="AK195" s="69">
        <v>9.7769999999999992E-3</v>
      </c>
    </row>
    <row r="196" spans="1:37" ht="15" hidden="1" customHeight="1" x14ac:dyDescent="0.35">
      <c r="B196" s="64" t="s">
        <v>835</v>
      </c>
    </row>
    <row r="197" spans="1:37" ht="15" hidden="1" customHeight="1" x14ac:dyDescent="0.45">
      <c r="A197" s="25" t="s">
        <v>982</v>
      </c>
      <c r="B197" s="67" t="s">
        <v>805</v>
      </c>
      <c r="C197" s="68">
        <v>6.5998830000000002</v>
      </c>
      <c r="D197" s="68">
        <v>6.820227</v>
      </c>
      <c r="E197" s="68">
        <v>6.86076</v>
      </c>
      <c r="F197" s="68">
        <v>6.917414</v>
      </c>
      <c r="G197" s="68">
        <v>6.9947650000000001</v>
      </c>
      <c r="H197" s="68">
        <v>7.1021879999999999</v>
      </c>
      <c r="I197" s="68">
        <v>7.2309960000000002</v>
      </c>
      <c r="J197" s="68">
        <v>7.4026180000000004</v>
      </c>
      <c r="K197" s="68">
        <v>7.6006549999999997</v>
      </c>
      <c r="L197" s="68">
        <v>7.819922</v>
      </c>
      <c r="M197" s="68">
        <v>8.0449830000000002</v>
      </c>
      <c r="N197" s="68">
        <v>8.160266</v>
      </c>
      <c r="O197" s="68">
        <v>8.3217739999999996</v>
      </c>
      <c r="P197" s="68">
        <v>8.4549970000000005</v>
      </c>
      <c r="Q197" s="68">
        <v>8.5703829999999996</v>
      </c>
      <c r="R197" s="68">
        <v>8.6325040000000008</v>
      </c>
      <c r="S197" s="68">
        <v>8.6383469999999996</v>
      </c>
      <c r="T197" s="68">
        <v>8.6438500000000005</v>
      </c>
      <c r="U197" s="68">
        <v>8.6438269999999999</v>
      </c>
      <c r="V197" s="68">
        <v>8.6476819999999996</v>
      </c>
      <c r="W197" s="68">
        <v>8.6504359999999991</v>
      </c>
      <c r="X197" s="68">
        <v>8.6506319999999999</v>
      </c>
      <c r="Y197" s="68">
        <v>8.6511499999999995</v>
      </c>
      <c r="Z197" s="68">
        <v>8.6515769999999996</v>
      </c>
      <c r="AA197" s="68">
        <v>8.6524570000000001</v>
      </c>
      <c r="AB197" s="68">
        <v>8.6535309999999992</v>
      </c>
      <c r="AC197" s="68">
        <v>8.654325</v>
      </c>
      <c r="AD197" s="68">
        <v>8.6551189999999991</v>
      </c>
      <c r="AE197" s="68">
        <v>8.6559670000000004</v>
      </c>
      <c r="AF197" s="68">
        <v>8.6568950000000005</v>
      </c>
      <c r="AG197" s="68">
        <v>8.6579339999999991</v>
      </c>
      <c r="AH197" s="68">
        <v>8.6591179999999994</v>
      </c>
      <c r="AI197" s="68">
        <v>8.6604880000000009</v>
      </c>
      <c r="AJ197" s="68">
        <v>8.6625449999999997</v>
      </c>
      <c r="AK197" s="69">
        <v>7.4999999999999997E-3</v>
      </c>
    </row>
    <row r="198" spans="1:37" ht="15" hidden="1" customHeight="1" x14ac:dyDescent="0.45">
      <c r="A198" s="25" t="s">
        <v>983</v>
      </c>
      <c r="B198" s="67" t="s">
        <v>807</v>
      </c>
      <c r="C198" s="68">
        <v>6.3706759999999996</v>
      </c>
      <c r="D198" s="68">
        <v>5.9342560000000004</v>
      </c>
      <c r="E198" s="68">
        <v>6.0221549999999997</v>
      </c>
      <c r="F198" s="68">
        <v>6.0603389999999999</v>
      </c>
      <c r="G198" s="68">
        <v>6.2222809999999997</v>
      </c>
      <c r="H198" s="68">
        <v>6.3260430000000003</v>
      </c>
      <c r="I198" s="68">
        <v>6.4539220000000004</v>
      </c>
      <c r="J198" s="68">
        <v>6.6006739999999997</v>
      </c>
      <c r="K198" s="68">
        <v>6.7684129999999998</v>
      </c>
      <c r="L198" s="68">
        <v>6.9433809999999996</v>
      </c>
      <c r="M198" s="68">
        <v>7.1201920000000003</v>
      </c>
      <c r="N198" s="68">
        <v>7.1870960000000004</v>
      </c>
      <c r="O198" s="68">
        <v>7.3247920000000004</v>
      </c>
      <c r="P198" s="68">
        <v>7.4497840000000002</v>
      </c>
      <c r="Q198" s="68">
        <v>7.5597580000000004</v>
      </c>
      <c r="R198" s="68">
        <v>7.6179129999999997</v>
      </c>
      <c r="S198" s="68">
        <v>7.6163230000000004</v>
      </c>
      <c r="T198" s="68">
        <v>7.6151249999999999</v>
      </c>
      <c r="U198" s="68">
        <v>7.6142459999999996</v>
      </c>
      <c r="V198" s="68">
        <v>7.6136999999999997</v>
      </c>
      <c r="W198" s="68">
        <v>7.6134240000000002</v>
      </c>
      <c r="X198" s="68">
        <v>7.586328</v>
      </c>
      <c r="Y198" s="68">
        <v>7.5786600000000002</v>
      </c>
      <c r="Z198" s="68">
        <v>7.581442</v>
      </c>
      <c r="AA198" s="68">
        <v>7.5856089999999998</v>
      </c>
      <c r="AB198" s="68">
        <v>7.5916009999999998</v>
      </c>
      <c r="AC198" s="68">
        <v>7.5997159999999999</v>
      </c>
      <c r="AD198" s="68">
        <v>7.6098660000000002</v>
      </c>
      <c r="AE198" s="68">
        <v>7.6203649999999996</v>
      </c>
      <c r="AF198" s="68">
        <v>7.622973</v>
      </c>
      <c r="AG198" s="68">
        <v>7.6255889999999997</v>
      </c>
      <c r="AH198" s="68">
        <v>7.6280409999999996</v>
      </c>
      <c r="AI198" s="68">
        <v>7.6301819999999996</v>
      </c>
      <c r="AJ198" s="68">
        <v>7.6319319999999999</v>
      </c>
      <c r="AK198" s="69">
        <v>7.8930000000000007E-3</v>
      </c>
    </row>
    <row r="199" spans="1:37" ht="15" hidden="1" customHeight="1" x14ac:dyDescent="0.45">
      <c r="A199" s="25" t="s">
        <v>984</v>
      </c>
      <c r="B199" s="67" t="s">
        <v>338</v>
      </c>
      <c r="C199" s="68">
        <v>5.472283</v>
      </c>
      <c r="D199" s="68">
        <v>6.3757919999999997</v>
      </c>
      <c r="E199" s="68">
        <v>6.2913420000000002</v>
      </c>
      <c r="F199" s="68">
        <v>6.3214550000000003</v>
      </c>
      <c r="G199" s="68">
        <v>6.498996</v>
      </c>
      <c r="H199" s="68">
        <v>6.6021470000000004</v>
      </c>
      <c r="I199" s="68">
        <v>6.7340999999999998</v>
      </c>
      <c r="J199" s="68">
        <v>6.897856</v>
      </c>
      <c r="K199" s="68">
        <v>7.084962</v>
      </c>
      <c r="L199" s="68">
        <v>7.2561249999999999</v>
      </c>
      <c r="M199" s="68">
        <v>7.4305979999999998</v>
      </c>
      <c r="N199" s="68">
        <v>7.515549</v>
      </c>
      <c r="O199" s="68">
        <v>7.6664859999999999</v>
      </c>
      <c r="P199" s="68">
        <v>7.7892450000000002</v>
      </c>
      <c r="Q199" s="68">
        <v>7.8947180000000001</v>
      </c>
      <c r="R199" s="68">
        <v>7.9374390000000004</v>
      </c>
      <c r="S199" s="68">
        <v>7.918069</v>
      </c>
      <c r="T199" s="68">
        <v>7.8962510000000004</v>
      </c>
      <c r="U199" s="68">
        <v>7.8722089999999998</v>
      </c>
      <c r="V199" s="68">
        <v>7.847512</v>
      </c>
      <c r="W199" s="68">
        <v>7.8242529999999997</v>
      </c>
      <c r="X199" s="68">
        <v>7.803267</v>
      </c>
      <c r="Y199" s="68">
        <v>7.7834240000000001</v>
      </c>
      <c r="Z199" s="68">
        <v>7.7639300000000002</v>
      </c>
      <c r="AA199" s="68">
        <v>7.7459350000000002</v>
      </c>
      <c r="AB199" s="68">
        <v>7.7288389999999998</v>
      </c>
      <c r="AC199" s="68">
        <v>7.7121820000000003</v>
      </c>
      <c r="AD199" s="68">
        <v>7.6964079999999999</v>
      </c>
      <c r="AE199" s="68">
        <v>7.6817260000000003</v>
      </c>
      <c r="AF199" s="68">
        <v>7.6681439999999998</v>
      </c>
      <c r="AG199" s="68">
        <v>7.6550539999999998</v>
      </c>
      <c r="AH199" s="68">
        <v>7.642557</v>
      </c>
      <c r="AI199" s="68">
        <v>7.6304959999999999</v>
      </c>
      <c r="AJ199" s="68">
        <v>7.6181869999999998</v>
      </c>
      <c r="AK199" s="69">
        <v>5.5789999999999998E-3</v>
      </c>
    </row>
    <row r="200" spans="1:37" ht="15" hidden="1" customHeight="1" x14ac:dyDescent="0.45">
      <c r="A200" s="25" t="s">
        <v>985</v>
      </c>
      <c r="B200" s="67" t="s">
        <v>810</v>
      </c>
      <c r="C200" s="68">
        <v>6.2446219999999997</v>
      </c>
      <c r="D200" s="68">
        <v>6.4314840000000002</v>
      </c>
      <c r="E200" s="68">
        <v>6.4930830000000004</v>
      </c>
      <c r="F200" s="68">
        <v>6.5526460000000002</v>
      </c>
      <c r="G200" s="68">
        <v>6.71814</v>
      </c>
      <c r="H200" s="68">
        <v>6.8485290000000001</v>
      </c>
      <c r="I200" s="68">
        <v>7.0071519999999996</v>
      </c>
      <c r="J200" s="68">
        <v>7.1965849999999998</v>
      </c>
      <c r="K200" s="68">
        <v>7.4073640000000003</v>
      </c>
      <c r="L200" s="68">
        <v>7.6246140000000002</v>
      </c>
      <c r="M200" s="68">
        <v>7.8459450000000004</v>
      </c>
      <c r="N200" s="68">
        <v>7.9354319999999996</v>
      </c>
      <c r="O200" s="68">
        <v>8.0887170000000008</v>
      </c>
      <c r="P200" s="68">
        <v>8.2131900000000009</v>
      </c>
      <c r="Q200" s="68">
        <v>8.3214070000000007</v>
      </c>
      <c r="R200" s="68">
        <v>8.3916989999999991</v>
      </c>
      <c r="S200" s="68">
        <v>8.4112439999999999</v>
      </c>
      <c r="T200" s="68">
        <v>8.4175550000000001</v>
      </c>
      <c r="U200" s="68">
        <v>8.4157740000000008</v>
      </c>
      <c r="V200" s="68">
        <v>8.4074190000000009</v>
      </c>
      <c r="W200" s="68">
        <v>8.4085149999999995</v>
      </c>
      <c r="X200" s="68">
        <v>8.4071040000000004</v>
      </c>
      <c r="Y200" s="68">
        <v>8.4063400000000001</v>
      </c>
      <c r="Z200" s="68">
        <v>8.4057860000000009</v>
      </c>
      <c r="AA200" s="68">
        <v>8.4053570000000004</v>
      </c>
      <c r="AB200" s="68">
        <v>8.4049870000000002</v>
      </c>
      <c r="AC200" s="68">
        <v>8.4046520000000005</v>
      </c>
      <c r="AD200" s="68">
        <v>8.4033149999999992</v>
      </c>
      <c r="AE200" s="68">
        <v>8.4015920000000008</v>
      </c>
      <c r="AF200" s="68">
        <v>8.3994710000000001</v>
      </c>
      <c r="AG200" s="68">
        <v>8.3954830000000005</v>
      </c>
      <c r="AH200" s="68">
        <v>8.3880909999999993</v>
      </c>
      <c r="AI200" s="68">
        <v>8.3803570000000001</v>
      </c>
      <c r="AJ200" s="68">
        <v>8.3667219999999993</v>
      </c>
      <c r="AK200" s="69">
        <v>8.2539999999999992E-3</v>
      </c>
    </row>
    <row r="201" spans="1:37" ht="15" hidden="1" customHeight="1" x14ac:dyDescent="0.45">
      <c r="A201" s="25" t="s">
        <v>986</v>
      </c>
      <c r="B201" s="67" t="s">
        <v>812</v>
      </c>
      <c r="C201" s="68">
        <v>0</v>
      </c>
      <c r="D201" s="68">
        <v>0</v>
      </c>
      <c r="E201" s="68">
        <v>0</v>
      </c>
      <c r="F201" s="68">
        <v>0</v>
      </c>
      <c r="G201" s="68">
        <v>0</v>
      </c>
      <c r="H201" s="68">
        <v>0</v>
      </c>
      <c r="I201" s="68">
        <v>0</v>
      </c>
      <c r="J201" s="68">
        <v>0</v>
      </c>
      <c r="K201" s="68">
        <v>0</v>
      </c>
      <c r="L201" s="68">
        <v>0</v>
      </c>
      <c r="M201" s="68">
        <v>0</v>
      </c>
      <c r="N201" s="68">
        <v>0</v>
      </c>
      <c r="O201" s="68">
        <v>0</v>
      </c>
      <c r="P201" s="68">
        <v>0</v>
      </c>
      <c r="Q201" s="68">
        <v>0</v>
      </c>
      <c r="R201" s="68">
        <v>0</v>
      </c>
      <c r="S201" s="68">
        <v>0</v>
      </c>
      <c r="T201" s="68">
        <v>0</v>
      </c>
      <c r="U201" s="68">
        <v>0</v>
      </c>
      <c r="V201" s="68">
        <v>0</v>
      </c>
      <c r="W201" s="68">
        <v>0</v>
      </c>
      <c r="X201" s="68">
        <v>0</v>
      </c>
      <c r="Y201" s="68">
        <v>0</v>
      </c>
      <c r="Z201" s="68">
        <v>0</v>
      </c>
      <c r="AA201" s="68">
        <v>0</v>
      </c>
      <c r="AB201" s="68">
        <v>0</v>
      </c>
      <c r="AC201" s="68">
        <v>0</v>
      </c>
      <c r="AD201" s="68">
        <v>0</v>
      </c>
      <c r="AE201" s="68">
        <v>0</v>
      </c>
      <c r="AF201" s="68">
        <v>0</v>
      </c>
      <c r="AG201" s="68">
        <v>0</v>
      </c>
      <c r="AH201" s="68">
        <v>0</v>
      </c>
      <c r="AI201" s="68">
        <v>0</v>
      </c>
      <c r="AJ201" s="68">
        <v>0</v>
      </c>
      <c r="AK201" s="69" t="s">
        <v>552</v>
      </c>
    </row>
    <row r="202" spans="1:37" ht="15" hidden="1" customHeight="1" x14ac:dyDescent="0.45">
      <c r="A202" s="25" t="s">
        <v>987</v>
      </c>
      <c r="B202" s="67" t="s">
        <v>814</v>
      </c>
      <c r="C202" s="68">
        <v>0</v>
      </c>
      <c r="D202" s="68">
        <v>7.9114659999999999</v>
      </c>
      <c r="E202" s="68">
        <v>11.871566</v>
      </c>
      <c r="F202" s="68">
        <v>11.904978</v>
      </c>
      <c r="G202" s="68">
        <v>12.160323999999999</v>
      </c>
      <c r="H202" s="68">
        <v>12.288104000000001</v>
      </c>
      <c r="I202" s="68">
        <v>12.457964</v>
      </c>
      <c r="J202" s="68">
        <v>12.677249</v>
      </c>
      <c r="K202" s="68">
        <v>12.923068000000001</v>
      </c>
      <c r="L202" s="68">
        <v>13.201089</v>
      </c>
      <c r="M202" s="68">
        <v>13.500767</v>
      </c>
      <c r="N202" s="68">
        <v>13.624096</v>
      </c>
      <c r="O202" s="68">
        <v>13.892499000000001</v>
      </c>
      <c r="P202" s="68">
        <v>14.139872</v>
      </c>
      <c r="Q202" s="68">
        <v>14.354289</v>
      </c>
      <c r="R202" s="68">
        <v>14.48175</v>
      </c>
      <c r="S202" s="68">
        <v>14.504619999999999</v>
      </c>
      <c r="T202" s="68">
        <v>14.519325</v>
      </c>
      <c r="U202" s="68">
        <v>14.520246999999999</v>
      </c>
      <c r="V202" s="68">
        <v>14.52</v>
      </c>
      <c r="W202" s="68">
        <v>14.519045</v>
      </c>
      <c r="X202" s="68">
        <v>14.518165</v>
      </c>
      <c r="Y202" s="68">
        <v>14.517346999999999</v>
      </c>
      <c r="Z202" s="68">
        <v>14.516572</v>
      </c>
      <c r="AA202" s="68">
        <v>14.515841999999999</v>
      </c>
      <c r="AB202" s="68">
        <v>14.51515</v>
      </c>
      <c r="AC202" s="68">
        <v>14.514485000000001</v>
      </c>
      <c r="AD202" s="68">
        <v>14.513847999999999</v>
      </c>
      <c r="AE202" s="68">
        <v>14.513242999999999</v>
      </c>
      <c r="AF202" s="68">
        <v>14.512672999999999</v>
      </c>
      <c r="AG202" s="68">
        <v>14.512147000000001</v>
      </c>
      <c r="AH202" s="68">
        <v>14.511658000000001</v>
      </c>
      <c r="AI202" s="68">
        <v>14.511206</v>
      </c>
      <c r="AJ202" s="68">
        <v>14.510787000000001</v>
      </c>
      <c r="AK202" s="69">
        <v>1.9136E-2</v>
      </c>
    </row>
    <row r="203" spans="1:37" ht="15" hidden="1" customHeight="1" x14ac:dyDescent="0.45">
      <c r="A203" s="25" t="s">
        <v>988</v>
      </c>
      <c r="B203" s="67" t="s">
        <v>816</v>
      </c>
      <c r="C203" s="68">
        <v>0</v>
      </c>
      <c r="D203" s="68">
        <v>1.375383</v>
      </c>
      <c r="E203" s="68">
        <v>10.05395</v>
      </c>
      <c r="F203" s="68">
        <v>10.141945</v>
      </c>
      <c r="G203" s="68">
        <v>10.436864999999999</v>
      </c>
      <c r="H203" s="68">
        <v>10.644992999999999</v>
      </c>
      <c r="I203" s="68">
        <v>10.913904</v>
      </c>
      <c r="J203" s="68">
        <v>11.239521999999999</v>
      </c>
      <c r="K203" s="68">
        <v>11.589805</v>
      </c>
      <c r="L203" s="68">
        <v>11.936019999999999</v>
      </c>
      <c r="M203" s="68">
        <v>12.285615999999999</v>
      </c>
      <c r="N203" s="68">
        <v>12.391835</v>
      </c>
      <c r="O203" s="68">
        <v>12.588770999999999</v>
      </c>
      <c r="P203" s="68">
        <v>12.80198</v>
      </c>
      <c r="Q203" s="68">
        <v>12.998927999999999</v>
      </c>
      <c r="R203" s="68">
        <v>13.110041000000001</v>
      </c>
      <c r="S203" s="68">
        <v>13.130402999999999</v>
      </c>
      <c r="T203" s="68">
        <v>13.081282</v>
      </c>
      <c r="U203" s="68">
        <v>13.036749</v>
      </c>
      <c r="V203" s="68">
        <v>13.069077999999999</v>
      </c>
      <c r="W203" s="68">
        <v>13.083608</v>
      </c>
      <c r="X203" s="68">
        <v>13.120680999999999</v>
      </c>
      <c r="Y203" s="68">
        <v>13.152775999999999</v>
      </c>
      <c r="Z203" s="68">
        <v>13.185354999999999</v>
      </c>
      <c r="AA203" s="68">
        <v>13.217001</v>
      </c>
      <c r="AB203" s="68">
        <v>13.246644</v>
      </c>
      <c r="AC203" s="68">
        <v>13.273211999999999</v>
      </c>
      <c r="AD203" s="68">
        <v>13.29552</v>
      </c>
      <c r="AE203" s="68">
        <v>13.312075</v>
      </c>
      <c r="AF203" s="68">
        <v>13.325437000000001</v>
      </c>
      <c r="AG203" s="68">
        <v>13.335711</v>
      </c>
      <c r="AH203" s="68">
        <v>13.343432999999999</v>
      </c>
      <c r="AI203" s="68">
        <v>13.349387999999999</v>
      </c>
      <c r="AJ203" s="68">
        <v>13.354041</v>
      </c>
      <c r="AK203" s="69">
        <v>7.3618000000000003E-2</v>
      </c>
    </row>
    <row r="204" spans="1:37" ht="15" hidden="1" customHeight="1" x14ac:dyDescent="0.45">
      <c r="A204" s="25" t="s">
        <v>989</v>
      </c>
      <c r="B204" s="67" t="s">
        <v>818</v>
      </c>
      <c r="C204" s="68">
        <v>0</v>
      </c>
      <c r="D204" s="68">
        <v>1.363818</v>
      </c>
      <c r="E204" s="68">
        <v>8.9385519999999996</v>
      </c>
      <c r="F204" s="68">
        <v>8.9918960000000006</v>
      </c>
      <c r="G204" s="68">
        <v>9.2145899999999994</v>
      </c>
      <c r="H204" s="68">
        <v>9.3531069999999996</v>
      </c>
      <c r="I204" s="68">
        <v>9.5340679999999995</v>
      </c>
      <c r="J204" s="68">
        <v>9.7624940000000002</v>
      </c>
      <c r="K204" s="68">
        <v>10.020200000000001</v>
      </c>
      <c r="L204" s="68">
        <v>10.301494999999999</v>
      </c>
      <c r="M204" s="68">
        <v>10.601782999999999</v>
      </c>
      <c r="N204" s="68">
        <v>10.709752999999999</v>
      </c>
      <c r="O204" s="68">
        <v>10.919966000000001</v>
      </c>
      <c r="P204" s="68">
        <v>11.101459999999999</v>
      </c>
      <c r="Q204" s="68">
        <v>11.266972000000001</v>
      </c>
      <c r="R204" s="68">
        <v>11.363353999999999</v>
      </c>
      <c r="S204" s="68">
        <v>11.379628</v>
      </c>
      <c r="T204" s="68">
        <v>11.387623</v>
      </c>
      <c r="U204" s="68">
        <v>11.321859999999999</v>
      </c>
      <c r="V204" s="68">
        <v>11.328517</v>
      </c>
      <c r="W204" s="68">
        <v>11.337166</v>
      </c>
      <c r="X204" s="68">
        <v>11.306277</v>
      </c>
      <c r="Y204" s="68">
        <v>11.321028</v>
      </c>
      <c r="Z204" s="68">
        <v>11.338403</v>
      </c>
      <c r="AA204" s="68">
        <v>11.358454999999999</v>
      </c>
      <c r="AB204" s="68">
        <v>11.380922999999999</v>
      </c>
      <c r="AC204" s="68">
        <v>11.40527</v>
      </c>
      <c r="AD204" s="68">
        <v>11.430652</v>
      </c>
      <c r="AE204" s="68">
        <v>11.454190000000001</v>
      </c>
      <c r="AF204" s="68">
        <v>11.463385000000001</v>
      </c>
      <c r="AG204" s="68">
        <v>11.470950999999999</v>
      </c>
      <c r="AH204" s="68">
        <v>11.477052</v>
      </c>
      <c r="AI204" s="68">
        <v>11.481887</v>
      </c>
      <c r="AJ204" s="68">
        <v>11.484220000000001</v>
      </c>
      <c r="AK204" s="69">
        <v>6.8850999999999996E-2</v>
      </c>
    </row>
    <row r="205" spans="1:37" ht="15" hidden="1" customHeight="1" x14ac:dyDescent="0.45">
      <c r="A205" s="25" t="s">
        <v>990</v>
      </c>
      <c r="B205" s="67" t="s">
        <v>820</v>
      </c>
      <c r="C205" s="68">
        <v>0</v>
      </c>
      <c r="D205" s="68">
        <v>7.892048</v>
      </c>
      <c r="E205" s="68">
        <v>8.0608160000000009</v>
      </c>
      <c r="F205" s="68">
        <v>8.0608160000000009</v>
      </c>
      <c r="G205" s="68">
        <v>8.0608160000000009</v>
      </c>
      <c r="H205" s="68">
        <v>8.0608160000000009</v>
      </c>
      <c r="I205" s="68">
        <v>8.0608160000000009</v>
      </c>
      <c r="J205" s="68">
        <v>8.0608160000000009</v>
      </c>
      <c r="K205" s="68">
        <v>8.0608160000000009</v>
      </c>
      <c r="L205" s="68">
        <v>8.0608160000000009</v>
      </c>
      <c r="M205" s="68">
        <v>8.0608170000000001</v>
      </c>
      <c r="N205" s="68">
        <v>8.0608160000000009</v>
      </c>
      <c r="O205" s="68">
        <v>8.0608160000000009</v>
      </c>
      <c r="P205" s="68">
        <v>8.0608160000000009</v>
      </c>
      <c r="Q205" s="68">
        <v>8.0608160000000009</v>
      </c>
      <c r="R205" s="68">
        <v>8.0608160000000009</v>
      </c>
      <c r="S205" s="68">
        <v>8.0608160000000009</v>
      </c>
      <c r="T205" s="68">
        <v>8.0608160000000009</v>
      </c>
      <c r="U205" s="68">
        <v>8.0608160000000009</v>
      </c>
      <c r="V205" s="68">
        <v>8.0608170000000001</v>
      </c>
      <c r="W205" s="68">
        <v>8.0608160000000009</v>
      </c>
      <c r="X205" s="68">
        <v>8.0608160000000009</v>
      </c>
      <c r="Y205" s="68">
        <v>8.0608160000000009</v>
      </c>
      <c r="Z205" s="68">
        <v>8.0608160000000009</v>
      </c>
      <c r="AA205" s="68">
        <v>8.0608160000000009</v>
      </c>
      <c r="AB205" s="68">
        <v>8.0608160000000009</v>
      </c>
      <c r="AC205" s="68">
        <v>8.0608160000000009</v>
      </c>
      <c r="AD205" s="68">
        <v>8.0608160000000009</v>
      </c>
      <c r="AE205" s="68">
        <v>8.0608160000000009</v>
      </c>
      <c r="AF205" s="68">
        <v>8.0608160000000009</v>
      </c>
      <c r="AG205" s="68">
        <v>8.0608160000000009</v>
      </c>
      <c r="AH205" s="68">
        <v>8.0608160000000009</v>
      </c>
      <c r="AI205" s="68">
        <v>8.0608160000000009</v>
      </c>
      <c r="AJ205" s="68">
        <v>8.0608160000000009</v>
      </c>
      <c r="AK205" s="69">
        <v>6.6100000000000002E-4</v>
      </c>
    </row>
    <row r="206" spans="1:37" ht="15" hidden="1" customHeight="1" x14ac:dyDescent="0.45">
      <c r="A206" s="25" t="s">
        <v>991</v>
      </c>
      <c r="B206" s="67" t="s">
        <v>925</v>
      </c>
      <c r="C206" s="68">
        <v>6.5948120000000001</v>
      </c>
      <c r="D206" s="68">
        <v>6.8147489999999999</v>
      </c>
      <c r="E206" s="68">
        <v>6.855842</v>
      </c>
      <c r="F206" s="68">
        <v>6.9127409999999996</v>
      </c>
      <c r="G206" s="68">
        <v>6.991339</v>
      </c>
      <c r="H206" s="68">
        <v>7.0990729999999997</v>
      </c>
      <c r="I206" s="68">
        <v>7.2282440000000001</v>
      </c>
      <c r="J206" s="68">
        <v>7.4000539999999999</v>
      </c>
      <c r="K206" s="68">
        <v>7.5981969999999999</v>
      </c>
      <c r="L206" s="68">
        <v>7.817348</v>
      </c>
      <c r="M206" s="68">
        <v>8.0422460000000004</v>
      </c>
      <c r="N206" s="68">
        <v>8.1570540000000005</v>
      </c>
      <c r="O206" s="68">
        <v>8.3182500000000008</v>
      </c>
      <c r="P206" s="68">
        <v>8.451098</v>
      </c>
      <c r="Q206" s="68">
        <v>8.5660640000000008</v>
      </c>
      <c r="R206" s="68">
        <v>8.627955</v>
      </c>
      <c r="S206" s="68">
        <v>8.6336589999999998</v>
      </c>
      <c r="T206" s="68">
        <v>8.6387619999999998</v>
      </c>
      <c r="U206" s="68">
        <v>8.6382329999999996</v>
      </c>
      <c r="V206" s="68">
        <v>8.6412560000000003</v>
      </c>
      <c r="W206" s="68">
        <v>8.6433710000000001</v>
      </c>
      <c r="X206" s="68">
        <v>8.6428600000000007</v>
      </c>
      <c r="Y206" s="68">
        <v>8.6426219999999994</v>
      </c>
      <c r="Z206" s="68">
        <v>8.6422150000000002</v>
      </c>
      <c r="AA206" s="68">
        <v>8.6421729999999997</v>
      </c>
      <c r="AB206" s="68">
        <v>8.6422229999999995</v>
      </c>
      <c r="AC206" s="68">
        <v>8.6419250000000005</v>
      </c>
      <c r="AD206" s="68">
        <v>8.641489</v>
      </c>
      <c r="AE206" s="68">
        <v>8.6409950000000002</v>
      </c>
      <c r="AF206" s="68">
        <v>8.6405659999999997</v>
      </c>
      <c r="AG206" s="68">
        <v>8.6400579999999998</v>
      </c>
      <c r="AH206" s="68">
        <v>8.6393299999999993</v>
      </c>
      <c r="AI206" s="68">
        <v>8.6389469999999999</v>
      </c>
      <c r="AJ206" s="68">
        <v>8.6386839999999996</v>
      </c>
      <c r="AK206" s="69">
        <v>7.4390000000000003E-3</v>
      </c>
    </row>
    <row r="207" spans="1:37" ht="15" customHeight="1" x14ac:dyDescent="0.35">
      <c r="A207" s="25" t="s">
        <v>992</v>
      </c>
      <c r="B207" s="64" t="s">
        <v>927</v>
      </c>
      <c r="C207" s="65">
        <v>7.585216</v>
      </c>
      <c r="D207" s="65">
        <v>7.8714259999999996</v>
      </c>
      <c r="E207" s="65">
        <v>7.8891099999999996</v>
      </c>
      <c r="F207" s="65">
        <v>8.0013930000000002</v>
      </c>
      <c r="G207" s="65">
        <v>8.1648359999999993</v>
      </c>
      <c r="H207" s="65">
        <v>8.2371259999999999</v>
      </c>
      <c r="I207" s="65">
        <v>8.4154579999999992</v>
      </c>
      <c r="J207" s="65">
        <v>8.6534580000000005</v>
      </c>
      <c r="K207" s="65">
        <v>8.908118</v>
      </c>
      <c r="L207" s="65">
        <v>9.1809650000000005</v>
      </c>
      <c r="M207" s="65">
        <v>9.4640179999999994</v>
      </c>
      <c r="N207" s="65">
        <v>9.6211629999999992</v>
      </c>
      <c r="O207" s="65">
        <v>9.8279300000000003</v>
      </c>
      <c r="P207" s="65">
        <v>10.005991</v>
      </c>
      <c r="Q207" s="65">
        <v>10.166619000000001</v>
      </c>
      <c r="R207" s="65">
        <v>10.255566999999999</v>
      </c>
      <c r="S207" s="65">
        <v>10.279451999999999</v>
      </c>
      <c r="T207" s="65">
        <v>10.296113999999999</v>
      </c>
      <c r="U207" s="65">
        <v>10.310067</v>
      </c>
      <c r="V207" s="65">
        <v>10.337543</v>
      </c>
      <c r="W207" s="65">
        <v>10.357829000000001</v>
      </c>
      <c r="X207" s="65">
        <v>10.370578999999999</v>
      </c>
      <c r="Y207" s="65">
        <v>10.385742</v>
      </c>
      <c r="Z207" s="65">
        <v>10.404567</v>
      </c>
      <c r="AA207" s="65">
        <v>10.422866000000001</v>
      </c>
      <c r="AB207" s="65">
        <v>10.434202000000001</v>
      </c>
      <c r="AC207" s="65">
        <v>10.447293</v>
      </c>
      <c r="AD207" s="65">
        <v>10.467929</v>
      </c>
      <c r="AE207" s="65">
        <v>10.486052000000001</v>
      </c>
      <c r="AF207" s="65">
        <v>10.509328</v>
      </c>
      <c r="AG207" s="65">
        <v>10.526007</v>
      </c>
      <c r="AH207" s="65">
        <v>10.544757000000001</v>
      </c>
      <c r="AI207" s="65">
        <v>10.566418000000001</v>
      </c>
      <c r="AJ207" s="65">
        <v>10.586605</v>
      </c>
      <c r="AK207" s="66">
        <v>9.3039999999999998E-3</v>
      </c>
    </row>
    <row r="208" spans="1:37" ht="15.75" hidden="1" customHeight="1" x14ac:dyDescent="0.35"/>
    <row r="209" spans="1:37" ht="15" hidden="1" customHeight="1" x14ac:dyDescent="0.35">
      <c r="B209" s="64" t="s">
        <v>993</v>
      </c>
    </row>
    <row r="210" spans="1:37" ht="15" hidden="1" customHeight="1" x14ac:dyDescent="0.35">
      <c r="B210" s="64" t="s">
        <v>803</v>
      </c>
    </row>
    <row r="211" spans="1:37" ht="15" hidden="1" customHeight="1" x14ac:dyDescent="0.45">
      <c r="A211" s="25" t="s">
        <v>994</v>
      </c>
      <c r="B211" s="67" t="s">
        <v>805</v>
      </c>
      <c r="C211" s="68">
        <v>147.64494300000001</v>
      </c>
      <c r="D211" s="68">
        <v>153.20697000000001</v>
      </c>
      <c r="E211" s="68">
        <v>156.187546</v>
      </c>
      <c r="F211" s="68">
        <v>156.08935500000001</v>
      </c>
      <c r="G211" s="68">
        <v>155.934845</v>
      </c>
      <c r="H211" s="68">
        <v>152.52136200000001</v>
      </c>
      <c r="I211" s="68">
        <v>152.60333299999999</v>
      </c>
      <c r="J211" s="68">
        <v>152.37464900000001</v>
      </c>
      <c r="K211" s="68">
        <v>151.94624300000001</v>
      </c>
      <c r="L211" s="68">
        <v>151.991669</v>
      </c>
      <c r="M211" s="68">
        <v>152.1362</v>
      </c>
      <c r="N211" s="68">
        <v>153.43005400000001</v>
      </c>
      <c r="O211" s="68">
        <v>153.689255</v>
      </c>
      <c r="P211" s="68">
        <v>155.17926</v>
      </c>
      <c r="Q211" s="68">
        <v>157.87287900000001</v>
      </c>
      <c r="R211" s="68">
        <v>158.487381</v>
      </c>
      <c r="S211" s="68">
        <v>159.82054099999999</v>
      </c>
      <c r="T211" s="68">
        <v>161.65834000000001</v>
      </c>
      <c r="U211" s="68">
        <v>162.34877</v>
      </c>
      <c r="V211" s="68">
        <v>162.66282699999999</v>
      </c>
      <c r="W211" s="68">
        <v>163.65448000000001</v>
      </c>
      <c r="X211" s="68">
        <v>164.66963200000001</v>
      </c>
      <c r="Y211" s="68">
        <v>164.80993699999999</v>
      </c>
      <c r="Z211" s="68">
        <v>165.16043099999999</v>
      </c>
      <c r="AA211" s="68">
        <v>165.42094399999999</v>
      </c>
      <c r="AB211" s="68">
        <v>164.952988</v>
      </c>
      <c r="AC211" s="68">
        <v>164.75465399999999</v>
      </c>
      <c r="AD211" s="68">
        <v>165.20619199999999</v>
      </c>
      <c r="AE211" s="68">
        <v>165.44735700000001</v>
      </c>
      <c r="AF211" s="68">
        <v>165.418915</v>
      </c>
      <c r="AG211" s="68">
        <v>164.467422</v>
      </c>
      <c r="AH211" s="68">
        <v>163.30592300000001</v>
      </c>
      <c r="AI211" s="68">
        <v>162.97941599999999</v>
      </c>
      <c r="AJ211" s="68">
        <v>162.475616</v>
      </c>
      <c r="AK211" s="69">
        <v>1.8370000000000001E-3</v>
      </c>
    </row>
    <row r="212" spans="1:37" ht="15" hidden="1" customHeight="1" x14ac:dyDescent="0.45">
      <c r="A212" s="25" t="s">
        <v>995</v>
      </c>
      <c r="B212" s="67" t="s">
        <v>807</v>
      </c>
      <c r="C212" s="68">
        <v>48.813828000000001</v>
      </c>
      <c r="D212" s="68">
        <v>51.900784000000002</v>
      </c>
      <c r="E212" s="68">
        <v>53.980282000000003</v>
      </c>
      <c r="F212" s="68">
        <v>55.087051000000002</v>
      </c>
      <c r="G212" s="68">
        <v>56.158473999999998</v>
      </c>
      <c r="H212" s="68">
        <v>56.146076000000001</v>
      </c>
      <c r="I212" s="68">
        <v>57.430388999999998</v>
      </c>
      <c r="J212" s="68">
        <v>58.632922999999998</v>
      </c>
      <c r="K212" s="68">
        <v>59.552238000000003</v>
      </c>
      <c r="L212" s="68">
        <v>60.586826000000002</v>
      </c>
      <c r="M212" s="68">
        <v>61.873711</v>
      </c>
      <c r="N212" s="68">
        <v>63.091045000000001</v>
      </c>
      <c r="O212" s="68">
        <v>64.544608999999994</v>
      </c>
      <c r="P212" s="68">
        <v>66.244079999999997</v>
      </c>
      <c r="Q212" s="68">
        <v>68.784369999999996</v>
      </c>
      <c r="R212" s="68">
        <v>70.631980999999996</v>
      </c>
      <c r="S212" s="68">
        <v>72.543746999999996</v>
      </c>
      <c r="T212" s="68">
        <v>74.719238000000004</v>
      </c>
      <c r="U212" s="68">
        <v>76.424118000000007</v>
      </c>
      <c r="V212" s="68">
        <v>78.048018999999996</v>
      </c>
      <c r="W212" s="68">
        <v>79.780929999999998</v>
      </c>
      <c r="X212" s="68">
        <v>81.395126000000005</v>
      </c>
      <c r="Y212" s="68">
        <v>81.992485000000002</v>
      </c>
      <c r="Z212" s="68">
        <v>83.187766999999994</v>
      </c>
      <c r="AA212" s="68">
        <v>84.593506000000005</v>
      </c>
      <c r="AB212" s="68">
        <v>85.627021999999997</v>
      </c>
      <c r="AC212" s="68">
        <v>86.662918000000005</v>
      </c>
      <c r="AD212" s="68">
        <v>87.874069000000006</v>
      </c>
      <c r="AE212" s="68">
        <v>89.134155000000007</v>
      </c>
      <c r="AF212" s="68">
        <v>90.545769000000007</v>
      </c>
      <c r="AG212" s="68">
        <v>91.876052999999999</v>
      </c>
      <c r="AH212" s="68">
        <v>92.080153999999993</v>
      </c>
      <c r="AI212" s="68">
        <v>93.016548</v>
      </c>
      <c r="AJ212" s="68">
        <v>93.711250000000007</v>
      </c>
      <c r="AK212" s="69">
        <v>1.8637000000000001E-2</v>
      </c>
    </row>
    <row r="213" spans="1:37" ht="15" hidden="1" customHeight="1" x14ac:dyDescent="0.45">
      <c r="A213" s="25" t="s">
        <v>996</v>
      </c>
      <c r="B213" s="67" t="s">
        <v>338</v>
      </c>
      <c r="C213" s="68">
        <v>0</v>
      </c>
      <c r="D213" s="68">
        <v>0.17848600000000001</v>
      </c>
      <c r="E213" s="68">
        <v>0.18857099999999999</v>
      </c>
      <c r="F213" s="68">
        <v>0.19606999999999999</v>
      </c>
      <c r="G213" s="68">
        <v>0.20311799999999999</v>
      </c>
      <c r="H213" s="68">
        <v>0.20616200000000001</v>
      </c>
      <c r="I213" s="68">
        <v>0.214114</v>
      </c>
      <c r="J213" s="68">
        <v>0.22199099999999999</v>
      </c>
      <c r="K213" s="68">
        <v>0.230104</v>
      </c>
      <c r="L213" s="68">
        <v>0.23915500000000001</v>
      </c>
      <c r="M213" s="68">
        <v>0.24867700000000001</v>
      </c>
      <c r="N213" s="68">
        <v>0.25992900000000002</v>
      </c>
      <c r="O213" s="68">
        <v>0.27106400000000003</v>
      </c>
      <c r="P213" s="68">
        <v>0.28522799999999998</v>
      </c>
      <c r="Q213" s="68">
        <v>0.30220799999999998</v>
      </c>
      <c r="R213" s="68">
        <v>0.31625999999999999</v>
      </c>
      <c r="S213" s="68">
        <v>0.33210800000000001</v>
      </c>
      <c r="T213" s="68">
        <v>0.34988900000000001</v>
      </c>
      <c r="U213" s="68">
        <v>0.36610900000000002</v>
      </c>
      <c r="V213" s="68">
        <v>0.38239600000000001</v>
      </c>
      <c r="W213" s="68">
        <v>0.40076600000000001</v>
      </c>
      <c r="X213" s="68">
        <v>0.41990300000000003</v>
      </c>
      <c r="Y213" s="68">
        <v>0.438251</v>
      </c>
      <c r="Z213" s="68">
        <v>0.45784799999999998</v>
      </c>
      <c r="AA213" s="68">
        <v>0.47822300000000001</v>
      </c>
      <c r="AB213" s="68">
        <v>0.49744100000000002</v>
      </c>
      <c r="AC213" s="68">
        <v>0.51814899999999997</v>
      </c>
      <c r="AD213" s="68">
        <v>0.54234199999999999</v>
      </c>
      <c r="AE213" s="68">
        <v>0.566778</v>
      </c>
      <c r="AF213" s="68">
        <v>0.59150199999999997</v>
      </c>
      <c r="AG213" s="68">
        <v>0.614896</v>
      </c>
      <c r="AH213" s="68">
        <v>0.63745099999999999</v>
      </c>
      <c r="AI213" s="68">
        <v>0.66386100000000003</v>
      </c>
      <c r="AJ213" s="68">
        <v>0.68984599999999996</v>
      </c>
      <c r="AK213" s="69">
        <v>4.3153999999999998E-2</v>
      </c>
    </row>
    <row r="214" spans="1:37" ht="15" hidden="1" customHeight="1" x14ac:dyDescent="0.45">
      <c r="A214" s="25" t="s">
        <v>997</v>
      </c>
      <c r="B214" s="67" t="s">
        <v>810</v>
      </c>
      <c r="C214" s="68">
        <v>3.058E-3</v>
      </c>
      <c r="D214" s="68">
        <v>0.11476600000000001</v>
      </c>
      <c r="E214" s="68">
        <v>0.117796</v>
      </c>
      <c r="F214" s="68">
        <v>0.119323</v>
      </c>
      <c r="G214" s="68">
        <v>0.12095400000000001</v>
      </c>
      <c r="H214" s="68">
        <v>0.121257</v>
      </c>
      <c r="I214" s="68">
        <v>0.126419</v>
      </c>
      <c r="J214" s="68">
        <v>0.13363800000000001</v>
      </c>
      <c r="K214" s="68">
        <v>0.14155799999999999</v>
      </c>
      <c r="L214" s="68">
        <v>0.15068899999999999</v>
      </c>
      <c r="M214" s="68">
        <v>0.16094600000000001</v>
      </c>
      <c r="N214" s="68">
        <v>0.174181</v>
      </c>
      <c r="O214" s="68">
        <v>0.18630099999999999</v>
      </c>
      <c r="P214" s="68">
        <v>0.20347899999999999</v>
      </c>
      <c r="Q214" s="68">
        <v>0.22419800000000001</v>
      </c>
      <c r="R214" s="68">
        <v>0.24487</v>
      </c>
      <c r="S214" s="68">
        <v>0.270339</v>
      </c>
      <c r="T214" s="68">
        <v>0.299848</v>
      </c>
      <c r="U214" s="68">
        <v>0.33077000000000001</v>
      </c>
      <c r="V214" s="68">
        <v>0.36460500000000001</v>
      </c>
      <c r="W214" s="68">
        <v>0.40365200000000001</v>
      </c>
      <c r="X214" s="68">
        <v>0.448023</v>
      </c>
      <c r="Y214" s="68">
        <v>0.49601400000000001</v>
      </c>
      <c r="Z214" s="68">
        <v>0.55126699999999995</v>
      </c>
      <c r="AA214" s="68">
        <v>0.61275599999999997</v>
      </c>
      <c r="AB214" s="68">
        <v>0.67850200000000005</v>
      </c>
      <c r="AC214" s="68">
        <v>0.75301399999999996</v>
      </c>
      <c r="AD214" s="68">
        <v>0.83994599999999997</v>
      </c>
      <c r="AE214" s="68">
        <v>0.93562900000000004</v>
      </c>
      <c r="AF214" s="68">
        <v>1.0409600000000001</v>
      </c>
      <c r="AG214" s="68">
        <v>1.1538139999999999</v>
      </c>
      <c r="AH214" s="68">
        <v>1.275555</v>
      </c>
      <c r="AI214" s="68">
        <v>1.41028</v>
      </c>
      <c r="AJ214" s="68">
        <v>1.557258</v>
      </c>
      <c r="AK214" s="69">
        <v>8.4905999999999995E-2</v>
      </c>
    </row>
    <row r="215" spans="1:37" ht="15" hidden="1" customHeight="1" x14ac:dyDescent="0.45">
      <c r="A215" s="25" t="s">
        <v>998</v>
      </c>
      <c r="B215" s="67" t="s">
        <v>812</v>
      </c>
      <c r="C215" s="68">
        <v>21.45532</v>
      </c>
      <c r="D215" s="68">
        <v>22.699873</v>
      </c>
      <c r="E215" s="68">
        <v>23.451350999999999</v>
      </c>
      <c r="F215" s="68">
        <v>24.019413</v>
      </c>
      <c r="G215" s="68">
        <v>24.387910999999999</v>
      </c>
      <c r="H215" s="68">
        <v>24.292349000000002</v>
      </c>
      <c r="I215" s="68">
        <v>24.786397999999998</v>
      </c>
      <c r="J215" s="68">
        <v>25.275410000000001</v>
      </c>
      <c r="K215" s="68">
        <v>26.199223</v>
      </c>
      <c r="L215" s="68">
        <v>27.182089000000001</v>
      </c>
      <c r="M215" s="68">
        <v>27.939147999999999</v>
      </c>
      <c r="N215" s="68">
        <v>28.907717000000002</v>
      </c>
      <c r="O215" s="68">
        <v>30.149885000000001</v>
      </c>
      <c r="P215" s="68">
        <v>32.213115999999999</v>
      </c>
      <c r="Q215" s="68">
        <v>34.130828999999999</v>
      </c>
      <c r="R215" s="68">
        <v>35.717793</v>
      </c>
      <c r="S215" s="68">
        <v>37.507750999999999</v>
      </c>
      <c r="T215" s="68">
        <v>39.515822999999997</v>
      </c>
      <c r="U215" s="68">
        <v>41.347659999999998</v>
      </c>
      <c r="V215" s="68">
        <v>43.187171999999997</v>
      </c>
      <c r="W215" s="68">
        <v>45.261848000000001</v>
      </c>
      <c r="X215" s="68">
        <v>47.423065000000001</v>
      </c>
      <c r="Y215" s="68">
        <v>50.392615999999997</v>
      </c>
      <c r="Z215" s="68">
        <v>52.885235000000002</v>
      </c>
      <c r="AA215" s="68">
        <v>55.238624999999999</v>
      </c>
      <c r="AB215" s="68">
        <v>57.458523</v>
      </c>
      <c r="AC215" s="68">
        <v>59.850422000000002</v>
      </c>
      <c r="AD215" s="68">
        <v>62.967480000000002</v>
      </c>
      <c r="AE215" s="68">
        <v>65.804587999999995</v>
      </c>
      <c r="AF215" s="68">
        <v>68.358711</v>
      </c>
      <c r="AG215" s="68">
        <v>70.668899999999994</v>
      </c>
      <c r="AH215" s="68">
        <v>73.409987999999998</v>
      </c>
      <c r="AI215" s="68">
        <v>76.096024</v>
      </c>
      <c r="AJ215" s="68">
        <v>78.476890999999995</v>
      </c>
      <c r="AK215" s="69">
        <v>3.9524999999999998E-2</v>
      </c>
    </row>
    <row r="216" spans="1:37" ht="15" hidden="1" customHeight="1" x14ac:dyDescent="0.45">
      <c r="A216" s="25" t="s">
        <v>999</v>
      </c>
      <c r="B216" s="67" t="s">
        <v>814</v>
      </c>
      <c r="C216" s="68">
        <v>0</v>
      </c>
      <c r="D216" s="68">
        <v>1.4305639999999999</v>
      </c>
      <c r="E216" s="68">
        <v>1.5113909999999999</v>
      </c>
      <c r="F216" s="68">
        <v>1.5714999999999999</v>
      </c>
      <c r="G216" s="68">
        <v>1.6279870000000001</v>
      </c>
      <c r="H216" s="68">
        <v>1.6523829999999999</v>
      </c>
      <c r="I216" s="68">
        <v>1.7161230000000001</v>
      </c>
      <c r="J216" s="68">
        <v>1.7792509999999999</v>
      </c>
      <c r="K216" s="68">
        <v>1.8442810000000001</v>
      </c>
      <c r="L216" s="68">
        <v>1.9168259999999999</v>
      </c>
      <c r="M216" s="68">
        <v>1.993142</v>
      </c>
      <c r="N216" s="68">
        <v>2.0833249999999999</v>
      </c>
      <c r="O216" s="68">
        <v>2.1725759999999998</v>
      </c>
      <c r="P216" s="68">
        <v>2.2860939999999998</v>
      </c>
      <c r="Q216" s="68">
        <v>2.4221889999999999</v>
      </c>
      <c r="R216" s="68">
        <v>2.5348130000000002</v>
      </c>
      <c r="S216" s="68">
        <v>2.6618430000000002</v>
      </c>
      <c r="T216" s="68">
        <v>2.804351</v>
      </c>
      <c r="U216" s="68">
        <v>2.9343520000000001</v>
      </c>
      <c r="V216" s="68">
        <v>3.0648979999999999</v>
      </c>
      <c r="W216" s="68">
        <v>3.2121339999999998</v>
      </c>
      <c r="X216" s="68">
        <v>3.36551</v>
      </c>
      <c r="Y216" s="68">
        <v>3.5125700000000002</v>
      </c>
      <c r="Z216" s="68">
        <v>3.6696460000000002</v>
      </c>
      <c r="AA216" s="68">
        <v>3.8329439999999999</v>
      </c>
      <c r="AB216" s="68">
        <v>3.9869810000000001</v>
      </c>
      <c r="AC216" s="68">
        <v>4.152952</v>
      </c>
      <c r="AD216" s="68">
        <v>4.3468590000000003</v>
      </c>
      <c r="AE216" s="68">
        <v>4.5427150000000003</v>
      </c>
      <c r="AF216" s="68">
        <v>4.7408770000000002</v>
      </c>
      <c r="AG216" s="68">
        <v>4.928382</v>
      </c>
      <c r="AH216" s="68">
        <v>5.1091579999999999</v>
      </c>
      <c r="AI216" s="68">
        <v>5.3208299999999999</v>
      </c>
      <c r="AJ216" s="68">
        <v>5.5290990000000004</v>
      </c>
      <c r="AK216" s="69">
        <v>4.3153999999999998E-2</v>
      </c>
    </row>
    <row r="217" spans="1:37" ht="15" hidden="1" customHeight="1" x14ac:dyDescent="0.45">
      <c r="A217" s="25" t="s">
        <v>1000</v>
      </c>
      <c r="B217" s="67" t="s">
        <v>816</v>
      </c>
      <c r="C217" s="68">
        <v>0</v>
      </c>
      <c r="D217" s="68">
        <v>0</v>
      </c>
      <c r="E217" s="68">
        <v>0</v>
      </c>
      <c r="F217" s="68">
        <v>0.30754700000000001</v>
      </c>
      <c r="G217" s="68">
        <v>0.318602</v>
      </c>
      <c r="H217" s="68">
        <v>0.323376</v>
      </c>
      <c r="I217" s="68">
        <v>0.33584999999999998</v>
      </c>
      <c r="J217" s="68">
        <v>0.34820499999999999</v>
      </c>
      <c r="K217" s="68">
        <v>0.360931</v>
      </c>
      <c r="L217" s="68">
        <v>0.37512899999999999</v>
      </c>
      <c r="M217" s="68">
        <v>0.39006400000000002</v>
      </c>
      <c r="N217" s="68">
        <v>0.40771299999999999</v>
      </c>
      <c r="O217" s="68">
        <v>0.42518</v>
      </c>
      <c r="P217" s="68">
        <v>0.44739499999999999</v>
      </c>
      <c r="Q217" s="68">
        <v>0.47403000000000001</v>
      </c>
      <c r="R217" s="68">
        <v>0.49607000000000001</v>
      </c>
      <c r="S217" s="68">
        <v>0.52093100000000003</v>
      </c>
      <c r="T217" s="68">
        <v>0.54881999999999997</v>
      </c>
      <c r="U217" s="68">
        <v>0.57426200000000005</v>
      </c>
      <c r="V217" s="68">
        <v>0.59980999999999995</v>
      </c>
      <c r="W217" s="68">
        <v>0.62862399999999996</v>
      </c>
      <c r="X217" s="68">
        <v>0.65864</v>
      </c>
      <c r="Y217" s="68">
        <v>0.68742000000000003</v>
      </c>
      <c r="Z217" s="68">
        <v>0.71816100000000005</v>
      </c>
      <c r="AA217" s="68">
        <v>0.75011899999999998</v>
      </c>
      <c r="AB217" s="68">
        <v>0.78026399999999996</v>
      </c>
      <c r="AC217" s="68">
        <v>0.81274500000000005</v>
      </c>
      <c r="AD217" s="68">
        <v>0.85069300000000003</v>
      </c>
      <c r="AE217" s="68">
        <v>0.88902300000000001</v>
      </c>
      <c r="AF217" s="68">
        <v>0.92780399999999996</v>
      </c>
      <c r="AG217" s="68">
        <v>0.964499</v>
      </c>
      <c r="AH217" s="68">
        <v>0.99987700000000002</v>
      </c>
      <c r="AI217" s="68">
        <v>1.0413019999999999</v>
      </c>
      <c r="AJ217" s="68">
        <v>1.0820609999999999</v>
      </c>
      <c r="AK217" s="69" t="s">
        <v>552</v>
      </c>
    </row>
    <row r="218" spans="1:37" ht="15" hidden="1" customHeight="1" x14ac:dyDescent="0.45">
      <c r="A218" s="25" t="s">
        <v>1001</v>
      </c>
      <c r="B218" s="67" t="s">
        <v>818</v>
      </c>
      <c r="C218" s="68">
        <v>0</v>
      </c>
      <c r="D218" s="68">
        <v>0</v>
      </c>
      <c r="E218" s="68">
        <v>0</v>
      </c>
      <c r="F218" s="68">
        <v>0.28006199999999998</v>
      </c>
      <c r="G218" s="68">
        <v>0.29012900000000003</v>
      </c>
      <c r="H218" s="68">
        <v>0.29447699999999999</v>
      </c>
      <c r="I218" s="68">
        <v>0.305836</v>
      </c>
      <c r="J218" s="68">
        <v>0.31708599999999998</v>
      </c>
      <c r="K218" s="68">
        <v>0.32867499999999999</v>
      </c>
      <c r="L218" s="68">
        <v>0.34160400000000002</v>
      </c>
      <c r="M218" s="68">
        <v>0.35520400000000002</v>
      </c>
      <c r="N218" s="68">
        <v>0.37127599999999999</v>
      </c>
      <c r="O218" s="68">
        <v>0.38718200000000003</v>
      </c>
      <c r="P218" s="68">
        <v>0.407412</v>
      </c>
      <c r="Q218" s="68">
        <v>0.43166599999999999</v>
      </c>
      <c r="R218" s="68">
        <v>0.451737</v>
      </c>
      <c r="S218" s="68">
        <v>0.47437600000000002</v>
      </c>
      <c r="T218" s="68">
        <v>0.49977199999999999</v>
      </c>
      <c r="U218" s="68">
        <v>0.52293999999999996</v>
      </c>
      <c r="V218" s="68">
        <v>0.54620500000000005</v>
      </c>
      <c r="W218" s="68">
        <v>0.57244499999999998</v>
      </c>
      <c r="X218" s="68">
        <v>0.59977800000000003</v>
      </c>
      <c r="Y218" s="68">
        <v>0.62598699999999996</v>
      </c>
      <c r="Z218" s="68">
        <v>0.65397899999999998</v>
      </c>
      <c r="AA218" s="68">
        <v>0.68308199999999997</v>
      </c>
      <c r="AB218" s="68">
        <v>0.71053299999999997</v>
      </c>
      <c r="AC218" s="68">
        <v>0.74011099999999996</v>
      </c>
      <c r="AD218" s="68">
        <v>0.77466800000000002</v>
      </c>
      <c r="AE218" s="68">
        <v>0.80957199999999996</v>
      </c>
      <c r="AF218" s="68">
        <v>0.84488700000000005</v>
      </c>
      <c r="AG218" s="68">
        <v>0.87830299999999994</v>
      </c>
      <c r="AH218" s="68">
        <v>0.91051899999999997</v>
      </c>
      <c r="AI218" s="68">
        <v>0.94824200000000003</v>
      </c>
      <c r="AJ218" s="68">
        <v>0.98535899999999998</v>
      </c>
      <c r="AK218" s="69" t="s">
        <v>552</v>
      </c>
    </row>
    <row r="219" spans="1:37" ht="15" hidden="1" customHeight="1" x14ac:dyDescent="0.45">
      <c r="A219" s="25" t="s">
        <v>1002</v>
      </c>
      <c r="B219" s="67" t="s">
        <v>820</v>
      </c>
      <c r="C219" s="68">
        <v>0</v>
      </c>
      <c r="D219" s="68">
        <v>0</v>
      </c>
      <c r="E219" s="68">
        <v>0</v>
      </c>
      <c r="F219" s="68">
        <v>0</v>
      </c>
      <c r="G219" s="68">
        <v>0</v>
      </c>
      <c r="H219" s="68">
        <v>0</v>
      </c>
      <c r="I219" s="68">
        <v>0</v>
      </c>
      <c r="J219" s="68">
        <v>0</v>
      </c>
      <c r="K219" s="68">
        <v>0</v>
      </c>
      <c r="L219" s="68">
        <v>0</v>
      </c>
      <c r="M219" s="68">
        <v>0</v>
      </c>
      <c r="N219" s="68">
        <v>0</v>
      </c>
      <c r="O219" s="68">
        <v>0</v>
      </c>
      <c r="P219" s="68">
        <v>0</v>
      </c>
      <c r="Q219" s="68">
        <v>0</v>
      </c>
      <c r="R219" s="68">
        <v>0</v>
      </c>
      <c r="S219" s="68">
        <v>0</v>
      </c>
      <c r="T219" s="68">
        <v>0</v>
      </c>
      <c r="U219" s="68">
        <v>0</v>
      </c>
      <c r="V219" s="68">
        <v>0</v>
      </c>
      <c r="W219" s="68">
        <v>0</v>
      </c>
      <c r="X219" s="68">
        <v>0</v>
      </c>
      <c r="Y219" s="68">
        <v>0</v>
      </c>
      <c r="Z219" s="68">
        <v>0</v>
      </c>
      <c r="AA219" s="68">
        <v>0</v>
      </c>
      <c r="AB219" s="68">
        <v>0</v>
      </c>
      <c r="AC219" s="68">
        <v>0</v>
      </c>
      <c r="AD219" s="68">
        <v>0</v>
      </c>
      <c r="AE219" s="68">
        <v>0</v>
      </c>
      <c r="AF219" s="68">
        <v>0</v>
      </c>
      <c r="AG219" s="68">
        <v>0</v>
      </c>
      <c r="AH219" s="68">
        <v>0</v>
      </c>
      <c r="AI219" s="68">
        <v>0</v>
      </c>
      <c r="AJ219" s="68">
        <v>0</v>
      </c>
      <c r="AK219" s="69" t="s">
        <v>552</v>
      </c>
    </row>
    <row r="220" spans="1:37" ht="15" hidden="1" customHeight="1" x14ac:dyDescent="0.45">
      <c r="A220" s="25" t="s">
        <v>1003</v>
      </c>
      <c r="B220" s="67" t="s">
        <v>822</v>
      </c>
      <c r="C220" s="68">
        <v>217.917145</v>
      </c>
      <c r="D220" s="68">
        <v>229.53144800000001</v>
      </c>
      <c r="E220" s="68">
        <v>235.43696600000001</v>
      </c>
      <c r="F220" s="68">
        <v>237.670334</v>
      </c>
      <c r="G220" s="68">
        <v>239.04199199999999</v>
      </c>
      <c r="H220" s="68">
        <v>235.557434</v>
      </c>
      <c r="I220" s="68">
        <v>237.51847799999999</v>
      </c>
      <c r="J220" s="68">
        <v>239.08320599999999</v>
      </c>
      <c r="K220" s="68">
        <v>240.60327100000001</v>
      </c>
      <c r="L220" s="68">
        <v>242.78398100000001</v>
      </c>
      <c r="M220" s="68">
        <v>245.097061</v>
      </c>
      <c r="N220" s="68">
        <v>248.725235</v>
      </c>
      <c r="O220" s="68">
        <v>251.82598899999999</v>
      </c>
      <c r="P220" s="68">
        <v>257.26608299999998</v>
      </c>
      <c r="Q220" s="68">
        <v>264.64236499999998</v>
      </c>
      <c r="R220" s="68">
        <v>268.88092</v>
      </c>
      <c r="S220" s="68">
        <v>274.13171399999999</v>
      </c>
      <c r="T220" s="68">
        <v>280.39608800000002</v>
      </c>
      <c r="U220" s="68">
        <v>284.84896900000001</v>
      </c>
      <c r="V220" s="68">
        <v>288.85592700000001</v>
      </c>
      <c r="W220" s="68">
        <v>293.91488600000002</v>
      </c>
      <c r="X220" s="68">
        <v>298.97967499999999</v>
      </c>
      <c r="Y220" s="68">
        <v>302.95529199999999</v>
      </c>
      <c r="Z220" s="68">
        <v>307.28439300000002</v>
      </c>
      <c r="AA220" s="68">
        <v>311.61019900000002</v>
      </c>
      <c r="AB220" s="68">
        <v>314.69226099999997</v>
      </c>
      <c r="AC220" s="68">
        <v>318.24499500000002</v>
      </c>
      <c r="AD220" s="68">
        <v>323.40219100000002</v>
      </c>
      <c r="AE220" s="68">
        <v>328.12979100000001</v>
      </c>
      <c r="AF220" s="68">
        <v>332.46933000000001</v>
      </c>
      <c r="AG220" s="68">
        <v>335.55224600000003</v>
      </c>
      <c r="AH220" s="68">
        <v>337.72863799999999</v>
      </c>
      <c r="AI220" s="68">
        <v>341.476562</v>
      </c>
      <c r="AJ220" s="68">
        <v>344.50735500000002</v>
      </c>
      <c r="AK220" s="69">
        <v>1.2770999999999999E-2</v>
      </c>
    </row>
    <row r="221" spans="1:37" ht="15" hidden="1" customHeight="1" x14ac:dyDescent="0.35">
      <c r="B221" s="64" t="s">
        <v>823</v>
      </c>
    </row>
    <row r="222" spans="1:37" ht="15" hidden="1" customHeight="1" x14ac:dyDescent="0.45">
      <c r="A222" s="25" t="s">
        <v>1004</v>
      </c>
      <c r="B222" s="67" t="s">
        <v>805</v>
      </c>
      <c r="C222" s="68">
        <v>102.67888600000001</v>
      </c>
      <c r="D222" s="68">
        <v>112.08947000000001</v>
      </c>
      <c r="E222" s="68">
        <v>122.47764599999999</v>
      </c>
      <c r="F222" s="68">
        <v>116.882401</v>
      </c>
      <c r="G222" s="68">
        <v>113.68174</v>
      </c>
      <c r="H222" s="68">
        <v>125.006111</v>
      </c>
      <c r="I222" s="68">
        <v>124.908951</v>
      </c>
      <c r="J222" s="68">
        <v>122.507385</v>
      </c>
      <c r="K222" s="68">
        <v>123.09715300000001</v>
      </c>
      <c r="L222" s="68">
        <v>124.724144</v>
      </c>
      <c r="M222" s="68">
        <v>126.084808</v>
      </c>
      <c r="N222" s="68">
        <v>126.489594</v>
      </c>
      <c r="O222" s="68">
        <v>128.13020299999999</v>
      </c>
      <c r="P222" s="68">
        <v>131.307388</v>
      </c>
      <c r="Q222" s="68">
        <v>134.634995</v>
      </c>
      <c r="R222" s="68">
        <v>137.83502200000001</v>
      </c>
      <c r="S222" s="68">
        <v>141.78999300000001</v>
      </c>
      <c r="T222" s="68">
        <v>146.63166799999999</v>
      </c>
      <c r="U222" s="68">
        <v>149.53233299999999</v>
      </c>
      <c r="V222" s="68">
        <v>152.04054300000001</v>
      </c>
      <c r="W222" s="68">
        <v>156.287781</v>
      </c>
      <c r="X222" s="68">
        <v>161.33818099999999</v>
      </c>
      <c r="Y222" s="68">
        <v>165.920456</v>
      </c>
      <c r="Z222" s="68">
        <v>170.20137</v>
      </c>
      <c r="AA222" s="68">
        <v>174.82044999999999</v>
      </c>
      <c r="AB222" s="68">
        <v>179.92517100000001</v>
      </c>
      <c r="AC222" s="68">
        <v>185.49099699999999</v>
      </c>
      <c r="AD222" s="68">
        <v>190.486557</v>
      </c>
      <c r="AE222" s="68">
        <v>195.683685</v>
      </c>
      <c r="AF222" s="68">
        <v>199.611481</v>
      </c>
      <c r="AG222" s="68">
        <v>204.05767800000001</v>
      </c>
      <c r="AH222" s="68">
        <v>207.80862400000001</v>
      </c>
      <c r="AI222" s="68">
        <v>211.807816</v>
      </c>
      <c r="AJ222" s="68">
        <v>215.810089</v>
      </c>
      <c r="AK222" s="69">
        <v>2.0683E-2</v>
      </c>
    </row>
    <row r="223" spans="1:37" ht="15" hidden="1" customHeight="1" x14ac:dyDescent="0.45">
      <c r="A223" s="25" t="s">
        <v>1005</v>
      </c>
      <c r="B223" s="67" t="s">
        <v>807</v>
      </c>
      <c r="C223" s="68">
        <v>52.390663000000004</v>
      </c>
      <c r="D223" s="68">
        <v>56.706176999999997</v>
      </c>
      <c r="E223" s="68">
        <v>61.993693999999998</v>
      </c>
      <c r="F223" s="68">
        <v>59.119225</v>
      </c>
      <c r="G223" s="68">
        <v>57.506076999999998</v>
      </c>
      <c r="H223" s="68">
        <v>62.707127</v>
      </c>
      <c r="I223" s="68">
        <v>63.158400999999998</v>
      </c>
      <c r="J223" s="68">
        <v>62.708869999999997</v>
      </c>
      <c r="K223" s="68">
        <v>63.549809000000003</v>
      </c>
      <c r="L223" s="68">
        <v>64.551338000000001</v>
      </c>
      <c r="M223" s="68">
        <v>65.244003000000006</v>
      </c>
      <c r="N223" s="68">
        <v>65.817809999999994</v>
      </c>
      <c r="O223" s="68">
        <v>66.897507000000004</v>
      </c>
      <c r="P223" s="68">
        <v>68.581680000000006</v>
      </c>
      <c r="Q223" s="68">
        <v>70.206840999999997</v>
      </c>
      <c r="R223" s="68">
        <v>71.664908999999994</v>
      </c>
      <c r="S223" s="68">
        <v>73.352340999999996</v>
      </c>
      <c r="T223" s="68">
        <v>75.439644000000001</v>
      </c>
      <c r="U223" s="68">
        <v>76.509749999999997</v>
      </c>
      <c r="V223" s="68">
        <v>77.365302999999997</v>
      </c>
      <c r="W223" s="68">
        <v>79.088913000000005</v>
      </c>
      <c r="X223" s="68">
        <v>81.192359999999994</v>
      </c>
      <c r="Y223" s="68">
        <v>83.032889999999995</v>
      </c>
      <c r="Z223" s="68">
        <v>84.622840999999994</v>
      </c>
      <c r="AA223" s="68">
        <v>86.247191999999998</v>
      </c>
      <c r="AB223" s="68">
        <v>88.065513999999993</v>
      </c>
      <c r="AC223" s="68">
        <v>90.052588999999998</v>
      </c>
      <c r="AD223" s="68">
        <v>91.710548000000003</v>
      </c>
      <c r="AE223" s="68">
        <v>93.415122999999994</v>
      </c>
      <c r="AF223" s="68">
        <v>94.460991000000007</v>
      </c>
      <c r="AG223" s="68">
        <v>95.708343999999997</v>
      </c>
      <c r="AH223" s="68">
        <v>96.575385999999995</v>
      </c>
      <c r="AI223" s="68">
        <v>97.509071000000006</v>
      </c>
      <c r="AJ223" s="68">
        <v>98.468688999999998</v>
      </c>
      <c r="AK223" s="69">
        <v>1.7395000000000001E-2</v>
      </c>
    </row>
    <row r="224" spans="1:37" ht="15" hidden="1" customHeight="1" x14ac:dyDescent="0.45">
      <c r="A224" s="25" t="s">
        <v>1006</v>
      </c>
      <c r="B224" s="67" t="s">
        <v>338</v>
      </c>
      <c r="C224" s="68">
        <v>0.13076599999999999</v>
      </c>
      <c r="D224" s="68">
        <v>0.245697</v>
      </c>
      <c r="E224" s="68">
        <v>0.26755400000000001</v>
      </c>
      <c r="F224" s="68">
        <v>0.25459399999999999</v>
      </c>
      <c r="G224" s="68">
        <v>0.24720600000000001</v>
      </c>
      <c r="H224" s="68">
        <v>0.27087099999999997</v>
      </c>
      <c r="I224" s="68">
        <v>0.27151700000000001</v>
      </c>
      <c r="J224" s="68">
        <v>0.26804899999999998</v>
      </c>
      <c r="K224" s="68">
        <v>0.27106200000000003</v>
      </c>
      <c r="L224" s="68">
        <v>0.27628399999999997</v>
      </c>
      <c r="M224" s="68">
        <v>0.281165</v>
      </c>
      <c r="N224" s="68">
        <v>0.28528100000000001</v>
      </c>
      <c r="O224" s="68">
        <v>0.29316799999999998</v>
      </c>
      <c r="P224" s="68">
        <v>0.30475999999999998</v>
      </c>
      <c r="Q224" s="68">
        <v>0.31702599999999997</v>
      </c>
      <c r="R224" s="68">
        <v>0.33011800000000002</v>
      </c>
      <c r="S224" s="68">
        <v>0.34764</v>
      </c>
      <c r="T224" s="68">
        <v>0.36810799999999999</v>
      </c>
      <c r="U224" s="68">
        <v>0.38486300000000001</v>
      </c>
      <c r="V224" s="68">
        <v>0.40303800000000001</v>
      </c>
      <c r="W224" s="68">
        <v>0.426734</v>
      </c>
      <c r="X224" s="68">
        <v>0.45377699999999999</v>
      </c>
      <c r="Y224" s="68">
        <v>0.48073300000000002</v>
      </c>
      <c r="Z224" s="68">
        <v>0.50788699999999998</v>
      </c>
      <c r="AA224" s="68">
        <v>0.53708999999999996</v>
      </c>
      <c r="AB224" s="68">
        <v>0.569133</v>
      </c>
      <c r="AC224" s="68">
        <v>0.60412100000000002</v>
      </c>
      <c r="AD224" s="68">
        <v>0.63878999999999997</v>
      </c>
      <c r="AE224" s="68">
        <v>0.67569699999999999</v>
      </c>
      <c r="AF224" s="68">
        <v>0.70973600000000003</v>
      </c>
      <c r="AG224" s="68">
        <v>0.747116</v>
      </c>
      <c r="AH224" s="68">
        <v>0.78348700000000004</v>
      </c>
      <c r="AI224" s="68">
        <v>0.82233900000000004</v>
      </c>
      <c r="AJ224" s="68">
        <v>0.86283799999999999</v>
      </c>
      <c r="AK224" s="69">
        <v>4.0035000000000001E-2</v>
      </c>
    </row>
    <row r="225" spans="1:37" ht="15" hidden="1" customHeight="1" x14ac:dyDescent="0.45">
      <c r="A225" s="25" t="s">
        <v>1007</v>
      </c>
      <c r="B225" s="67" t="s">
        <v>810</v>
      </c>
      <c r="C225" s="68">
        <v>2.1940999999999999E-2</v>
      </c>
      <c r="D225" s="68">
        <v>0.47561100000000001</v>
      </c>
      <c r="E225" s="68">
        <v>0.51994099999999999</v>
      </c>
      <c r="F225" s="68">
        <v>0.49647000000000002</v>
      </c>
      <c r="G225" s="68">
        <v>0.48375699999999999</v>
      </c>
      <c r="H225" s="68">
        <v>0.53152699999999997</v>
      </c>
      <c r="I225" s="68">
        <v>0.53371599999999997</v>
      </c>
      <c r="J225" s="68">
        <v>0.526922</v>
      </c>
      <c r="K225" s="68">
        <v>0.53310900000000006</v>
      </c>
      <c r="L225" s="68">
        <v>0.54296100000000003</v>
      </c>
      <c r="M225" s="68">
        <v>0.55153099999999999</v>
      </c>
      <c r="N225" s="68">
        <v>0.55879800000000002</v>
      </c>
      <c r="O225" s="68">
        <v>0.57170699999999997</v>
      </c>
      <c r="P225" s="68">
        <v>0.59290600000000004</v>
      </c>
      <c r="Q225" s="68">
        <v>0.61539200000000005</v>
      </c>
      <c r="R225" s="68">
        <v>0.63812000000000002</v>
      </c>
      <c r="S225" s="68">
        <v>0.66453099999999998</v>
      </c>
      <c r="T225" s="68">
        <v>0.69583099999999998</v>
      </c>
      <c r="U225" s="68">
        <v>0.72067899999999996</v>
      </c>
      <c r="V225" s="68">
        <v>0.74566699999999997</v>
      </c>
      <c r="W225" s="68">
        <v>0.78112499999999996</v>
      </c>
      <c r="X225" s="68">
        <v>0.82440999999999998</v>
      </c>
      <c r="Y225" s="68">
        <v>0.86785100000000004</v>
      </c>
      <c r="Z225" s="68">
        <v>0.91180799999999995</v>
      </c>
      <c r="AA225" s="68">
        <v>0.95877299999999999</v>
      </c>
      <c r="AB225" s="68">
        <v>1.0109649999999999</v>
      </c>
      <c r="AC225" s="68">
        <v>1.074079</v>
      </c>
      <c r="AD225" s="68">
        <v>1.1359870000000001</v>
      </c>
      <c r="AE225" s="68">
        <v>1.198664</v>
      </c>
      <c r="AF225" s="68">
        <v>1.2575019999999999</v>
      </c>
      <c r="AG225" s="68">
        <v>1.3154619999999999</v>
      </c>
      <c r="AH225" s="68">
        <v>1.373788</v>
      </c>
      <c r="AI225" s="68">
        <v>1.43276</v>
      </c>
      <c r="AJ225" s="68">
        <v>1.487868</v>
      </c>
      <c r="AK225" s="69">
        <v>3.6283000000000003E-2</v>
      </c>
    </row>
    <row r="226" spans="1:37" ht="15" hidden="1" customHeight="1" x14ac:dyDescent="0.45">
      <c r="A226" s="25" t="s">
        <v>1008</v>
      </c>
      <c r="B226" s="67" t="s">
        <v>812</v>
      </c>
      <c r="C226" s="68">
        <v>3.6505909999999999</v>
      </c>
      <c r="D226" s="68">
        <v>4.0185380000000004</v>
      </c>
      <c r="E226" s="68">
        <v>4.3652550000000003</v>
      </c>
      <c r="F226" s="68">
        <v>4.1434860000000002</v>
      </c>
      <c r="G226" s="68">
        <v>4.0131889999999997</v>
      </c>
      <c r="H226" s="68">
        <v>4.3953239999999996</v>
      </c>
      <c r="I226" s="68">
        <v>4.4062460000000003</v>
      </c>
      <c r="J226" s="68">
        <v>4.3522020000000001</v>
      </c>
      <c r="K226" s="68">
        <v>4.4267500000000002</v>
      </c>
      <c r="L226" s="68">
        <v>4.5348569999999997</v>
      </c>
      <c r="M226" s="68">
        <v>4.6667329999999998</v>
      </c>
      <c r="N226" s="68">
        <v>4.7838729999999998</v>
      </c>
      <c r="O226" s="68">
        <v>4.9746620000000004</v>
      </c>
      <c r="P226" s="68">
        <v>5.2593209999999999</v>
      </c>
      <c r="Q226" s="68">
        <v>5.5597320000000003</v>
      </c>
      <c r="R226" s="68">
        <v>5.8659379999999999</v>
      </c>
      <c r="S226" s="68">
        <v>6.2147550000000003</v>
      </c>
      <c r="T226" s="68">
        <v>6.618474</v>
      </c>
      <c r="U226" s="68">
        <v>6.9510379999999996</v>
      </c>
      <c r="V226" s="68">
        <v>7.2793020000000004</v>
      </c>
      <c r="W226" s="68">
        <v>7.7072659999999997</v>
      </c>
      <c r="X226" s="68">
        <v>8.1956880000000005</v>
      </c>
      <c r="Y226" s="68">
        <v>8.6825559999999999</v>
      </c>
      <c r="Z226" s="68">
        <v>9.1729730000000007</v>
      </c>
      <c r="AA226" s="68">
        <v>9.7004239999999999</v>
      </c>
      <c r="AB226" s="68">
        <v>10.279139000000001</v>
      </c>
      <c r="AC226" s="68">
        <v>10.911072000000001</v>
      </c>
      <c r="AD226" s="68">
        <v>11.537217999999999</v>
      </c>
      <c r="AE226" s="68">
        <v>12.203803000000001</v>
      </c>
      <c r="AF226" s="68">
        <v>12.81859</v>
      </c>
      <c r="AG226" s="68">
        <v>13.493717</v>
      </c>
      <c r="AH226" s="68">
        <v>14.150603</v>
      </c>
      <c r="AI226" s="68">
        <v>14.852321</v>
      </c>
      <c r="AJ226" s="68">
        <v>15.510106</v>
      </c>
      <c r="AK226" s="69">
        <v>4.3109000000000001E-2</v>
      </c>
    </row>
    <row r="227" spans="1:37" ht="15" hidden="1" customHeight="1" x14ac:dyDescent="0.45">
      <c r="A227" s="25" t="s">
        <v>1009</v>
      </c>
      <c r="B227" s="67" t="s">
        <v>814</v>
      </c>
      <c r="C227" s="68">
        <v>0</v>
      </c>
      <c r="D227" s="68">
        <v>1.1044499999999999</v>
      </c>
      <c r="E227" s="68">
        <v>1.2436130000000001</v>
      </c>
      <c r="F227" s="68">
        <v>1.2225330000000001</v>
      </c>
      <c r="G227" s="68">
        <v>1.2252419999999999</v>
      </c>
      <c r="H227" s="68">
        <v>1.384479</v>
      </c>
      <c r="I227" s="68">
        <v>1.4294610000000001</v>
      </c>
      <c r="J227" s="68">
        <v>1.4508989999999999</v>
      </c>
      <c r="K227" s="68">
        <v>1.5071319999999999</v>
      </c>
      <c r="L227" s="68">
        <v>1.5754870000000001</v>
      </c>
      <c r="M227" s="68">
        <v>1.642029</v>
      </c>
      <c r="N227" s="68">
        <v>1.7018120000000001</v>
      </c>
      <c r="O227" s="68">
        <v>1.779917</v>
      </c>
      <c r="P227" s="68">
        <v>1.881767</v>
      </c>
      <c r="Q227" s="68">
        <v>1.9892540000000001</v>
      </c>
      <c r="R227" s="68">
        <v>2.0988129999999998</v>
      </c>
      <c r="S227" s="68">
        <v>2.2236189999999998</v>
      </c>
      <c r="T227" s="68">
        <v>2.3680680000000001</v>
      </c>
      <c r="U227" s="68">
        <v>2.4870580000000002</v>
      </c>
      <c r="V227" s="68">
        <v>2.6045099999999999</v>
      </c>
      <c r="W227" s="68">
        <v>2.7576339999999999</v>
      </c>
      <c r="X227" s="68">
        <v>2.9323899999999998</v>
      </c>
      <c r="Y227" s="68">
        <v>3.1065900000000002</v>
      </c>
      <c r="Z227" s="68">
        <v>3.2820589999999998</v>
      </c>
      <c r="AA227" s="68">
        <v>3.4707789999999998</v>
      </c>
      <c r="AB227" s="68">
        <v>3.6778409999999999</v>
      </c>
      <c r="AC227" s="68">
        <v>3.9039450000000002</v>
      </c>
      <c r="AD227" s="68">
        <v>4.1279779999999997</v>
      </c>
      <c r="AE227" s="68">
        <v>4.3664800000000001</v>
      </c>
      <c r="AF227" s="68">
        <v>4.586449</v>
      </c>
      <c r="AG227" s="68">
        <v>4.8280060000000002</v>
      </c>
      <c r="AH227" s="68">
        <v>5.0630379999999997</v>
      </c>
      <c r="AI227" s="68">
        <v>5.3141109999999996</v>
      </c>
      <c r="AJ227" s="68">
        <v>5.5758200000000002</v>
      </c>
      <c r="AK227" s="69">
        <v>5.1898E-2</v>
      </c>
    </row>
    <row r="228" spans="1:37" ht="15" hidden="1" customHeight="1" x14ac:dyDescent="0.45">
      <c r="A228" s="25" t="s">
        <v>1010</v>
      </c>
      <c r="B228" s="67" t="s">
        <v>816</v>
      </c>
      <c r="C228" s="68">
        <v>0</v>
      </c>
      <c r="D228" s="68">
        <v>0.46667199999999998</v>
      </c>
      <c r="E228" s="68">
        <v>0.52547299999999997</v>
      </c>
      <c r="F228" s="68">
        <v>0.51656599999999997</v>
      </c>
      <c r="G228" s="68">
        <v>0.51771100000000003</v>
      </c>
      <c r="H228" s="68">
        <v>0.58499400000000001</v>
      </c>
      <c r="I228" s="68">
        <v>0.60400100000000001</v>
      </c>
      <c r="J228" s="68">
        <v>0.61306000000000005</v>
      </c>
      <c r="K228" s="68">
        <v>0.63682000000000005</v>
      </c>
      <c r="L228" s="68">
        <v>0.66570300000000004</v>
      </c>
      <c r="M228" s="68">
        <v>0.69381899999999996</v>
      </c>
      <c r="N228" s="68">
        <v>0.71908000000000005</v>
      </c>
      <c r="O228" s="68">
        <v>0.75208200000000003</v>
      </c>
      <c r="P228" s="68">
        <v>0.79511799999999999</v>
      </c>
      <c r="Q228" s="68">
        <v>0.84053500000000003</v>
      </c>
      <c r="R228" s="68">
        <v>0.88682799999999995</v>
      </c>
      <c r="S228" s="68">
        <v>0.93956300000000004</v>
      </c>
      <c r="T228" s="68">
        <v>1.0005980000000001</v>
      </c>
      <c r="U228" s="68">
        <v>1.0508759999999999</v>
      </c>
      <c r="V228" s="68">
        <v>1.1005039999999999</v>
      </c>
      <c r="W228" s="68">
        <v>1.1652039999999999</v>
      </c>
      <c r="X228" s="68">
        <v>1.239045</v>
      </c>
      <c r="Y228" s="68">
        <v>1.312651</v>
      </c>
      <c r="Z228" s="68">
        <v>1.3867929999999999</v>
      </c>
      <c r="AA228" s="68">
        <v>1.4665349999999999</v>
      </c>
      <c r="AB228" s="68">
        <v>1.554027</v>
      </c>
      <c r="AC228" s="68">
        <v>1.649564</v>
      </c>
      <c r="AD228" s="68">
        <v>1.744227</v>
      </c>
      <c r="AE228" s="68">
        <v>1.845002</v>
      </c>
      <c r="AF228" s="68">
        <v>1.937948</v>
      </c>
      <c r="AG228" s="68">
        <v>2.0400149999999999</v>
      </c>
      <c r="AH228" s="68">
        <v>2.1393249999999999</v>
      </c>
      <c r="AI228" s="68">
        <v>2.245412</v>
      </c>
      <c r="AJ228" s="68">
        <v>2.3559939999999999</v>
      </c>
      <c r="AK228" s="69">
        <v>5.1898E-2</v>
      </c>
    </row>
    <row r="229" spans="1:37" ht="15" hidden="1" customHeight="1" x14ac:dyDescent="0.45">
      <c r="A229" s="25" t="s">
        <v>1011</v>
      </c>
      <c r="B229" s="67" t="s">
        <v>818</v>
      </c>
      <c r="C229" s="68">
        <v>0</v>
      </c>
      <c r="D229" s="68">
        <v>0.38485799999999998</v>
      </c>
      <c r="E229" s="68">
        <v>0.43335099999999999</v>
      </c>
      <c r="F229" s="68">
        <v>0.426006</v>
      </c>
      <c r="G229" s="68">
        <v>0.42695</v>
      </c>
      <c r="H229" s="68">
        <v>0.48243799999999998</v>
      </c>
      <c r="I229" s="68">
        <v>0.498112</v>
      </c>
      <c r="J229" s="68">
        <v>0.505583</v>
      </c>
      <c r="K229" s="68">
        <v>0.52517800000000003</v>
      </c>
      <c r="L229" s="68">
        <v>0.54899699999999996</v>
      </c>
      <c r="M229" s="68">
        <v>0.57218400000000003</v>
      </c>
      <c r="N229" s="68">
        <v>0.59301599999999999</v>
      </c>
      <c r="O229" s="68">
        <v>0.62023300000000003</v>
      </c>
      <c r="P229" s="68">
        <v>0.65572399999999997</v>
      </c>
      <c r="Q229" s="68">
        <v>0.69317899999999999</v>
      </c>
      <c r="R229" s="68">
        <v>0.73135600000000001</v>
      </c>
      <c r="S229" s="68">
        <v>0.77484600000000003</v>
      </c>
      <c r="T229" s="68">
        <v>0.82518100000000005</v>
      </c>
      <c r="U229" s="68">
        <v>0.86664399999999997</v>
      </c>
      <c r="V229" s="68">
        <v>0.90757200000000005</v>
      </c>
      <c r="W229" s="68">
        <v>0.96092999999999995</v>
      </c>
      <c r="X229" s="68">
        <v>1.021825</v>
      </c>
      <c r="Y229" s="68">
        <v>1.082527</v>
      </c>
      <c r="Z229" s="68">
        <v>1.1436710000000001</v>
      </c>
      <c r="AA229" s="68">
        <v>1.209433</v>
      </c>
      <c r="AB229" s="68">
        <v>1.2815859999999999</v>
      </c>
      <c r="AC229" s="68">
        <v>1.3603749999999999</v>
      </c>
      <c r="AD229" s="68">
        <v>1.438442</v>
      </c>
      <c r="AE229" s="68">
        <v>1.52155</v>
      </c>
      <c r="AF229" s="68">
        <v>1.598201</v>
      </c>
      <c r="AG229" s="68">
        <v>1.682375</v>
      </c>
      <c r="AH229" s="68">
        <v>1.7642739999999999</v>
      </c>
      <c r="AI229" s="68">
        <v>1.851763</v>
      </c>
      <c r="AJ229" s="68">
        <v>1.9429590000000001</v>
      </c>
      <c r="AK229" s="69">
        <v>5.1898E-2</v>
      </c>
    </row>
    <row r="230" spans="1:37" ht="15" hidden="1" customHeight="1" x14ac:dyDescent="0.45">
      <c r="A230" s="25" t="s">
        <v>1012</v>
      </c>
      <c r="B230" s="67" t="s">
        <v>820</v>
      </c>
      <c r="C230" s="68">
        <v>0</v>
      </c>
      <c r="D230" s="68">
        <v>0.66082399999999997</v>
      </c>
      <c r="E230" s="68">
        <v>0.744089</v>
      </c>
      <c r="F230" s="68">
        <v>0.73147700000000004</v>
      </c>
      <c r="G230" s="68">
        <v>0.73309800000000003</v>
      </c>
      <c r="H230" s="68">
        <v>0.82837300000000003</v>
      </c>
      <c r="I230" s="68">
        <v>0.85528800000000005</v>
      </c>
      <c r="J230" s="68">
        <v>0.86811499999999997</v>
      </c>
      <c r="K230" s="68">
        <v>0.90176000000000001</v>
      </c>
      <c r="L230" s="68">
        <v>0.94266000000000005</v>
      </c>
      <c r="M230" s="68">
        <v>0.98247300000000004</v>
      </c>
      <c r="N230" s="68">
        <v>1.018243</v>
      </c>
      <c r="O230" s="68">
        <v>1.0649759999999999</v>
      </c>
      <c r="P230" s="68">
        <v>1.125915</v>
      </c>
      <c r="Q230" s="68">
        <v>1.1902280000000001</v>
      </c>
      <c r="R230" s="68">
        <v>1.2557799999999999</v>
      </c>
      <c r="S230" s="68">
        <v>1.3304549999999999</v>
      </c>
      <c r="T230" s="68">
        <v>1.4168829999999999</v>
      </c>
      <c r="U230" s="68">
        <v>1.488078</v>
      </c>
      <c r="V230" s="68">
        <v>1.5583530000000001</v>
      </c>
      <c r="W230" s="68">
        <v>1.6499710000000001</v>
      </c>
      <c r="X230" s="68">
        <v>1.7545329999999999</v>
      </c>
      <c r="Y230" s="68">
        <v>1.858762</v>
      </c>
      <c r="Z230" s="68">
        <v>1.9637500000000001</v>
      </c>
      <c r="AA230" s="68">
        <v>2.076667</v>
      </c>
      <c r="AB230" s="68">
        <v>2.200558</v>
      </c>
      <c r="AC230" s="68">
        <v>2.3358430000000001</v>
      </c>
      <c r="AD230" s="68">
        <v>2.4698880000000001</v>
      </c>
      <c r="AE230" s="68">
        <v>2.61259</v>
      </c>
      <c r="AF230" s="68">
        <v>2.7442030000000002</v>
      </c>
      <c r="AG230" s="68">
        <v>2.8887350000000001</v>
      </c>
      <c r="AH230" s="68">
        <v>3.0293610000000002</v>
      </c>
      <c r="AI230" s="68">
        <v>3.1795849999999999</v>
      </c>
      <c r="AJ230" s="68">
        <v>3.3361730000000001</v>
      </c>
      <c r="AK230" s="69">
        <v>5.1898E-2</v>
      </c>
    </row>
    <row r="231" spans="1:37" ht="15" hidden="1" customHeight="1" x14ac:dyDescent="0.45">
      <c r="A231" s="25" t="s">
        <v>1013</v>
      </c>
      <c r="B231" s="67" t="s">
        <v>834</v>
      </c>
      <c r="C231" s="68">
        <v>158.87283300000001</v>
      </c>
      <c r="D231" s="68">
        <v>176.152252</v>
      </c>
      <c r="E231" s="68">
        <v>192.57060200000001</v>
      </c>
      <c r="F231" s="68">
        <v>183.792755</v>
      </c>
      <c r="G231" s="68">
        <v>178.83496099999999</v>
      </c>
      <c r="H231" s="68">
        <v>196.191238</v>
      </c>
      <c r="I231" s="68">
        <v>196.665695</v>
      </c>
      <c r="J231" s="68">
        <v>193.80110199999999</v>
      </c>
      <c r="K231" s="68">
        <v>195.44880699999999</v>
      </c>
      <c r="L231" s="68">
        <v>198.36241100000001</v>
      </c>
      <c r="M231" s="68">
        <v>200.71876499999999</v>
      </c>
      <c r="N231" s="68">
        <v>201.96751399999999</v>
      </c>
      <c r="O231" s="68">
        <v>205.08442700000001</v>
      </c>
      <c r="P231" s="68">
        <v>210.50457800000001</v>
      </c>
      <c r="Q231" s="68">
        <v>216.04718</v>
      </c>
      <c r="R231" s="68">
        <v>221.30688499999999</v>
      </c>
      <c r="S231" s="68">
        <v>227.63774100000001</v>
      </c>
      <c r="T231" s="68">
        <v>235.36445599999999</v>
      </c>
      <c r="U231" s="68">
        <v>239.991287</v>
      </c>
      <c r="V231" s="68">
        <v>244.004807</v>
      </c>
      <c r="W231" s="68">
        <v>250.82556199999999</v>
      </c>
      <c r="X231" s="68">
        <v>258.95224000000002</v>
      </c>
      <c r="Y231" s="68">
        <v>266.34497099999999</v>
      </c>
      <c r="Z231" s="68">
        <v>273.19314600000001</v>
      </c>
      <c r="AA231" s="68">
        <v>280.48736600000001</v>
      </c>
      <c r="AB231" s="68">
        <v>288.563965</v>
      </c>
      <c r="AC231" s="68">
        <v>297.38259900000003</v>
      </c>
      <c r="AD231" s="68">
        <v>305.28961199999998</v>
      </c>
      <c r="AE231" s="68">
        <v>313.522583</v>
      </c>
      <c r="AF231" s="68">
        <v>319.72506700000002</v>
      </c>
      <c r="AG231" s="68">
        <v>326.76147500000002</v>
      </c>
      <c r="AH231" s="68">
        <v>332.68786599999999</v>
      </c>
      <c r="AI231" s="68">
        <v>339.01522799999998</v>
      </c>
      <c r="AJ231" s="68">
        <v>345.350525</v>
      </c>
      <c r="AK231" s="69">
        <v>2.1260999999999999E-2</v>
      </c>
    </row>
    <row r="232" spans="1:37" ht="15" hidden="1" customHeight="1" x14ac:dyDescent="0.35">
      <c r="B232" s="64" t="s">
        <v>835</v>
      </c>
    </row>
    <row r="233" spans="1:37" ht="15" hidden="1" customHeight="1" x14ac:dyDescent="0.45">
      <c r="A233" s="25" t="s">
        <v>1014</v>
      </c>
      <c r="B233" s="67" t="s">
        <v>805</v>
      </c>
      <c r="C233" s="68">
        <v>251.589752</v>
      </c>
      <c r="D233" s="68">
        <v>271.43713400000001</v>
      </c>
      <c r="E233" s="68">
        <v>290.17019699999997</v>
      </c>
      <c r="F233" s="68">
        <v>270.784088</v>
      </c>
      <c r="G233" s="68">
        <v>257.59075899999999</v>
      </c>
      <c r="H233" s="68">
        <v>276.23306300000002</v>
      </c>
      <c r="I233" s="68">
        <v>270.66409299999998</v>
      </c>
      <c r="J233" s="68">
        <v>260.69656400000002</v>
      </c>
      <c r="K233" s="68">
        <v>256.94982900000002</v>
      </c>
      <c r="L233" s="68">
        <v>254.82302899999999</v>
      </c>
      <c r="M233" s="68">
        <v>251.940247</v>
      </c>
      <c r="N233" s="68">
        <v>247.67163099999999</v>
      </c>
      <c r="O233" s="68">
        <v>245.64317299999999</v>
      </c>
      <c r="P233" s="68">
        <v>246.22178600000001</v>
      </c>
      <c r="Q233" s="68">
        <v>246.73696899999999</v>
      </c>
      <c r="R233" s="68">
        <v>246.71572900000001</v>
      </c>
      <c r="S233" s="68">
        <v>247.68417400000001</v>
      </c>
      <c r="T233" s="68">
        <v>249.91044600000001</v>
      </c>
      <c r="U233" s="68">
        <v>248.61093099999999</v>
      </c>
      <c r="V233" s="68">
        <v>246.55435199999999</v>
      </c>
      <c r="W233" s="68">
        <v>247.170883</v>
      </c>
      <c r="X233" s="68">
        <v>248.80387899999999</v>
      </c>
      <c r="Y233" s="68">
        <v>249.45353700000001</v>
      </c>
      <c r="Z233" s="68">
        <v>249.31578099999999</v>
      </c>
      <c r="AA233" s="68">
        <v>249.34562700000001</v>
      </c>
      <c r="AB233" s="68">
        <v>249.78147899999999</v>
      </c>
      <c r="AC233" s="68">
        <v>250.55844099999999</v>
      </c>
      <c r="AD233" s="68">
        <v>250.288544</v>
      </c>
      <c r="AE233" s="68">
        <v>250.04733300000001</v>
      </c>
      <c r="AF233" s="68">
        <v>248.14274599999999</v>
      </c>
      <c r="AG233" s="68">
        <v>246.77183500000001</v>
      </c>
      <c r="AH233" s="68">
        <v>244.43017599999999</v>
      </c>
      <c r="AI233" s="68">
        <v>242.585632</v>
      </c>
      <c r="AJ233" s="68">
        <v>240.686859</v>
      </c>
      <c r="AK233" s="69">
        <v>-3.7499999999999999E-3</v>
      </c>
    </row>
    <row r="234" spans="1:37" ht="15" hidden="1" customHeight="1" x14ac:dyDescent="0.45">
      <c r="A234" s="25" t="s">
        <v>1015</v>
      </c>
      <c r="B234" s="67" t="s">
        <v>807</v>
      </c>
      <c r="C234" s="68">
        <v>0.538906</v>
      </c>
      <c r="D234" s="68">
        <v>0.415493</v>
      </c>
      <c r="E234" s="68">
        <v>0.44368600000000002</v>
      </c>
      <c r="F234" s="68">
        <v>0.41369</v>
      </c>
      <c r="G234" s="68">
        <v>0.39328600000000002</v>
      </c>
      <c r="H234" s="68">
        <v>0.42158899999999999</v>
      </c>
      <c r="I234" s="68">
        <v>0.41298400000000002</v>
      </c>
      <c r="J234" s="68">
        <v>0.39773500000000001</v>
      </c>
      <c r="K234" s="68">
        <v>0.39204899999999998</v>
      </c>
      <c r="L234" s="68">
        <v>0.388928</v>
      </c>
      <c r="M234" s="68">
        <v>0.38470700000000002</v>
      </c>
      <c r="N234" s="68">
        <v>0.37842900000000002</v>
      </c>
      <c r="O234" s="68">
        <v>0.37568200000000002</v>
      </c>
      <c r="P234" s="68">
        <v>0.37701400000000002</v>
      </c>
      <c r="Q234" s="68">
        <v>0.37833099999999997</v>
      </c>
      <c r="R234" s="68">
        <v>0.37893399999999999</v>
      </c>
      <c r="S234" s="68">
        <v>0.381129</v>
      </c>
      <c r="T234" s="68">
        <v>0.38533699999999999</v>
      </c>
      <c r="U234" s="68">
        <v>0.384218</v>
      </c>
      <c r="V234" s="68">
        <v>0.38200600000000001</v>
      </c>
      <c r="W234" s="68">
        <v>0.38400600000000001</v>
      </c>
      <c r="X234" s="68">
        <v>0.38768799999999998</v>
      </c>
      <c r="Y234" s="68">
        <v>0.38994600000000001</v>
      </c>
      <c r="Z234" s="68">
        <v>0.39113300000000001</v>
      </c>
      <c r="AA234" s="68">
        <v>0.39269700000000002</v>
      </c>
      <c r="AB234" s="68">
        <v>0.39506599999999997</v>
      </c>
      <c r="AC234" s="68">
        <v>0.398123</v>
      </c>
      <c r="AD234" s="68">
        <v>0.39964499999999997</v>
      </c>
      <c r="AE234" s="68">
        <v>0.401308</v>
      </c>
      <c r="AF234" s="68">
        <v>0.400144</v>
      </c>
      <c r="AG234" s="68">
        <v>0.39983400000000002</v>
      </c>
      <c r="AH234" s="68">
        <v>0.39799200000000001</v>
      </c>
      <c r="AI234" s="68">
        <v>0.39647900000000003</v>
      </c>
      <c r="AJ234" s="68">
        <v>0.39481899999999998</v>
      </c>
      <c r="AK234" s="69">
        <v>-1.5939999999999999E-3</v>
      </c>
    </row>
    <row r="235" spans="1:37" ht="15" hidden="1" customHeight="1" x14ac:dyDescent="0.45">
      <c r="A235" s="25" t="s">
        <v>1016</v>
      </c>
      <c r="B235" s="67" t="s">
        <v>338</v>
      </c>
      <c r="C235" s="68">
        <v>0.246971</v>
      </c>
      <c r="D235" s="68">
        <v>0.306732</v>
      </c>
      <c r="E235" s="68">
        <v>0.32074999999999998</v>
      </c>
      <c r="F235" s="68">
        <v>0.29300399999999999</v>
      </c>
      <c r="G235" s="68">
        <v>0.27304600000000001</v>
      </c>
      <c r="H235" s="68">
        <v>0.28706199999999998</v>
      </c>
      <c r="I235" s="68">
        <v>0.27594200000000002</v>
      </c>
      <c r="J235" s="68">
        <v>0.26093100000000002</v>
      </c>
      <c r="K235" s="68">
        <v>0.25268200000000002</v>
      </c>
      <c r="L235" s="68">
        <v>0.246418</v>
      </c>
      <c r="M235" s="68">
        <v>0.239761</v>
      </c>
      <c r="N235" s="68">
        <v>0.23214599999999999</v>
      </c>
      <c r="O235" s="68">
        <v>0.226996</v>
      </c>
      <c r="P235" s="68">
        <v>0.22453200000000001</v>
      </c>
      <c r="Q235" s="68">
        <v>0.22224099999999999</v>
      </c>
      <c r="R235" s="68">
        <v>0.219775</v>
      </c>
      <c r="S235" s="68">
        <v>0.218414</v>
      </c>
      <c r="T235" s="68">
        <v>0.218477</v>
      </c>
      <c r="U235" s="68">
        <v>0.2157</v>
      </c>
      <c r="V235" s="68">
        <v>0.21282999999999999</v>
      </c>
      <c r="W235" s="68">
        <v>0.21321499999999999</v>
      </c>
      <c r="X235" s="68">
        <v>0.21502399999999999</v>
      </c>
      <c r="Y235" s="68">
        <v>0.21623400000000001</v>
      </c>
      <c r="Z235" s="68">
        <v>0.217304</v>
      </c>
      <c r="AA235" s="68">
        <v>0.218864</v>
      </c>
      <c r="AB235" s="68">
        <v>0.22107599999999999</v>
      </c>
      <c r="AC235" s="68">
        <v>0.223937</v>
      </c>
      <c r="AD235" s="68">
        <v>0.226244</v>
      </c>
      <c r="AE235" s="68">
        <v>0.22884499999999999</v>
      </c>
      <c r="AF235" s="68">
        <v>0.23003999999999999</v>
      </c>
      <c r="AG235" s="68">
        <v>0.23192399999999999</v>
      </c>
      <c r="AH235" s="68">
        <v>0.23311499999999999</v>
      </c>
      <c r="AI235" s="68">
        <v>0.23458399999999999</v>
      </c>
      <c r="AJ235" s="68">
        <v>0.23625399999999999</v>
      </c>
      <c r="AK235" s="69">
        <v>-8.1250000000000003E-3</v>
      </c>
    </row>
    <row r="236" spans="1:37" ht="15" hidden="1" customHeight="1" x14ac:dyDescent="0.45">
      <c r="A236" s="25" t="s">
        <v>1017</v>
      </c>
      <c r="B236" s="67" t="s">
        <v>810</v>
      </c>
      <c r="C236" s="68">
        <v>4.2515359999999998</v>
      </c>
      <c r="D236" s="68">
        <v>4.4833590000000001</v>
      </c>
      <c r="E236" s="68">
        <v>4.4393950000000002</v>
      </c>
      <c r="F236" s="68">
        <v>3.8754520000000001</v>
      </c>
      <c r="G236" s="68">
        <v>3.4891350000000001</v>
      </c>
      <c r="H236" s="68">
        <v>3.5991390000000001</v>
      </c>
      <c r="I236" s="68">
        <v>3.4193220000000002</v>
      </c>
      <c r="J236" s="68">
        <v>3.2297280000000002</v>
      </c>
      <c r="K236" s="68">
        <v>3.1649769999999999</v>
      </c>
      <c r="L236" s="68">
        <v>3.1817570000000002</v>
      </c>
      <c r="M236" s="68">
        <v>3.2241339999999998</v>
      </c>
      <c r="N236" s="68">
        <v>3.2871760000000001</v>
      </c>
      <c r="O236" s="68">
        <v>3.45173</v>
      </c>
      <c r="P236" s="68">
        <v>3.7116760000000002</v>
      </c>
      <c r="Q236" s="68">
        <v>4.0234909999999999</v>
      </c>
      <c r="R236" s="68">
        <v>4.3961959999999998</v>
      </c>
      <c r="S236" s="68">
        <v>4.8328239999999996</v>
      </c>
      <c r="T236" s="68">
        <v>5.3420430000000003</v>
      </c>
      <c r="U236" s="68">
        <v>5.8458969999999999</v>
      </c>
      <c r="V236" s="68">
        <v>6.3814659999999996</v>
      </c>
      <c r="W236" s="68">
        <v>7.0302049999999996</v>
      </c>
      <c r="X236" s="68">
        <v>7.773047</v>
      </c>
      <c r="Y236" s="68">
        <v>8.5534669999999995</v>
      </c>
      <c r="Z236" s="68">
        <v>9.4099029999999999</v>
      </c>
      <c r="AA236" s="68">
        <v>10.345533</v>
      </c>
      <c r="AB236" s="68">
        <v>11.40413</v>
      </c>
      <c r="AC236" s="68">
        <v>12.572865</v>
      </c>
      <c r="AD236" s="68">
        <v>13.771280000000001</v>
      </c>
      <c r="AE236" s="68">
        <v>15.030868999999999</v>
      </c>
      <c r="AF236" s="68">
        <v>16.083143</v>
      </c>
      <c r="AG236" s="68">
        <v>17.164353999999999</v>
      </c>
      <c r="AH236" s="68">
        <v>18.202266999999999</v>
      </c>
      <c r="AI236" s="68">
        <v>18.958186999999999</v>
      </c>
      <c r="AJ236" s="68">
        <v>19.668839999999999</v>
      </c>
      <c r="AK236" s="69">
        <v>4.7292000000000001E-2</v>
      </c>
    </row>
    <row r="237" spans="1:37" ht="15" hidden="1" customHeight="1" x14ac:dyDescent="0.45">
      <c r="A237" s="25" t="s">
        <v>1018</v>
      </c>
      <c r="B237" s="67" t="s">
        <v>812</v>
      </c>
      <c r="C237" s="68">
        <v>0</v>
      </c>
      <c r="D237" s="68">
        <v>0</v>
      </c>
      <c r="E237" s="68">
        <v>0</v>
      </c>
      <c r="F237" s="68">
        <v>0</v>
      </c>
      <c r="G237" s="68">
        <v>0</v>
      </c>
      <c r="H237" s="68">
        <v>0</v>
      </c>
      <c r="I237" s="68">
        <v>0</v>
      </c>
      <c r="J237" s="68">
        <v>0</v>
      </c>
      <c r="K237" s="68">
        <v>0</v>
      </c>
      <c r="L237" s="68">
        <v>0</v>
      </c>
      <c r="M237" s="68">
        <v>0</v>
      </c>
      <c r="N237" s="68">
        <v>0</v>
      </c>
      <c r="O237" s="68">
        <v>0</v>
      </c>
      <c r="P237" s="68">
        <v>0</v>
      </c>
      <c r="Q237" s="68">
        <v>0</v>
      </c>
      <c r="R237" s="68">
        <v>0</v>
      </c>
      <c r="S237" s="68">
        <v>0</v>
      </c>
      <c r="T237" s="68">
        <v>0</v>
      </c>
      <c r="U237" s="68">
        <v>0</v>
      </c>
      <c r="V237" s="68">
        <v>0</v>
      </c>
      <c r="W237" s="68">
        <v>0</v>
      </c>
      <c r="X237" s="68">
        <v>0</v>
      </c>
      <c r="Y237" s="68">
        <v>0</v>
      </c>
      <c r="Z237" s="68">
        <v>0</v>
      </c>
      <c r="AA237" s="68">
        <v>0</v>
      </c>
      <c r="AB237" s="68">
        <v>0</v>
      </c>
      <c r="AC237" s="68">
        <v>0</v>
      </c>
      <c r="AD237" s="68">
        <v>0</v>
      </c>
      <c r="AE237" s="68">
        <v>0</v>
      </c>
      <c r="AF237" s="68">
        <v>0</v>
      </c>
      <c r="AG237" s="68">
        <v>0</v>
      </c>
      <c r="AH237" s="68">
        <v>0</v>
      </c>
      <c r="AI237" s="68">
        <v>0</v>
      </c>
      <c r="AJ237" s="68">
        <v>0</v>
      </c>
      <c r="AK237" s="69" t="s">
        <v>552</v>
      </c>
    </row>
    <row r="238" spans="1:37" ht="15" hidden="1" customHeight="1" x14ac:dyDescent="0.45">
      <c r="A238" s="25" t="s">
        <v>1019</v>
      </c>
      <c r="B238" s="67" t="s">
        <v>814</v>
      </c>
      <c r="C238" s="68">
        <v>0</v>
      </c>
      <c r="D238" s="68">
        <v>0.52680800000000005</v>
      </c>
      <c r="E238" s="68">
        <v>0.57943199999999995</v>
      </c>
      <c r="F238" s="68">
        <v>0.55646600000000002</v>
      </c>
      <c r="G238" s="68">
        <v>0.54488999999999999</v>
      </c>
      <c r="H238" s="68">
        <v>0.60162700000000002</v>
      </c>
      <c r="I238" s="68">
        <v>0.60702699999999998</v>
      </c>
      <c r="J238" s="68">
        <v>0.60215200000000002</v>
      </c>
      <c r="K238" s="68">
        <v>0.61134999999999995</v>
      </c>
      <c r="L238" s="68">
        <v>0.62467799999999996</v>
      </c>
      <c r="M238" s="68">
        <v>0.636436</v>
      </c>
      <c r="N238" s="68">
        <v>0.64483000000000001</v>
      </c>
      <c r="O238" s="68">
        <v>0.65935500000000002</v>
      </c>
      <c r="P238" s="68">
        <v>0.68154300000000001</v>
      </c>
      <c r="Q238" s="68">
        <v>0.70444200000000001</v>
      </c>
      <c r="R238" s="68">
        <v>0.72673100000000002</v>
      </c>
      <c r="S238" s="68">
        <v>0.75287000000000004</v>
      </c>
      <c r="T238" s="68">
        <v>0.78401699999999996</v>
      </c>
      <c r="U238" s="68">
        <v>0.80519099999999999</v>
      </c>
      <c r="V238" s="68">
        <v>0.82457199999999997</v>
      </c>
      <c r="W238" s="68">
        <v>0.85375599999999996</v>
      </c>
      <c r="X238" s="68">
        <v>0.88780099999999995</v>
      </c>
      <c r="Y238" s="68">
        <v>0.91976000000000002</v>
      </c>
      <c r="Z238" s="68">
        <v>0.950237</v>
      </c>
      <c r="AA238" s="68">
        <v>0.98265899999999995</v>
      </c>
      <c r="AB238" s="68">
        <v>1.0182439999999999</v>
      </c>
      <c r="AC238" s="68">
        <v>1.056905</v>
      </c>
      <c r="AD238" s="68">
        <v>1.092776</v>
      </c>
      <c r="AE238" s="68">
        <v>1.1302430000000001</v>
      </c>
      <c r="AF238" s="68">
        <v>1.1607719999999999</v>
      </c>
      <c r="AG238" s="68">
        <v>1.194671</v>
      </c>
      <c r="AH238" s="68">
        <v>1.2248429999999999</v>
      </c>
      <c r="AI238" s="68">
        <v>1.256791</v>
      </c>
      <c r="AJ238" s="68">
        <v>1.2890729999999999</v>
      </c>
      <c r="AK238" s="69">
        <v>2.8358000000000001E-2</v>
      </c>
    </row>
    <row r="239" spans="1:37" ht="15" hidden="1" customHeight="1" x14ac:dyDescent="0.45">
      <c r="A239" s="25" t="s">
        <v>1020</v>
      </c>
      <c r="B239" s="67" t="s">
        <v>816</v>
      </c>
      <c r="C239" s="68">
        <v>0</v>
      </c>
      <c r="D239" s="68">
        <v>0.21735299999999999</v>
      </c>
      <c r="E239" s="68">
        <v>0.239065</v>
      </c>
      <c r="F239" s="68">
        <v>0.22958999999999999</v>
      </c>
      <c r="G239" s="68">
        <v>0.22481400000000001</v>
      </c>
      <c r="H239" s="68">
        <v>0.248222</v>
      </c>
      <c r="I239" s="68">
        <v>0.25045000000000001</v>
      </c>
      <c r="J239" s="68">
        <v>0.24843899999999999</v>
      </c>
      <c r="K239" s="68">
        <v>0.25223400000000001</v>
      </c>
      <c r="L239" s="68">
        <v>0.25773299999999999</v>
      </c>
      <c r="M239" s="68">
        <v>0.26258399999999998</v>
      </c>
      <c r="N239" s="68">
        <v>0.26604800000000001</v>
      </c>
      <c r="O239" s="68">
        <v>0.27204</v>
      </c>
      <c r="P239" s="68">
        <v>0.28119499999999997</v>
      </c>
      <c r="Q239" s="68">
        <v>0.29064200000000001</v>
      </c>
      <c r="R239" s="68">
        <v>0.29983799999999999</v>
      </c>
      <c r="S239" s="68">
        <v>0.31062299999999998</v>
      </c>
      <c r="T239" s="68">
        <v>0.32347399999999998</v>
      </c>
      <c r="U239" s="68">
        <v>0.33221000000000001</v>
      </c>
      <c r="V239" s="68">
        <v>0.34020600000000001</v>
      </c>
      <c r="W239" s="68">
        <v>0.35224699999999998</v>
      </c>
      <c r="X239" s="68">
        <v>0.36629400000000001</v>
      </c>
      <c r="Y239" s="68">
        <v>0.37947999999999998</v>
      </c>
      <c r="Z239" s="68">
        <v>0.39205400000000001</v>
      </c>
      <c r="AA239" s="68">
        <v>0.40543099999999999</v>
      </c>
      <c r="AB239" s="68">
        <v>0.42011199999999999</v>
      </c>
      <c r="AC239" s="68">
        <v>0.43606400000000001</v>
      </c>
      <c r="AD239" s="68">
        <v>0.45086300000000001</v>
      </c>
      <c r="AE239" s="68">
        <v>0.46632200000000001</v>
      </c>
      <c r="AF239" s="68">
        <v>0.47891699999999998</v>
      </c>
      <c r="AG239" s="68">
        <v>0.49290400000000001</v>
      </c>
      <c r="AH239" s="68">
        <v>0.50535200000000002</v>
      </c>
      <c r="AI239" s="68">
        <v>0.51853300000000002</v>
      </c>
      <c r="AJ239" s="68">
        <v>0.53185199999999999</v>
      </c>
      <c r="AK239" s="69">
        <v>2.8358000000000001E-2</v>
      </c>
    </row>
    <row r="240" spans="1:37" ht="15" hidden="1" customHeight="1" x14ac:dyDescent="0.45">
      <c r="A240" s="25" t="s">
        <v>1021</v>
      </c>
      <c r="B240" s="67" t="s">
        <v>818</v>
      </c>
      <c r="C240" s="68">
        <v>0</v>
      </c>
      <c r="D240" s="68">
        <v>0.20746700000000001</v>
      </c>
      <c r="E240" s="68">
        <v>0.228191</v>
      </c>
      <c r="F240" s="68">
        <v>0.21914700000000001</v>
      </c>
      <c r="G240" s="68">
        <v>0.214588</v>
      </c>
      <c r="H240" s="68">
        <v>0.236932</v>
      </c>
      <c r="I240" s="68">
        <v>0.23905899999999999</v>
      </c>
      <c r="J240" s="68">
        <v>0.23713899999999999</v>
      </c>
      <c r="K240" s="68">
        <v>0.240761</v>
      </c>
      <c r="L240" s="68">
        <v>0.24601000000000001</v>
      </c>
      <c r="M240" s="68">
        <v>0.25063999999999997</v>
      </c>
      <c r="N240" s="68">
        <v>0.25394600000000001</v>
      </c>
      <c r="O240" s="68">
        <v>0.25966699999999998</v>
      </c>
      <c r="P240" s="68">
        <v>0.26840399999999998</v>
      </c>
      <c r="Q240" s="68">
        <v>0.277422</v>
      </c>
      <c r="R240" s="68">
        <v>0.28620000000000001</v>
      </c>
      <c r="S240" s="68">
        <v>0.29649399999999998</v>
      </c>
      <c r="T240" s="68">
        <v>0.30876100000000001</v>
      </c>
      <c r="U240" s="68">
        <v>0.31709999999999999</v>
      </c>
      <c r="V240" s="68">
        <v>0.32473200000000002</v>
      </c>
      <c r="W240" s="68">
        <v>0.336225</v>
      </c>
      <c r="X240" s="68">
        <v>0.34963300000000003</v>
      </c>
      <c r="Y240" s="68">
        <v>0.36221900000000001</v>
      </c>
      <c r="Z240" s="68">
        <v>0.37422100000000003</v>
      </c>
      <c r="AA240" s="68">
        <v>0.38699</v>
      </c>
      <c r="AB240" s="68">
        <v>0.40100400000000003</v>
      </c>
      <c r="AC240" s="68">
        <v>0.41622900000000002</v>
      </c>
      <c r="AD240" s="68">
        <v>0.43035600000000002</v>
      </c>
      <c r="AE240" s="68">
        <v>0.44511099999999998</v>
      </c>
      <c r="AF240" s="68">
        <v>0.45713399999999998</v>
      </c>
      <c r="AG240" s="68">
        <v>0.47048400000000001</v>
      </c>
      <c r="AH240" s="68">
        <v>0.48236600000000002</v>
      </c>
      <c r="AI240" s="68">
        <v>0.494948</v>
      </c>
      <c r="AJ240" s="68">
        <v>0.50766100000000003</v>
      </c>
      <c r="AK240" s="69">
        <v>2.8358000000000001E-2</v>
      </c>
    </row>
    <row r="241" spans="1:37" ht="15" hidden="1" customHeight="1" x14ac:dyDescent="0.45">
      <c r="A241" s="25" t="s">
        <v>1022</v>
      </c>
      <c r="B241" s="67" t="s">
        <v>820</v>
      </c>
      <c r="C241" s="68">
        <v>0</v>
      </c>
      <c r="D241" s="68">
        <v>0.31173899999999999</v>
      </c>
      <c r="E241" s="68">
        <v>0.34287899999999999</v>
      </c>
      <c r="F241" s="68">
        <v>0.329289</v>
      </c>
      <c r="G241" s="68">
        <v>0.32243899999999998</v>
      </c>
      <c r="H241" s="68">
        <v>0.35601300000000002</v>
      </c>
      <c r="I241" s="68">
        <v>0.359209</v>
      </c>
      <c r="J241" s="68">
        <v>0.35632399999999997</v>
      </c>
      <c r="K241" s="68">
        <v>0.36176700000000001</v>
      </c>
      <c r="L241" s="68">
        <v>0.36965300000000001</v>
      </c>
      <c r="M241" s="68">
        <v>0.37661099999999997</v>
      </c>
      <c r="N241" s="68">
        <v>0.381579</v>
      </c>
      <c r="O241" s="68">
        <v>0.39017400000000002</v>
      </c>
      <c r="P241" s="68">
        <v>0.40330300000000002</v>
      </c>
      <c r="Q241" s="68">
        <v>0.416854</v>
      </c>
      <c r="R241" s="68">
        <v>0.43004300000000001</v>
      </c>
      <c r="S241" s="68">
        <v>0.44551099999999999</v>
      </c>
      <c r="T241" s="68">
        <v>0.46394200000000002</v>
      </c>
      <c r="U241" s="68">
        <v>0.47647299999999998</v>
      </c>
      <c r="V241" s="68">
        <v>0.48794100000000001</v>
      </c>
      <c r="W241" s="68">
        <v>0.50521000000000005</v>
      </c>
      <c r="X241" s="68">
        <v>0.52535699999999996</v>
      </c>
      <c r="Y241" s="68">
        <v>0.544269</v>
      </c>
      <c r="Z241" s="68">
        <v>0.562303</v>
      </c>
      <c r="AA241" s="68">
        <v>0.58148900000000003</v>
      </c>
      <c r="AB241" s="68">
        <v>0.60254700000000005</v>
      </c>
      <c r="AC241" s="68">
        <v>0.62542399999999998</v>
      </c>
      <c r="AD241" s="68">
        <v>0.64665099999999998</v>
      </c>
      <c r="AE241" s="68">
        <v>0.66882200000000003</v>
      </c>
      <c r="AF241" s="68">
        <v>0.68688700000000003</v>
      </c>
      <c r="AG241" s="68">
        <v>0.70694699999999999</v>
      </c>
      <c r="AH241" s="68">
        <v>0.72480100000000003</v>
      </c>
      <c r="AI241" s="68">
        <v>0.74370700000000001</v>
      </c>
      <c r="AJ241" s="68">
        <v>0.76280999999999999</v>
      </c>
      <c r="AK241" s="69">
        <v>2.8358000000000001E-2</v>
      </c>
    </row>
    <row r="242" spans="1:37" ht="15" hidden="1" customHeight="1" x14ac:dyDescent="0.45">
      <c r="A242" s="25" t="s">
        <v>1023</v>
      </c>
      <c r="B242" s="67" t="s">
        <v>846</v>
      </c>
      <c r="C242" s="68">
        <v>256.62713600000001</v>
      </c>
      <c r="D242" s="68">
        <v>277.90609699999999</v>
      </c>
      <c r="E242" s="68">
        <v>296.76364100000001</v>
      </c>
      <c r="F242" s="68">
        <v>276.70068400000002</v>
      </c>
      <c r="G242" s="68">
        <v>263.05297899999999</v>
      </c>
      <c r="H242" s="68">
        <v>281.98364299999997</v>
      </c>
      <c r="I242" s="68">
        <v>276.22811899999999</v>
      </c>
      <c r="J242" s="68">
        <v>266.02896099999998</v>
      </c>
      <c r="K242" s="68">
        <v>262.225616</v>
      </c>
      <c r="L242" s="68">
        <v>260.138214</v>
      </c>
      <c r="M242" s="68">
        <v>257.315155</v>
      </c>
      <c r="N242" s="68">
        <v>253.115768</v>
      </c>
      <c r="O242" s="68">
        <v>251.27882399999999</v>
      </c>
      <c r="P242" s="68">
        <v>252.169434</v>
      </c>
      <c r="Q242" s="68">
        <v>253.05038500000001</v>
      </c>
      <c r="R242" s="68">
        <v>253.45343</v>
      </c>
      <c r="S242" s="68">
        <v>254.92205799999999</v>
      </c>
      <c r="T242" s="68">
        <v>257.73648100000003</v>
      </c>
      <c r="U242" s="68">
        <v>256.98773199999999</v>
      </c>
      <c r="V242" s="68">
        <v>255.508118</v>
      </c>
      <c r="W242" s="68">
        <v>256.84570300000001</v>
      </c>
      <c r="X242" s="68">
        <v>259.308716</v>
      </c>
      <c r="Y242" s="68">
        <v>260.818939</v>
      </c>
      <c r="Z242" s="68">
        <v>261.61294600000002</v>
      </c>
      <c r="AA242" s="68">
        <v>262.65930200000003</v>
      </c>
      <c r="AB242" s="68">
        <v>264.24368299999998</v>
      </c>
      <c r="AC242" s="68">
        <v>266.28799400000003</v>
      </c>
      <c r="AD242" s="68">
        <v>267.30639600000001</v>
      </c>
      <c r="AE242" s="68">
        <v>268.41882299999997</v>
      </c>
      <c r="AF242" s="68">
        <v>267.63980099999998</v>
      </c>
      <c r="AG242" s="68">
        <v>267.43292200000002</v>
      </c>
      <c r="AH242" s="68">
        <v>266.20086700000002</v>
      </c>
      <c r="AI242" s="68">
        <v>265.188873</v>
      </c>
      <c r="AJ242" s="68">
        <v>264.078125</v>
      </c>
      <c r="AK242" s="69">
        <v>-1.5939999999999999E-3</v>
      </c>
    </row>
    <row r="243" spans="1:37" ht="15" hidden="1" customHeight="1" x14ac:dyDescent="0.35">
      <c r="A243" s="25" t="s">
        <v>1024</v>
      </c>
      <c r="B243" s="64" t="s">
        <v>1025</v>
      </c>
      <c r="C243" s="65">
        <v>633.417236</v>
      </c>
      <c r="D243" s="65">
        <v>683.58990500000004</v>
      </c>
      <c r="E243" s="65">
        <v>724.771118</v>
      </c>
      <c r="F243" s="65">
        <v>698.16375700000003</v>
      </c>
      <c r="G243" s="65">
        <v>680.92987100000005</v>
      </c>
      <c r="H243" s="65">
        <v>713.73236099999997</v>
      </c>
      <c r="I243" s="65">
        <v>710.41198699999995</v>
      </c>
      <c r="J243" s="65">
        <v>698.91326900000001</v>
      </c>
      <c r="K243" s="65">
        <v>698.27777100000003</v>
      </c>
      <c r="L243" s="65">
        <v>701.28448500000002</v>
      </c>
      <c r="M243" s="65">
        <v>703.13091999999995</v>
      </c>
      <c r="N243" s="65">
        <v>703.80853300000001</v>
      </c>
      <c r="O243" s="65">
        <v>708.18920900000001</v>
      </c>
      <c r="P243" s="65">
        <v>719.94030799999996</v>
      </c>
      <c r="Q243" s="65">
        <v>733.739868</v>
      </c>
      <c r="R243" s="65">
        <v>743.64123500000005</v>
      </c>
      <c r="S243" s="65">
        <v>756.69152799999995</v>
      </c>
      <c r="T243" s="65">
        <v>773.49713099999997</v>
      </c>
      <c r="U243" s="65">
        <v>781.82800299999997</v>
      </c>
      <c r="V243" s="65">
        <v>788.36889599999995</v>
      </c>
      <c r="W243" s="65">
        <v>801.58605999999997</v>
      </c>
      <c r="X243" s="65">
        <v>817.24054000000001</v>
      </c>
      <c r="Y243" s="65">
        <v>830.11914100000001</v>
      </c>
      <c r="Z243" s="65">
        <v>842.09051499999998</v>
      </c>
      <c r="AA243" s="65">
        <v>854.75677499999995</v>
      </c>
      <c r="AB243" s="65">
        <v>867.49981700000001</v>
      </c>
      <c r="AC243" s="65">
        <v>881.91564900000003</v>
      </c>
      <c r="AD243" s="65">
        <v>895.99823000000004</v>
      </c>
      <c r="AE243" s="65">
        <v>910.07122800000002</v>
      </c>
      <c r="AF243" s="65">
        <v>919.83416699999998</v>
      </c>
      <c r="AG243" s="65">
        <v>929.74670400000002</v>
      </c>
      <c r="AH243" s="65">
        <v>936.61749299999997</v>
      </c>
      <c r="AI243" s="65">
        <v>945.68072500000005</v>
      </c>
      <c r="AJ243" s="65">
        <v>953.93615699999998</v>
      </c>
      <c r="AK243" s="66">
        <v>1.0468E-2</v>
      </c>
    </row>
    <row r="244" spans="1:37" ht="15.75" hidden="1" customHeight="1" x14ac:dyDescent="0.35"/>
    <row r="245" spans="1:37" ht="15.75" hidden="1" customHeight="1" x14ac:dyDescent="0.35"/>
    <row r="246" spans="1:37" ht="15.75" hidden="1" customHeight="1" x14ac:dyDescent="0.35"/>
    <row r="247" spans="1:37" ht="15" hidden="1" customHeight="1" x14ac:dyDescent="0.35">
      <c r="B247" s="64" t="s">
        <v>1026</v>
      </c>
    </row>
    <row r="248" spans="1:37" ht="15" hidden="1" customHeight="1" x14ac:dyDescent="0.45">
      <c r="A248" s="25" t="s">
        <v>1027</v>
      </c>
      <c r="B248" s="67" t="s">
        <v>1028</v>
      </c>
      <c r="C248" s="71">
        <v>1787.5373540000001</v>
      </c>
      <c r="D248" s="71">
        <v>1788.736328</v>
      </c>
      <c r="E248" s="71">
        <v>1812.1239009999999</v>
      </c>
      <c r="F248" s="71">
        <v>1776.6970209999999</v>
      </c>
      <c r="G248" s="71">
        <v>1769.3908690000001</v>
      </c>
      <c r="H248" s="71">
        <v>1761.3310550000001</v>
      </c>
      <c r="I248" s="71">
        <v>1760.6547849999999</v>
      </c>
      <c r="J248" s="71">
        <v>1779.434814</v>
      </c>
      <c r="K248" s="71">
        <v>1793.866943</v>
      </c>
      <c r="L248" s="71">
        <v>1809.7041019999999</v>
      </c>
      <c r="M248" s="71">
        <v>1816.5014650000001</v>
      </c>
      <c r="N248" s="71">
        <v>1828.677124</v>
      </c>
      <c r="O248" s="71">
        <v>1865.317749</v>
      </c>
      <c r="P248" s="71">
        <v>1893.7076420000001</v>
      </c>
      <c r="Q248" s="71">
        <v>1898.4255370000001</v>
      </c>
      <c r="R248" s="71">
        <v>1901.764038</v>
      </c>
      <c r="S248" s="71">
        <v>1914.6235349999999</v>
      </c>
      <c r="T248" s="71">
        <v>1915.7353519999999</v>
      </c>
      <c r="U248" s="71">
        <v>1929.5085449999999</v>
      </c>
      <c r="V248" s="71">
        <v>1945.8416749999999</v>
      </c>
      <c r="W248" s="71">
        <v>1957.783813</v>
      </c>
      <c r="X248" s="71">
        <v>1973.637939</v>
      </c>
      <c r="Y248" s="71">
        <v>1989.2650149999999</v>
      </c>
      <c r="Z248" s="71">
        <v>2003.4233400000001</v>
      </c>
      <c r="AA248" s="71">
        <v>2016.8127440000001</v>
      </c>
      <c r="AB248" s="71">
        <v>2027.8079829999999</v>
      </c>
      <c r="AC248" s="71">
        <v>2037.517212</v>
      </c>
      <c r="AD248" s="71">
        <v>2052.54126</v>
      </c>
      <c r="AE248" s="71">
        <v>2069.3688959999999</v>
      </c>
      <c r="AF248" s="71">
        <v>2081.4025879999999</v>
      </c>
      <c r="AG248" s="71">
        <v>2096.3093260000001</v>
      </c>
      <c r="AH248" s="71">
        <v>2113.6645509999998</v>
      </c>
      <c r="AI248" s="71">
        <v>2130.516357</v>
      </c>
      <c r="AJ248" s="71">
        <v>2149.3510740000002</v>
      </c>
      <c r="AK248" s="69">
        <v>5.7559999999999998E-3</v>
      </c>
    </row>
    <row r="249" spans="1:37" ht="15" hidden="1" customHeight="1" x14ac:dyDescent="0.45">
      <c r="A249" s="25" t="s">
        <v>1029</v>
      </c>
      <c r="B249" s="67" t="s">
        <v>1030</v>
      </c>
      <c r="C249" s="68">
        <v>3.422345</v>
      </c>
      <c r="D249" s="68">
        <v>3.4445429999999999</v>
      </c>
      <c r="E249" s="68">
        <v>3.4668839999999999</v>
      </c>
      <c r="F249" s="68">
        <v>3.4893709999999998</v>
      </c>
      <c r="G249" s="68">
        <v>3.512003</v>
      </c>
      <c r="H249" s="68">
        <v>3.5347819999999999</v>
      </c>
      <c r="I249" s="68">
        <v>3.5577100000000002</v>
      </c>
      <c r="J249" s="68">
        <v>3.5807850000000001</v>
      </c>
      <c r="K249" s="68">
        <v>3.6040100000000002</v>
      </c>
      <c r="L249" s="68">
        <v>3.627386</v>
      </c>
      <c r="M249" s="68">
        <v>3.6509140000000002</v>
      </c>
      <c r="N249" s="68">
        <v>3.6745939999999999</v>
      </c>
      <c r="O249" s="68">
        <v>3.6984279999999998</v>
      </c>
      <c r="P249" s="68">
        <v>3.7224159999999999</v>
      </c>
      <c r="Q249" s="68">
        <v>3.7465600000000001</v>
      </c>
      <c r="R249" s="68">
        <v>3.7708599999999999</v>
      </c>
      <c r="S249" s="68">
        <v>3.795318</v>
      </c>
      <c r="T249" s="68">
        <v>3.8199350000000001</v>
      </c>
      <c r="U249" s="68">
        <v>3.8447119999999999</v>
      </c>
      <c r="V249" s="68">
        <v>3.8696489999999999</v>
      </c>
      <c r="W249" s="68">
        <v>3.8947479999999999</v>
      </c>
      <c r="X249" s="68">
        <v>3.9200089999999999</v>
      </c>
      <c r="Y249" s="68">
        <v>3.9454349999999998</v>
      </c>
      <c r="Z249" s="68">
        <v>3.971025</v>
      </c>
      <c r="AA249" s="68">
        <v>3.9967820000000001</v>
      </c>
      <c r="AB249" s="68">
        <v>4.0227050000000002</v>
      </c>
      <c r="AC249" s="68">
        <v>4.0487970000000004</v>
      </c>
      <c r="AD249" s="68">
        <v>4.0750580000000003</v>
      </c>
      <c r="AE249" s="68">
        <v>4.1014889999999999</v>
      </c>
      <c r="AF249" s="68">
        <v>4.1280910000000004</v>
      </c>
      <c r="AG249" s="68">
        <v>4.1548660000000002</v>
      </c>
      <c r="AH249" s="68">
        <v>4.1818150000000003</v>
      </c>
      <c r="AI249" s="68">
        <v>4.208939</v>
      </c>
      <c r="AJ249" s="68">
        <v>4.2362380000000002</v>
      </c>
      <c r="AK249" s="69">
        <v>6.4859999999999996E-3</v>
      </c>
    </row>
    <row r="250" spans="1:37" ht="15" hidden="1" customHeight="1" x14ac:dyDescent="0.35">
      <c r="B250" s="64" t="s">
        <v>1031</v>
      </c>
    </row>
    <row r="251" spans="1:37" ht="15" hidden="1" customHeight="1" x14ac:dyDescent="0.45">
      <c r="A251" s="25" t="s">
        <v>1032</v>
      </c>
      <c r="B251" s="67" t="s">
        <v>1033</v>
      </c>
      <c r="C251" s="68">
        <v>522.31347700000003</v>
      </c>
      <c r="D251" s="68">
        <v>519.29571499999997</v>
      </c>
      <c r="E251" s="68">
        <v>522.69519000000003</v>
      </c>
      <c r="F251" s="68">
        <v>508.62905899999998</v>
      </c>
      <c r="G251" s="68">
        <v>502.19607500000001</v>
      </c>
      <c r="H251" s="68">
        <v>495.09234600000002</v>
      </c>
      <c r="I251" s="68">
        <v>489.60803199999998</v>
      </c>
      <c r="J251" s="68">
        <v>489.01086400000003</v>
      </c>
      <c r="K251" s="68">
        <v>485.47164900000001</v>
      </c>
      <c r="L251" s="68">
        <v>480.60494999999997</v>
      </c>
      <c r="M251" s="68">
        <v>471.72384599999998</v>
      </c>
      <c r="N251" s="68">
        <v>462.72113000000002</v>
      </c>
      <c r="O251" s="68">
        <v>458.26724200000001</v>
      </c>
      <c r="P251" s="68">
        <v>451.69775399999997</v>
      </c>
      <c r="Q251" s="68">
        <v>439.62548800000002</v>
      </c>
      <c r="R251" s="68">
        <v>427.54873700000002</v>
      </c>
      <c r="S251" s="68">
        <v>417.86636399999998</v>
      </c>
      <c r="T251" s="68">
        <v>405.88204999999999</v>
      </c>
      <c r="U251" s="68">
        <v>396.84536700000001</v>
      </c>
      <c r="V251" s="68">
        <v>388.501282</v>
      </c>
      <c r="W251" s="68">
        <v>379.45471199999997</v>
      </c>
      <c r="X251" s="68">
        <v>371.34112499999998</v>
      </c>
      <c r="Y251" s="68">
        <v>363.33615099999997</v>
      </c>
      <c r="Z251" s="68">
        <v>355.22128300000003</v>
      </c>
      <c r="AA251" s="68">
        <v>347.13797</v>
      </c>
      <c r="AB251" s="68">
        <v>338.82363900000001</v>
      </c>
      <c r="AC251" s="68">
        <v>330.49014299999999</v>
      </c>
      <c r="AD251" s="68">
        <v>323.191101</v>
      </c>
      <c r="AE251" s="68">
        <v>316.312073</v>
      </c>
      <c r="AF251" s="68">
        <v>308.84759500000001</v>
      </c>
      <c r="AG251" s="68">
        <v>301.96307400000001</v>
      </c>
      <c r="AH251" s="68">
        <v>295.55944799999997</v>
      </c>
      <c r="AI251" s="68">
        <v>289.20376599999997</v>
      </c>
      <c r="AJ251" s="68">
        <v>283.22842400000002</v>
      </c>
      <c r="AK251" s="69">
        <v>-1.8766000000000001E-2</v>
      </c>
    </row>
    <row r="252" spans="1:37" ht="15" hidden="1" customHeight="1" x14ac:dyDescent="0.45">
      <c r="A252" s="25" t="s">
        <v>1034</v>
      </c>
      <c r="B252" s="67" t="s">
        <v>1035</v>
      </c>
      <c r="C252" s="68">
        <v>0</v>
      </c>
      <c r="D252" s="68">
        <v>0</v>
      </c>
      <c r="E252" s="68">
        <v>0</v>
      </c>
      <c r="F252" s="68">
        <v>0</v>
      </c>
      <c r="G252" s="68">
        <v>0</v>
      </c>
      <c r="H252" s="68">
        <v>0</v>
      </c>
      <c r="I252" s="68">
        <v>0</v>
      </c>
      <c r="J252" s="68">
        <v>0</v>
      </c>
      <c r="K252" s="68">
        <v>0</v>
      </c>
      <c r="L252" s="68">
        <v>0</v>
      </c>
      <c r="M252" s="68">
        <v>0</v>
      </c>
      <c r="N252" s="68">
        <v>0</v>
      </c>
      <c r="O252" s="68">
        <v>0</v>
      </c>
      <c r="P252" s="68">
        <v>0</v>
      </c>
      <c r="Q252" s="68">
        <v>0</v>
      </c>
      <c r="R252" s="68">
        <v>0</v>
      </c>
      <c r="S252" s="68">
        <v>0</v>
      </c>
      <c r="T252" s="68">
        <v>0</v>
      </c>
      <c r="U252" s="68">
        <v>0</v>
      </c>
      <c r="V252" s="68">
        <v>0</v>
      </c>
      <c r="W252" s="68">
        <v>0</v>
      </c>
      <c r="X252" s="68">
        <v>0</v>
      </c>
      <c r="Y252" s="68">
        <v>0</v>
      </c>
      <c r="Z252" s="68">
        <v>0</v>
      </c>
      <c r="AA252" s="68">
        <v>0</v>
      </c>
      <c r="AB252" s="68">
        <v>0</v>
      </c>
      <c r="AC252" s="68">
        <v>0</v>
      </c>
      <c r="AD252" s="68">
        <v>0</v>
      </c>
      <c r="AE252" s="68">
        <v>0</v>
      </c>
      <c r="AF252" s="68">
        <v>0</v>
      </c>
      <c r="AG252" s="68">
        <v>0</v>
      </c>
      <c r="AH252" s="68">
        <v>0</v>
      </c>
      <c r="AI252" s="68">
        <v>0</v>
      </c>
      <c r="AJ252" s="68">
        <v>0</v>
      </c>
      <c r="AK252" s="69" t="s">
        <v>552</v>
      </c>
    </row>
    <row r="253" spans="1:37" ht="15" hidden="1" customHeight="1" x14ac:dyDescent="0.45">
      <c r="A253" s="25" t="s">
        <v>1036</v>
      </c>
      <c r="B253" s="67" t="s">
        <v>1037</v>
      </c>
      <c r="C253" s="68">
        <v>0</v>
      </c>
      <c r="D253" s="68">
        <v>0</v>
      </c>
      <c r="E253" s="68">
        <v>0</v>
      </c>
      <c r="F253" s="68">
        <v>0</v>
      </c>
      <c r="G253" s="68">
        <v>0</v>
      </c>
      <c r="H253" s="68">
        <v>0</v>
      </c>
      <c r="I253" s="68">
        <v>0</v>
      </c>
      <c r="J253" s="68">
        <v>0</v>
      </c>
      <c r="K253" s="68">
        <v>0</v>
      </c>
      <c r="L253" s="68">
        <v>0</v>
      </c>
      <c r="M253" s="68">
        <v>0</v>
      </c>
      <c r="N253" s="68">
        <v>0</v>
      </c>
      <c r="O253" s="68">
        <v>0</v>
      </c>
      <c r="P253" s="68">
        <v>0</v>
      </c>
      <c r="Q253" s="68">
        <v>0</v>
      </c>
      <c r="R253" s="68">
        <v>0</v>
      </c>
      <c r="S253" s="68">
        <v>0</v>
      </c>
      <c r="T253" s="68">
        <v>0</v>
      </c>
      <c r="U253" s="68">
        <v>0</v>
      </c>
      <c r="V253" s="68">
        <v>0</v>
      </c>
      <c r="W253" s="68">
        <v>0</v>
      </c>
      <c r="X253" s="68">
        <v>0</v>
      </c>
      <c r="Y253" s="68">
        <v>0</v>
      </c>
      <c r="Z253" s="68">
        <v>0</v>
      </c>
      <c r="AA253" s="68">
        <v>0</v>
      </c>
      <c r="AB253" s="68">
        <v>0</v>
      </c>
      <c r="AC253" s="68">
        <v>0</v>
      </c>
      <c r="AD253" s="68">
        <v>0</v>
      </c>
      <c r="AE253" s="68">
        <v>0</v>
      </c>
      <c r="AF253" s="68">
        <v>0</v>
      </c>
      <c r="AG253" s="68">
        <v>0</v>
      </c>
      <c r="AH253" s="68">
        <v>0</v>
      </c>
      <c r="AI253" s="68">
        <v>0</v>
      </c>
      <c r="AJ253" s="68">
        <v>0</v>
      </c>
      <c r="AK253" s="69" t="s">
        <v>552</v>
      </c>
    </row>
    <row r="254" spans="1:37" ht="15" hidden="1" customHeight="1" x14ac:dyDescent="0.45">
      <c r="A254" s="25" t="s">
        <v>1038</v>
      </c>
      <c r="B254" s="67" t="s">
        <v>1039</v>
      </c>
      <c r="C254" s="68">
        <v>0</v>
      </c>
      <c r="D254" s="68">
        <v>0</v>
      </c>
      <c r="E254" s="68">
        <v>0</v>
      </c>
      <c r="F254" s="68">
        <v>0.544906</v>
      </c>
      <c r="G254" s="68">
        <v>1.6163510000000001</v>
      </c>
      <c r="H254" s="68">
        <v>3.1932480000000001</v>
      </c>
      <c r="I254" s="68">
        <v>5.2763299999999997</v>
      </c>
      <c r="J254" s="68">
        <v>7.9289610000000001</v>
      </c>
      <c r="K254" s="68">
        <v>12.270179000000001</v>
      </c>
      <c r="L254" s="68">
        <v>18.295300000000001</v>
      </c>
      <c r="M254" s="68">
        <v>25.823232999999998</v>
      </c>
      <c r="N254" s="68">
        <v>34.933044000000002</v>
      </c>
      <c r="O254" s="68">
        <v>46.087021</v>
      </c>
      <c r="P254" s="68">
        <v>57.033062000000001</v>
      </c>
      <c r="Q254" s="68">
        <v>67.086143000000007</v>
      </c>
      <c r="R254" s="68">
        <v>76.782882999999998</v>
      </c>
      <c r="S254" s="68">
        <v>86.603499999999997</v>
      </c>
      <c r="T254" s="68">
        <v>95.627898999999999</v>
      </c>
      <c r="U254" s="68">
        <v>105.015038</v>
      </c>
      <c r="V254" s="68">
        <v>114.345848</v>
      </c>
      <c r="W254" s="68">
        <v>123.218079</v>
      </c>
      <c r="X254" s="68">
        <v>132.13673399999999</v>
      </c>
      <c r="Y254" s="68">
        <v>140.85803200000001</v>
      </c>
      <c r="Z254" s="68">
        <v>149.28909300000001</v>
      </c>
      <c r="AA254" s="68">
        <v>157.47122200000001</v>
      </c>
      <c r="AB254" s="68">
        <v>165.26701399999999</v>
      </c>
      <c r="AC254" s="68">
        <v>172.750092</v>
      </c>
      <c r="AD254" s="68">
        <v>180.49288899999999</v>
      </c>
      <c r="AE254" s="68">
        <v>188.22886700000001</v>
      </c>
      <c r="AF254" s="68">
        <v>195.356979</v>
      </c>
      <c r="AG254" s="68">
        <v>202.58007799999999</v>
      </c>
      <c r="AH254" s="68">
        <v>209.882385</v>
      </c>
      <c r="AI254" s="68">
        <v>216.98468</v>
      </c>
      <c r="AJ254" s="68">
        <v>224.14416499999999</v>
      </c>
      <c r="AK254" s="69" t="s">
        <v>552</v>
      </c>
    </row>
    <row r="255" spans="1:37" ht="15.75" hidden="1" customHeight="1" x14ac:dyDescent="0.35"/>
    <row r="256" spans="1:37" ht="15" hidden="1" customHeight="1" x14ac:dyDescent="0.35">
      <c r="B256" s="64" t="s">
        <v>136</v>
      </c>
    </row>
    <row r="257" spans="1:37" ht="15" hidden="1" customHeight="1" x14ac:dyDescent="0.45">
      <c r="A257" s="25" t="s">
        <v>1040</v>
      </c>
      <c r="B257" s="67" t="s">
        <v>1041</v>
      </c>
      <c r="C257" s="71">
        <v>447.72595200000001</v>
      </c>
      <c r="D257" s="71">
        <v>444.52056900000002</v>
      </c>
      <c r="E257" s="71">
        <v>435.793274</v>
      </c>
      <c r="F257" s="71">
        <v>426.557434</v>
      </c>
      <c r="G257" s="71">
        <v>415.90875199999999</v>
      </c>
      <c r="H257" s="71">
        <v>407.28921500000001</v>
      </c>
      <c r="I257" s="71">
        <v>397.98156699999998</v>
      </c>
      <c r="J257" s="71">
        <v>387.66037</v>
      </c>
      <c r="K257" s="71">
        <v>377.813965</v>
      </c>
      <c r="L257" s="71">
        <v>368.69982900000002</v>
      </c>
      <c r="M257" s="71">
        <v>359.43420400000002</v>
      </c>
      <c r="N257" s="71">
        <v>349.288025</v>
      </c>
      <c r="O257" s="71">
        <v>339.07843000000003</v>
      </c>
      <c r="P257" s="71">
        <v>328.70654300000001</v>
      </c>
      <c r="Q257" s="71">
        <v>324.044037</v>
      </c>
      <c r="R257" s="71">
        <v>318.92053199999998</v>
      </c>
      <c r="S257" s="71">
        <v>314.17520100000002</v>
      </c>
      <c r="T257" s="71">
        <v>309.60534699999999</v>
      </c>
      <c r="U257" s="71">
        <v>305.29675300000002</v>
      </c>
      <c r="V257" s="71">
        <v>300.715576</v>
      </c>
      <c r="W257" s="71">
        <v>296.95437600000002</v>
      </c>
      <c r="X257" s="71">
        <v>292.93774400000001</v>
      </c>
      <c r="Y257" s="71">
        <v>288.72515900000002</v>
      </c>
      <c r="Z257" s="71">
        <v>284.264679</v>
      </c>
      <c r="AA257" s="71">
        <v>282.858948</v>
      </c>
      <c r="AB257" s="71">
        <v>281.43481400000002</v>
      </c>
      <c r="AC257" s="71">
        <v>279.57015999999999</v>
      </c>
      <c r="AD257" s="71">
        <v>278.13324</v>
      </c>
      <c r="AE257" s="71">
        <v>276.71731599999998</v>
      </c>
      <c r="AF257" s="71">
        <v>275.622589</v>
      </c>
      <c r="AG257" s="71">
        <v>274.33264200000002</v>
      </c>
      <c r="AH257" s="71">
        <v>273.42160000000001</v>
      </c>
      <c r="AI257" s="71">
        <v>271.81381199999998</v>
      </c>
      <c r="AJ257" s="71">
        <v>270.61059599999999</v>
      </c>
      <c r="AK257" s="69">
        <v>-1.5389999999999999E-2</v>
      </c>
    </row>
    <row r="258" spans="1:37" ht="15" hidden="1" customHeight="1" x14ac:dyDescent="0.45">
      <c r="A258" s="25" t="s">
        <v>1042</v>
      </c>
      <c r="B258" s="67" t="s">
        <v>1030</v>
      </c>
      <c r="C258" s="68">
        <v>4.756678</v>
      </c>
      <c r="D258" s="68">
        <v>4.7849370000000002</v>
      </c>
      <c r="E258" s="68">
        <v>4.8133650000000001</v>
      </c>
      <c r="F258" s="68">
        <v>4.8419600000000003</v>
      </c>
      <c r="G258" s="68">
        <v>4.8707260000000003</v>
      </c>
      <c r="H258" s="68">
        <v>4.8996630000000003</v>
      </c>
      <c r="I258" s="68">
        <v>4.9287720000000004</v>
      </c>
      <c r="J258" s="68">
        <v>4.9580539999999997</v>
      </c>
      <c r="K258" s="68">
        <v>4.9875090000000002</v>
      </c>
      <c r="L258" s="68">
        <v>5.0171400000000004</v>
      </c>
      <c r="M258" s="68">
        <v>5.0469470000000003</v>
      </c>
      <c r="N258" s="68">
        <v>5.0769310000000001</v>
      </c>
      <c r="O258" s="68">
        <v>5.1070919999999997</v>
      </c>
      <c r="P258" s="68">
        <v>5.1374339999999998</v>
      </c>
      <c r="Q258" s="68">
        <v>5.1679550000000001</v>
      </c>
      <c r="R258" s="68">
        <v>5.198658</v>
      </c>
      <c r="S258" s="68">
        <v>5.2295429999999996</v>
      </c>
      <c r="T258" s="68">
        <v>5.2606109999999999</v>
      </c>
      <c r="U258" s="68">
        <v>5.2918640000000003</v>
      </c>
      <c r="V258" s="68">
        <v>5.3233030000000001</v>
      </c>
      <c r="W258" s="68">
        <v>5.3549290000000003</v>
      </c>
      <c r="X258" s="68">
        <v>5.3867419999999999</v>
      </c>
      <c r="Y258" s="68">
        <v>5.4187450000000004</v>
      </c>
      <c r="Z258" s="68">
        <v>5.4509379999999998</v>
      </c>
      <c r="AA258" s="68">
        <v>5.4833220000000003</v>
      </c>
      <c r="AB258" s="68">
        <v>5.515898</v>
      </c>
      <c r="AC258" s="68">
        <v>5.548667</v>
      </c>
      <c r="AD258" s="68">
        <v>5.5816319999999999</v>
      </c>
      <c r="AE258" s="68">
        <v>5.6147919999999996</v>
      </c>
      <c r="AF258" s="68">
        <v>5.6481500000000002</v>
      </c>
      <c r="AG258" s="68">
        <v>5.681705</v>
      </c>
      <c r="AH258" s="68">
        <v>5.7154600000000002</v>
      </c>
      <c r="AI258" s="68">
        <v>5.7494160000000001</v>
      </c>
      <c r="AJ258" s="68">
        <v>5.7835729999999996</v>
      </c>
      <c r="AK258" s="69">
        <v>5.9410000000000001E-3</v>
      </c>
    </row>
    <row r="259" spans="1:37" ht="15" hidden="1" customHeight="1" x14ac:dyDescent="0.35">
      <c r="B259" s="64" t="s">
        <v>1031</v>
      </c>
    </row>
    <row r="260" spans="1:37" ht="15" hidden="1" customHeight="1" x14ac:dyDescent="0.45">
      <c r="A260" s="25" t="s">
        <v>1043</v>
      </c>
      <c r="B260" s="67" t="s">
        <v>1033</v>
      </c>
      <c r="C260" s="68">
        <v>91.653205999999997</v>
      </c>
      <c r="D260" s="68">
        <v>90.538925000000006</v>
      </c>
      <c r="E260" s="68">
        <v>88.023674</v>
      </c>
      <c r="F260" s="68">
        <v>85.752135999999993</v>
      </c>
      <c r="G260" s="68">
        <v>83.230179000000007</v>
      </c>
      <c r="H260" s="68">
        <v>81.042968999999999</v>
      </c>
      <c r="I260" s="68">
        <v>78.741394</v>
      </c>
      <c r="J260" s="68">
        <v>76.263205999999997</v>
      </c>
      <c r="K260" s="68">
        <v>73.903214000000006</v>
      </c>
      <c r="L260" s="68">
        <v>71.708343999999997</v>
      </c>
      <c r="M260" s="68">
        <v>69.507537999999997</v>
      </c>
      <c r="N260" s="68">
        <v>67.160042000000004</v>
      </c>
      <c r="O260" s="68">
        <v>64.824843999999999</v>
      </c>
      <c r="P260" s="68">
        <v>62.484051000000001</v>
      </c>
      <c r="Q260" s="68">
        <v>61.247570000000003</v>
      </c>
      <c r="R260" s="68">
        <v>59.936171999999999</v>
      </c>
      <c r="S260" s="68">
        <v>58.708778000000002</v>
      </c>
      <c r="T260" s="68">
        <v>57.525630999999997</v>
      </c>
      <c r="U260" s="68">
        <v>56.401947</v>
      </c>
      <c r="V260" s="68">
        <v>55.237507000000001</v>
      </c>
      <c r="W260" s="68">
        <v>54.235290999999997</v>
      </c>
      <c r="X260" s="68">
        <v>53.197944999999997</v>
      </c>
      <c r="Y260" s="68">
        <v>52.136215</v>
      </c>
      <c r="Z260" s="68">
        <v>51.012058000000003</v>
      </c>
      <c r="AA260" s="68">
        <v>50.399712000000001</v>
      </c>
      <c r="AB260" s="68">
        <v>49.786071999999997</v>
      </c>
      <c r="AC260" s="68">
        <v>49.096877999999997</v>
      </c>
      <c r="AD260" s="68">
        <v>48.484997</v>
      </c>
      <c r="AE260" s="68">
        <v>47.878188999999999</v>
      </c>
      <c r="AF260" s="68">
        <v>47.327674999999999</v>
      </c>
      <c r="AG260" s="68">
        <v>46.743977000000001</v>
      </c>
      <c r="AH260" s="68">
        <v>46.224663</v>
      </c>
      <c r="AI260" s="68">
        <v>45.587563000000003</v>
      </c>
      <c r="AJ260" s="68">
        <v>45.018428999999998</v>
      </c>
      <c r="AK260" s="69">
        <v>-2.1597999999999999E-2</v>
      </c>
    </row>
    <row r="261" spans="1:37" ht="15" hidden="1" customHeight="1" x14ac:dyDescent="0.45">
      <c r="A261" s="25" t="s">
        <v>1044</v>
      </c>
      <c r="B261" s="67" t="s">
        <v>1035</v>
      </c>
      <c r="C261" s="68">
        <v>2.5443410000000002</v>
      </c>
      <c r="D261" s="68">
        <v>2.271792</v>
      </c>
      <c r="E261" s="68">
        <v>2.8706550000000002</v>
      </c>
      <c r="F261" s="68">
        <v>2.3861240000000001</v>
      </c>
      <c r="G261" s="68">
        <v>1.9438960000000001</v>
      </c>
      <c r="H261" s="68">
        <v>1.809858</v>
      </c>
      <c r="I261" s="68">
        <v>1.6794629999999999</v>
      </c>
      <c r="J261" s="68">
        <v>1.553509</v>
      </c>
      <c r="K261" s="68">
        <v>1.4358820000000001</v>
      </c>
      <c r="L261" s="68">
        <v>1.3331900000000001</v>
      </c>
      <c r="M261" s="68">
        <v>1.2310399999999999</v>
      </c>
      <c r="N261" s="68">
        <v>1.131057</v>
      </c>
      <c r="O261" s="68">
        <v>1.0357799999999999</v>
      </c>
      <c r="P261" s="68">
        <v>0.94113199999999997</v>
      </c>
      <c r="Q261" s="68">
        <v>0.86363000000000001</v>
      </c>
      <c r="R261" s="68">
        <v>0.78897600000000001</v>
      </c>
      <c r="S261" s="68">
        <v>0.71611899999999995</v>
      </c>
      <c r="T261" s="68">
        <v>0.64781699999999998</v>
      </c>
      <c r="U261" s="68">
        <v>0.58395200000000003</v>
      </c>
      <c r="V261" s="68">
        <v>0.52879500000000002</v>
      </c>
      <c r="W261" s="68">
        <v>0.47258699999999998</v>
      </c>
      <c r="X261" s="68">
        <v>0.41093299999999999</v>
      </c>
      <c r="Y261" s="68">
        <v>0.347049</v>
      </c>
      <c r="Z261" s="68">
        <v>0.29088999999999998</v>
      </c>
      <c r="AA261" s="68">
        <v>0.28772700000000001</v>
      </c>
      <c r="AB261" s="68">
        <v>0.28458099999999997</v>
      </c>
      <c r="AC261" s="68">
        <v>0.28101199999999998</v>
      </c>
      <c r="AD261" s="68">
        <v>0.27790500000000001</v>
      </c>
      <c r="AE261" s="68">
        <v>0.27484199999999998</v>
      </c>
      <c r="AF261" s="68">
        <v>0.27213900000000002</v>
      </c>
      <c r="AG261" s="68">
        <v>0.269256</v>
      </c>
      <c r="AH261" s="68">
        <v>0.26677299999999998</v>
      </c>
      <c r="AI261" s="68">
        <v>0.26362200000000002</v>
      </c>
      <c r="AJ261" s="68">
        <v>0.26089600000000002</v>
      </c>
      <c r="AK261" s="69">
        <v>-6.5394999999999995E-2</v>
      </c>
    </row>
    <row r="262" spans="1:37" ht="15" hidden="1" customHeight="1" x14ac:dyDescent="0.45">
      <c r="A262" s="25" t="s">
        <v>1045</v>
      </c>
      <c r="B262" s="67" t="s">
        <v>1037</v>
      </c>
      <c r="C262" s="68">
        <v>0</v>
      </c>
      <c r="D262" s="68">
        <v>0</v>
      </c>
      <c r="E262" s="68">
        <v>0</v>
      </c>
      <c r="F262" s="68">
        <v>0</v>
      </c>
      <c r="G262" s="68">
        <v>0</v>
      </c>
      <c r="H262" s="68">
        <v>0</v>
      </c>
      <c r="I262" s="68">
        <v>0</v>
      </c>
      <c r="J262" s="68">
        <v>0</v>
      </c>
      <c r="K262" s="68">
        <v>0</v>
      </c>
      <c r="L262" s="68">
        <v>0</v>
      </c>
      <c r="M262" s="68">
        <v>0</v>
      </c>
      <c r="N262" s="68">
        <v>0</v>
      </c>
      <c r="O262" s="68">
        <v>0</v>
      </c>
      <c r="P262" s="68">
        <v>0</v>
      </c>
      <c r="Q262" s="68">
        <v>0</v>
      </c>
      <c r="R262" s="68">
        <v>0</v>
      </c>
      <c r="S262" s="68">
        <v>0</v>
      </c>
      <c r="T262" s="68">
        <v>0</v>
      </c>
      <c r="U262" s="68">
        <v>0</v>
      </c>
      <c r="V262" s="68">
        <v>0</v>
      </c>
      <c r="W262" s="68">
        <v>0</v>
      </c>
      <c r="X262" s="68">
        <v>0</v>
      </c>
      <c r="Y262" s="68">
        <v>0</v>
      </c>
      <c r="Z262" s="68">
        <v>0</v>
      </c>
      <c r="AA262" s="68">
        <v>0</v>
      </c>
      <c r="AB262" s="68">
        <v>0</v>
      </c>
      <c r="AC262" s="68">
        <v>0</v>
      </c>
      <c r="AD262" s="68">
        <v>0</v>
      </c>
      <c r="AE262" s="68">
        <v>0</v>
      </c>
      <c r="AF262" s="68">
        <v>0</v>
      </c>
      <c r="AG262" s="68">
        <v>0</v>
      </c>
      <c r="AH262" s="68">
        <v>0</v>
      </c>
      <c r="AI262" s="68">
        <v>0</v>
      </c>
      <c r="AJ262" s="68">
        <v>0</v>
      </c>
      <c r="AK262" s="69" t="s">
        <v>552</v>
      </c>
    </row>
    <row r="263" spans="1:37" ht="15" hidden="1" customHeight="1" x14ac:dyDescent="0.45">
      <c r="A263" s="25" t="s">
        <v>1046</v>
      </c>
      <c r="B263" s="67" t="s">
        <v>1039</v>
      </c>
      <c r="C263" s="68">
        <v>0.30710300000000001</v>
      </c>
      <c r="D263" s="68">
        <v>0.365315</v>
      </c>
      <c r="E263" s="68">
        <v>0.416356</v>
      </c>
      <c r="F263" s="68">
        <v>0.46239799999999998</v>
      </c>
      <c r="G263" s="68">
        <v>0.50262099999999998</v>
      </c>
      <c r="H263" s="68">
        <v>0.54025599999999996</v>
      </c>
      <c r="I263" s="68">
        <v>0.57334200000000002</v>
      </c>
      <c r="J263" s="68">
        <v>0.60007500000000003</v>
      </c>
      <c r="K263" s="68">
        <v>0.62419500000000006</v>
      </c>
      <c r="L263" s="68">
        <v>0.64247299999999996</v>
      </c>
      <c r="M263" s="68">
        <v>0.66039300000000001</v>
      </c>
      <c r="N263" s="68">
        <v>0.67395499999999997</v>
      </c>
      <c r="O263" s="68">
        <v>0.68490799999999996</v>
      </c>
      <c r="P263" s="68">
        <v>0.69536299999999995</v>
      </c>
      <c r="Q263" s="68">
        <v>0.71782500000000005</v>
      </c>
      <c r="R263" s="68">
        <v>0.73700100000000002</v>
      </c>
      <c r="S263" s="68">
        <v>0.75680400000000003</v>
      </c>
      <c r="T263" s="68">
        <v>0.77471900000000005</v>
      </c>
      <c r="U263" s="68">
        <v>0.79109499999999999</v>
      </c>
      <c r="V263" s="68">
        <v>0.80128299999999997</v>
      </c>
      <c r="W263" s="68">
        <v>0.81547199999999997</v>
      </c>
      <c r="X263" s="68">
        <v>0.83228800000000003</v>
      </c>
      <c r="Y263" s="68">
        <v>0.84999199999999997</v>
      </c>
      <c r="Z263" s="68">
        <v>0.88909300000000002</v>
      </c>
      <c r="AA263" s="68">
        <v>0.93970299999999995</v>
      </c>
      <c r="AB263" s="68">
        <v>0.99310500000000002</v>
      </c>
      <c r="AC263" s="68">
        <v>1.0478639999999999</v>
      </c>
      <c r="AD263" s="68">
        <v>1.1072960000000001</v>
      </c>
      <c r="AE263" s="68">
        <v>1.170156</v>
      </c>
      <c r="AF263" s="68">
        <v>1.237994</v>
      </c>
      <c r="AG263" s="68">
        <v>1.308813</v>
      </c>
      <c r="AH263" s="68">
        <v>1.385572</v>
      </c>
      <c r="AI263" s="68">
        <v>1.4630669999999999</v>
      </c>
      <c r="AJ263" s="68">
        <v>1.5471550000000001</v>
      </c>
      <c r="AK263" s="69">
        <v>4.6138999999999999E-2</v>
      </c>
    </row>
    <row r="264" spans="1:37" ht="15.75" hidden="1" customHeight="1" x14ac:dyDescent="0.35"/>
    <row r="265" spans="1:37" ht="15" hidden="1" customHeight="1" x14ac:dyDescent="0.35">
      <c r="B265" s="64" t="s">
        <v>1047</v>
      </c>
    </row>
    <row r="266" spans="1:37" ht="15" hidden="1" customHeight="1" x14ac:dyDescent="0.45">
      <c r="A266" s="25" t="s">
        <v>1048</v>
      </c>
      <c r="B266" s="67" t="s">
        <v>1049</v>
      </c>
      <c r="C266" s="71">
        <v>3961.7465820000002</v>
      </c>
      <c r="D266" s="71">
        <v>4206.1987300000001</v>
      </c>
      <c r="E266" s="71">
        <v>4467.1489259999998</v>
      </c>
      <c r="F266" s="71">
        <v>4792.2685549999997</v>
      </c>
      <c r="G266" s="71">
        <v>4979.6401370000003</v>
      </c>
      <c r="H266" s="71">
        <v>5152.9335940000001</v>
      </c>
      <c r="I266" s="71">
        <v>5324.8940430000002</v>
      </c>
      <c r="J266" s="71">
        <v>5475.6640619999998</v>
      </c>
      <c r="K266" s="71">
        <v>5626.1142579999996</v>
      </c>
      <c r="L266" s="71">
        <v>5748.888672</v>
      </c>
      <c r="M266" s="71">
        <v>5874.0839839999999</v>
      </c>
      <c r="N266" s="71">
        <v>6037.0810549999997</v>
      </c>
      <c r="O266" s="71">
        <v>6211.6572269999997</v>
      </c>
      <c r="P266" s="71">
        <v>6403.2597660000001</v>
      </c>
      <c r="Q266" s="71">
        <v>6597.2773440000001</v>
      </c>
      <c r="R266" s="71">
        <v>6793.4570309999999</v>
      </c>
      <c r="S266" s="71">
        <v>6999.2333980000003</v>
      </c>
      <c r="T266" s="71">
        <v>7218.919922</v>
      </c>
      <c r="U266" s="71">
        <v>7430.3408200000003</v>
      </c>
      <c r="V266" s="71">
        <v>7650.001953</v>
      </c>
      <c r="W266" s="71">
        <v>7881.9653319999998</v>
      </c>
      <c r="X266" s="71">
        <v>8121.2900390000004</v>
      </c>
      <c r="Y266" s="71">
        <v>8363.0585940000001</v>
      </c>
      <c r="Z266" s="71">
        <v>8619.2246090000008</v>
      </c>
      <c r="AA266" s="71">
        <v>8881.0361329999996</v>
      </c>
      <c r="AB266" s="71">
        <v>9108.7763670000004</v>
      </c>
      <c r="AC266" s="71">
        <v>9428</v>
      </c>
      <c r="AD266" s="71">
        <v>9678.1386719999991</v>
      </c>
      <c r="AE266" s="71">
        <v>10013.517578000001</v>
      </c>
      <c r="AF266" s="71">
        <v>10264.605469</v>
      </c>
      <c r="AG266" s="71">
        <v>10560.549805000001</v>
      </c>
      <c r="AH266" s="71">
        <v>10849.081055000001</v>
      </c>
      <c r="AI266" s="71">
        <v>11156.761719</v>
      </c>
      <c r="AJ266" s="71">
        <v>11484.837890999999</v>
      </c>
      <c r="AK266" s="69">
        <v>3.1888E-2</v>
      </c>
    </row>
    <row r="267" spans="1:37" ht="15" hidden="1" customHeight="1" x14ac:dyDescent="0.45">
      <c r="A267" s="25" t="s">
        <v>1050</v>
      </c>
      <c r="B267" s="67" t="s">
        <v>1051</v>
      </c>
      <c r="C267" s="71">
        <v>1512.275269</v>
      </c>
      <c r="D267" s="71">
        <v>1617.0107419999999</v>
      </c>
      <c r="E267" s="71">
        <v>1709.778198</v>
      </c>
      <c r="F267" s="71">
        <v>1815.3461910000001</v>
      </c>
      <c r="G267" s="71">
        <v>1870.465698</v>
      </c>
      <c r="H267" s="71">
        <v>1937.9582519999999</v>
      </c>
      <c r="I267" s="71">
        <v>2018.8992920000001</v>
      </c>
      <c r="J267" s="71">
        <v>2099.4401859999998</v>
      </c>
      <c r="K267" s="71">
        <v>2179.4201659999999</v>
      </c>
      <c r="L267" s="71">
        <v>2250.0844729999999</v>
      </c>
      <c r="M267" s="71">
        <v>2317.2595209999999</v>
      </c>
      <c r="N267" s="71">
        <v>2395.544922</v>
      </c>
      <c r="O267" s="71">
        <v>2478.7553710000002</v>
      </c>
      <c r="P267" s="71">
        <v>2573.9536130000001</v>
      </c>
      <c r="Q267" s="71">
        <v>2671.6276859999998</v>
      </c>
      <c r="R267" s="71">
        <v>2770.6215820000002</v>
      </c>
      <c r="S267" s="71">
        <v>2876.6530760000001</v>
      </c>
      <c r="T267" s="71">
        <v>2983.858154</v>
      </c>
      <c r="U267" s="71">
        <v>3091.899414</v>
      </c>
      <c r="V267" s="71">
        <v>3206.188232</v>
      </c>
      <c r="W267" s="71">
        <v>3324.4316410000001</v>
      </c>
      <c r="X267" s="71">
        <v>3445.476807</v>
      </c>
      <c r="Y267" s="71">
        <v>3567.342529</v>
      </c>
      <c r="Z267" s="71">
        <v>3695.8942870000001</v>
      </c>
      <c r="AA267" s="71">
        <v>3824.3884280000002</v>
      </c>
      <c r="AB267" s="71">
        <v>3937.6083979999999</v>
      </c>
      <c r="AC267" s="71">
        <v>4086.4135740000002</v>
      </c>
      <c r="AD267" s="71">
        <v>4209.2954099999997</v>
      </c>
      <c r="AE267" s="71">
        <v>4364.3007809999999</v>
      </c>
      <c r="AF267" s="71">
        <v>4487.3515619999998</v>
      </c>
      <c r="AG267" s="71">
        <v>4627.2036129999997</v>
      </c>
      <c r="AH267" s="71">
        <v>4770.623047</v>
      </c>
      <c r="AI267" s="71">
        <v>4911.3442379999997</v>
      </c>
      <c r="AJ267" s="71">
        <v>5056.6450199999999</v>
      </c>
      <c r="AK267" s="69">
        <v>3.6270999999999998E-2</v>
      </c>
    </row>
    <row r="268" spans="1:37" ht="15" hidden="1" customHeight="1" x14ac:dyDescent="0.45">
      <c r="A268" s="25" t="s">
        <v>1052</v>
      </c>
      <c r="B268" s="67" t="s">
        <v>1053</v>
      </c>
      <c r="C268" s="71">
        <v>2449.4711910000001</v>
      </c>
      <c r="D268" s="71">
        <v>2589.1879880000001</v>
      </c>
      <c r="E268" s="71">
        <v>2757.3708499999998</v>
      </c>
      <c r="F268" s="71">
        <v>2976.9221189999998</v>
      </c>
      <c r="G268" s="71">
        <v>3109.1743160000001</v>
      </c>
      <c r="H268" s="71">
        <v>3214.9750979999999</v>
      </c>
      <c r="I268" s="71">
        <v>3305.9946289999998</v>
      </c>
      <c r="J268" s="71">
        <v>3376.2241210000002</v>
      </c>
      <c r="K268" s="71">
        <v>3446.6938479999999</v>
      </c>
      <c r="L268" s="71">
        <v>3498.804443</v>
      </c>
      <c r="M268" s="71">
        <v>3556.8247070000002</v>
      </c>
      <c r="N268" s="71">
        <v>3641.5363769999999</v>
      </c>
      <c r="O268" s="71">
        <v>3732.9018550000001</v>
      </c>
      <c r="P268" s="71">
        <v>3829.3063959999999</v>
      </c>
      <c r="Q268" s="71">
        <v>3925.6499020000001</v>
      </c>
      <c r="R268" s="71">
        <v>4022.8354490000002</v>
      </c>
      <c r="S268" s="71">
        <v>4122.5805659999996</v>
      </c>
      <c r="T268" s="71">
        <v>4235.0615230000003</v>
      </c>
      <c r="U268" s="71">
        <v>4338.4414059999999</v>
      </c>
      <c r="V268" s="71">
        <v>4443.8134769999997</v>
      </c>
      <c r="W268" s="71">
        <v>4557.5336909999996</v>
      </c>
      <c r="X268" s="71">
        <v>4675.8134769999997</v>
      </c>
      <c r="Y268" s="71">
        <v>4795.7158200000003</v>
      </c>
      <c r="Z268" s="71">
        <v>4923.330078</v>
      </c>
      <c r="AA268" s="71">
        <v>5056.6474609999996</v>
      </c>
      <c r="AB268" s="71">
        <v>5171.1679690000001</v>
      </c>
      <c r="AC268" s="71">
        <v>5341.5859380000002</v>
      </c>
      <c r="AD268" s="71">
        <v>5468.8432620000003</v>
      </c>
      <c r="AE268" s="71">
        <v>5649.2172849999997</v>
      </c>
      <c r="AF268" s="71">
        <v>5777.2534180000002</v>
      </c>
      <c r="AG268" s="71">
        <v>5933.3461909999996</v>
      </c>
      <c r="AH268" s="71">
        <v>6078.4580079999996</v>
      </c>
      <c r="AI268" s="71">
        <v>6245.4179690000001</v>
      </c>
      <c r="AJ268" s="71">
        <v>6428.1933589999999</v>
      </c>
      <c r="AK268" s="69">
        <v>2.8825E-2</v>
      </c>
    </row>
    <row r="269" spans="1:37" ht="15" hidden="1" customHeight="1" x14ac:dyDescent="0.35">
      <c r="B269" s="64" t="s">
        <v>1031</v>
      </c>
    </row>
    <row r="270" spans="1:37" ht="15" hidden="1" customHeight="1" x14ac:dyDescent="0.45">
      <c r="A270" s="25" t="s">
        <v>1054</v>
      </c>
      <c r="B270" s="67" t="s">
        <v>1033</v>
      </c>
      <c r="C270" s="68">
        <v>285.263306</v>
      </c>
      <c r="D270" s="68">
        <v>284.82601899999997</v>
      </c>
      <c r="E270" s="68">
        <v>373.96890300000001</v>
      </c>
      <c r="F270" s="68">
        <v>494.09884599999998</v>
      </c>
      <c r="G270" s="68">
        <v>391.50769000000003</v>
      </c>
      <c r="H270" s="68">
        <v>314.95715300000001</v>
      </c>
      <c r="I270" s="68">
        <v>296.20208700000001</v>
      </c>
      <c r="J270" s="68">
        <v>285.24069200000002</v>
      </c>
      <c r="K270" s="68">
        <v>278.031769</v>
      </c>
      <c r="L270" s="68">
        <v>281.650757</v>
      </c>
      <c r="M270" s="68">
        <v>280.631348</v>
      </c>
      <c r="N270" s="68">
        <v>281.71130399999998</v>
      </c>
      <c r="O270" s="68">
        <v>280.30639600000001</v>
      </c>
      <c r="P270" s="68">
        <v>288.04791299999999</v>
      </c>
      <c r="Q270" s="68">
        <v>286.99865699999998</v>
      </c>
      <c r="R270" s="68">
        <v>286.33151199999998</v>
      </c>
      <c r="S270" s="68">
        <v>286.49920700000001</v>
      </c>
      <c r="T270" s="68">
        <v>287.07067899999998</v>
      </c>
      <c r="U270" s="68">
        <v>301.24890099999999</v>
      </c>
      <c r="V270" s="68">
        <v>300.15228300000001</v>
      </c>
      <c r="W270" s="68">
        <v>303.86437999999998</v>
      </c>
      <c r="X270" s="68">
        <v>303.56253099999998</v>
      </c>
      <c r="Y270" s="68">
        <v>302.87805200000003</v>
      </c>
      <c r="Z270" s="68">
        <v>303.27157599999998</v>
      </c>
      <c r="AA270" s="68">
        <v>303.63647500000002</v>
      </c>
      <c r="AB270" s="68">
        <v>303.445312</v>
      </c>
      <c r="AC270" s="68">
        <v>298.36987299999998</v>
      </c>
      <c r="AD270" s="68">
        <v>307.66924999999998</v>
      </c>
      <c r="AE270" s="68">
        <v>309.144409</v>
      </c>
      <c r="AF270" s="68">
        <v>315.045593</v>
      </c>
      <c r="AG270" s="68">
        <v>317.74377399999997</v>
      </c>
      <c r="AH270" s="68">
        <v>321.20062300000001</v>
      </c>
      <c r="AI270" s="68">
        <v>323.933899</v>
      </c>
      <c r="AJ270" s="68">
        <v>326.75662199999999</v>
      </c>
      <c r="AK270" s="69">
        <v>4.3010000000000001E-3</v>
      </c>
    </row>
    <row r="271" spans="1:37" ht="15" hidden="1" customHeight="1" x14ac:dyDescent="0.45">
      <c r="A271" s="25" t="s">
        <v>1055</v>
      </c>
      <c r="B271" s="67" t="s">
        <v>1035</v>
      </c>
      <c r="C271" s="68">
        <v>674.88354500000003</v>
      </c>
      <c r="D271" s="68">
        <v>625.86169400000006</v>
      </c>
      <c r="E271" s="68">
        <v>652.02740500000004</v>
      </c>
      <c r="F271" s="68">
        <v>349.82702599999999</v>
      </c>
      <c r="G271" s="68">
        <v>422.30859400000003</v>
      </c>
      <c r="H271" s="68">
        <v>564.66162099999997</v>
      </c>
      <c r="I271" s="68">
        <v>591.87237500000003</v>
      </c>
      <c r="J271" s="68">
        <v>605.63671899999997</v>
      </c>
      <c r="K271" s="68">
        <v>618.08343500000001</v>
      </c>
      <c r="L271" s="68">
        <v>607.13555899999994</v>
      </c>
      <c r="M271" s="68">
        <v>597.92907700000001</v>
      </c>
      <c r="N271" s="68">
        <v>592.59442100000001</v>
      </c>
      <c r="O271" s="68">
        <v>596.05401600000005</v>
      </c>
      <c r="P271" s="68">
        <v>575.94140600000003</v>
      </c>
      <c r="Q271" s="68">
        <v>572.93042000000003</v>
      </c>
      <c r="R271" s="68">
        <v>571.26422100000002</v>
      </c>
      <c r="S271" s="68">
        <v>570.04894999999999</v>
      </c>
      <c r="T271" s="68">
        <v>566.61694299999999</v>
      </c>
      <c r="U271" s="68">
        <v>530.089111</v>
      </c>
      <c r="V271" s="68">
        <v>527.55548099999999</v>
      </c>
      <c r="W271" s="68">
        <v>518.73828100000003</v>
      </c>
      <c r="X271" s="68">
        <v>516.01593000000003</v>
      </c>
      <c r="Y271" s="68">
        <v>513.54736300000002</v>
      </c>
      <c r="Z271" s="68">
        <v>511.546967</v>
      </c>
      <c r="AA271" s="68">
        <v>508.67346199999997</v>
      </c>
      <c r="AB271" s="68">
        <v>503.50537100000003</v>
      </c>
      <c r="AC271" s="68">
        <v>519.27526899999998</v>
      </c>
      <c r="AD271" s="68">
        <v>502.11007699999999</v>
      </c>
      <c r="AE271" s="68">
        <v>501.87503099999998</v>
      </c>
      <c r="AF271" s="68">
        <v>492.98715199999998</v>
      </c>
      <c r="AG271" s="68">
        <v>492.03060900000003</v>
      </c>
      <c r="AH271" s="68">
        <v>491.98278800000003</v>
      </c>
      <c r="AI271" s="68">
        <v>493.63382000000001</v>
      </c>
      <c r="AJ271" s="68">
        <v>492.72683699999999</v>
      </c>
      <c r="AK271" s="69">
        <v>-7.4460000000000004E-3</v>
      </c>
    </row>
    <row r="272" spans="1:37" ht="15" hidden="1" customHeight="1" x14ac:dyDescent="0.45">
      <c r="A272" s="25" t="s">
        <v>1056</v>
      </c>
      <c r="B272" s="67" t="s">
        <v>1037</v>
      </c>
      <c r="C272" s="68">
        <v>0</v>
      </c>
      <c r="D272" s="68">
        <v>0</v>
      </c>
      <c r="E272" s="68">
        <v>0</v>
      </c>
      <c r="F272" s="68">
        <v>0</v>
      </c>
      <c r="G272" s="68">
        <v>0</v>
      </c>
      <c r="H272" s="68">
        <v>0</v>
      </c>
      <c r="I272" s="68">
        <v>0</v>
      </c>
      <c r="J272" s="68">
        <v>0</v>
      </c>
      <c r="K272" s="68">
        <v>0</v>
      </c>
      <c r="L272" s="68">
        <v>0</v>
      </c>
      <c r="M272" s="68">
        <v>0</v>
      </c>
      <c r="N272" s="68">
        <v>0</v>
      </c>
      <c r="O272" s="68">
        <v>0</v>
      </c>
      <c r="P272" s="68">
        <v>0</v>
      </c>
      <c r="Q272" s="68">
        <v>0</v>
      </c>
      <c r="R272" s="68">
        <v>0</v>
      </c>
      <c r="S272" s="68">
        <v>0</v>
      </c>
      <c r="T272" s="68">
        <v>0</v>
      </c>
      <c r="U272" s="68">
        <v>0</v>
      </c>
      <c r="V272" s="68">
        <v>0</v>
      </c>
      <c r="W272" s="68">
        <v>0</v>
      </c>
      <c r="X272" s="68">
        <v>0</v>
      </c>
      <c r="Y272" s="68">
        <v>0</v>
      </c>
      <c r="Z272" s="68">
        <v>0</v>
      </c>
      <c r="AA272" s="68">
        <v>0</v>
      </c>
      <c r="AB272" s="68">
        <v>0</v>
      </c>
      <c r="AC272" s="68">
        <v>0</v>
      </c>
      <c r="AD272" s="68">
        <v>0</v>
      </c>
      <c r="AE272" s="68">
        <v>0</v>
      </c>
      <c r="AF272" s="68">
        <v>0</v>
      </c>
      <c r="AG272" s="68">
        <v>0</v>
      </c>
      <c r="AH272" s="68">
        <v>0</v>
      </c>
      <c r="AI272" s="68">
        <v>0</v>
      </c>
      <c r="AJ272" s="68">
        <v>0</v>
      </c>
      <c r="AK272" s="69" t="s">
        <v>552</v>
      </c>
    </row>
    <row r="273" spans="1:37" ht="15" hidden="1" customHeight="1" x14ac:dyDescent="0.45">
      <c r="A273" s="25" t="s">
        <v>1057</v>
      </c>
      <c r="B273" s="67" t="s">
        <v>1039</v>
      </c>
      <c r="C273" s="68">
        <v>0</v>
      </c>
      <c r="D273" s="68">
        <v>6.9605560000000004</v>
      </c>
      <c r="E273" s="68">
        <v>13.943656000000001</v>
      </c>
      <c r="F273" s="68">
        <v>17.461791999999999</v>
      </c>
      <c r="G273" s="68">
        <v>50.816451999999998</v>
      </c>
      <c r="H273" s="68">
        <v>41.817055000000003</v>
      </c>
      <c r="I273" s="68">
        <v>44.731971999999999</v>
      </c>
      <c r="J273" s="68">
        <v>47.894317999999998</v>
      </c>
      <c r="K273" s="68">
        <v>48.062716999999999</v>
      </c>
      <c r="L273" s="68">
        <v>51.473216999999998</v>
      </c>
      <c r="M273" s="68">
        <v>58.459518000000003</v>
      </c>
      <c r="N273" s="68">
        <v>61.083857999999999</v>
      </c>
      <c r="O273" s="68">
        <v>60.884529000000001</v>
      </c>
      <c r="P273" s="68">
        <v>65.842254999999994</v>
      </c>
      <c r="Q273" s="68">
        <v>69.225288000000006</v>
      </c>
      <c r="R273" s="68">
        <v>71.402107000000001</v>
      </c>
      <c r="S273" s="68">
        <v>72.474823000000001</v>
      </c>
      <c r="T273" s="68">
        <v>74.503608999999997</v>
      </c>
      <c r="U273" s="68">
        <v>82.931045999999995</v>
      </c>
      <c r="V273" s="68">
        <v>86.060730000000007</v>
      </c>
      <c r="W273" s="68">
        <v>88.200905000000006</v>
      </c>
      <c r="X273" s="68">
        <v>90.664412999999996</v>
      </c>
      <c r="Y273" s="68">
        <v>93.350127999999998</v>
      </c>
      <c r="Z273" s="68">
        <v>94.692588999999998</v>
      </c>
      <c r="AA273" s="68">
        <v>96.590179000000006</v>
      </c>
      <c r="AB273" s="68">
        <v>100.36863700000001</v>
      </c>
      <c r="AC273" s="68">
        <v>96.505661000000003</v>
      </c>
      <c r="AD273" s="68">
        <v>98.072402999999994</v>
      </c>
      <c r="AE273" s="68">
        <v>97.342567000000003</v>
      </c>
      <c r="AF273" s="68">
        <v>97.275435999999999</v>
      </c>
      <c r="AG273" s="68">
        <v>95.664139000000006</v>
      </c>
      <c r="AH273" s="68">
        <v>92.717597999999995</v>
      </c>
      <c r="AI273" s="68">
        <v>89.485657000000003</v>
      </c>
      <c r="AJ273" s="68">
        <v>87.726692</v>
      </c>
      <c r="AK273" s="69">
        <v>8.2405999999999993E-2</v>
      </c>
    </row>
    <row r="274" spans="1:37" ht="15" hidden="1" customHeight="1" x14ac:dyDescent="0.35"/>
    <row r="275" spans="1:37" ht="15" hidden="1" customHeight="1" x14ac:dyDescent="0.35">
      <c r="B275" s="250" t="s">
        <v>1058</v>
      </c>
      <c r="C275" s="251"/>
      <c r="D275" s="251"/>
      <c r="E275" s="251"/>
      <c r="F275" s="251"/>
      <c r="G275" s="251"/>
      <c r="H275" s="251"/>
      <c r="I275" s="251"/>
      <c r="J275" s="251"/>
      <c r="K275" s="251"/>
      <c r="L275" s="251"/>
      <c r="M275" s="251"/>
      <c r="N275" s="251"/>
      <c r="O275" s="251"/>
      <c r="P275" s="251"/>
      <c r="Q275" s="251"/>
      <c r="R275" s="251"/>
      <c r="S275" s="251"/>
      <c r="T275" s="251"/>
      <c r="U275" s="251"/>
      <c r="V275" s="251"/>
      <c r="W275" s="251"/>
      <c r="X275" s="251"/>
      <c r="Y275" s="251"/>
      <c r="Z275" s="251"/>
      <c r="AA275" s="251"/>
      <c r="AB275" s="251"/>
      <c r="AC275" s="251"/>
      <c r="AD275" s="251"/>
      <c r="AE275" s="251"/>
      <c r="AF275" s="251"/>
      <c r="AG275" s="251"/>
      <c r="AH275" s="251"/>
      <c r="AI275" s="251"/>
      <c r="AJ275" s="251"/>
      <c r="AK275" s="251"/>
    </row>
    <row r="276" spans="1:37" ht="15" hidden="1" customHeight="1" x14ac:dyDescent="0.35">
      <c r="B276" s="74" t="s">
        <v>603</v>
      </c>
    </row>
    <row r="277" spans="1:37" ht="15" hidden="1" customHeight="1" x14ac:dyDescent="0.35">
      <c r="B277" s="74" t="s">
        <v>604</v>
      </c>
    </row>
    <row r="278" spans="1:37" ht="15" hidden="1" customHeight="1" x14ac:dyDescent="0.35">
      <c r="B278" s="74" t="s">
        <v>1059</v>
      </c>
    </row>
    <row r="279" spans="1:37" ht="15" hidden="1" customHeight="1" x14ac:dyDescent="0.35">
      <c r="B279" s="74" t="s">
        <v>1060</v>
      </c>
    </row>
    <row r="280" spans="1:37" ht="15" hidden="1" customHeight="1" x14ac:dyDescent="0.35">
      <c r="B280" s="74" t="s">
        <v>1061</v>
      </c>
    </row>
    <row r="281" spans="1:37" ht="15" hidden="1" customHeight="1" x14ac:dyDescent="0.35">
      <c r="B281" s="74" t="s">
        <v>1062</v>
      </c>
    </row>
    <row r="282" spans="1:37" ht="15" hidden="1" customHeight="1" x14ac:dyDescent="0.35">
      <c r="B282" s="74" t="s">
        <v>1063</v>
      </c>
    </row>
    <row r="283" spans="1:37" ht="15" hidden="1" customHeight="1" x14ac:dyDescent="0.35">
      <c r="B283" s="74" t="s">
        <v>1064</v>
      </c>
    </row>
    <row r="284" spans="1:37" ht="15" hidden="1" customHeight="1" x14ac:dyDescent="0.35">
      <c r="B284" s="74" t="s">
        <v>1065</v>
      </c>
    </row>
    <row r="285" spans="1:37" ht="15" hidden="1" customHeight="1" x14ac:dyDescent="0.35">
      <c r="B285" s="74" t="s">
        <v>1066</v>
      </c>
    </row>
    <row r="286" spans="1:37" ht="15" hidden="1" customHeight="1" x14ac:dyDescent="0.35">
      <c r="B286" s="74" t="s">
        <v>242</v>
      </c>
    </row>
    <row r="287" spans="1:37" ht="15.75" customHeight="1" x14ac:dyDescent="0.35"/>
    <row r="288" spans="1:37"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mergeCells count="1">
    <mergeCell ref="B275:AK275"/>
  </mergeCells>
  <pageMargins left="0.75" right="0.75" top="1" bottom="1" header="0" footer="0"/>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AI1000"/>
  <sheetViews>
    <sheetView workbookViewId="0"/>
  </sheetViews>
  <sheetFormatPr defaultColWidth="12.625" defaultRowHeight="15" customHeight="1" x14ac:dyDescent="0.35"/>
  <cols>
    <col min="1" max="1" width="33" customWidth="1"/>
    <col min="2" max="33" width="7.625" customWidth="1"/>
    <col min="34" max="35" width="8" customWidth="1"/>
  </cols>
  <sheetData>
    <row r="1" spans="1:35" ht="16.5" customHeight="1" x14ac:dyDescent="0.45">
      <c r="A1" s="257" t="s">
        <v>1067</v>
      </c>
      <c r="B1" s="258"/>
      <c r="C1" s="258"/>
      <c r="D1" s="258"/>
      <c r="E1" s="258"/>
      <c r="F1" s="258"/>
      <c r="G1" s="258"/>
      <c r="H1" s="258"/>
      <c r="I1" s="258"/>
      <c r="J1" s="258"/>
      <c r="K1" s="258"/>
      <c r="L1" s="258"/>
      <c r="M1" s="258"/>
      <c r="N1" s="258"/>
      <c r="O1" s="258"/>
      <c r="P1" s="258"/>
      <c r="Q1" s="258"/>
      <c r="R1" s="258"/>
      <c r="S1" s="258"/>
      <c r="T1" s="258"/>
      <c r="U1" s="258"/>
      <c r="V1" s="258"/>
      <c r="W1" s="258"/>
      <c r="X1" s="258"/>
      <c r="Y1" s="258"/>
      <c r="Z1" s="258"/>
      <c r="AA1" s="258"/>
      <c r="AB1" s="258"/>
      <c r="AC1" s="258"/>
      <c r="AD1" s="258"/>
      <c r="AE1" s="258"/>
      <c r="AF1" s="258"/>
      <c r="AG1" s="259"/>
      <c r="AH1" s="49"/>
      <c r="AI1" s="49"/>
    </row>
    <row r="2" spans="1:35" ht="16.5" customHeight="1" x14ac:dyDescent="0.45">
      <c r="A2" s="49"/>
      <c r="B2" s="49">
        <v>1960</v>
      </c>
      <c r="C2" s="49">
        <v>1965</v>
      </c>
      <c r="D2" s="49">
        <v>1970</v>
      </c>
      <c r="E2" s="49">
        <v>1975</v>
      </c>
      <c r="F2" s="49">
        <v>1980</v>
      </c>
      <c r="G2" s="49">
        <v>1985</v>
      </c>
      <c r="H2" s="49">
        <v>1990</v>
      </c>
      <c r="I2" s="49">
        <v>1991</v>
      </c>
      <c r="J2" s="49">
        <v>1992</v>
      </c>
      <c r="K2" s="49">
        <v>1993</v>
      </c>
      <c r="L2" s="49">
        <v>1994</v>
      </c>
      <c r="M2" s="49">
        <v>1995</v>
      </c>
      <c r="N2" s="49">
        <v>1996</v>
      </c>
      <c r="O2" s="49">
        <v>1997</v>
      </c>
      <c r="P2" s="49">
        <v>1998</v>
      </c>
      <c r="Q2" s="49">
        <v>1999</v>
      </c>
      <c r="R2" s="49">
        <v>2000</v>
      </c>
      <c r="S2" s="49">
        <v>2001</v>
      </c>
      <c r="T2" s="49">
        <v>2002</v>
      </c>
      <c r="U2" s="49">
        <v>2003</v>
      </c>
      <c r="V2" s="81">
        <v>2004</v>
      </c>
      <c r="W2" s="49">
        <v>2005</v>
      </c>
      <c r="X2" s="49">
        <v>2006</v>
      </c>
      <c r="Y2" s="49">
        <v>2007</v>
      </c>
      <c r="Z2" s="49">
        <v>2008</v>
      </c>
      <c r="AA2" s="49">
        <v>2009</v>
      </c>
      <c r="AB2" s="49">
        <v>2010</v>
      </c>
      <c r="AC2" s="49">
        <v>2011</v>
      </c>
      <c r="AD2" s="49">
        <v>2012</v>
      </c>
      <c r="AE2" s="49">
        <v>2013</v>
      </c>
      <c r="AF2" s="49">
        <v>2014</v>
      </c>
      <c r="AG2" s="49">
        <v>2015</v>
      </c>
      <c r="AH2" s="49">
        <v>2016</v>
      </c>
      <c r="AI2" s="49">
        <v>2017</v>
      </c>
    </row>
    <row r="3" spans="1:35" ht="16.5" customHeight="1" x14ac:dyDescent="0.45">
      <c r="A3" s="82" t="s">
        <v>131</v>
      </c>
      <c r="B3" s="51"/>
      <c r="C3" s="51"/>
      <c r="D3" s="51"/>
      <c r="E3" s="83"/>
      <c r="F3" s="83"/>
      <c r="G3" s="83"/>
      <c r="H3" s="83"/>
      <c r="I3" s="83"/>
      <c r="J3" s="83"/>
      <c r="K3" s="83"/>
      <c r="L3" s="83"/>
      <c r="M3" s="83"/>
      <c r="N3" s="83"/>
      <c r="O3" s="83"/>
      <c r="P3" s="83"/>
      <c r="Q3" s="83"/>
      <c r="R3" s="83"/>
      <c r="S3" s="51"/>
      <c r="T3" s="83"/>
      <c r="U3" s="83"/>
      <c r="V3" s="83"/>
      <c r="W3" s="83"/>
      <c r="X3" s="83"/>
      <c r="Y3" s="83"/>
      <c r="Z3" s="83"/>
      <c r="AA3" s="51"/>
      <c r="AB3" s="51"/>
      <c r="AC3" s="51"/>
      <c r="AD3" s="51"/>
      <c r="AE3" s="51"/>
      <c r="AF3" s="51"/>
      <c r="AG3" s="51"/>
      <c r="AH3" s="51"/>
      <c r="AI3" s="18"/>
    </row>
    <row r="4" spans="1:35" ht="16.5" customHeight="1" x14ac:dyDescent="0.35">
      <c r="A4" s="84" t="s">
        <v>1068</v>
      </c>
      <c r="B4" s="85">
        <v>2848.0982156860136</v>
      </c>
      <c r="C4" s="85">
        <v>4874.5257284190411</v>
      </c>
      <c r="D4" s="85">
        <v>10023.29228647765</v>
      </c>
      <c r="E4" s="85">
        <v>11156.587701215783</v>
      </c>
      <c r="F4" s="85">
        <v>17962.84912892443</v>
      </c>
      <c r="G4" s="85">
        <v>26219.833021546765</v>
      </c>
      <c r="H4" s="85">
        <v>33184.929151764693</v>
      </c>
      <c r="I4" s="85">
        <v>32746.809065345398</v>
      </c>
      <c r="J4" s="85">
        <v>34692.420359213145</v>
      </c>
      <c r="K4" s="85">
        <v>35765.687698294299</v>
      </c>
      <c r="L4" s="85">
        <v>38724.378535375181</v>
      </c>
      <c r="M4" s="85">
        <v>40664.968094054559</v>
      </c>
      <c r="N4" s="85">
        <v>44191.792662002321</v>
      </c>
      <c r="O4" s="85">
        <v>46276.446016345559</v>
      </c>
      <c r="P4" s="85">
        <v>47992.433447399861</v>
      </c>
      <c r="Q4" s="85">
        <v>51114.191845615176</v>
      </c>
      <c r="R4" s="85">
        <v>54558.418750377103</v>
      </c>
      <c r="S4" s="85">
        <v>52003.865636544426</v>
      </c>
      <c r="T4" s="85">
        <v>52214.573353840919</v>
      </c>
      <c r="U4" s="85">
        <v>55160.612100829938</v>
      </c>
      <c r="V4" s="85">
        <v>61529.488799270555</v>
      </c>
      <c r="W4" s="85">
        <v>65021.054219928861</v>
      </c>
      <c r="X4" s="85">
        <v>66233.446679084431</v>
      </c>
      <c r="Y4" s="85">
        <v>69107.29032399549</v>
      </c>
      <c r="Z4" s="85">
        <v>67054.966783856071</v>
      </c>
      <c r="AA4" s="85">
        <v>64110.275165594845</v>
      </c>
      <c r="AB4" s="85">
        <v>66327.659405390776</v>
      </c>
      <c r="AC4" s="85">
        <v>68350.213322927273</v>
      </c>
      <c r="AD4" s="85">
        <v>69691.461689591859</v>
      </c>
      <c r="AE4" s="85">
        <v>71583.175214562405</v>
      </c>
      <c r="AF4" s="85">
        <v>74605.40977790652</v>
      </c>
      <c r="AG4" s="85">
        <v>79687.240885754029</v>
      </c>
      <c r="AH4" s="85">
        <v>84178.417601658526</v>
      </c>
      <c r="AI4" s="85">
        <v>87336.930271127931</v>
      </c>
    </row>
    <row r="5" spans="1:35" ht="16.5" customHeight="1" x14ac:dyDescent="0.4">
      <c r="A5" s="86" t="s">
        <v>1069</v>
      </c>
      <c r="B5" s="46">
        <v>116499.02189824215</v>
      </c>
      <c r="C5" s="46">
        <v>142431.19472230197</v>
      </c>
      <c r="D5" s="46">
        <v>188742.21146393404</v>
      </c>
      <c r="E5" s="46">
        <v>224357.01865850863</v>
      </c>
      <c r="F5" s="46">
        <v>249858.98845754625</v>
      </c>
      <c r="G5" s="46">
        <v>286369.8219476568</v>
      </c>
      <c r="H5" s="46">
        <v>341681.68188793806</v>
      </c>
      <c r="I5" s="46">
        <v>348726.08103808947</v>
      </c>
      <c r="J5" s="46">
        <v>361600.44964610075</v>
      </c>
      <c r="K5" s="46">
        <v>372052.52999517159</v>
      </c>
      <c r="L5" s="46">
        <v>382598.97356413247</v>
      </c>
      <c r="M5" s="46">
        <v>389428.74471560545</v>
      </c>
      <c r="N5" s="46">
        <v>403472.41313692962</v>
      </c>
      <c r="O5" s="46">
        <v>419908.28148142662</v>
      </c>
      <c r="P5" s="46">
        <v>435649.71384771407</v>
      </c>
      <c r="Q5" s="46">
        <v>450894.13152298646</v>
      </c>
      <c r="R5" s="46">
        <v>481522.66270733892</v>
      </c>
      <c r="S5" s="46">
        <v>490535.13748138474</v>
      </c>
      <c r="T5" s="46">
        <v>506453.87875697424</v>
      </c>
      <c r="U5" s="46">
        <v>517209.31691385008</v>
      </c>
      <c r="V5" s="46">
        <v>536569.80555805273</v>
      </c>
      <c r="W5" s="46">
        <v>545902.25649152114</v>
      </c>
      <c r="X5" s="46">
        <v>557701.06088830915</v>
      </c>
      <c r="Y5" s="46">
        <v>566573.22445926699</v>
      </c>
      <c r="Z5" s="46">
        <v>563321.29300627275</v>
      </c>
      <c r="AA5" s="46">
        <v>492828.80759721505</v>
      </c>
      <c r="AB5" s="46">
        <v>498587.44535857963</v>
      </c>
      <c r="AC5" s="46">
        <v>502338.97332775826</v>
      </c>
      <c r="AD5" s="46">
        <v>513216.04385387339</v>
      </c>
      <c r="AE5" s="46">
        <v>522787.99150627927</v>
      </c>
      <c r="AF5" s="46">
        <v>536636.95852808713</v>
      </c>
      <c r="AG5" s="46">
        <v>555327.10925729841</v>
      </c>
      <c r="AH5" s="46">
        <v>575144.54298965784</v>
      </c>
      <c r="AI5" s="46">
        <v>588646.162730371</v>
      </c>
    </row>
    <row r="6" spans="1:35" ht="16.5" customHeight="1" x14ac:dyDescent="0.35">
      <c r="A6" s="87" t="s">
        <v>1070</v>
      </c>
      <c r="B6" s="85" t="s">
        <v>1071</v>
      </c>
      <c r="C6" s="85" t="s">
        <v>1071</v>
      </c>
      <c r="D6" s="85" t="s">
        <v>1071</v>
      </c>
      <c r="E6" s="85" t="s">
        <v>1071</v>
      </c>
      <c r="F6" s="85" t="s">
        <v>1071</v>
      </c>
      <c r="G6" s="85" t="s">
        <v>1071</v>
      </c>
      <c r="H6" s="85" t="s">
        <v>1071</v>
      </c>
      <c r="I6" s="85" t="s">
        <v>1071</v>
      </c>
      <c r="J6" s="85" t="s">
        <v>1071</v>
      </c>
      <c r="K6" s="85" t="s">
        <v>1071</v>
      </c>
      <c r="L6" s="85" t="s">
        <v>1071</v>
      </c>
      <c r="M6" s="85" t="s">
        <v>1071</v>
      </c>
      <c r="N6" s="85" t="s">
        <v>1071</v>
      </c>
      <c r="O6" s="85" t="s">
        <v>1071</v>
      </c>
      <c r="P6" s="85" t="s">
        <v>1071</v>
      </c>
      <c r="Q6" s="85" t="s">
        <v>1071</v>
      </c>
      <c r="R6" s="88" t="s">
        <v>1071</v>
      </c>
      <c r="S6" s="88" t="s">
        <v>1071</v>
      </c>
      <c r="T6" s="88" t="s">
        <v>1071</v>
      </c>
      <c r="U6" s="88" t="s">
        <v>1071</v>
      </c>
      <c r="V6" s="88" t="s">
        <v>1071</v>
      </c>
      <c r="W6" s="88" t="s">
        <v>1071</v>
      </c>
      <c r="X6" s="88" t="s">
        <v>1071</v>
      </c>
      <c r="Y6" s="85">
        <v>378199.08826001466</v>
      </c>
      <c r="Z6" s="85">
        <v>367768.83125039004</v>
      </c>
      <c r="AA6" s="85">
        <v>325419.76934755692</v>
      </c>
      <c r="AB6" s="85">
        <v>330588.81432073691</v>
      </c>
      <c r="AC6" s="85">
        <v>337596.2369562214</v>
      </c>
      <c r="AD6" s="89">
        <v>344082.18086272891</v>
      </c>
      <c r="AE6" s="89">
        <v>349869.24505959213</v>
      </c>
      <c r="AF6" s="89">
        <v>353392.20503192639</v>
      </c>
      <c r="AG6" s="89">
        <v>370460.64553371945</v>
      </c>
      <c r="AH6" s="89">
        <v>382348.43568099395</v>
      </c>
      <c r="AI6" s="89">
        <v>389815.82475567795</v>
      </c>
    </row>
    <row r="7" spans="1:35" ht="16.5" customHeight="1" x14ac:dyDescent="0.35">
      <c r="A7" s="90" t="s">
        <v>1072</v>
      </c>
      <c r="B7" s="85">
        <v>104831.05980397943</v>
      </c>
      <c r="C7" s="85">
        <v>127738.3817979195</v>
      </c>
      <c r="D7" s="85">
        <v>161835.38107483133</v>
      </c>
      <c r="E7" s="85">
        <v>182303.21982201037</v>
      </c>
      <c r="F7" s="85">
        <v>189452.2863406243</v>
      </c>
      <c r="G7" s="85">
        <v>199085.82802912054</v>
      </c>
      <c r="H7" s="85">
        <v>218889.01042427021</v>
      </c>
      <c r="I7" s="85">
        <v>213116.5065416001</v>
      </c>
      <c r="J7" s="85">
        <v>215942.72429035589</v>
      </c>
      <c r="K7" s="85">
        <v>218535.6614348696</v>
      </c>
      <c r="L7" s="85">
        <v>224298.70707482306</v>
      </c>
      <c r="M7" s="85">
        <v>230238.73242119112</v>
      </c>
      <c r="N7" s="85">
        <v>237613.59545797657</v>
      </c>
      <c r="O7" s="85">
        <v>245316.31027827406</v>
      </c>
      <c r="P7" s="85">
        <v>255524.75249450098</v>
      </c>
      <c r="Q7" s="85">
        <v>261350.29677802583</v>
      </c>
      <c r="R7" s="85">
        <v>328846.85383707983</v>
      </c>
      <c r="S7" s="85">
        <v>335548.53320820164</v>
      </c>
      <c r="T7" s="85">
        <v>347372.12876399053</v>
      </c>
      <c r="U7" s="85">
        <v>353519.53881992796</v>
      </c>
      <c r="V7" s="85">
        <v>362717.03863410879</v>
      </c>
      <c r="W7" s="85">
        <v>368933.73266341165</v>
      </c>
      <c r="X7" s="85">
        <v>364189.58208431822</v>
      </c>
      <c r="Y7" s="85" t="s">
        <v>1071</v>
      </c>
      <c r="Z7" s="85" t="s">
        <v>1071</v>
      </c>
      <c r="AA7" s="85" t="s">
        <v>1071</v>
      </c>
      <c r="AB7" s="85" t="s">
        <v>1071</v>
      </c>
      <c r="AC7" s="85" t="s">
        <v>1071</v>
      </c>
      <c r="AD7" s="85" t="s">
        <v>1071</v>
      </c>
      <c r="AE7" s="85" t="s">
        <v>1071</v>
      </c>
      <c r="AF7" s="85" t="s">
        <v>1071</v>
      </c>
      <c r="AG7" s="85" t="s">
        <v>1071</v>
      </c>
      <c r="AH7" s="85" t="s">
        <v>1071</v>
      </c>
      <c r="AI7" s="85" t="s">
        <v>1071</v>
      </c>
    </row>
    <row r="8" spans="1:35" ht="16.5" customHeight="1" x14ac:dyDescent="0.35">
      <c r="A8" s="87" t="s">
        <v>1073</v>
      </c>
      <c r="B8" s="85" t="s">
        <v>1074</v>
      </c>
      <c r="C8" s="85" t="s">
        <v>1074</v>
      </c>
      <c r="D8" s="85">
        <v>302.89305640607199</v>
      </c>
      <c r="E8" s="85">
        <v>577.64874485478117</v>
      </c>
      <c r="F8" s="85">
        <v>1154.1398455344597</v>
      </c>
      <c r="G8" s="85">
        <v>1122.6860614306702</v>
      </c>
      <c r="H8" s="85">
        <v>1192.0258585709917</v>
      </c>
      <c r="I8" s="85">
        <v>1128.996573245385</v>
      </c>
      <c r="J8" s="85">
        <v>1168.2009832202825</v>
      </c>
      <c r="K8" s="85">
        <v>1203.0277668865594</v>
      </c>
      <c r="L8" s="85">
        <v>1235.2798590491966</v>
      </c>
      <c r="M8" s="85">
        <v>1085.0045582939501</v>
      </c>
      <c r="N8" s="85">
        <v>1109.4412116538501</v>
      </c>
      <c r="O8" s="85">
        <v>1138.6515497384044</v>
      </c>
      <c r="P8" s="85">
        <v>1173.0690922683323</v>
      </c>
      <c r="Q8" s="85">
        <v>1219.5585962754681</v>
      </c>
      <c r="R8" s="85">
        <v>1636.2298324219278</v>
      </c>
      <c r="S8" s="85">
        <v>1509.6434460929916</v>
      </c>
      <c r="T8" s="85">
        <v>1532.0162394311383</v>
      </c>
      <c r="U8" s="85">
        <v>1577.2425131658863</v>
      </c>
      <c r="V8" s="85">
        <v>2096.456335025684</v>
      </c>
      <c r="W8" s="85">
        <v>1948.2781440239335</v>
      </c>
      <c r="X8" s="85">
        <v>2738.2717657377257</v>
      </c>
      <c r="Y8" s="85">
        <v>3090.7894476531355</v>
      </c>
      <c r="Z8" s="85">
        <v>3038.3800430955957</v>
      </c>
      <c r="AA8" s="85">
        <v>2606.0511207504264</v>
      </c>
      <c r="AB8" s="85">
        <v>2342.2198818882712</v>
      </c>
      <c r="AC8" s="85">
        <v>2366.1986454197036</v>
      </c>
      <c r="AD8" s="89">
        <v>2765.3236231428691</v>
      </c>
      <c r="AE8" s="89">
        <v>2662.9496664052685</v>
      </c>
      <c r="AF8" s="89">
        <v>2640.4019341509138</v>
      </c>
      <c r="AG8" s="89">
        <v>2621.622407370166</v>
      </c>
      <c r="AH8" s="89">
        <v>2765.0280524847585</v>
      </c>
      <c r="AI8" s="89">
        <v>2676.0378744151581</v>
      </c>
    </row>
    <row r="9" spans="1:35" ht="16.5" customHeight="1" x14ac:dyDescent="0.35">
      <c r="A9" s="87" t="s">
        <v>1075</v>
      </c>
      <c r="B9" s="85" t="s">
        <v>1071</v>
      </c>
      <c r="C9" s="85" t="s">
        <v>1071</v>
      </c>
      <c r="D9" s="85" t="s">
        <v>1071</v>
      </c>
      <c r="E9" s="85" t="s">
        <v>1071</v>
      </c>
      <c r="F9" s="85" t="s">
        <v>1071</v>
      </c>
      <c r="G9" s="85" t="s">
        <v>1071</v>
      </c>
      <c r="H9" s="85" t="s">
        <v>1071</v>
      </c>
      <c r="I9" s="85" t="s">
        <v>1071</v>
      </c>
      <c r="J9" s="85" t="s">
        <v>1071</v>
      </c>
      <c r="K9" s="85" t="s">
        <v>1071</v>
      </c>
      <c r="L9" s="85" t="s">
        <v>1071</v>
      </c>
      <c r="M9" s="85" t="s">
        <v>1071</v>
      </c>
      <c r="N9" s="85" t="s">
        <v>1071</v>
      </c>
      <c r="O9" s="85" t="s">
        <v>1071</v>
      </c>
      <c r="P9" s="85" t="s">
        <v>1071</v>
      </c>
      <c r="Q9" s="85" t="s">
        <v>1071</v>
      </c>
      <c r="R9" s="88" t="s">
        <v>1071</v>
      </c>
      <c r="S9" s="88" t="s">
        <v>1071</v>
      </c>
      <c r="T9" s="88" t="s">
        <v>1071</v>
      </c>
      <c r="U9" s="88" t="s">
        <v>1071</v>
      </c>
      <c r="V9" s="88" t="s">
        <v>1071</v>
      </c>
      <c r="W9" s="88" t="s">
        <v>1071</v>
      </c>
      <c r="X9" s="88" t="s">
        <v>1071</v>
      </c>
      <c r="Y9" s="85">
        <v>115679.33256502308</v>
      </c>
      <c r="Z9" s="85">
        <v>120669.21167975878</v>
      </c>
      <c r="AA9" s="85">
        <v>95861.268874281144</v>
      </c>
      <c r="AB9" s="85">
        <v>97714.298499645738</v>
      </c>
      <c r="AC9" s="85">
        <v>95843.453819100861</v>
      </c>
      <c r="AD9" s="89">
        <v>96429.286241483147</v>
      </c>
      <c r="AE9" s="89">
        <v>97839.516603302618</v>
      </c>
      <c r="AF9" s="89">
        <v>104705.62357033235</v>
      </c>
      <c r="AG9" s="89">
        <v>104790.78375682009</v>
      </c>
      <c r="AH9" s="89">
        <v>110364.32058694886</v>
      </c>
      <c r="AI9" s="89">
        <v>113534.82162760048</v>
      </c>
    </row>
    <row r="10" spans="1:35" ht="16.5" customHeight="1" x14ac:dyDescent="0.35">
      <c r="A10" s="90" t="s">
        <v>1076</v>
      </c>
      <c r="B10" s="85" t="s">
        <v>1074</v>
      </c>
      <c r="C10" s="85" t="s">
        <v>1074</v>
      </c>
      <c r="D10" s="85">
        <v>20853.405900196252</v>
      </c>
      <c r="E10" s="85">
        <v>33889.006233391759</v>
      </c>
      <c r="F10" s="85">
        <v>49036.960424113793</v>
      </c>
      <c r="G10" s="85">
        <v>65400.455019970475</v>
      </c>
      <c r="H10" s="85">
        <v>95921.814247406888</v>
      </c>
      <c r="I10" s="85">
        <v>108188.20817253077</v>
      </c>
      <c r="J10" s="85">
        <v>117511.18122412248</v>
      </c>
      <c r="K10" s="85">
        <v>123705.29941082525</v>
      </c>
      <c r="L10" s="85">
        <v>126548.0906256879</v>
      </c>
      <c r="M10" s="85">
        <v>126466.00499978772</v>
      </c>
      <c r="N10" s="85">
        <v>132000.22137545657</v>
      </c>
      <c r="O10" s="85">
        <v>138896.69808300081</v>
      </c>
      <c r="P10" s="85">
        <v>143178.21119394325</v>
      </c>
      <c r="Q10" s="85">
        <v>150074.74093705055</v>
      </c>
      <c r="R10" s="85">
        <v>90129.883885621559</v>
      </c>
      <c r="S10" s="85">
        <v>94935.012532450535</v>
      </c>
      <c r="T10" s="85">
        <v>97263.431503626576</v>
      </c>
      <c r="U10" s="85">
        <v>99930.428639721344</v>
      </c>
      <c r="V10" s="85">
        <v>108825.03225221025</v>
      </c>
      <c r="W10" s="85">
        <v>112231.71416703888</v>
      </c>
      <c r="X10" s="85">
        <v>123436.8656642588</v>
      </c>
      <c r="Y10" s="85" t="s">
        <v>1071</v>
      </c>
      <c r="Z10" s="85" t="s">
        <v>1071</v>
      </c>
      <c r="AA10" s="85" t="s">
        <v>1071</v>
      </c>
      <c r="AB10" s="85" t="s">
        <v>1071</v>
      </c>
      <c r="AC10" s="85" t="s">
        <v>1071</v>
      </c>
      <c r="AD10" s="85" t="s">
        <v>1071</v>
      </c>
      <c r="AE10" s="85" t="s">
        <v>1071</v>
      </c>
      <c r="AF10" s="85" t="s">
        <v>1071</v>
      </c>
      <c r="AG10" s="85" t="s">
        <v>1071</v>
      </c>
      <c r="AH10" s="85" t="s">
        <v>1071</v>
      </c>
      <c r="AI10" s="85" t="s">
        <v>1071</v>
      </c>
    </row>
    <row r="11" spans="1:35" ht="16.5" customHeight="1" x14ac:dyDescent="0.35">
      <c r="A11" s="91" t="s">
        <v>1077</v>
      </c>
      <c r="B11" s="85">
        <v>9025.4647176459803</v>
      </c>
      <c r="C11" s="85">
        <v>11792.879486017951</v>
      </c>
      <c r="D11" s="85">
        <v>2503.0963871018726</v>
      </c>
      <c r="E11" s="85">
        <v>3228.3773359891079</v>
      </c>
      <c r="F11" s="85">
        <v>3748.8594003641551</v>
      </c>
      <c r="G11" s="85">
        <v>4318.9957092339218</v>
      </c>
      <c r="H11" s="85">
        <v>4979.6630783719438</v>
      </c>
      <c r="I11" s="85">
        <v>5123.684002362249</v>
      </c>
      <c r="J11" s="85">
        <v>5268.3458705850908</v>
      </c>
      <c r="K11" s="85">
        <v>5605.5722571966307</v>
      </c>
      <c r="L11" s="85">
        <v>6109.9992640815954</v>
      </c>
      <c r="M11" s="85">
        <v>6313.0009119255956</v>
      </c>
      <c r="N11" s="85">
        <v>6514.3069385158988</v>
      </c>
      <c r="O11" s="85">
        <v>6868.7724877492183</v>
      </c>
      <c r="P11" s="85">
        <v>7054.4896759954236</v>
      </c>
      <c r="Q11" s="85">
        <v>7364.7008720624035</v>
      </c>
      <c r="R11" s="85">
        <v>10633.007239264687</v>
      </c>
      <c r="S11" s="85">
        <v>11060.171873344319</v>
      </c>
      <c r="T11" s="85">
        <v>11588.876208291496</v>
      </c>
      <c r="U11" s="85">
        <v>12297.953089271508</v>
      </c>
      <c r="V11" s="85">
        <v>12261.717745180455</v>
      </c>
      <c r="W11" s="85">
        <v>12222.404649809418</v>
      </c>
      <c r="X11" s="85">
        <v>13879.657922941546</v>
      </c>
      <c r="Y11" s="85">
        <v>13646.996177822673</v>
      </c>
      <c r="Z11" s="85">
        <v>14583.189571202867</v>
      </c>
      <c r="AA11" s="85">
        <v>13967.611337259075</v>
      </c>
      <c r="AB11" s="85">
        <v>13007.007937442624</v>
      </c>
      <c r="AC11" s="85">
        <v>12325.915491067472</v>
      </c>
      <c r="AD11" s="89">
        <v>12678.301694104486</v>
      </c>
      <c r="AE11" s="89">
        <v>12938.072723927899</v>
      </c>
      <c r="AF11" s="89">
        <v>13416.948944892098</v>
      </c>
      <c r="AG11" s="89">
        <v>13605.547446753862</v>
      </c>
      <c r="AH11" s="89">
        <v>14230.439987853853</v>
      </c>
      <c r="AI11" s="89">
        <v>14532.596361418637</v>
      </c>
    </row>
    <row r="12" spans="1:35" ht="16.5" customHeight="1" x14ac:dyDescent="0.35">
      <c r="A12" s="84" t="s">
        <v>1078</v>
      </c>
      <c r="B12" s="85">
        <v>2642.4973766167477</v>
      </c>
      <c r="C12" s="85">
        <v>2899.9334383645009</v>
      </c>
      <c r="D12" s="85">
        <v>3247.4350453985148</v>
      </c>
      <c r="E12" s="85">
        <v>4358.8598117885649</v>
      </c>
      <c r="F12" s="85">
        <v>6466.8366086004426</v>
      </c>
      <c r="G12" s="85">
        <v>7419.5938040520159</v>
      </c>
      <c r="H12" s="85">
        <v>9051.5865682103922</v>
      </c>
      <c r="I12" s="85">
        <v>9361.0049606468965</v>
      </c>
      <c r="J12" s="85">
        <v>9731.0965880001932</v>
      </c>
      <c r="K12" s="85">
        <v>10181.50124838103</v>
      </c>
      <c r="L12" s="85">
        <v>10860.492784983624</v>
      </c>
      <c r="M12" s="85">
        <v>11623.351698950992</v>
      </c>
      <c r="N12" s="85">
        <v>12088.65933141781</v>
      </c>
      <c r="O12" s="85">
        <v>12792.656206385551</v>
      </c>
      <c r="P12" s="85">
        <v>13312.171834008564</v>
      </c>
      <c r="Q12" s="85">
        <v>13867.895998052874</v>
      </c>
      <c r="R12" s="85">
        <v>17061.529180627746</v>
      </c>
      <c r="S12" s="85">
        <v>18061.526831614152</v>
      </c>
      <c r="T12" s="85">
        <v>18165.304556875151</v>
      </c>
      <c r="U12" s="85">
        <v>18932.910596409678</v>
      </c>
      <c r="V12" s="85">
        <v>19065.307729430693</v>
      </c>
      <c r="W12" s="85">
        <v>19505.948708359447</v>
      </c>
      <c r="X12" s="85">
        <v>19957.790610891498</v>
      </c>
      <c r="Y12" s="85">
        <v>20951.69195408162</v>
      </c>
      <c r="Z12" s="85">
        <v>21132.548233147594</v>
      </c>
      <c r="AA12" s="85">
        <v>19532.601810154571</v>
      </c>
      <c r="AB12" s="85">
        <v>20647.735360175382</v>
      </c>
      <c r="AC12" s="85">
        <v>19449.091299841355</v>
      </c>
      <c r="AD12" s="89">
        <v>19641.072996154369</v>
      </c>
      <c r="AE12" s="89">
        <v>20446.578384037828</v>
      </c>
      <c r="AF12" s="89">
        <v>20847.022802271022</v>
      </c>
      <c r="AG12" s="89">
        <v>21134.61162823853</v>
      </c>
      <c r="AH12" s="89">
        <v>21916.946769484242</v>
      </c>
      <c r="AI12" s="89">
        <v>22409.324803785043</v>
      </c>
    </row>
    <row r="13" spans="1:35" ht="16.5" customHeight="1" x14ac:dyDescent="0.35">
      <c r="A13" s="91" t="s">
        <v>1079</v>
      </c>
      <c r="B13" s="85" t="s">
        <v>1074</v>
      </c>
      <c r="C13" s="85" t="s">
        <v>1074</v>
      </c>
      <c r="D13" s="85" t="s">
        <v>1074</v>
      </c>
      <c r="E13" s="85" t="s">
        <v>1074</v>
      </c>
      <c r="F13" s="85" t="s">
        <v>1074</v>
      </c>
      <c r="G13" s="85">
        <v>9022.2633238491671</v>
      </c>
      <c r="H13" s="85">
        <v>11647.581711107634</v>
      </c>
      <c r="I13" s="85">
        <v>11807.777647396353</v>
      </c>
      <c r="J13" s="85">
        <v>11978.900689816819</v>
      </c>
      <c r="K13" s="85">
        <v>12821.36913868627</v>
      </c>
      <c r="L13" s="85">
        <v>13546.304255760566</v>
      </c>
      <c r="M13" s="85">
        <v>13702.650125456044</v>
      </c>
      <c r="N13" s="85">
        <v>14146.188821908918</v>
      </c>
      <c r="O13" s="85">
        <v>14895.192876278559</v>
      </c>
      <c r="P13" s="85">
        <v>15407.019556997517</v>
      </c>
      <c r="Q13" s="85">
        <v>17016.938341519362</v>
      </c>
      <c r="R13" s="85">
        <v>33215.264548130755</v>
      </c>
      <c r="S13" s="85">
        <v>29420.142697133764</v>
      </c>
      <c r="T13" s="85">
        <v>30532.229472088573</v>
      </c>
      <c r="U13" s="85">
        <v>30951.243255353722</v>
      </c>
      <c r="V13" s="85">
        <v>31604.363091674324</v>
      </c>
      <c r="W13" s="85">
        <v>31060.178158877781</v>
      </c>
      <c r="X13" s="85">
        <v>33498.89284016133</v>
      </c>
      <c r="Y13" s="85">
        <v>35005.326054671743</v>
      </c>
      <c r="Z13" s="85">
        <v>36129.247188195142</v>
      </c>
      <c r="AA13" s="85">
        <v>35441.505107212884</v>
      </c>
      <c r="AB13" s="85">
        <v>34287.486816184384</v>
      </c>
      <c r="AC13" s="85">
        <v>34758.077116107488</v>
      </c>
      <c r="AD13" s="89">
        <v>37619.758382268825</v>
      </c>
      <c r="AE13" s="89">
        <v>39031.871850585019</v>
      </c>
      <c r="AF13" s="89">
        <v>41634.756244514392</v>
      </c>
      <c r="AG13" s="89">
        <v>42713.774342791701</v>
      </c>
      <c r="AH13" s="89">
        <v>43519.497469427944</v>
      </c>
      <c r="AI13" s="89">
        <v>45677.557307473726</v>
      </c>
    </row>
    <row r="14" spans="1:35" ht="16.5" customHeight="1" x14ac:dyDescent="0.4">
      <c r="A14" s="92" t="s">
        <v>1080</v>
      </c>
      <c r="B14" s="46" t="s">
        <v>1074</v>
      </c>
      <c r="C14" s="46" t="s">
        <v>1074</v>
      </c>
      <c r="D14" s="46" t="s">
        <v>1074</v>
      </c>
      <c r="E14" s="46" t="s">
        <v>1074</v>
      </c>
      <c r="F14" s="46">
        <v>3752.720029691634</v>
      </c>
      <c r="G14" s="46">
        <v>3762.0248050700438</v>
      </c>
      <c r="H14" s="46">
        <v>3947.4822842229801</v>
      </c>
      <c r="I14" s="46">
        <v>3942.4800549765705</v>
      </c>
      <c r="J14" s="46">
        <v>3935.1729253111826</v>
      </c>
      <c r="K14" s="46">
        <v>3888.7102405663372</v>
      </c>
      <c r="L14" s="46">
        <v>3946.6144649283656</v>
      </c>
      <c r="M14" s="46">
        <v>4007.7815214406205</v>
      </c>
      <c r="N14" s="46">
        <v>3963.568199698836</v>
      </c>
      <c r="O14" s="46">
        <v>4125.8020803038225</v>
      </c>
      <c r="P14" s="46">
        <v>4314.8739796502487</v>
      </c>
      <c r="Q14" s="46">
        <v>4533.6949397187755</v>
      </c>
      <c r="R14" s="46">
        <v>4772.2929213108027</v>
      </c>
      <c r="S14" s="46">
        <v>4971.3585917222154</v>
      </c>
      <c r="T14" s="46">
        <v>4977.7839270330405</v>
      </c>
      <c r="U14" s="46">
        <v>4983.3095575761354</v>
      </c>
      <c r="V14" s="46">
        <v>5130.745915668831</v>
      </c>
      <c r="W14" s="46">
        <v>5248.8341834626035</v>
      </c>
      <c r="X14" s="46">
        <v>5571.7623203206203</v>
      </c>
      <c r="Y14" s="46">
        <v>5900.2878231373452</v>
      </c>
      <c r="Z14" s="46">
        <v>6174.7055949584046</v>
      </c>
      <c r="AA14" s="46">
        <v>6262.749389433141</v>
      </c>
      <c r="AB14" s="46">
        <v>6181.4355209936339</v>
      </c>
      <c r="AC14" s="46">
        <v>6451.0884733457951</v>
      </c>
      <c r="AD14" s="46">
        <v>6623.2586161834224</v>
      </c>
      <c r="AE14" s="46">
        <v>6854.5734974201714</v>
      </c>
      <c r="AF14" s="46">
        <v>6998.3540246309576</v>
      </c>
      <c r="AG14" s="46">
        <v>6965.4612962938081</v>
      </c>
      <c r="AH14" s="46">
        <v>7115.5966665342039</v>
      </c>
      <c r="AI14" s="46">
        <v>7249.2165474641552</v>
      </c>
    </row>
    <row r="15" spans="1:35" ht="16.5" customHeight="1" x14ac:dyDescent="0.35">
      <c r="A15" s="91" t="s">
        <v>1081</v>
      </c>
      <c r="B15" s="85" t="s">
        <v>1074</v>
      </c>
      <c r="C15" s="85" t="s">
        <v>1074</v>
      </c>
      <c r="D15" s="85" t="s">
        <v>1074</v>
      </c>
      <c r="E15" s="85" t="s">
        <v>1074</v>
      </c>
      <c r="F15" s="85">
        <v>2051.7832450188366</v>
      </c>
      <c r="G15" s="85">
        <v>2011.2732598996286</v>
      </c>
      <c r="H15" s="85">
        <v>2013.0307902992574</v>
      </c>
      <c r="I15" s="85">
        <v>2042.7709102389472</v>
      </c>
      <c r="J15" s="85">
        <v>1988.6602372984817</v>
      </c>
      <c r="K15" s="85">
        <v>1999.1548913453848</v>
      </c>
      <c r="L15" s="85">
        <v>1877.5456259575844</v>
      </c>
      <c r="M15" s="85">
        <v>1894.5546792220055</v>
      </c>
      <c r="N15" s="85">
        <v>1708.2873202170081</v>
      </c>
      <c r="O15" s="85">
        <v>1797.8762723753018</v>
      </c>
      <c r="P15" s="85">
        <v>1853.7208872075123</v>
      </c>
      <c r="Q15" s="85">
        <v>1957.2438423647864</v>
      </c>
      <c r="R15" s="85">
        <v>1990.0778929288751</v>
      </c>
      <c r="S15" s="85">
        <v>2093.2767545733236</v>
      </c>
      <c r="T15" s="85">
        <v>2125.082651424922</v>
      </c>
      <c r="U15" s="85">
        <v>2092.4074261609276</v>
      </c>
      <c r="V15" s="85">
        <v>2085.6538364278335</v>
      </c>
      <c r="W15" s="85">
        <v>2163.5778040055402</v>
      </c>
      <c r="X15" s="85">
        <v>2294.930383632382</v>
      </c>
      <c r="Y15" s="85">
        <v>2319.0304809462377</v>
      </c>
      <c r="Z15" s="85">
        <v>2436.9118484124265</v>
      </c>
      <c r="AA15" s="85">
        <v>2451.7424044869808</v>
      </c>
      <c r="AB15" s="85">
        <v>2416.1006454260942</v>
      </c>
      <c r="AC15" s="85">
        <v>2441.2444397643239</v>
      </c>
      <c r="AD15" s="85">
        <v>2538.1814726268362</v>
      </c>
      <c r="AE15" s="85">
        <v>2580.4039321136343</v>
      </c>
      <c r="AF15" s="85">
        <v>2630.4589979972075</v>
      </c>
      <c r="AG15" s="85">
        <v>2512.9985032860245</v>
      </c>
      <c r="AH15" s="85">
        <v>2578.5751118826392</v>
      </c>
      <c r="AI15" s="85">
        <v>2572.2780650374734</v>
      </c>
    </row>
    <row r="16" spans="1:35" ht="16.5" customHeight="1" x14ac:dyDescent="0.35">
      <c r="A16" s="91" t="s">
        <v>1082</v>
      </c>
      <c r="B16" s="85" t="s">
        <v>1074</v>
      </c>
      <c r="C16" s="85" t="s">
        <v>1074</v>
      </c>
      <c r="D16" s="85" t="s">
        <v>1074</v>
      </c>
      <c r="E16" s="85" t="s">
        <v>1074</v>
      </c>
      <c r="F16" s="85">
        <v>35.875604238282548</v>
      </c>
      <c r="G16" s="85">
        <v>33.266180282825481</v>
      </c>
      <c r="H16" s="85">
        <v>54.784833004188364</v>
      </c>
      <c r="I16" s="85">
        <v>64.121116291047088</v>
      </c>
      <c r="J16" s="85">
        <v>68.550886425365647</v>
      </c>
      <c r="K16" s="85">
        <v>69.610519997950135</v>
      </c>
      <c r="L16" s="85">
        <v>83.049888828731298</v>
      </c>
      <c r="M16" s="85">
        <v>86.582900634016625</v>
      </c>
      <c r="N16" s="85">
        <v>97.09644035277006</v>
      </c>
      <c r="O16" s="85">
        <v>105.14737009037118</v>
      </c>
      <c r="P16" s="85">
        <v>115.63717070808863</v>
      </c>
      <c r="Q16" s="85">
        <v>124.65854059163433</v>
      </c>
      <c r="R16" s="85">
        <v>141.68736633337394</v>
      </c>
      <c r="S16" s="85">
        <v>152.53566505520774</v>
      </c>
      <c r="T16" s="85">
        <v>154.63785542154014</v>
      </c>
      <c r="U16" s="85">
        <v>161.02994739108033</v>
      </c>
      <c r="V16" s="85">
        <v>173.72181418583932</v>
      </c>
      <c r="W16" s="85">
        <v>189.3478644432133</v>
      </c>
      <c r="X16" s="85">
        <v>210.02158390672022</v>
      </c>
      <c r="Y16" s="85">
        <v>219.52760585767311</v>
      </c>
      <c r="Z16" s="85">
        <v>239.23075556874514</v>
      </c>
      <c r="AA16" s="85">
        <v>255.16712418262605</v>
      </c>
      <c r="AB16" s="85">
        <v>255.2351338119058</v>
      </c>
      <c r="AC16" s="85">
        <v>280.59052537395291</v>
      </c>
      <c r="AD16" s="85">
        <v>298.81438299915783</v>
      </c>
      <c r="AE16" s="85">
        <v>311.36736537947365</v>
      </c>
      <c r="AF16" s="85">
        <v>328.36239766869801</v>
      </c>
      <c r="AG16" s="85">
        <v>328.35454434577559</v>
      </c>
      <c r="AH16" s="85">
        <v>348.42216173123262</v>
      </c>
      <c r="AI16" s="85">
        <v>358.77779864376731</v>
      </c>
    </row>
    <row r="17" spans="1:35" ht="16.5" customHeight="1" x14ac:dyDescent="0.35">
      <c r="A17" s="84" t="s">
        <v>1083</v>
      </c>
      <c r="B17" s="85" t="s">
        <v>1074</v>
      </c>
      <c r="C17" s="85" t="s">
        <v>1074</v>
      </c>
      <c r="D17" s="85" t="s">
        <v>1074</v>
      </c>
      <c r="E17" s="85" t="s">
        <v>1074</v>
      </c>
      <c r="F17" s="85">
        <v>994.15913267135727</v>
      </c>
      <c r="G17" s="85">
        <v>991.04703374006078</v>
      </c>
      <c r="H17" s="85">
        <v>1100.9736580088643</v>
      </c>
      <c r="I17" s="85">
        <v>1019.7388403506702</v>
      </c>
      <c r="J17" s="85">
        <v>1049.9727069174764</v>
      </c>
      <c r="K17" s="85">
        <v>1010.1918157433018</v>
      </c>
      <c r="L17" s="85">
        <v>1063.5968955881219</v>
      </c>
      <c r="M17" s="85">
        <v>1063.0567997611413</v>
      </c>
      <c r="N17" s="85">
        <v>1172.2743008036009</v>
      </c>
      <c r="O17" s="85">
        <v>1237.9459900483546</v>
      </c>
      <c r="P17" s="85">
        <v>1273.9793766620276</v>
      </c>
      <c r="Q17" s="85">
        <v>1351.549992196022</v>
      </c>
      <c r="R17" s="85">
        <v>1464.9140399695511</v>
      </c>
      <c r="S17" s="85">
        <v>1515.5225361967312</v>
      </c>
      <c r="T17" s="85">
        <v>1475.4308789277254</v>
      </c>
      <c r="U17" s="85">
        <v>1484.3993659912187</v>
      </c>
      <c r="V17" s="85">
        <v>1582.2353558524985</v>
      </c>
      <c r="W17" s="85">
        <v>1605.8926526719113</v>
      </c>
      <c r="X17" s="85">
        <v>1656.8744569618586</v>
      </c>
      <c r="Y17" s="85">
        <v>1835.6147685653516</v>
      </c>
      <c r="Z17" s="85">
        <v>1937.0678670511081</v>
      </c>
      <c r="AA17" s="85">
        <v>1952.6791994030195</v>
      </c>
      <c r="AB17" s="85">
        <v>1927.1250991495344</v>
      </c>
      <c r="AC17" s="85">
        <v>2056.278513711698</v>
      </c>
      <c r="AD17" s="85">
        <v>2102.8657021346921</v>
      </c>
      <c r="AE17" s="85">
        <v>2185.6410969424651</v>
      </c>
      <c r="AF17" s="85">
        <v>2251.1543965780384</v>
      </c>
      <c r="AG17" s="85">
        <v>2284.2055258836563</v>
      </c>
      <c r="AH17" s="85">
        <v>2319.5499156118167</v>
      </c>
      <c r="AI17" s="85">
        <v>2392.6986642295847</v>
      </c>
    </row>
    <row r="18" spans="1:35" ht="16.5" customHeight="1" x14ac:dyDescent="0.35">
      <c r="A18" s="84" t="s">
        <v>1084</v>
      </c>
      <c r="B18" s="85" t="s">
        <v>1074</v>
      </c>
      <c r="C18" s="85" t="s">
        <v>1074</v>
      </c>
      <c r="D18" s="85" t="s">
        <v>1074</v>
      </c>
      <c r="E18" s="85" t="s">
        <v>1074</v>
      </c>
      <c r="F18" s="85">
        <v>20.621410310193905</v>
      </c>
      <c r="G18" s="85">
        <v>29.08414619012742</v>
      </c>
      <c r="H18" s="85">
        <v>18.517465446249307</v>
      </c>
      <c r="I18" s="85">
        <v>18.887639995096951</v>
      </c>
      <c r="J18" s="85">
        <v>19.460237373249306</v>
      </c>
      <c r="K18" s="85">
        <v>18.562805332786702</v>
      </c>
      <c r="L18" s="85">
        <v>18.643852594204986</v>
      </c>
      <c r="M18" s="85">
        <v>18.826746998326868</v>
      </c>
      <c r="N18" s="85">
        <v>18.707586413518001</v>
      </c>
      <c r="O18" s="85">
        <v>19.407082956132964</v>
      </c>
      <c r="P18" s="85">
        <v>18.875304994504155</v>
      </c>
      <c r="Q18" s="85">
        <v>19.484444159700828</v>
      </c>
      <c r="R18" s="85">
        <v>20.31663505303047</v>
      </c>
      <c r="S18" s="85">
        <v>19.988906352714679</v>
      </c>
      <c r="T18" s="85">
        <v>20.301617890537393</v>
      </c>
      <c r="U18" s="85">
        <v>19.201402940941826</v>
      </c>
      <c r="V18" s="85">
        <v>19.069716912531856</v>
      </c>
      <c r="W18" s="85">
        <v>19.268929734515236</v>
      </c>
      <c r="X18" s="85">
        <v>18.458488617739611</v>
      </c>
      <c r="Y18" s="85">
        <v>17.744200266216065</v>
      </c>
      <c r="Z18" s="85">
        <v>18.508482290518007</v>
      </c>
      <c r="AA18" s="85">
        <v>19.520982177905818</v>
      </c>
      <c r="AB18" s="85">
        <v>18.675741498432131</v>
      </c>
      <c r="AC18" s="85">
        <v>18.998935277119113</v>
      </c>
      <c r="AD18" s="85">
        <v>19.448746502958446</v>
      </c>
      <c r="AE18" s="85">
        <v>18.936962572786701</v>
      </c>
      <c r="AF18" s="85">
        <v>19.394863114637118</v>
      </c>
      <c r="AG18" s="85">
        <v>18.248815886135731</v>
      </c>
      <c r="AH18" s="85">
        <v>19.461418042645427</v>
      </c>
      <c r="AI18" s="85">
        <v>18.923147609883657</v>
      </c>
    </row>
    <row r="19" spans="1:35" ht="16.5" customHeight="1" x14ac:dyDescent="0.35">
      <c r="A19" s="84" t="s">
        <v>1085</v>
      </c>
      <c r="B19" s="85">
        <v>384.36825014419111</v>
      </c>
      <c r="C19" s="85">
        <v>378.0491152240221</v>
      </c>
      <c r="D19" s="85">
        <v>424.43848489981161</v>
      </c>
      <c r="E19" s="85">
        <v>421.01563073798894</v>
      </c>
      <c r="F19" s="85">
        <v>613.55757799645426</v>
      </c>
      <c r="G19" s="85">
        <v>621.03206276566198</v>
      </c>
      <c r="H19" s="85">
        <v>679.48544191884764</v>
      </c>
      <c r="I19" s="85">
        <v>711.33758012303599</v>
      </c>
      <c r="J19" s="85">
        <v>715.82380689540162</v>
      </c>
      <c r="K19" s="85">
        <v>685.24398409329626</v>
      </c>
      <c r="L19" s="85">
        <v>797.19917295862604</v>
      </c>
      <c r="M19" s="85">
        <v>829.98771258934073</v>
      </c>
      <c r="N19" s="85">
        <v>848.9584051786702</v>
      </c>
      <c r="O19" s="85">
        <v>825.2630990393684</v>
      </c>
      <c r="P19" s="85">
        <v>902.48848385810516</v>
      </c>
      <c r="Q19" s="85">
        <v>918.07348718074229</v>
      </c>
      <c r="R19" s="85">
        <v>994.6685911379501</v>
      </c>
      <c r="S19" s="85">
        <v>1020.1824718198336</v>
      </c>
      <c r="T19" s="85">
        <v>1025.8796274473682</v>
      </c>
      <c r="U19" s="85">
        <v>1042.439801708518</v>
      </c>
      <c r="V19" s="85">
        <v>1070.8803456950693</v>
      </c>
      <c r="W19" s="85">
        <v>1054.7789860454293</v>
      </c>
      <c r="X19" s="85">
        <v>1165.9236804339307</v>
      </c>
      <c r="Y19" s="85">
        <v>1266.7766561849251</v>
      </c>
      <c r="Z19" s="85">
        <v>1268.2333952111469</v>
      </c>
      <c r="AA19" s="85">
        <v>1293.1488729637729</v>
      </c>
      <c r="AB19" s="85">
        <v>1265.4870371327534</v>
      </c>
      <c r="AC19" s="85">
        <v>1343.4622107832854</v>
      </c>
      <c r="AD19" s="85">
        <v>1335.1204312308696</v>
      </c>
      <c r="AE19" s="85">
        <v>1424.6422612450303</v>
      </c>
      <c r="AF19" s="85">
        <v>1423.9266590493073</v>
      </c>
      <c r="AG19" s="85">
        <v>1459.7811292861909</v>
      </c>
      <c r="AH19" s="85">
        <v>1486.6012233865924</v>
      </c>
      <c r="AI19" s="85">
        <v>1530.3619375778394</v>
      </c>
    </row>
    <row r="20" spans="1:35" ht="16.5" customHeight="1" x14ac:dyDescent="0.35">
      <c r="A20" s="87" t="s">
        <v>1086</v>
      </c>
      <c r="B20" s="85" t="s">
        <v>1074</v>
      </c>
      <c r="C20" s="85" t="s">
        <v>1074</v>
      </c>
      <c r="D20" s="85" t="s">
        <v>1074</v>
      </c>
      <c r="E20" s="85" t="s">
        <v>1074</v>
      </c>
      <c r="F20" s="85" t="s">
        <v>1074</v>
      </c>
      <c r="G20" s="85">
        <v>34.596827494138502</v>
      </c>
      <c r="H20" s="85">
        <v>41.352474649396122</v>
      </c>
      <c r="I20" s="85">
        <v>43.974300296277008</v>
      </c>
      <c r="J20" s="85">
        <v>48.40611808923822</v>
      </c>
      <c r="K20" s="85">
        <v>55.490939345883646</v>
      </c>
      <c r="L20" s="85">
        <v>57.526753726504154</v>
      </c>
      <c r="M20" s="85">
        <v>61.111419400986151</v>
      </c>
      <c r="N20" s="85">
        <v>39.753621128725754</v>
      </c>
      <c r="O20" s="85">
        <v>54.524661638659275</v>
      </c>
      <c r="P20" s="85">
        <v>53.203469572421049</v>
      </c>
      <c r="Q20" s="85">
        <v>58.55808755522991</v>
      </c>
      <c r="R20" s="85">
        <v>62.219694849905814</v>
      </c>
      <c r="S20" s="85">
        <v>66.914734635290856</v>
      </c>
      <c r="T20" s="85">
        <v>70.299751312445977</v>
      </c>
      <c r="U20" s="85">
        <v>75.169128558573405</v>
      </c>
      <c r="V20" s="85">
        <v>77.601622580476445</v>
      </c>
      <c r="W20" s="85">
        <v>82.199249387700831</v>
      </c>
      <c r="X20" s="85">
        <v>84.751475177792244</v>
      </c>
      <c r="Y20" s="85">
        <v>88.493511584077552</v>
      </c>
      <c r="Z20" s="85">
        <v>97.025832628554014</v>
      </c>
      <c r="AA20" s="85">
        <v>102.36896011151801</v>
      </c>
      <c r="AB20" s="85">
        <v>98.781752202398877</v>
      </c>
      <c r="AC20" s="85">
        <v>100.45687027776731</v>
      </c>
      <c r="AD20" s="85">
        <v>102.16594613591134</v>
      </c>
      <c r="AE20" s="85">
        <v>103.42494943598891</v>
      </c>
      <c r="AF20" s="85">
        <v>106.05798563953462</v>
      </c>
      <c r="AG20" s="85">
        <v>108.74804568880886</v>
      </c>
      <c r="AH20" s="85">
        <v>109.23505611033239</v>
      </c>
      <c r="AI20" s="85">
        <v>111.88787278058726</v>
      </c>
    </row>
    <row r="21" spans="1:35" ht="16.5" customHeight="1" x14ac:dyDescent="0.35">
      <c r="A21" s="91" t="s">
        <v>1087</v>
      </c>
      <c r="B21" s="85" t="s">
        <v>1074</v>
      </c>
      <c r="C21" s="85" t="s">
        <v>1074</v>
      </c>
      <c r="D21" s="85" t="s">
        <v>1074</v>
      </c>
      <c r="E21" s="85" t="s">
        <v>1074</v>
      </c>
      <c r="F21" s="85" t="s">
        <v>1074</v>
      </c>
      <c r="G21" s="85" t="s">
        <v>1074</v>
      </c>
      <c r="H21" s="85">
        <v>27.440389210504154</v>
      </c>
      <c r="I21" s="85">
        <v>27.31443322367867</v>
      </c>
      <c r="J21" s="85">
        <v>26.501127277138501</v>
      </c>
      <c r="K21" s="85">
        <v>25.671964821939056</v>
      </c>
      <c r="L21" s="85">
        <v>25.921934088199446</v>
      </c>
      <c r="M21" s="85">
        <v>26.17622577307479</v>
      </c>
      <c r="N21" s="85">
        <v>25.92627464916897</v>
      </c>
      <c r="O21" s="85">
        <v>26.081476565385039</v>
      </c>
      <c r="P21" s="85">
        <v>29.038930760775621</v>
      </c>
      <c r="Q21" s="85">
        <v>30.902747457590024</v>
      </c>
      <c r="R21" s="85">
        <v>31.533110655224373</v>
      </c>
      <c r="S21" s="85">
        <v>31.533301465512462</v>
      </c>
      <c r="T21" s="85">
        <v>32.504186090700827</v>
      </c>
      <c r="U21" s="85">
        <v>40.039289087077556</v>
      </c>
      <c r="V21" s="85">
        <v>39.351959177883657</v>
      </c>
      <c r="W21" s="85">
        <v>39.985813726537394</v>
      </c>
      <c r="X21" s="85">
        <v>40.518633551135736</v>
      </c>
      <c r="Y21" s="85">
        <v>43.336796804027692</v>
      </c>
      <c r="Z21" s="85">
        <v>44.834211759639892</v>
      </c>
      <c r="AA21" s="85">
        <v>42.411657707950141</v>
      </c>
      <c r="AB21" s="85">
        <v>45.690965049623266</v>
      </c>
      <c r="AC21" s="85">
        <v>46.191161392495843</v>
      </c>
      <c r="AD21" s="85">
        <v>48.261704285119102</v>
      </c>
      <c r="AE21" s="85">
        <v>48.799095860642659</v>
      </c>
      <c r="AF21" s="85">
        <v>50.819451452277001</v>
      </c>
      <c r="AG21" s="85">
        <v>61.077669496454284</v>
      </c>
      <c r="AH21" s="85">
        <v>61.899865129188356</v>
      </c>
      <c r="AI21" s="85">
        <v>66.294517129927982</v>
      </c>
    </row>
    <row r="22" spans="1:35" ht="16.5" customHeight="1" x14ac:dyDescent="0.35">
      <c r="A22" s="91" t="s">
        <v>1088</v>
      </c>
      <c r="B22" s="85" t="s">
        <v>1074</v>
      </c>
      <c r="C22" s="85" t="s">
        <v>1074</v>
      </c>
      <c r="D22" s="85" t="s">
        <v>1074</v>
      </c>
      <c r="E22" s="85" t="s">
        <v>1074</v>
      </c>
      <c r="F22" s="85">
        <v>36.723059456509695</v>
      </c>
      <c r="G22" s="85">
        <v>41.7252946976011</v>
      </c>
      <c r="H22" s="85">
        <v>11.897231685673129</v>
      </c>
      <c r="I22" s="85">
        <v>14.335234457817172</v>
      </c>
      <c r="J22" s="85">
        <v>17.797805034831022</v>
      </c>
      <c r="K22" s="85">
        <v>24.783319885795009</v>
      </c>
      <c r="L22" s="85">
        <v>23.130341186393352</v>
      </c>
      <c r="M22" s="85">
        <v>27.48503706172853</v>
      </c>
      <c r="N22" s="85">
        <v>52.462579290083092</v>
      </c>
      <c r="O22" s="85">
        <v>59.453444611645423</v>
      </c>
      <c r="P22" s="85">
        <v>67.826645419811626</v>
      </c>
      <c r="Q22" s="85">
        <v>73.223798213069244</v>
      </c>
      <c r="R22" s="85">
        <v>66.875590382891957</v>
      </c>
      <c r="S22" s="85">
        <v>71.404221623601103</v>
      </c>
      <c r="T22" s="85">
        <v>73.755345847005529</v>
      </c>
      <c r="U22" s="85">
        <v>68.623195737797772</v>
      </c>
      <c r="V22" s="85">
        <v>82.121035259168977</v>
      </c>
      <c r="W22" s="85">
        <v>93.782883447756234</v>
      </c>
      <c r="X22" s="85">
        <v>100.28361803906094</v>
      </c>
      <c r="Y22" s="85">
        <v>109.87754780233793</v>
      </c>
      <c r="Z22" s="85">
        <v>132.89320203626593</v>
      </c>
      <c r="AA22" s="85">
        <v>145.71018839936843</v>
      </c>
      <c r="AB22" s="85">
        <v>154.45660421659278</v>
      </c>
      <c r="AC22" s="85">
        <v>163.74707341967036</v>
      </c>
      <c r="AD22" s="85">
        <v>178.40023026787807</v>
      </c>
      <c r="AE22" s="85">
        <v>181.47922465587257</v>
      </c>
      <c r="AF22" s="85">
        <v>188.3020254294515</v>
      </c>
      <c r="AG22" s="85">
        <v>191.92292081609415</v>
      </c>
      <c r="AH22" s="85">
        <v>191.9774721755152</v>
      </c>
      <c r="AI22" s="85">
        <v>197.99454445509141</v>
      </c>
    </row>
    <row r="23" spans="1:35" ht="16.5" customHeight="1" x14ac:dyDescent="0.4">
      <c r="A23" s="82" t="s">
        <v>135</v>
      </c>
      <c r="B23" s="85">
        <v>0</v>
      </c>
      <c r="C23" s="85">
        <v>0</v>
      </c>
      <c r="D23" s="85">
        <v>0</v>
      </c>
      <c r="E23" s="85">
        <v>0</v>
      </c>
      <c r="F23" s="85">
        <v>0</v>
      </c>
      <c r="G23" s="85">
        <v>0</v>
      </c>
      <c r="H23" s="85">
        <v>0</v>
      </c>
      <c r="I23" s="85">
        <v>0</v>
      </c>
      <c r="J23" s="85">
        <v>0</v>
      </c>
      <c r="K23" s="85">
        <v>0</v>
      </c>
      <c r="L23" s="85">
        <v>0</v>
      </c>
      <c r="M23" s="85">
        <v>0</v>
      </c>
      <c r="N23" s="85">
        <v>0</v>
      </c>
      <c r="O23" s="85">
        <v>0</v>
      </c>
      <c r="P23" s="85">
        <v>0</v>
      </c>
      <c r="Q23" s="85">
        <v>0</v>
      </c>
      <c r="R23" s="85">
        <v>0</v>
      </c>
      <c r="S23" s="85">
        <v>0</v>
      </c>
      <c r="T23" s="85">
        <v>0</v>
      </c>
      <c r="U23" s="85">
        <v>0</v>
      </c>
      <c r="V23" s="85">
        <v>0</v>
      </c>
      <c r="W23" s="85">
        <v>0</v>
      </c>
      <c r="X23" s="85">
        <v>0</v>
      </c>
      <c r="Y23" s="85">
        <v>0</v>
      </c>
      <c r="Z23" s="85">
        <v>0</v>
      </c>
      <c r="AA23" s="85">
        <v>0</v>
      </c>
      <c r="AB23" s="85">
        <v>0</v>
      </c>
      <c r="AC23" s="85">
        <v>0</v>
      </c>
      <c r="AD23" s="85">
        <v>0</v>
      </c>
      <c r="AE23" s="85">
        <v>0</v>
      </c>
      <c r="AF23" s="85">
        <v>0</v>
      </c>
      <c r="AG23" s="85">
        <v>0</v>
      </c>
      <c r="AH23" s="85">
        <v>0</v>
      </c>
      <c r="AI23" s="85">
        <v>0</v>
      </c>
    </row>
    <row r="24" spans="1:35" ht="16.5" customHeight="1" x14ac:dyDescent="0.35">
      <c r="A24" s="87" t="s">
        <v>1089</v>
      </c>
      <c r="B24" s="85">
        <v>1562.7495402574402</v>
      </c>
      <c r="C24" s="85">
        <v>1214.3728846585593</v>
      </c>
      <c r="D24" s="85">
        <v>571.12486894510801</v>
      </c>
      <c r="E24" s="85">
        <v>366.72112661888644</v>
      </c>
      <c r="F24" s="85">
        <v>424.01009418631577</v>
      </c>
      <c r="G24" s="85">
        <v>458.59805675609414</v>
      </c>
      <c r="H24" s="85">
        <v>581.14138967840438</v>
      </c>
      <c r="I24" s="85">
        <v>607.60084968842659</v>
      </c>
      <c r="J24" s="85">
        <v>595.6397278415152</v>
      </c>
      <c r="K24" s="85">
        <v>612.07888435076995</v>
      </c>
      <c r="L24" s="85">
        <v>590.3221989854959</v>
      </c>
      <c r="M24" s="85">
        <v>558.25835350653745</v>
      </c>
      <c r="N24" s="85">
        <v>513.44190971883643</v>
      </c>
      <c r="O24" s="85">
        <v>530.46026746763425</v>
      </c>
      <c r="P24" s="85">
        <v>550.08031698269247</v>
      </c>
      <c r="Q24" s="85">
        <v>558.34455575916888</v>
      </c>
      <c r="R24" s="93">
        <v>589.81731138329087</v>
      </c>
      <c r="S24" s="93">
        <v>595.49838123515224</v>
      </c>
      <c r="T24" s="93">
        <v>576.43636329621597</v>
      </c>
      <c r="U24" s="85">
        <v>619.68164036675898</v>
      </c>
      <c r="V24" s="85">
        <v>607.47520176279227</v>
      </c>
      <c r="W24" s="85">
        <v>599.34168151113568</v>
      </c>
      <c r="X24" s="85">
        <v>608.90502086567869</v>
      </c>
      <c r="Y24" s="85">
        <v>657.90034833201105</v>
      </c>
      <c r="Z24" s="85">
        <v>710.33485759696123</v>
      </c>
      <c r="AA24" s="85">
        <v>687.18505119127974</v>
      </c>
      <c r="AB24" s="85">
        <v>754.0771095593351</v>
      </c>
      <c r="AC24" s="85">
        <v>779.90629312573958</v>
      </c>
      <c r="AD24" s="85">
        <v>810.60454560478661</v>
      </c>
      <c r="AE24" s="85">
        <v>884.08909242054847</v>
      </c>
      <c r="AF24" s="85">
        <v>819.37159044432121</v>
      </c>
      <c r="AG24" s="85">
        <v>811.38952810736828</v>
      </c>
      <c r="AH24" s="85">
        <v>818.63513314869795</v>
      </c>
      <c r="AI24" s="85">
        <v>811.53633038360113</v>
      </c>
    </row>
    <row r="25" spans="1:35" ht="16.5" customHeight="1" x14ac:dyDescent="0.35">
      <c r="A25" s="84" t="s">
        <v>1085</v>
      </c>
      <c r="B25" s="85">
        <v>384.36825014419111</v>
      </c>
      <c r="C25" s="85">
        <v>378.0491152240221</v>
      </c>
      <c r="D25" s="85">
        <v>424.43848489981161</v>
      </c>
      <c r="E25" s="85">
        <v>421.01563073798894</v>
      </c>
      <c r="F25" s="85">
        <v>613.55757799645426</v>
      </c>
      <c r="G25" s="85">
        <v>621.03206276566198</v>
      </c>
      <c r="H25" s="85">
        <v>679.48544191884764</v>
      </c>
      <c r="I25" s="85">
        <v>711.33758012303599</v>
      </c>
      <c r="J25" s="85">
        <v>715.82380689540162</v>
      </c>
      <c r="K25" s="85">
        <v>685.24398409329626</v>
      </c>
      <c r="L25" s="85">
        <v>797.19917295862604</v>
      </c>
      <c r="M25" s="85">
        <v>829.98771258934073</v>
      </c>
      <c r="N25" s="85">
        <v>848.9584051786702</v>
      </c>
      <c r="O25" s="85">
        <v>825.2630990393684</v>
      </c>
      <c r="P25" s="85">
        <v>902.48848385810516</v>
      </c>
      <c r="Q25" s="85">
        <v>918.07348718074229</v>
      </c>
      <c r="R25" s="85">
        <v>994.6685911379501</v>
      </c>
      <c r="S25" s="85">
        <v>1020.1824718198336</v>
      </c>
      <c r="T25" s="85">
        <v>1025.8796274473682</v>
      </c>
      <c r="U25" s="85">
        <v>1042.439801708518</v>
      </c>
      <c r="V25" s="85">
        <v>1070.8803456950693</v>
      </c>
      <c r="W25" s="85">
        <v>1054.7789860454293</v>
      </c>
      <c r="X25" s="85">
        <v>1165.9236804339307</v>
      </c>
      <c r="Y25" s="85">
        <v>1266.7766561849251</v>
      </c>
      <c r="Z25" s="85">
        <v>1268.2333952111469</v>
      </c>
      <c r="AA25" s="85">
        <v>1293.1488729637729</v>
      </c>
      <c r="AB25" s="85">
        <v>1265.4870371327534</v>
      </c>
      <c r="AC25" s="85">
        <v>1343.4622107832854</v>
      </c>
      <c r="AD25" s="85">
        <v>1335.1204312308696</v>
      </c>
      <c r="AE25" s="85">
        <v>1424.6422612450303</v>
      </c>
      <c r="AF25" s="85">
        <v>1423.9266590493073</v>
      </c>
      <c r="AG25" s="85">
        <v>1459.7811292861909</v>
      </c>
      <c r="AH25" s="85">
        <v>1486.6012233865924</v>
      </c>
      <c r="AI25" s="85">
        <v>1530.3619375778394</v>
      </c>
    </row>
    <row r="26" spans="1:35" ht="16.5" customHeight="1" x14ac:dyDescent="0.35">
      <c r="A26" s="91" t="s">
        <v>1090</v>
      </c>
      <c r="B26" s="85" t="s">
        <v>1074</v>
      </c>
      <c r="C26" s="85" t="s">
        <v>1074</v>
      </c>
      <c r="D26" s="85" t="s">
        <v>1074</v>
      </c>
      <c r="E26" s="85" t="s">
        <v>1074</v>
      </c>
      <c r="F26" s="85">
        <v>35.875604238282548</v>
      </c>
      <c r="G26" s="85">
        <v>33.266180282825481</v>
      </c>
      <c r="H26" s="85">
        <v>54.784833004188364</v>
      </c>
      <c r="I26" s="85">
        <v>64.121116291047088</v>
      </c>
      <c r="J26" s="85">
        <v>68.550886425365647</v>
      </c>
      <c r="K26" s="85">
        <v>69.610519997950135</v>
      </c>
      <c r="L26" s="85">
        <v>83.049888828731298</v>
      </c>
      <c r="M26" s="85">
        <v>86.582900634016625</v>
      </c>
      <c r="N26" s="85">
        <v>97.09644035277006</v>
      </c>
      <c r="O26" s="85">
        <v>105.14737009037118</v>
      </c>
      <c r="P26" s="85">
        <v>115.63717070808863</v>
      </c>
      <c r="Q26" s="85">
        <v>124.65854059163433</v>
      </c>
      <c r="R26" s="85">
        <v>141.68736633337394</v>
      </c>
      <c r="S26" s="85">
        <v>152.53566505520774</v>
      </c>
      <c r="T26" s="85">
        <v>154.63785542154014</v>
      </c>
      <c r="U26" s="85">
        <v>161.02994739108033</v>
      </c>
      <c r="V26" s="85">
        <v>173.72181418583932</v>
      </c>
      <c r="W26" s="85">
        <v>189.3478644432133</v>
      </c>
      <c r="X26" s="85">
        <v>210.02158390672022</v>
      </c>
      <c r="Y26" s="85">
        <v>219.52760585767311</v>
      </c>
      <c r="Z26" s="85">
        <v>239.23075556874514</v>
      </c>
      <c r="AA26" s="85">
        <v>255.16712418262605</v>
      </c>
      <c r="AB26" s="85">
        <v>255.2351338119058</v>
      </c>
      <c r="AC26" s="85">
        <v>280.59052537395291</v>
      </c>
      <c r="AD26" s="85">
        <v>298.81438299915783</v>
      </c>
      <c r="AE26" s="85">
        <v>311.36736537947365</v>
      </c>
      <c r="AF26" s="85">
        <v>328.36239766869801</v>
      </c>
      <c r="AG26" s="85">
        <v>328.35454434577559</v>
      </c>
      <c r="AH26" s="85">
        <v>348.42216173123262</v>
      </c>
      <c r="AI26" s="85">
        <v>358.77779864376731</v>
      </c>
    </row>
    <row r="27" spans="1:35" ht="16.5" customHeight="1" x14ac:dyDescent="0.35">
      <c r="A27" s="94" t="s">
        <v>1091</v>
      </c>
      <c r="B27" s="95" t="s">
        <v>1074</v>
      </c>
      <c r="C27" s="95" t="s">
        <v>1074</v>
      </c>
      <c r="D27" s="95" t="s">
        <v>1074</v>
      </c>
      <c r="E27" s="95" t="s">
        <v>1074</v>
      </c>
      <c r="F27" s="95">
        <v>994.15913267135727</v>
      </c>
      <c r="G27" s="95">
        <v>991.04703374006078</v>
      </c>
      <c r="H27" s="95">
        <v>1100.9736580088643</v>
      </c>
      <c r="I27" s="95">
        <v>1019.7388403506702</v>
      </c>
      <c r="J27" s="95">
        <v>1049.9727069174764</v>
      </c>
      <c r="K27" s="95">
        <v>1010.1918157433018</v>
      </c>
      <c r="L27" s="95">
        <v>1063.5968955881219</v>
      </c>
      <c r="M27" s="95">
        <v>1063.0567997611413</v>
      </c>
      <c r="N27" s="95">
        <v>1172.2743008036009</v>
      </c>
      <c r="O27" s="95">
        <v>1237.9459900483546</v>
      </c>
      <c r="P27" s="95">
        <v>1273.9793766620276</v>
      </c>
      <c r="Q27" s="95">
        <v>1351.549992196022</v>
      </c>
      <c r="R27" s="95">
        <v>1464.9140399695511</v>
      </c>
      <c r="S27" s="95">
        <v>1515.5225361967312</v>
      </c>
      <c r="T27" s="95">
        <v>1475.4308789277254</v>
      </c>
      <c r="U27" s="95">
        <v>1484.3993659912187</v>
      </c>
      <c r="V27" s="95">
        <v>1582.2353558524985</v>
      </c>
      <c r="W27" s="95">
        <v>1605.8926526719113</v>
      </c>
      <c r="X27" s="95">
        <v>1656.8744569618586</v>
      </c>
      <c r="Y27" s="95">
        <v>1835.6147685653516</v>
      </c>
      <c r="Z27" s="95">
        <v>1937.0678670511081</v>
      </c>
      <c r="AA27" s="95">
        <v>1952.6791994030195</v>
      </c>
      <c r="AB27" s="95">
        <v>1927.1250991495344</v>
      </c>
      <c r="AC27" s="95">
        <v>2056.278513711698</v>
      </c>
      <c r="AD27" s="95">
        <v>2102.8657021346921</v>
      </c>
      <c r="AE27" s="95">
        <v>2185.6410969424651</v>
      </c>
      <c r="AF27" s="95">
        <v>2251.1543965780384</v>
      </c>
      <c r="AG27" s="95">
        <v>2284.2055258836563</v>
      </c>
      <c r="AH27" s="95">
        <v>2319.5499156118167</v>
      </c>
      <c r="AI27" s="95">
        <v>2392.6986642295847</v>
      </c>
    </row>
    <row r="28" spans="1:35" ht="12.75" customHeight="1" x14ac:dyDescent="0.45">
      <c r="A28" s="260" t="s">
        <v>1092</v>
      </c>
      <c r="B28" s="253"/>
      <c r="C28" s="253"/>
      <c r="D28" s="253"/>
      <c r="E28" s="253"/>
      <c r="F28" s="253"/>
      <c r="G28" s="253"/>
      <c r="H28" s="253"/>
      <c r="I28" s="253"/>
      <c r="J28" s="253"/>
      <c r="K28" s="253"/>
      <c r="L28" s="253"/>
      <c r="M28" s="253"/>
      <c r="N28" s="253"/>
      <c r="O28" s="253"/>
      <c r="P28" s="253"/>
      <c r="Q28" s="253"/>
      <c r="R28" s="253"/>
      <c r="S28" s="253"/>
      <c r="T28" s="253"/>
      <c r="U28" s="253"/>
      <c r="V28" s="253"/>
      <c r="W28" s="253"/>
      <c r="X28" s="253"/>
      <c r="Y28" s="253"/>
      <c r="Z28" s="253"/>
      <c r="AA28" s="18"/>
      <c r="AB28" s="18"/>
      <c r="AC28" s="18"/>
      <c r="AD28" s="18"/>
      <c r="AE28" s="18"/>
      <c r="AF28" s="18"/>
      <c r="AG28" s="18"/>
      <c r="AH28" s="18"/>
      <c r="AI28" s="18"/>
    </row>
    <row r="29" spans="1:35" ht="12.75" customHeight="1" x14ac:dyDescent="0.45">
      <c r="A29" s="261"/>
      <c r="B29" s="253"/>
      <c r="C29" s="253"/>
      <c r="D29" s="253"/>
      <c r="E29" s="253"/>
      <c r="F29" s="253"/>
      <c r="G29" s="253"/>
      <c r="H29" s="253"/>
      <c r="I29" s="253"/>
      <c r="J29" s="253"/>
      <c r="K29" s="253"/>
      <c r="L29" s="253"/>
      <c r="M29" s="253"/>
      <c r="N29" s="253"/>
      <c r="O29" s="253"/>
      <c r="P29" s="253"/>
      <c r="Q29" s="253"/>
      <c r="R29" s="253"/>
      <c r="S29" s="253"/>
      <c r="T29" s="253"/>
      <c r="U29" s="253"/>
      <c r="V29" s="253"/>
      <c r="W29" s="253"/>
      <c r="X29" s="253"/>
      <c r="Y29" s="253"/>
      <c r="Z29" s="253"/>
      <c r="AA29" s="18"/>
      <c r="AB29" s="18"/>
      <c r="AC29" s="18"/>
      <c r="AD29" s="18"/>
      <c r="AE29" s="18"/>
      <c r="AF29" s="18"/>
      <c r="AG29" s="18"/>
      <c r="AH29" s="18"/>
      <c r="AI29" s="18"/>
    </row>
    <row r="30" spans="1:35" ht="12.75" customHeight="1" x14ac:dyDescent="0.45">
      <c r="A30" s="254" t="s">
        <v>1093</v>
      </c>
      <c r="B30" s="253"/>
      <c r="C30" s="253"/>
      <c r="D30" s="253"/>
      <c r="E30" s="253"/>
      <c r="F30" s="253"/>
      <c r="G30" s="253"/>
      <c r="H30" s="253"/>
      <c r="I30" s="253"/>
      <c r="J30" s="253"/>
      <c r="K30" s="253"/>
      <c r="L30" s="253"/>
      <c r="M30" s="253"/>
      <c r="N30" s="253"/>
      <c r="O30" s="253"/>
      <c r="P30" s="253"/>
      <c r="Q30" s="253"/>
      <c r="R30" s="253"/>
      <c r="S30" s="253"/>
      <c r="T30" s="253"/>
      <c r="U30" s="253"/>
      <c r="V30" s="253"/>
      <c r="W30" s="253"/>
      <c r="X30" s="253"/>
      <c r="Y30" s="253"/>
      <c r="Z30" s="253"/>
      <c r="AA30" s="18"/>
      <c r="AB30" s="18"/>
      <c r="AC30" s="18"/>
      <c r="AD30" s="18"/>
      <c r="AE30" s="18"/>
      <c r="AF30" s="18"/>
      <c r="AG30" s="18"/>
      <c r="AH30" s="18"/>
      <c r="AI30" s="18"/>
    </row>
    <row r="31" spans="1:35" ht="38.25" customHeight="1" x14ac:dyDescent="0.45">
      <c r="A31" s="254" t="s">
        <v>1094</v>
      </c>
      <c r="B31" s="253"/>
      <c r="C31" s="253"/>
      <c r="D31" s="253"/>
      <c r="E31" s="253"/>
      <c r="F31" s="253"/>
      <c r="G31" s="253"/>
      <c r="H31" s="253"/>
      <c r="I31" s="253"/>
      <c r="J31" s="253"/>
      <c r="K31" s="253"/>
      <c r="L31" s="253"/>
      <c r="M31" s="253"/>
      <c r="N31" s="253"/>
      <c r="O31" s="253"/>
      <c r="P31" s="253"/>
      <c r="Q31" s="253"/>
      <c r="R31" s="253"/>
      <c r="S31" s="253"/>
      <c r="T31" s="253"/>
      <c r="U31" s="253"/>
      <c r="V31" s="253"/>
      <c r="W31" s="253"/>
      <c r="X31" s="253"/>
      <c r="Y31" s="253"/>
      <c r="Z31" s="253"/>
      <c r="AA31" s="18"/>
      <c r="AB31" s="18"/>
      <c r="AC31" s="18"/>
      <c r="AD31" s="18"/>
      <c r="AE31" s="18"/>
      <c r="AF31" s="18"/>
      <c r="AG31" s="18"/>
      <c r="AH31" s="18"/>
      <c r="AI31" s="18"/>
    </row>
    <row r="32" spans="1:35" ht="12.75" customHeight="1" x14ac:dyDescent="0.45">
      <c r="A32" s="254" t="s">
        <v>1095</v>
      </c>
      <c r="B32" s="253"/>
      <c r="C32" s="253"/>
      <c r="D32" s="253"/>
      <c r="E32" s="253"/>
      <c r="F32" s="253"/>
      <c r="G32" s="253"/>
      <c r="H32" s="253"/>
      <c r="I32" s="253"/>
      <c r="J32" s="253"/>
      <c r="K32" s="253"/>
      <c r="L32" s="253"/>
      <c r="M32" s="253"/>
      <c r="N32" s="253"/>
      <c r="O32" s="253"/>
      <c r="P32" s="253"/>
      <c r="Q32" s="253"/>
      <c r="R32" s="253"/>
      <c r="S32" s="253"/>
      <c r="T32" s="253"/>
      <c r="U32" s="253"/>
      <c r="V32" s="253"/>
      <c r="W32" s="253"/>
      <c r="X32" s="253"/>
      <c r="Y32" s="253"/>
      <c r="Z32" s="253"/>
      <c r="AA32" s="18"/>
      <c r="AB32" s="18"/>
      <c r="AC32" s="18"/>
      <c r="AD32" s="18"/>
      <c r="AE32" s="18"/>
      <c r="AF32" s="18"/>
      <c r="AG32" s="18"/>
      <c r="AH32" s="18"/>
      <c r="AI32" s="18"/>
    </row>
    <row r="33" spans="1:35" ht="12.75" customHeight="1" x14ac:dyDescent="0.45">
      <c r="A33" s="254" t="s">
        <v>1096</v>
      </c>
      <c r="B33" s="253"/>
      <c r="C33" s="253"/>
      <c r="D33" s="253"/>
      <c r="E33" s="253"/>
      <c r="F33" s="253"/>
      <c r="G33" s="253"/>
      <c r="H33" s="253"/>
      <c r="I33" s="253"/>
      <c r="J33" s="253"/>
      <c r="K33" s="253"/>
      <c r="L33" s="253"/>
      <c r="M33" s="253"/>
      <c r="N33" s="253"/>
      <c r="O33" s="253"/>
      <c r="P33" s="253"/>
      <c r="Q33" s="253"/>
      <c r="R33" s="253"/>
      <c r="S33" s="253"/>
      <c r="T33" s="253"/>
      <c r="U33" s="253"/>
      <c r="V33" s="253"/>
      <c r="W33" s="253"/>
      <c r="X33" s="253"/>
      <c r="Y33" s="253"/>
      <c r="Z33" s="253"/>
      <c r="AA33" s="18"/>
      <c r="AB33" s="18"/>
      <c r="AC33" s="18"/>
      <c r="AD33" s="18"/>
      <c r="AE33" s="18"/>
      <c r="AF33" s="18"/>
      <c r="AG33" s="18"/>
      <c r="AH33" s="18"/>
      <c r="AI33" s="18"/>
    </row>
    <row r="34" spans="1:35" ht="12.75" customHeight="1" x14ac:dyDescent="0.45">
      <c r="A34" s="254" t="s">
        <v>1097</v>
      </c>
      <c r="B34" s="253"/>
      <c r="C34" s="253"/>
      <c r="D34" s="253"/>
      <c r="E34" s="253"/>
      <c r="F34" s="253"/>
      <c r="G34" s="253"/>
      <c r="H34" s="253"/>
      <c r="I34" s="253"/>
      <c r="J34" s="253"/>
      <c r="K34" s="253"/>
      <c r="L34" s="253"/>
      <c r="M34" s="253"/>
      <c r="N34" s="253"/>
      <c r="O34" s="253"/>
      <c r="P34" s="253"/>
      <c r="Q34" s="253"/>
      <c r="R34" s="253"/>
      <c r="S34" s="253"/>
      <c r="T34" s="253"/>
      <c r="U34" s="253"/>
      <c r="V34" s="253"/>
      <c r="W34" s="253"/>
      <c r="X34" s="253"/>
      <c r="Y34" s="253"/>
      <c r="Z34" s="253"/>
      <c r="AA34" s="18"/>
      <c r="AB34" s="18"/>
      <c r="AC34" s="18"/>
      <c r="AD34" s="18"/>
      <c r="AE34" s="18"/>
      <c r="AF34" s="18"/>
      <c r="AG34" s="18"/>
      <c r="AH34" s="18"/>
      <c r="AI34" s="18"/>
    </row>
    <row r="35" spans="1:35" ht="25.5" customHeight="1" x14ac:dyDescent="0.45">
      <c r="A35" s="254" t="s">
        <v>1098</v>
      </c>
      <c r="B35" s="253"/>
      <c r="C35" s="253"/>
      <c r="D35" s="253"/>
      <c r="E35" s="253"/>
      <c r="F35" s="253"/>
      <c r="G35" s="253"/>
      <c r="H35" s="253"/>
      <c r="I35" s="253"/>
      <c r="J35" s="253"/>
      <c r="K35" s="253"/>
      <c r="L35" s="253"/>
      <c r="M35" s="253"/>
      <c r="N35" s="253"/>
      <c r="O35" s="253"/>
      <c r="P35" s="253"/>
      <c r="Q35" s="253"/>
      <c r="R35" s="253"/>
      <c r="S35" s="253"/>
      <c r="T35" s="253"/>
      <c r="U35" s="253"/>
      <c r="V35" s="253"/>
      <c r="W35" s="253"/>
      <c r="X35" s="253"/>
      <c r="Y35" s="253"/>
      <c r="Z35" s="253"/>
      <c r="AA35" s="18"/>
      <c r="AB35" s="18"/>
      <c r="AC35" s="18"/>
      <c r="AD35" s="18"/>
      <c r="AE35" s="18"/>
      <c r="AF35" s="18"/>
      <c r="AG35" s="18"/>
      <c r="AH35" s="18"/>
      <c r="AI35" s="18"/>
    </row>
    <row r="36" spans="1:35" ht="12.75" customHeight="1" x14ac:dyDescent="0.45">
      <c r="A36" s="254" t="s">
        <v>1099</v>
      </c>
      <c r="B36" s="253"/>
      <c r="C36" s="253"/>
      <c r="D36" s="253"/>
      <c r="E36" s="253"/>
      <c r="F36" s="253"/>
      <c r="G36" s="253"/>
      <c r="H36" s="253"/>
      <c r="I36" s="253"/>
      <c r="J36" s="253"/>
      <c r="K36" s="253"/>
      <c r="L36" s="253"/>
      <c r="M36" s="253"/>
      <c r="N36" s="253"/>
      <c r="O36" s="253"/>
      <c r="P36" s="253"/>
      <c r="Q36" s="253"/>
      <c r="R36" s="253"/>
      <c r="S36" s="253"/>
      <c r="T36" s="253"/>
      <c r="U36" s="253"/>
      <c r="V36" s="253"/>
      <c r="W36" s="253"/>
      <c r="X36" s="253"/>
      <c r="Y36" s="253"/>
      <c r="Z36" s="253"/>
      <c r="AA36" s="18"/>
      <c r="AB36" s="18"/>
      <c r="AC36" s="18"/>
      <c r="AD36" s="18"/>
      <c r="AE36" s="18"/>
      <c r="AF36" s="18"/>
      <c r="AG36" s="18"/>
      <c r="AH36" s="18"/>
      <c r="AI36" s="18"/>
    </row>
    <row r="37" spans="1:35" ht="12.75" customHeight="1" x14ac:dyDescent="0.45">
      <c r="A37" s="254" t="s">
        <v>1100</v>
      </c>
      <c r="B37" s="253"/>
      <c r="C37" s="253"/>
      <c r="D37" s="253"/>
      <c r="E37" s="253"/>
      <c r="F37" s="253"/>
      <c r="G37" s="253"/>
      <c r="H37" s="253"/>
      <c r="I37" s="253"/>
      <c r="J37" s="253"/>
      <c r="K37" s="253"/>
      <c r="L37" s="253"/>
      <c r="M37" s="253"/>
      <c r="N37" s="253"/>
      <c r="O37" s="253"/>
      <c r="P37" s="253"/>
      <c r="Q37" s="253"/>
      <c r="R37" s="253"/>
      <c r="S37" s="253"/>
      <c r="T37" s="253"/>
      <c r="U37" s="253"/>
      <c r="V37" s="253"/>
      <c r="W37" s="253"/>
      <c r="X37" s="253"/>
      <c r="Y37" s="253"/>
      <c r="Z37" s="253"/>
      <c r="AA37" s="18"/>
      <c r="AB37" s="18"/>
      <c r="AC37" s="18"/>
      <c r="AD37" s="18"/>
      <c r="AE37" s="18"/>
      <c r="AF37" s="18"/>
      <c r="AG37" s="18"/>
      <c r="AH37" s="18"/>
      <c r="AI37" s="18"/>
    </row>
    <row r="38" spans="1:35" ht="12.75" customHeight="1" x14ac:dyDescent="0.45">
      <c r="A38" s="254" t="s">
        <v>1101</v>
      </c>
      <c r="B38" s="253"/>
      <c r="C38" s="253"/>
      <c r="D38" s="253"/>
      <c r="E38" s="253"/>
      <c r="F38" s="253"/>
      <c r="G38" s="253"/>
      <c r="H38" s="253"/>
      <c r="I38" s="253"/>
      <c r="J38" s="253"/>
      <c r="K38" s="253"/>
      <c r="L38" s="253"/>
      <c r="M38" s="253"/>
      <c r="N38" s="253"/>
      <c r="O38" s="253"/>
      <c r="P38" s="253"/>
      <c r="Q38" s="253"/>
      <c r="R38" s="253"/>
      <c r="S38" s="253"/>
      <c r="T38" s="253"/>
      <c r="U38" s="253"/>
      <c r="V38" s="253"/>
      <c r="W38" s="253"/>
      <c r="X38" s="253"/>
      <c r="Y38" s="253"/>
      <c r="Z38" s="253"/>
      <c r="AA38" s="18"/>
      <c r="AB38" s="18"/>
      <c r="AC38" s="18"/>
      <c r="AD38" s="18"/>
      <c r="AE38" s="18"/>
      <c r="AF38" s="18"/>
      <c r="AG38" s="18"/>
      <c r="AH38" s="18"/>
      <c r="AI38" s="18"/>
    </row>
    <row r="39" spans="1:35" ht="12.75" customHeight="1" x14ac:dyDescent="0.45">
      <c r="A39" s="254" t="s">
        <v>1102</v>
      </c>
      <c r="B39" s="253"/>
      <c r="C39" s="253"/>
      <c r="D39" s="253"/>
      <c r="E39" s="253"/>
      <c r="F39" s="253"/>
      <c r="G39" s="253"/>
      <c r="H39" s="253"/>
      <c r="I39" s="253"/>
      <c r="J39" s="253"/>
      <c r="K39" s="253"/>
      <c r="L39" s="253"/>
      <c r="M39" s="253"/>
      <c r="N39" s="253"/>
      <c r="O39" s="253"/>
      <c r="P39" s="253"/>
      <c r="Q39" s="253"/>
      <c r="R39" s="253"/>
      <c r="S39" s="253"/>
      <c r="T39" s="253"/>
      <c r="U39" s="253"/>
      <c r="V39" s="253"/>
      <c r="W39" s="253"/>
      <c r="X39" s="253"/>
      <c r="Y39" s="253"/>
      <c r="Z39" s="253"/>
      <c r="AA39" s="18"/>
      <c r="AB39" s="18"/>
      <c r="AC39" s="18"/>
      <c r="AD39" s="18"/>
      <c r="AE39" s="18"/>
      <c r="AF39" s="18"/>
      <c r="AG39" s="18"/>
      <c r="AH39" s="18"/>
      <c r="AI39" s="18"/>
    </row>
    <row r="40" spans="1:35" ht="12.75" customHeight="1" x14ac:dyDescent="0.45">
      <c r="A40" s="262"/>
      <c r="B40" s="253"/>
      <c r="C40" s="253"/>
      <c r="D40" s="253"/>
      <c r="E40" s="253"/>
      <c r="F40" s="253"/>
      <c r="G40" s="253"/>
      <c r="H40" s="253"/>
      <c r="I40" s="253"/>
      <c r="J40" s="253"/>
      <c r="K40" s="253"/>
      <c r="L40" s="253"/>
      <c r="M40" s="253"/>
      <c r="N40" s="253"/>
      <c r="O40" s="253"/>
      <c r="P40" s="253"/>
      <c r="Q40" s="253"/>
      <c r="R40" s="253"/>
      <c r="S40" s="253"/>
      <c r="T40" s="253"/>
      <c r="U40" s="253"/>
      <c r="V40" s="253"/>
      <c r="W40" s="253"/>
      <c r="X40" s="253"/>
      <c r="Y40" s="253"/>
      <c r="Z40" s="253"/>
      <c r="AA40" s="18"/>
      <c r="AB40" s="18"/>
      <c r="AC40" s="18"/>
      <c r="AD40" s="18"/>
      <c r="AE40" s="18"/>
      <c r="AF40" s="18"/>
      <c r="AG40" s="18"/>
      <c r="AH40" s="18"/>
      <c r="AI40" s="18"/>
    </row>
    <row r="41" spans="1:35" ht="12.75" customHeight="1" x14ac:dyDescent="0.45">
      <c r="A41" s="260" t="s">
        <v>1103</v>
      </c>
      <c r="B41" s="253"/>
      <c r="C41" s="253"/>
      <c r="D41" s="253"/>
      <c r="E41" s="253"/>
      <c r="F41" s="253"/>
      <c r="G41" s="253"/>
      <c r="H41" s="253"/>
      <c r="I41" s="253"/>
      <c r="J41" s="253"/>
      <c r="K41" s="253"/>
      <c r="L41" s="253"/>
      <c r="M41" s="253"/>
      <c r="N41" s="253"/>
      <c r="O41" s="253"/>
      <c r="P41" s="253"/>
      <c r="Q41" s="253"/>
      <c r="R41" s="253"/>
      <c r="S41" s="253"/>
      <c r="T41" s="253"/>
      <c r="U41" s="253"/>
      <c r="V41" s="253"/>
      <c r="W41" s="253"/>
      <c r="X41" s="253"/>
      <c r="Y41" s="253"/>
      <c r="Z41" s="253"/>
      <c r="AA41" s="18"/>
      <c r="AB41" s="18"/>
      <c r="AC41" s="18"/>
      <c r="AD41" s="18"/>
      <c r="AE41" s="18"/>
      <c r="AF41" s="18"/>
      <c r="AG41" s="18"/>
      <c r="AH41" s="18"/>
      <c r="AI41" s="18"/>
    </row>
    <row r="42" spans="1:35" ht="38.25" customHeight="1" x14ac:dyDescent="0.45">
      <c r="A42" s="263" t="s">
        <v>1104</v>
      </c>
      <c r="B42" s="253"/>
      <c r="C42" s="253"/>
      <c r="D42" s="253"/>
      <c r="E42" s="253"/>
      <c r="F42" s="253"/>
      <c r="G42" s="253"/>
      <c r="H42" s="253"/>
      <c r="I42" s="253"/>
      <c r="J42" s="253"/>
      <c r="K42" s="253"/>
      <c r="L42" s="253"/>
      <c r="M42" s="253"/>
      <c r="N42" s="253"/>
      <c r="O42" s="253"/>
      <c r="P42" s="253"/>
      <c r="Q42" s="253"/>
      <c r="R42" s="253"/>
      <c r="S42" s="253"/>
      <c r="T42" s="253"/>
      <c r="U42" s="253"/>
      <c r="V42" s="253"/>
      <c r="W42" s="253"/>
      <c r="X42" s="253"/>
      <c r="Y42" s="253"/>
      <c r="Z42" s="253"/>
      <c r="AA42" s="18"/>
      <c r="AB42" s="18"/>
      <c r="AC42" s="18"/>
      <c r="AD42" s="18"/>
      <c r="AE42" s="18"/>
      <c r="AF42" s="18"/>
      <c r="AG42" s="18"/>
      <c r="AH42" s="18"/>
      <c r="AI42" s="18"/>
    </row>
    <row r="43" spans="1:35" ht="51" customHeight="1" x14ac:dyDescent="0.45">
      <c r="A43" s="254" t="s">
        <v>1105</v>
      </c>
      <c r="B43" s="253"/>
      <c r="C43" s="253"/>
      <c r="D43" s="253"/>
      <c r="E43" s="253"/>
      <c r="F43" s="253"/>
      <c r="G43" s="253"/>
      <c r="H43" s="253"/>
      <c r="I43" s="253"/>
      <c r="J43" s="253"/>
      <c r="K43" s="253"/>
      <c r="L43" s="253"/>
      <c r="M43" s="253"/>
      <c r="N43" s="253"/>
      <c r="O43" s="253"/>
      <c r="P43" s="253"/>
      <c r="Q43" s="253"/>
      <c r="R43" s="253"/>
      <c r="S43" s="253"/>
      <c r="T43" s="253"/>
      <c r="U43" s="253"/>
      <c r="V43" s="253"/>
      <c r="W43" s="253"/>
      <c r="X43" s="253"/>
      <c r="Y43" s="253"/>
      <c r="Z43" s="253"/>
      <c r="AA43" s="18"/>
      <c r="AB43" s="18"/>
      <c r="AC43" s="18"/>
      <c r="AD43" s="18"/>
      <c r="AE43" s="18"/>
      <c r="AF43" s="18"/>
      <c r="AG43" s="18"/>
      <c r="AH43" s="18"/>
      <c r="AI43" s="18"/>
    </row>
    <row r="44" spans="1:35" ht="12.75" customHeight="1" x14ac:dyDescent="0.45">
      <c r="A44" s="254" t="s">
        <v>1106</v>
      </c>
      <c r="B44" s="253"/>
      <c r="C44" s="253"/>
      <c r="D44" s="253"/>
      <c r="E44" s="253"/>
      <c r="F44" s="253"/>
      <c r="G44" s="253"/>
      <c r="H44" s="253"/>
      <c r="I44" s="253"/>
      <c r="J44" s="253"/>
      <c r="K44" s="253"/>
      <c r="L44" s="253"/>
      <c r="M44" s="253"/>
      <c r="N44" s="253"/>
      <c r="O44" s="253"/>
      <c r="P44" s="253"/>
      <c r="Q44" s="253"/>
      <c r="R44" s="253"/>
      <c r="S44" s="253"/>
      <c r="T44" s="253"/>
      <c r="U44" s="253"/>
      <c r="V44" s="253"/>
      <c r="W44" s="253"/>
      <c r="X44" s="253"/>
      <c r="Y44" s="253"/>
      <c r="Z44" s="253"/>
      <c r="AA44" s="18"/>
      <c r="AB44" s="18"/>
      <c r="AC44" s="18"/>
      <c r="AD44" s="18"/>
      <c r="AE44" s="18"/>
      <c r="AF44" s="18"/>
      <c r="AG44" s="18"/>
      <c r="AH44" s="18"/>
      <c r="AI44" s="18"/>
    </row>
    <row r="45" spans="1:35" ht="12.75" customHeight="1" x14ac:dyDescent="0.45">
      <c r="A45" s="264" t="s">
        <v>1107</v>
      </c>
      <c r="B45" s="253"/>
      <c r="C45" s="253"/>
      <c r="D45" s="253"/>
      <c r="E45" s="253"/>
      <c r="F45" s="253"/>
      <c r="G45" s="253"/>
      <c r="H45" s="253"/>
      <c r="I45" s="253"/>
      <c r="J45" s="253"/>
      <c r="K45" s="253"/>
      <c r="L45" s="253"/>
      <c r="M45" s="253"/>
      <c r="N45" s="253"/>
      <c r="O45" s="253"/>
      <c r="P45" s="253"/>
      <c r="Q45" s="253"/>
      <c r="R45" s="253"/>
      <c r="S45" s="253"/>
      <c r="T45" s="253"/>
      <c r="U45" s="253"/>
      <c r="V45" s="253"/>
      <c r="W45" s="253"/>
      <c r="X45" s="253"/>
      <c r="Y45" s="253"/>
      <c r="Z45" s="253"/>
      <c r="AA45" s="18"/>
      <c r="AB45" s="18"/>
      <c r="AC45" s="18"/>
      <c r="AD45" s="18"/>
      <c r="AE45" s="18"/>
      <c r="AF45" s="18"/>
      <c r="AG45" s="18"/>
      <c r="AH45" s="18"/>
      <c r="AI45" s="18"/>
    </row>
    <row r="46" spans="1:35" ht="12.75" customHeight="1" x14ac:dyDescent="0.45">
      <c r="A46" s="263" t="s">
        <v>1108</v>
      </c>
      <c r="B46" s="253"/>
      <c r="C46" s="253"/>
      <c r="D46" s="253"/>
      <c r="E46" s="253"/>
      <c r="F46" s="253"/>
      <c r="G46" s="253"/>
      <c r="H46" s="253"/>
      <c r="I46" s="253"/>
      <c r="J46" s="253"/>
      <c r="K46" s="253"/>
      <c r="L46" s="253"/>
      <c r="M46" s="253"/>
      <c r="N46" s="253"/>
      <c r="O46" s="253"/>
      <c r="P46" s="253"/>
      <c r="Q46" s="253"/>
      <c r="R46" s="253"/>
      <c r="S46" s="253"/>
      <c r="T46" s="253"/>
      <c r="U46" s="253"/>
      <c r="V46" s="253"/>
      <c r="W46" s="253"/>
      <c r="X46" s="253"/>
      <c r="Y46" s="253"/>
      <c r="Z46" s="253"/>
      <c r="AA46" s="18"/>
      <c r="AB46" s="18"/>
      <c r="AC46" s="18"/>
      <c r="AD46" s="18"/>
      <c r="AE46" s="18"/>
      <c r="AF46" s="18"/>
      <c r="AG46" s="18"/>
      <c r="AH46" s="18"/>
      <c r="AI46" s="18"/>
    </row>
    <row r="47" spans="1:35" ht="12.75" customHeight="1" x14ac:dyDescent="0.45">
      <c r="A47" s="254" t="s">
        <v>1109</v>
      </c>
      <c r="B47" s="253"/>
      <c r="C47" s="253"/>
      <c r="D47" s="253"/>
      <c r="E47" s="253"/>
      <c r="F47" s="253"/>
      <c r="G47" s="253"/>
      <c r="H47" s="253"/>
      <c r="I47" s="253"/>
      <c r="J47" s="253"/>
      <c r="K47" s="253"/>
      <c r="L47" s="253"/>
      <c r="M47" s="253"/>
      <c r="N47" s="253"/>
      <c r="O47" s="253"/>
      <c r="P47" s="253"/>
      <c r="Q47" s="253"/>
      <c r="R47" s="253"/>
      <c r="S47" s="253"/>
      <c r="T47" s="253"/>
      <c r="U47" s="253"/>
      <c r="V47" s="253"/>
      <c r="W47" s="253"/>
      <c r="X47" s="253"/>
      <c r="Y47" s="253"/>
      <c r="Z47" s="253"/>
      <c r="AA47" s="18"/>
      <c r="AB47" s="18"/>
      <c r="AC47" s="18"/>
      <c r="AD47" s="18"/>
      <c r="AE47" s="18"/>
      <c r="AF47" s="18"/>
      <c r="AG47" s="18"/>
      <c r="AH47" s="18"/>
      <c r="AI47" s="18"/>
    </row>
    <row r="48" spans="1:35" ht="12.75" customHeight="1" x14ac:dyDescent="0.45">
      <c r="A48" s="254"/>
      <c r="B48" s="253"/>
      <c r="C48" s="253"/>
      <c r="D48" s="253"/>
      <c r="E48" s="253"/>
      <c r="F48" s="253"/>
      <c r="G48" s="253"/>
      <c r="H48" s="253"/>
      <c r="I48" s="253"/>
      <c r="J48" s="253"/>
      <c r="K48" s="253"/>
      <c r="L48" s="253"/>
      <c r="M48" s="253"/>
      <c r="N48" s="253"/>
      <c r="O48" s="253"/>
      <c r="P48" s="253"/>
      <c r="Q48" s="253"/>
      <c r="R48" s="253"/>
      <c r="S48" s="253"/>
      <c r="T48" s="253"/>
      <c r="U48" s="253"/>
      <c r="V48" s="253"/>
      <c r="W48" s="253"/>
      <c r="X48" s="253"/>
      <c r="Y48" s="253"/>
      <c r="Z48" s="253"/>
      <c r="AA48" s="18"/>
      <c r="AB48" s="18"/>
      <c r="AC48" s="18"/>
      <c r="AD48" s="18"/>
      <c r="AE48" s="18"/>
      <c r="AF48" s="18"/>
      <c r="AG48" s="18"/>
      <c r="AH48" s="18"/>
      <c r="AI48" s="18"/>
    </row>
    <row r="49" spans="1:35" ht="12.75" customHeight="1" x14ac:dyDescent="0.45">
      <c r="A49" s="260" t="s">
        <v>1110</v>
      </c>
      <c r="B49" s="253"/>
      <c r="C49" s="253"/>
      <c r="D49" s="253"/>
      <c r="E49" s="253"/>
      <c r="F49" s="253"/>
      <c r="G49" s="253"/>
      <c r="H49" s="253"/>
      <c r="I49" s="253"/>
      <c r="J49" s="253"/>
      <c r="K49" s="253"/>
      <c r="L49" s="253"/>
      <c r="M49" s="253"/>
      <c r="N49" s="253"/>
      <c r="O49" s="253"/>
      <c r="P49" s="253"/>
      <c r="Q49" s="253"/>
      <c r="R49" s="253"/>
      <c r="S49" s="253"/>
      <c r="T49" s="253"/>
      <c r="U49" s="253"/>
      <c r="V49" s="253"/>
      <c r="W49" s="253"/>
      <c r="X49" s="253"/>
      <c r="Y49" s="253"/>
      <c r="Z49" s="253"/>
      <c r="AA49" s="18"/>
      <c r="AB49" s="18"/>
      <c r="AC49" s="18"/>
      <c r="AD49" s="18"/>
      <c r="AE49" s="18"/>
      <c r="AF49" s="18"/>
      <c r="AG49" s="18"/>
      <c r="AH49" s="18"/>
      <c r="AI49" s="18"/>
    </row>
    <row r="50" spans="1:35" ht="12.75" customHeight="1" x14ac:dyDescent="0.45">
      <c r="A50" s="260" t="s">
        <v>1111</v>
      </c>
      <c r="B50" s="253"/>
      <c r="C50" s="253"/>
      <c r="D50" s="253"/>
      <c r="E50" s="253"/>
      <c r="F50" s="253"/>
      <c r="G50" s="253"/>
      <c r="H50" s="253"/>
      <c r="I50" s="253"/>
      <c r="J50" s="253"/>
      <c r="K50" s="253"/>
      <c r="L50" s="253"/>
      <c r="M50" s="253"/>
      <c r="N50" s="253"/>
      <c r="O50" s="253"/>
      <c r="P50" s="253"/>
      <c r="Q50" s="253"/>
      <c r="R50" s="253"/>
      <c r="S50" s="253"/>
      <c r="T50" s="253"/>
      <c r="U50" s="253"/>
      <c r="V50" s="253"/>
      <c r="W50" s="253"/>
      <c r="X50" s="253"/>
      <c r="Y50" s="253"/>
      <c r="Z50" s="253"/>
      <c r="AA50" s="18"/>
      <c r="AB50" s="18"/>
      <c r="AC50" s="18"/>
      <c r="AD50" s="18"/>
      <c r="AE50" s="18"/>
      <c r="AF50" s="18"/>
      <c r="AG50" s="18"/>
      <c r="AH50" s="18"/>
      <c r="AI50" s="18"/>
    </row>
    <row r="51" spans="1:35" ht="12.75" customHeight="1" x14ac:dyDescent="0.45">
      <c r="A51" s="255" t="s">
        <v>1112</v>
      </c>
      <c r="B51" s="253"/>
      <c r="C51" s="253"/>
      <c r="D51" s="253"/>
      <c r="E51" s="253"/>
      <c r="F51" s="253"/>
      <c r="G51" s="253"/>
      <c r="H51" s="253"/>
      <c r="I51" s="253"/>
      <c r="J51" s="253"/>
      <c r="K51" s="253"/>
      <c r="L51" s="253"/>
      <c r="M51" s="253"/>
      <c r="N51" s="253"/>
      <c r="O51" s="253"/>
      <c r="P51" s="253"/>
      <c r="Q51" s="253"/>
      <c r="R51" s="253"/>
      <c r="S51" s="253"/>
      <c r="T51" s="253"/>
      <c r="U51" s="253"/>
      <c r="V51" s="253"/>
      <c r="W51" s="253"/>
      <c r="X51" s="253"/>
      <c r="Y51" s="253"/>
      <c r="Z51" s="253"/>
      <c r="AA51" s="18"/>
      <c r="AB51" s="18"/>
      <c r="AC51" s="18"/>
      <c r="AD51" s="18"/>
      <c r="AE51" s="18"/>
      <c r="AF51" s="18"/>
      <c r="AG51" s="18"/>
      <c r="AH51" s="18"/>
      <c r="AI51" s="18"/>
    </row>
    <row r="52" spans="1:35" ht="12.75" customHeight="1" x14ac:dyDescent="0.45">
      <c r="A52" s="252" t="s">
        <v>1113</v>
      </c>
      <c r="B52" s="253"/>
      <c r="C52" s="253"/>
      <c r="D52" s="253"/>
      <c r="E52" s="253"/>
      <c r="F52" s="253"/>
      <c r="G52" s="253"/>
      <c r="H52" s="253"/>
      <c r="I52" s="253"/>
      <c r="J52" s="253"/>
      <c r="K52" s="253"/>
      <c r="L52" s="253"/>
      <c r="M52" s="253"/>
      <c r="N52" s="253"/>
      <c r="O52" s="253"/>
      <c r="P52" s="253"/>
      <c r="Q52" s="253"/>
      <c r="R52" s="253"/>
      <c r="S52" s="253"/>
      <c r="T52" s="253"/>
      <c r="U52" s="253"/>
      <c r="V52" s="253"/>
      <c r="W52" s="253"/>
      <c r="X52" s="253"/>
      <c r="Y52" s="253"/>
      <c r="Z52" s="253"/>
      <c r="AA52" s="18"/>
      <c r="AB52" s="18"/>
      <c r="AC52" s="18"/>
      <c r="AD52" s="18"/>
      <c r="AE52" s="18"/>
      <c r="AF52" s="18"/>
      <c r="AG52" s="18"/>
      <c r="AH52" s="18"/>
      <c r="AI52" s="18"/>
    </row>
    <row r="53" spans="1:35" ht="12.75" customHeight="1" x14ac:dyDescent="0.45">
      <c r="A53" s="252" t="s">
        <v>1114</v>
      </c>
      <c r="B53" s="253"/>
      <c r="C53" s="253"/>
      <c r="D53" s="253"/>
      <c r="E53" s="253"/>
      <c r="F53" s="253"/>
      <c r="G53" s="253"/>
      <c r="H53" s="253"/>
      <c r="I53" s="253"/>
      <c r="J53" s="253"/>
      <c r="K53" s="253"/>
      <c r="L53" s="253"/>
      <c r="M53" s="253"/>
      <c r="N53" s="253"/>
      <c r="O53" s="253"/>
      <c r="P53" s="253"/>
      <c r="Q53" s="253"/>
      <c r="R53" s="253"/>
      <c r="S53" s="253"/>
      <c r="T53" s="253"/>
      <c r="U53" s="253"/>
      <c r="V53" s="253"/>
      <c r="W53" s="253"/>
      <c r="X53" s="253"/>
      <c r="Y53" s="253"/>
      <c r="Z53" s="253"/>
      <c r="AA53" s="18"/>
      <c r="AB53" s="18"/>
      <c r="AC53" s="18"/>
      <c r="AD53" s="18"/>
      <c r="AE53" s="18"/>
      <c r="AF53" s="18"/>
      <c r="AG53" s="18"/>
      <c r="AH53" s="18"/>
      <c r="AI53" s="18"/>
    </row>
    <row r="54" spans="1:35" ht="12.75" customHeight="1" x14ac:dyDescent="0.45">
      <c r="A54" s="254" t="s">
        <v>1115</v>
      </c>
      <c r="B54" s="253"/>
      <c r="C54" s="253"/>
      <c r="D54" s="253"/>
      <c r="E54" s="253"/>
      <c r="F54" s="253"/>
      <c r="G54" s="253"/>
      <c r="H54" s="253"/>
      <c r="I54" s="253"/>
      <c r="J54" s="253"/>
      <c r="K54" s="253"/>
      <c r="L54" s="253"/>
      <c r="M54" s="253"/>
      <c r="N54" s="253"/>
      <c r="O54" s="253"/>
      <c r="P54" s="253"/>
      <c r="Q54" s="253"/>
      <c r="R54" s="253"/>
      <c r="S54" s="253"/>
      <c r="T54" s="253"/>
      <c r="U54" s="253"/>
      <c r="V54" s="253"/>
      <c r="W54" s="253"/>
      <c r="X54" s="253"/>
      <c r="Y54" s="253"/>
      <c r="Z54" s="253"/>
      <c r="AA54" s="18"/>
      <c r="AB54" s="18"/>
      <c r="AC54" s="18"/>
      <c r="AD54" s="18"/>
      <c r="AE54" s="18"/>
      <c r="AF54" s="18"/>
      <c r="AG54" s="18"/>
      <c r="AH54" s="18"/>
      <c r="AI54" s="18"/>
    </row>
    <row r="55" spans="1:35" ht="12.75" customHeight="1" x14ac:dyDescent="0.45">
      <c r="A55" s="256" t="s">
        <v>1116</v>
      </c>
      <c r="B55" s="253"/>
      <c r="C55" s="253"/>
      <c r="D55" s="253"/>
      <c r="E55" s="253"/>
      <c r="F55" s="253"/>
      <c r="G55" s="253"/>
      <c r="H55" s="253"/>
      <c r="I55" s="253"/>
      <c r="J55" s="253"/>
      <c r="K55" s="253"/>
      <c r="L55" s="253"/>
      <c r="M55" s="253"/>
      <c r="N55" s="253"/>
      <c r="O55" s="253"/>
      <c r="P55" s="253"/>
      <c r="Q55" s="253"/>
      <c r="R55" s="253"/>
      <c r="S55" s="253"/>
      <c r="T55" s="253"/>
      <c r="U55" s="253"/>
      <c r="V55" s="253"/>
      <c r="W55" s="253"/>
      <c r="X55" s="253"/>
      <c r="Y55" s="253"/>
      <c r="Z55" s="253"/>
      <c r="AA55" s="18"/>
      <c r="AB55" s="18"/>
      <c r="AC55" s="18"/>
      <c r="AD55" s="18"/>
      <c r="AE55" s="18"/>
      <c r="AF55" s="18"/>
      <c r="AG55" s="18"/>
      <c r="AH55" s="18"/>
      <c r="AI55" s="18"/>
    </row>
    <row r="56" spans="1:35" ht="12.75" customHeight="1" x14ac:dyDescent="0.45">
      <c r="A56" s="255" t="s">
        <v>1117</v>
      </c>
      <c r="B56" s="253"/>
      <c r="C56" s="253"/>
      <c r="D56" s="253"/>
      <c r="E56" s="253"/>
      <c r="F56" s="253"/>
      <c r="G56" s="253"/>
      <c r="H56" s="253"/>
      <c r="I56" s="253"/>
      <c r="J56" s="253"/>
      <c r="K56" s="253"/>
      <c r="L56" s="253"/>
      <c r="M56" s="253"/>
      <c r="N56" s="253"/>
      <c r="O56" s="253"/>
      <c r="P56" s="253"/>
      <c r="Q56" s="253"/>
      <c r="R56" s="253"/>
      <c r="S56" s="253"/>
      <c r="T56" s="253"/>
      <c r="U56" s="253"/>
      <c r="V56" s="253"/>
      <c r="W56" s="253"/>
      <c r="X56" s="253"/>
      <c r="Y56" s="253"/>
      <c r="Z56" s="253"/>
      <c r="AA56" s="18"/>
      <c r="AB56" s="18"/>
      <c r="AC56" s="18"/>
      <c r="AD56" s="18"/>
      <c r="AE56" s="18"/>
      <c r="AF56" s="18"/>
      <c r="AG56" s="18"/>
      <c r="AH56" s="18"/>
      <c r="AI56" s="18"/>
    </row>
    <row r="57" spans="1:35" ht="12.75" customHeight="1" x14ac:dyDescent="0.45">
      <c r="A57" s="254" t="s">
        <v>1118</v>
      </c>
      <c r="B57" s="253"/>
      <c r="C57" s="253"/>
      <c r="D57" s="253"/>
      <c r="E57" s="253"/>
      <c r="F57" s="253"/>
      <c r="G57" s="253"/>
      <c r="H57" s="253"/>
      <c r="I57" s="253"/>
      <c r="J57" s="253"/>
      <c r="K57" s="253"/>
      <c r="L57" s="253"/>
      <c r="M57" s="253"/>
      <c r="N57" s="253"/>
      <c r="O57" s="253"/>
      <c r="P57" s="253"/>
      <c r="Q57" s="253"/>
      <c r="R57" s="253"/>
      <c r="S57" s="253"/>
      <c r="T57" s="253"/>
      <c r="U57" s="253"/>
      <c r="V57" s="253"/>
      <c r="W57" s="253"/>
      <c r="X57" s="253"/>
      <c r="Y57" s="253"/>
      <c r="Z57" s="253"/>
      <c r="AA57" s="18"/>
      <c r="AB57" s="18"/>
      <c r="AC57" s="18"/>
      <c r="AD57" s="18"/>
      <c r="AE57" s="18"/>
      <c r="AF57" s="18"/>
      <c r="AG57" s="18"/>
      <c r="AH57" s="18"/>
      <c r="AI57" s="18"/>
    </row>
    <row r="58" spans="1:35" ht="12.75" customHeight="1" x14ac:dyDescent="0.45">
      <c r="A58" s="252" t="s">
        <v>1119</v>
      </c>
      <c r="B58" s="253"/>
      <c r="C58" s="253"/>
      <c r="D58" s="253"/>
      <c r="E58" s="253"/>
      <c r="F58" s="253"/>
      <c r="G58" s="253"/>
      <c r="H58" s="253"/>
      <c r="I58" s="253"/>
      <c r="J58" s="253"/>
      <c r="K58" s="253"/>
      <c r="L58" s="253"/>
      <c r="M58" s="253"/>
      <c r="N58" s="253"/>
      <c r="O58" s="253"/>
      <c r="P58" s="253"/>
      <c r="Q58" s="253"/>
      <c r="R58" s="253"/>
      <c r="S58" s="253"/>
      <c r="T58" s="253"/>
      <c r="U58" s="253"/>
      <c r="V58" s="253"/>
      <c r="W58" s="253"/>
      <c r="X58" s="253"/>
      <c r="Y58" s="253"/>
      <c r="Z58" s="253"/>
      <c r="AA58" s="18"/>
      <c r="AB58" s="18"/>
      <c r="AC58" s="18"/>
      <c r="AD58" s="18"/>
      <c r="AE58" s="18"/>
      <c r="AF58" s="18"/>
      <c r="AG58" s="18"/>
      <c r="AH58" s="18"/>
      <c r="AI58" s="18"/>
    </row>
    <row r="59" spans="1:35" ht="12.75" customHeight="1" x14ac:dyDescent="0.45">
      <c r="A59" s="255" t="s">
        <v>1120</v>
      </c>
      <c r="B59" s="253"/>
      <c r="C59" s="253"/>
      <c r="D59" s="253"/>
      <c r="E59" s="253"/>
      <c r="F59" s="253"/>
      <c r="G59" s="253"/>
      <c r="H59" s="253"/>
      <c r="I59" s="253"/>
      <c r="J59" s="253"/>
      <c r="K59" s="253"/>
      <c r="L59" s="253"/>
      <c r="M59" s="253"/>
      <c r="N59" s="253"/>
      <c r="O59" s="253"/>
      <c r="P59" s="253"/>
      <c r="Q59" s="253"/>
      <c r="R59" s="253"/>
      <c r="S59" s="253"/>
      <c r="T59" s="253"/>
      <c r="U59" s="253"/>
      <c r="V59" s="253"/>
      <c r="W59" s="253"/>
      <c r="X59" s="253"/>
      <c r="Y59" s="253"/>
      <c r="Z59" s="253"/>
      <c r="AA59" s="18"/>
      <c r="AB59" s="18"/>
      <c r="AC59" s="18"/>
      <c r="AD59" s="18"/>
      <c r="AE59" s="18"/>
      <c r="AF59" s="18"/>
      <c r="AG59" s="18"/>
      <c r="AH59" s="18"/>
      <c r="AI59" s="18"/>
    </row>
    <row r="60" spans="1:35" ht="12.75" customHeight="1" x14ac:dyDescent="0.45">
      <c r="A60" s="252" t="s">
        <v>1121</v>
      </c>
      <c r="B60" s="253"/>
      <c r="C60" s="253"/>
      <c r="D60" s="253"/>
      <c r="E60" s="253"/>
      <c r="F60" s="253"/>
      <c r="G60" s="253"/>
      <c r="H60" s="253"/>
      <c r="I60" s="253"/>
      <c r="J60" s="253"/>
      <c r="K60" s="253"/>
      <c r="L60" s="253"/>
      <c r="M60" s="253"/>
      <c r="N60" s="253"/>
      <c r="O60" s="253"/>
      <c r="P60" s="253"/>
      <c r="Q60" s="253"/>
      <c r="R60" s="253"/>
      <c r="S60" s="253"/>
      <c r="T60" s="253"/>
      <c r="U60" s="253"/>
      <c r="V60" s="253"/>
      <c r="W60" s="253"/>
      <c r="X60" s="253"/>
      <c r="Y60" s="253"/>
      <c r="Z60" s="253"/>
      <c r="AA60" s="18"/>
      <c r="AB60" s="18"/>
      <c r="AC60" s="18"/>
      <c r="AD60" s="18"/>
      <c r="AE60" s="18"/>
      <c r="AF60" s="18"/>
      <c r="AG60" s="18"/>
      <c r="AH60" s="18"/>
      <c r="AI60" s="18"/>
    </row>
    <row r="61" spans="1:35" ht="12.75" customHeight="1" x14ac:dyDescent="0.45">
      <c r="A61" s="255" t="s">
        <v>1122</v>
      </c>
      <c r="B61" s="253"/>
      <c r="C61" s="253"/>
      <c r="D61" s="253"/>
      <c r="E61" s="253"/>
      <c r="F61" s="253"/>
      <c r="G61" s="253"/>
      <c r="H61" s="253"/>
      <c r="I61" s="253"/>
      <c r="J61" s="253"/>
      <c r="K61" s="253"/>
      <c r="L61" s="253"/>
      <c r="M61" s="253"/>
      <c r="N61" s="253"/>
      <c r="O61" s="253"/>
      <c r="P61" s="253"/>
      <c r="Q61" s="253"/>
      <c r="R61" s="253"/>
      <c r="S61" s="253"/>
      <c r="T61" s="253"/>
      <c r="U61" s="253"/>
      <c r="V61" s="253"/>
      <c r="W61" s="253"/>
      <c r="X61" s="253"/>
      <c r="Y61" s="253"/>
      <c r="Z61" s="253"/>
      <c r="AA61" s="18"/>
      <c r="AB61" s="18"/>
      <c r="AC61" s="18"/>
      <c r="AD61" s="18"/>
      <c r="AE61" s="18"/>
      <c r="AF61" s="18"/>
      <c r="AG61" s="18"/>
      <c r="AH61" s="18"/>
      <c r="AI61" s="18"/>
    </row>
    <row r="62" spans="1:35" ht="12.75" customHeight="1" x14ac:dyDescent="0.45">
      <c r="A62" s="252" t="s">
        <v>1123</v>
      </c>
      <c r="B62" s="253"/>
      <c r="C62" s="253"/>
      <c r="D62" s="253"/>
      <c r="E62" s="253"/>
      <c r="F62" s="253"/>
      <c r="G62" s="253"/>
      <c r="H62" s="253"/>
      <c r="I62" s="253"/>
      <c r="J62" s="253"/>
      <c r="K62" s="253"/>
      <c r="L62" s="253"/>
      <c r="M62" s="253"/>
      <c r="N62" s="253"/>
      <c r="O62" s="253"/>
      <c r="P62" s="253"/>
      <c r="Q62" s="253"/>
      <c r="R62" s="253"/>
      <c r="S62" s="253"/>
      <c r="T62" s="253"/>
      <c r="U62" s="253"/>
      <c r="V62" s="253"/>
      <c r="W62" s="253"/>
      <c r="X62" s="253"/>
      <c r="Y62" s="253"/>
      <c r="Z62" s="253"/>
      <c r="AA62" s="18"/>
      <c r="AB62" s="18"/>
      <c r="AC62" s="18"/>
      <c r="AD62" s="18"/>
      <c r="AE62" s="18"/>
      <c r="AF62" s="18"/>
      <c r="AG62" s="18"/>
      <c r="AH62" s="18"/>
      <c r="AI62" s="18"/>
    </row>
    <row r="63" spans="1:35" ht="12.75" customHeight="1" x14ac:dyDescent="0.45">
      <c r="A63" s="252" t="s">
        <v>1124</v>
      </c>
      <c r="B63" s="253"/>
      <c r="C63" s="253"/>
      <c r="D63" s="253"/>
      <c r="E63" s="253"/>
      <c r="F63" s="253"/>
      <c r="G63" s="253"/>
      <c r="H63" s="253"/>
      <c r="I63" s="253"/>
      <c r="J63" s="253"/>
      <c r="K63" s="253"/>
      <c r="L63" s="253"/>
      <c r="M63" s="253"/>
      <c r="N63" s="253"/>
      <c r="O63" s="253"/>
      <c r="P63" s="253"/>
      <c r="Q63" s="253"/>
      <c r="R63" s="253"/>
      <c r="S63" s="253"/>
      <c r="T63" s="253"/>
      <c r="U63" s="253"/>
      <c r="V63" s="253"/>
      <c r="W63" s="253"/>
      <c r="X63" s="253"/>
      <c r="Y63" s="253"/>
      <c r="Z63" s="253"/>
      <c r="AA63" s="18"/>
      <c r="AB63" s="18"/>
      <c r="AC63" s="18"/>
      <c r="AD63" s="18"/>
      <c r="AE63" s="18"/>
      <c r="AF63" s="18"/>
      <c r="AG63" s="18"/>
      <c r="AH63" s="18"/>
      <c r="AI63" s="18"/>
    </row>
    <row r="64" spans="1:35" ht="12.75" customHeight="1" x14ac:dyDescent="0.45">
      <c r="A64" s="255" t="s">
        <v>1125</v>
      </c>
      <c r="B64" s="253"/>
      <c r="C64" s="253"/>
      <c r="D64" s="253"/>
      <c r="E64" s="253"/>
      <c r="F64" s="253"/>
      <c r="G64" s="253"/>
      <c r="H64" s="253"/>
      <c r="I64" s="253"/>
      <c r="J64" s="253"/>
      <c r="K64" s="253"/>
      <c r="L64" s="253"/>
      <c r="M64" s="253"/>
      <c r="N64" s="253"/>
      <c r="O64" s="253"/>
      <c r="P64" s="253"/>
      <c r="Q64" s="253"/>
      <c r="R64" s="253"/>
      <c r="S64" s="253"/>
      <c r="T64" s="253"/>
      <c r="U64" s="253"/>
      <c r="V64" s="253"/>
      <c r="W64" s="253"/>
      <c r="X64" s="253"/>
      <c r="Y64" s="253"/>
      <c r="Z64" s="253"/>
      <c r="AA64" s="18"/>
      <c r="AB64" s="18"/>
      <c r="AC64" s="18"/>
      <c r="AD64" s="18"/>
      <c r="AE64" s="18"/>
      <c r="AF64" s="18"/>
      <c r="AG64" s="18"/>
      <c r="AH64" s="18"/>
      <c r="AI64" s="18"/>
    </row>
    <row r="65" spans="1:35" ht="12.75" customHeight="1" x14ac:dyDescent="0.45">
      <c r="A65" s="254" t="s">
        <v>1126</v>
      </c>
      <c r="B65" s="253"/>
      <c r="C65" s="253"/>
      <c r="D65" s="253"/>
      <c r="E65" s="253"/>
      <c r="F65" s="253"/>
      <c r="G65" s="253"/>
      <c r="H65" s="253"/>
      <c r="I65" s="253"/>
      <c r="J65" s="253"/>
      <c r="K65" s="253"/>
      <c r="L65" s="253"/>
      <c r="M65" s="253"/>
      <c r="N65" s="253"/>
      <c r="O65" s="253"/>
      <c r="P65" s="253"/>
      <c r="Q65" s="253"/>
      <c r="R65" s="253"/>
      <c r="S65" s="253"/>
      <c r="T65" s="253"/>
      <c r="U65" s="253"/>
      <c r="V65" s="253"/>
      <c r="W65" s="253"/>
      <c r="X65" s="253"/>
      <c r="Y65" s="253"/>
      <c r="Z65" s="253"/>
      <c r="AA65" s="18"/>
      <c r="AB65" s="18"/>
      <c r="AC65" s="18"/>
      <c r="AD65" s="18"/>
      <c r="AE65" s="18"/>
      <c r="AF65" s="18"/>
      <c r="AG65" s="18"/>
      <c r="AH65" s="18"/>
      <c r="AI65" s="18"/>
    </row>
    <row r="66" spans="1:35" ht="12.75" customHeight="1" x14ac:dyDescent="0.45">
      <c r="A66" s="252" t="s">
        <v>1119</v>
      </c>
      <c r="B66" s="253"/>
      <c r="C66" s="253"/>
      <c r="D66" s="253"/>
      <c r="E66" s="253"/>
      <c r="F66" s="253"/>
      <c r="G66" s="253"/>
      <c r="H66" s="253"/>
      <c r="I66" s="253"/>
      <c r="J66" s="253"/>
      <c r="K66" s="253"/>
      <c r="L66" s="253"/>
      <c r="M66" s="253"/>
      <c r="N66" s="253"/>
      <c r="O66" s="253"/>
      <c r="P66" s="253"/>
      <c r="Q66" s="253"/>
      <c r="R66" s="253"/>
      <c r="S66" s="253"/>
      <c r="T66" s="253"/>
      <c r="U66" s="253"/>
      <c r="V66" s="253"/>
      <c r="W66" s="253"/>
      <c r="X66" s="253"/>
      <c r="Y66" s="253"/>
      <c r="Z66" s="253"/>
      <c r="AA66" s="18"/>
      <c r="AB66" s="18"/>
      <c r="AC66" s="18"/>
      <c r="AD66" s="18"/>
      <c r="AE66" s="18"/>
      <c r="AF66" s="18"/>
      <c r="AG66" s="18"/>
      <c r="AH66" s="18"/>
      <c r="AI66" s="18"/>
    </row>
    <row r="67" spans="1:35" ht="12.75" customHeight="1" x14ac:dyDescent="0.45">
      <c r="A67" s="255" t="s">
        <v>1127</v>
      </c>
      <c r="B67" s="253"/>
      <c r="C67" s="253"/>
      <c r="D67" s="253"/>
      <c r="E67" s="253"/>
      <c r="F67" s="253"/>
      <c r="G67" s="253"/>
      <c r="H67" s="253"/>
      <c r="I67" s="253"/>
      <c r="J67" s="253"/>
      <c r="K67" s="253"/>
      <c r="L67" s="253"/>
      <c r="M67" s="253"/>
      <c r="N67" s="253"/>
      <c r="O67" s="253"/>
      <c r="P67" s="253"/>
      <c r="Q67" s="253"/>
      <c r="R67" s="253"/>
      <c r="S67" s="253"/>
      <c r="T67" s="253"/>
      <c r="U67" s="253"/>
      <c r="V67" s="253"/>
      <c r="W67" s="253"/>
      <c r="X67" s="253"/>
      <c r="Y67" s="253"/>
      <c r="Z67" s="253"/>
      <c r="AA67" s="18"/>
      <c r="AB67" s="18"/>
      <c r="AC67" s="18"/>
      <c r="AD67" s="18"/>
      <c r="AE67" s="18"/>
      <c r="AF67" s="18"/>
      <c r="AG67" s="18"/>
      <c r="AH67" s="18"/>
      <c r="AI67" s="18"/>
    </row>
    <row r="68" spans="1:35" ht="12.75" customHeight="1" x14ac:dyDescent="0.45">
      <c r="A68" s="252" t="s">
        <v>1128</v>
      </c>
      <c r="B68" s="253"/>
      <c r="C68" s="253"/>
      <c r="D68" s="253"/>
      <c r="E68" s="253"/>
      <c r="F68" s="253"/>
      <c r="G68" s="253"/>
      <c r="H68" s="253"/>
      <c r="I68" s="253"/>
      <c r="J68" s="253"/>
      <c r="K68" s="253"/>
      <c r="L68" s="253"/>
      <c r="M68" s="253"/>
      <c r="N68" s="253"/>
      <c r="O68" s="253"/>
      <c r="P68" s="253"/>
      <c r="Q68" s="253"/>
      <c r="R68" s="253"/>
      <c r="S68" s="253"/>
      <c r="T68" s="253"/>
      <c r="U68" s="253"/>
      <c r="V68" s="253"/>
      <c r="W68" s="253"/>
      <c r="X68" s="253"/>
      <c r="Y68" s="253"/>
      <c r="Z68" s="253"/>
      <c r="AA68" s="18"/>
      <c r="AB68" s="18"/>
      <c r="AC68" s="18"/>
      <c r="AD68" s="18"/>
      <c r="AE68" s="18"/>
      <c r="AF68" s="18"/>
      <c r="AG68" s="18"/>
      <c r="AH68" s="18"/>
      <c r="AI68" s="18"/>
    </row>
    <row r="69" spans="1:35" ht="12.75" customHeight="1" x14ac:dyDescent="0.45">
      <c r="A69" s="255" t="s">
        <v>1129</v>
      </c>
      <c r="B69" s="253"/>
      <c r="C69" s="253"/>
      <c r="D69" s="253"/>
      <c r="E69" s="253"/>
      <c r="F69" s="253"/>
      <c r="G69" s="253"/>
      <c r="H69" s="253"/>
      <c r="I69" s="253"/>
      <c r="J69" s="253"/>
      <c r="K69" s="253"/>
      <c r="L69" s="253"/>
      <c r="M69" s="253"/>
      <c r="N69" s="253"/>
      <c r="O69" s="253"/>
      <c r="P69" s="253"/>
      <c r="Q69" s="253"/>
      <c r="R69" s="253"/>
      <c r="S69" s="253"/>
      <c r="T69" s="253"/>
      <c r="U69" s="253"/>
      <c r="V69" s="253"/>
      <c r="W69" s="253"/>
      <c r="X69" s="253"/>
      <c r="Y69" s="253"/>
      <c r="Z69" s="253"/>
      <c r="AA69" s="18"/>
      <c r="AB69" s="18"/>
      <c r="AC69" s="18"/>
      <c r="AD69" s="18"/>
      <c r="AE69" s="18"/>
      <c r="AF69" s="18"/>
      <c r="AG69" s="18"/>
      <c r="AH69" s="18"/>
      <c r="AI69" s="18"/>
    </row>
    <row r="70" spans="1:35" ht="12.75" customHeight="1" x14ac:dyDescent="0.45">
      <c r="A70" s="254" t="s">
        <v>1130</v>
      </c>
      <c r="B70" s="253"/>
      <c r="C70" s="253"/>
      <c r="D70" s="253"/>
      <c r="E70" s="253"/>
      <c r="F70" s="253"/>
      <c r="G70" s="253"/>
      <c r="H70" s="253"/>
      <c r="I70" s="253"/>
      <c r="J70" s="253"/>
      <c r="K70" s="253"/>
      <c r="L70" s="253"/>
      <c r="M70" s="253"/>
      <c r="N70" s="253"/>
      <c r="O70" s="253"/>
      <c r="P70" s="253"/>
      <c r="Q70" s="253"/>
      <c r="R70" s="253"/>
      <c r="S70" s="253"/>
      <c r="T70" s="253"/>
      <c r="U70" s="253"/>
      <c r="V70" s="253"/>
      <c r="W70" s="253"/>
      <c r="X70" s="253"/>
      <c r="Y70" s="253"/>
      <c r="Z70" s="253"/>
      <c r="AA70" s="18"/>
      <c r="AB70" s="18"/>
      <c r="AC70" s="18"/>
      <c r="AD70" s="18"/>
      <c r="AE70" s="18"/>
      <c r="AF70" s="18"/>
      <c r="AG70" s="18"/>
      <c r="AH70" s="18"/>
      <c r="AI70" s="18"/>
    </row>
    <row r="71" spans="1:35" ht="12.75" customHeight="1" x14ac:dyDescent="0.45">
      <c r="A71" s="252" t="s">
        <v>1131</v>
      </c>
      <c r="B71" s="253"/>
      <c r="C71" s="253"/>
      <c r="D71" s="253"/>
      <c r="E71" s="253"/>
      <c r="F71" s="253"/>
      <c r="G71" s="253"/>
      <c r="H71" s="253"/>
      <c r="I71" s="253"/>
      <c r="J71" s="253"/>
      <c r="K71" s="253"/>
      <c r="L71" s="253"/>
      <c r="M71" s="253"/>
      <c r="N71" s="253"/>
      <c r="O71" s="253"/>
      <c r="P71" s="253"/>
      <c r="Q71" s="253"/>
      <c r="R71" s="253"/>
      <c r="S71" s="253"/>
      <c r="T71" s="253"/>
      <c r="U71" s="253"/>
      <c r="V71" s="253"/>
      <c r="W71" s="253"/>
      <c r="X71" s="253"/>
      <c r="Y71" s="253"/>
      <c r="Z71" s="253"/>
      <c r="AA71" s="18"/>
      <c r="AB71" s="18"/>
      <c r="AC71" s="18"/>
      <c r="AD71" s="18"/>
      <c r="AE71" s="18"/>
      <c r="AF71" s="18"/>
      <c r="AG71" s="18"/>
      <c r="AH71" s="18"/>
      <c r="AI71" s="18"/>
    </row>
    <row r="72" spans="1:35" ht="12.75" customHeight="1" x14ac:dyDescent="0.45">
      <c r="A72" s="256" t="s">
        <v>1132</v>
      </c>
      <c r="B72" s="253"/>
      <c r="C72" s="253"/>
      <c r="D72" s="253"/>
      <c r="E72" s="253"/>
      <c r="F72" s="253"/>
      <c r="G72" s="253"/>
      <c r="H72" s="253"/>
      <c r="I72" s="253"/>
      <c r="J72" s="253"/>
      <c r="K72" s="253"/>
      <c r="L72" s="253"/>
      <c r="M72" s="253"/>
      <c r="N72" s="253"/>
      <c r="O72" s="253"/>
      <c r="P72" s="253"/>
      <c r="Q72" s="253"/>
      <c r="R72" s="253"/>
      <c r="S72" s="253"/>
      <c r="T72" s="253"/>
      <c r="U72" s="253"/>
      <c r="V72" s="253"/>
      <c r="W72" s="253"/>
      <c r="X72" s="253"/>
      <c r="Y72" s="253"/>
      <c r="Z72" s="253"/>
      <c r="AA72" s="18"/>
      <c r="AB72" s="18"/>
      <c r="AC72" s="18"/>
      <c r="AD72" s="18"/>
      <c r="AE72" s="18"/>
      <c r="AF72" s="18"/>
      <c r="AG72" s="18"/>
      <c r="AH72" s="18"/>
      <c r="AI72" s="18"/>
    </row>
    <row r="73" spans="1:35" ht="12.75" customHeight="1" x14ac:dyDescent="0.45">
      <c r="A73" s="255" t="s">
        <v>1133</v>
      </c>
      <c r="B73" s="253"/>
      <c r="C73" s="253"/>
      <c r="D73" s="253"/>
      <c r="E73" s="253"/>
      <c r="F73" s="253"/>
      <c r="G73" s="253"/>
      <c r="H73" s="253"/>
      <c r="I73" s="253"/>
      <c r="J73" s="253"/>
      <c r="K73" s="253"/>
      <c r="L73" s="253"/>
      <c r="M73" s="253"/>
      <c r="N73" s="253"/>
      <c r="O73" s="253"/>
      <c r="P73" s="253"/>
      <c r="Q73" s="253"/>
      <c r="R73" s="253"/>
      <c r="S73" s="253"/>
      <c r="T73" s="253"/>
      <c r="U73" s="253"/>
      <c r="V73" s="253"/>
      <c r="W73" s="253"/>
      <c r="X73" s="253"/>
      <c r="Y73" s="253"/>
      <c r="Z73" s="253"/>
      <c r="AA73" s="18"/>
      <c r="AB73" s="18"/>
      <c r="AC73" s="18"/>
      <c r="AD73" s="18"/>
      <c r="AE73" s="18"/>
      <c r="AF73" s="18"/>
      <c r="AG73" s="18"/>
      <c r="AH73" s="18"/>
      <c r="AI73" s="18"/>
    </row>
    <row r="74" spans="1:35" ht="12.75" customHeight="1" x14ac:dyDescent="0.45">
      <c r="A74" s="252" t="s">
        <v>1134</v>
      </c>
      <c r="B74" s="253"/>
      <c r="C74" s="253"/>
      <c r="D74" s="253"/>
      <c r="E74" s="253"/>
      <c r="F74" s="253"/>
      <c r="G74" s="253"/>
      <c r="H74" s="253"/>
      <c r="I74" s="253"/>
      <c r="J74" s="253"/>
      <c r="K74" s="253"/>
      <c r="L74" s="253"/>
      <c r="M74" s="253"/>
      <c r="N74" s="253"/>
      <c r="O74" s="253"/>
      <c r="P74" s="253"/>
      <c r="Q74" s="253"/>
      <c r="R74" s="253"/>
      <c r="S74" s="253"/>
      <c r="T74" s="253"/>
      <c r="U74" s="253"/>
      <c r="V74" s="253"/>
      <c r="W74" s="253"/>
      <c r="X74" s="253"/>
      <c r="Y74" s="253"/>
      <c r="Z74" s="253"/>
      <c r="AA74" s="18"/>
      <c r="AB74" s="18"/>
      <c r="AC74" s="18"/>
      <c r="AD74" s="18"/>
      <c r="AE74" s="18"/>
      <c r="AF74" s="18"/>
      <c r="AG74" s="18"/>
      <c r="AH74" s="18"/>
      <c r="AI74" s="18"/>
    </row>
    <row r="75" spans="1:35" ht="12.75" customHeight="1" x14ac:dyDescent="0.45">
      <c r="A75" s="252" t="s">
        <v>1135</v>
      </c>
      <c r="B75" s="253"/>
      <c r="C75" s="253"/>
      <c r="D75" s="253"/>
      <c r="E75" s="253"/>
      <c r="F75" s="253"/>
      <c r="G75" s="253"/>
      <c r="H75" s="253"/>
      <c r="I75" s="253"/>
      <c r="J75" s="253"/>
      <c r="K75" s="253"/>
      <c r="L75" s="253"/>
      <c r="M75" s="253"/>
      <c r="N75" s="253"/>
      <c r="O75" s="253"/>
      <c r="P75" s="253"/>
      <c r="Q75" s="253"/>
      <c r="R75" s="253"/>
      <c r="S75" s="253"/>
      <c r="T75" s="253"/>
      <c r="U75" s="253"/>
      <c r="V75" s="253"/>
      <c r="W75" s="253"/>
      <c r="X75" s="253"/>
      <c r="Y75" s="253"/>
      <c r="Z75" s="253"/>
      <c r="AA75" s="18"/>
      <c r="AB75" s="18"/>
      <c r="AC75" s="18"/>
      <c r="AD75" s="18"/>
      <c r="AE75" s="18"/>
      <c r="AF75" s="18"/>
      <c r="AG75" s="18"/>
      <c r="AH75" s="18"/>
      <c r="AI75" s="18"/>
    </row>
    <row r="76" spans="1:35" ht="12.75" customHeight="1" x14ac:dyDescent="0.45">
      <c r="A76" s="252" t="s">
        <v>1136</v>
      </c>
      <c r="B76" s="253"/>
      <c r="C76" s="253"/>
      <c r="D76" s="253"/>
      <c r="E76" s="253"/>
      <c r="F76" s="253"/>
      <c r="G76" s="253"/>
      <c r="H76" s="253"/>
      <c r="I76" s="253"/>
      <c r="J76" s="253"/>
      <c r="K76" s="253"/>
      <c r="L76" s="253"/>
      <c r="M76" s="253"/>
      <c r="N76" s="253"/>
      <c r="O76" s="253"/>
      <c r="P76" s="253"/>
      <c r="Q76" s="253"/>
      <c r="R76" s="253"/>
      <c r="S76" s="253"/>
      <c r="T76" s="253"/>
      <c r="U76" s="253"/>
      <c r="V76" s="253"/>
      <c r="W76" s="253"/>
      <c r="X76" s="253"/>
      <c r="Y76" s="253"/>
      <c r="Z76" s="253"/>
      <c r="AA76" s="18"/>
      <c r="AB76" s="18"/>
      <c r="AC76" s="18"/>
      <c r="AD76" s="18"/>
      <c r="AE76" s="18"/>
      <c r="AF76" s="18"/>
      <c r="AG76" s="18"/>
      <c r="AH76" s="18"/>
      <c r="AI76" s="18"/>
    </row>
    <row r="77" spans="1:35" ht="12.75" customHeight="1" x14ac:dyDescent="0.45">
      <c r="A77" s="255" t="s">
        <v>1137</v>
      </c>
      <c r="B77" s="253"/>
      <c r="C77" s="253"/>
      <c r="D77" s="253"/>
      <c r="E77" s="253"/>
      <c r="F77" s="253"/>
      <c r="G77" s="253"/>
      <c r="H77" s="253"/>
      <c r="I77" s="253"/>
      <c r="J77" s="253"/>
      <c r="K77" s="253"/>
      <c r="L77" s="253"/>
      <c r="M77" s="253"/>
      <c r="N77" s="253"/>
      <c r="O77" s="253"/>
      <c r="P77" s="253"/>
      <c r="Q77" s="253"/>
      <c r="R77" s="253"/>
      <c r="S77" s="253"/>
      <c r="T77" s="253"/>
      <c r="U77" s="253"/>
      <c r="V77" s="253"/>
      <c r="W77" s="253"/>
      <c r="X77" s="253"/>
      <c r="Y77" s="253"/>
      <c r="Z77" s="253"/>
      <c r="AA77" s="18"/>
      <c r="AB77" s="18"/>
      <c r="AC77" s="18"/>
      <c r="AD77" s="18"/>
      <c r="AE77" s="18"/>
      <c r="AF77" s="18"/>
      <c r="AG77" s="18"/>
      <c r="AH77" s="18"/>
      <c r="AI77" s="18"/>
    </row>
    <row r="78" spans="1:35" ht="12.75" customHeight="1" x14ac:dyDescent="0.45">
      <c r="A78" s="252" t="s">
        <v>1138</v>
      </c>
      <c r="B78" s="253"/>
      <c r="C78" s="253"/>
      <c r="D78" s="253"/>
      <c r="E78" s="253"/>
      <c r="F78" s="253"/>
      <c r="G78" s="253"/>
      <c r="H78" s="253"/>
      <c r="I78" s="253"/>
      <c r="J78" s="253"/>
      <c r="K78" s="253"/>
      <c r="L78" s="253"/>
      <c r="M78" s="253"/>
      <c r="N78" s="253"/>
      <c r="O78" s="253"/>
      <c r="P78" s="253"/>
      <c r="Q78" s="253"/>
      <c r="R78" s="253"/>
      <c r="S78" s="253"/>
      <c r="T78" s="253"/>
      <c r="U78" s="253"/>
      <c r="V78" s="253"/>
      <c r="W78" s="253"/>
      <c r="X78" s="253"/>
      <c r="Y78" s="253"/>
      <c r="Z78" s="253"/>
      <c r="AA78" s="18"/>
      <c r="AB78" s="18"/>
      <c r="AC78" s="18"/>
      <c r="AD78" s="18"/>
      <c r="AE78" s="18"/>
      <c r="AF78" s="18"/>
      <c r="AG78" s="18"/>
      <c r="AH78" s="18"/>
      <c r="AI78" s="18"/>
    </row>
    <row r="79" spans="1:35" ht="12.75" customHeight="1" x14ac:dyDescent="0.45">
      <c r="A79" s="252" t="s">
        <v>1139</v>
      </c>
      <c r="B79" s="253"/>
      <c r="C79" s="253"/>
      <c r="D79" s="253"/>
      <c r="E79" s="253"/>
      <c r="F79" s="253"/>
      <c r="G79" s="253"/>
      <c r="H79" s="253"/>
      <c r="I79" s="253"/>
      <c r="J79" s="253"/>
      <c r="K79" s="253"/>
      <c r="L79" s="253"/>
      <c r="M79" s="253"/>
      <c r="N79" s="253"/>
      <c r="O79" s="253"/>
      <c r="P79" s="253"/>
      <c r="Q79" s="253"/>
      <c r="R79" s="253"/>
      <c r="S79" s="253"/>
      <c r="T79" s="253"/>
      <c r="U79" s="253"/>
      <c r="V79" s="253"/>
      <c r="W79" s="253"/>
      <c r="X79" s="253"/>
      <c r="Y79" s="253"/>
      <c r="Z79" s="253"/>
      <c r="AA79" s="18"/>
      <c r="AB79" s="18"/>
      <c r="AC79" s="18"/>
      <c r="AD79" s="18"/>
      <c r="AE79" s="18"/>
      <c r="AF79" s="18"/>
      <c r="AG79" s="18"/>
      <c r="AH79" s="18"/>
      <c r="AI79" s="18"/>
    </row>
    <row r="80" spans="1:35" ht="12.75" customHeight="1" x14ac:dyDescent="0.45">
      <c r="A80" s="256" t="s">
        <v>1140</v>
      </c>
      <c r="B80" s="253"/>
      <c r="C80" s="253"/>
      <c r="D80" s="253"/>
      <c r="E80" s="253"/>
      <c r="F80" s="253"/>
      <c r="G80" s="253"/>
      <c r="H80" s="253"/>
      <c r="I80" s="253"/>
      <c r="J80" s="253"/>
      <c r="K80" s="253"/>
      <c r="L80" s="253"/>
      <c r="M80" s="253"/>
      <c r="N80" s="253"/>
      <c r="O80" s="253"/>
      <c r="P80" s="253"/>
      <c r="Q80" s="253"/>
      <c r="R80" s="253"/>
      <c r="S80" s="253"/>
      <c r="T80" s="253"/>
      <c r="U80" s="253"/>
      <c r="V80" s="253"/>
      <c r="W80" s="253"/>
      <c r="X80" s="253"/>
      <c r="Y80" s="253"/>
      <c r="Z80" s="253"/>
      <c r="AA80" s="18"/>
      <c r="AB80" s="18"/>
      <c r="AC80" s="18"/>
      <c r="AD80" s="18"/>
      <c r="AE80" s="18"/>
      <c r="AF80" s="18"/>
      <c r="AG80" s="18"/>
      <c r="AH80" s="18"/>
      <c r="AI80" s="18"/>
    </row>
    <row r="81" spans="1:35" ht="12.75" customHeight="1" x14ac:dyDescent="0.45">
      <c r="A81" s="252" t="s">
        <v>1141</v>
      </c>
      <c r="B81" s="253"/>
      <c r="C81" s="253"/>
      <c r="D81" s="253"/>
      <c r="E81" s="253"/>
      <c r="F81" s="253"/>
      <c r="G81" s="253"/>
      <c r="H81" s="253"/>
      <c r="I81" s="253"/>
      <c r="J81" s="253"/>
      <c r="K81" s="253"/>
      <c r="L81" s="253"/>
      <c r="M81" s="253"/>
      <c r="N81" s="253"/>
      <c r="O81" s="253"/>
      <c r="P81" s="253"/>
      <c r="Q81" s="253"/>
      <c r="R81" s="253"/>
      <c r="S81" s="253"/>
      <c r="T81" s="253"/>
      <c r="U81" s="253"/>
      <c r="V81" s="253"/>
      <c r="W81" s="253"/>
      <c r="X81" s="253"/>
      <c r="Y81" s="253"/>
      <c r="Z81" s="253"/>
      <c r="AA81" s="18"/>
      <c r="AB81" s="18"/>
      <c r="AC81" s="18"/>
      <c r="AD81" s="18"/>
      <c r="AE81" s="18"/>
      <c r="AF81" s="18"/>
      <c r="AG81" s="18"/>
      <c r="AH81" s="18"/>
      <c r="AI81" s="18"/>
    </row>
    <row r="82" spans="1:35" ht="12.75" customHeight="1" x14ac:dyDescent="0.45">
      <c r="A82" s="252" t="s">
        <v>1142</v>
      </c>
      <c r="B82" s="253"/>
      <c r="C82" s="253"/>
      <c r="D82" s="253"/>
      <c r="E82" s="253"/>
      <c r="F82" s="253"/>
      <c r="G82" s="253"/>
      <c r="H82" s="253"/>
      <c r="I82" s="253"/>
      <c r="J82" s="253"/>
      <c r="K82" s="253"/>
      <c r="L82" s="253"/>
      <c r="M82" s="253"/>
      <c r="N82" s="253"/>
      <c r="O82" s="253"/>
      <c r="P82" s="253"/>
      <c r="Q82" s="253"/>
      <c r="R82" s="253"/>
      <c r="S82" s="253"/>
      <c r="T82" s="253"/>
      <c r="U82" s="253"/>
      <c r="V82" s="253"/>
      <c r="W82" s="253"/>
      <c r="X82" s="253"/>
      <c r="Y82" s="253"/>
      <c r="Z82" s="253"/>
      <c r="AA82" s="18"/>
      <c r="AB82" s="18"/>
      <c r="AC82" s="18"/>
      <c r="AD82" s="18"/>
      <c r="AE82" s="18"/>
      <c r="AF82" s="18"/>
      <c r="AG82" s="18"/>
      <c r="AH82" s="18"/>
      <c r="AI82" s="18"/>
    </row>
    <row r="83" spans="1:35" ht="12.75" customHeight="1" x14ac:dyDescent="0.45">
      <c r="A83" s="252" t="s">
        <v>1143</v>
      </c>
      <c r="B83" s="253"/>
      <c r="C83" s="253"/>
      <c r="D83" s="253"/>
      <c r="E83" s="253"/>
      <c r="F83" s="253"/>
      <c r="G83" s="253"/>
      <c r="H83" s="253"/>
      <c r="I83" s="253"/>
      <c r="J83" s="253"/>
      <c r="K83" s="253"/>
      <c r="L83" s="253"/>
      <c r="M83" s="253"/>
      <c r="N83" s="253"/>
      <c r="O83" s="253"/>
      <c r="P83" s="253"/>
      <c r="Q83" s="253"/>
      <c r="R83" s="253"/>
      <c r="S83" s="253"/>
      <c r="T83" s="253"/>
      <c r="U83" s="253"/>
      <c r="V83" s="253"/>
      <c r="W83" s="253"/>
      <c r="X83" s="253"/>
      <c r="Y83" s="253"/>
      <c r="Z83" s="253"/>
      <c r="AA83" s="18"/>
      <c r="AB83" s="18"/>
      <c r="AC83" s="18"/>
      <c r="AD83" s="18"/>
      <c r="AE83" s="18"/>
      <c r="AF83" s="18"/>
      <c r="AG83" s="18"/>
      <c r="AH83" s="18"/>
      <c r="AI83" s="18"/>
    </row>
    <row r="84" spans="1:35" ht="12.75" customHeight="1" x14ac:dyDescent="0.45">
      <c r="A84" s="254" t="s">
        <v>1144</v>
      </c>
      <c r="B84" s="253"/>
      <c r="C84" s="253"/>
      <c r="D84" s="253"/>
      <c r="E84" s="253"/>
      <c r="F84" s="253"/>
      <c r="G84" s="253"/>
      <c r="H84" s="253"/>
      <c r="I84" s="253"/>
      <c r="J84" s="253"/>
      <c r="K84" s="253"/>
      <c r="L84" s="253"/>
      <c r="M84" s="253"/>
      <c r="N84" s="253"/>
      <c r="O84" s="253"/>
      <c r="P84" s="253"/>
      <c r="Q84" s="253"/>
      <c r="R84" s="253"/>
      <c r="S84" s="253"/>
      <c r="T84" s="253"/>
      <c r="U84" s="253"/>
      <c r="V84" s="253"/>
      <c r="W84" s="253"/>
      <c r="X84" s="253"/>
      <c r="Y84" s="253"/>
      <c r="Z84" s="253"/>
      <c r="AA84" s="18"/>
      <c r="AB84" s="18"/>
      <c r="AC84" s="18"/>
      <c r="AD84" s="18"/>
      <c r="AE84" s="18"/>
      <c r="AF84" s="18"/>
      <c r="AG84" s="18"/>
      <c r="AH84" s="18"/>
      <c r="AI84" s="18"/>
    </row>
    <row r="85" spans="1:35" ht="12.75" customHeight="1" x14ac:dyDescent="0.45">
      <c r="A85" s="49"/>
      <c r="B85" s="18"/>
      <c r="C85" s="49"/>
      <c r="D85" s="18"/>
      <c r="E85" s="18"/>
      <c r="F85" s="18"/>
      <c r="G85" s="18"/>
      <c r="H85" s="18"/>
      <c r="I85" s="18"/>
      <c r="J85" s="18"/>
      <c r="K85" s="18"/>
      <c r="L85" s="18"/>
      <c r="M85" s="18"/>
      <c r="N85" s="18"/>
      <c r="O85" s="18"/>
      <c r="P85" s="18"/>
      <c r="Q85" s="18"/>
      <c r="R85" s="18"/>
      <c r="S85" s="18"/>
      <c r="T85" s="18"/>
      <c r="U85" s="18"/>
      <c r="V85" s="18"/>
      <c r="W85" s="18"/>
      <c r="X85" s="18"/>
      <c r="Y85" s="18"/>
      <c r="Z85" s="18"/>
      <c r="AA85" s="18"/>
      <c r="AB85" s="18"/>
      <c r="AC85" s="18"/>
      <c r="AD85" s="18"/>
      <c r="AE85" s="18"/>
      <c r="AF85" s="18"/>
      <c r="AG85" s="18"/>
      <c r="AH85" s="18"/>
      <c r="AI85" s="18"/>
    </row>
    <row r="86" spans="1:35" ht="12.75" customHeight="1" x14ac:dyDescent="0.45">
      <c r="A86" s="49"/>
      <c r="B86" s="49"/>
      <c r="C86" s="96" t="s">
        <v>95</v>
      </c>
      <c r="D86" s="18"/>
      <c r="E86" s="18"/>
      <c r="F86" s="18"/>
      <c r="G86" s="18"/>
      <c r="H86" s="18"/>
      <c r="I86" s="18"/>
      <c r="J86" s="18"/>
      <c r="K86" s="18"/>
      <c r="L86" s="18"/>
      <c r="M86" s="18"/>
      <c r="N86" s="18"/>
      <c r="O86" s="18"/>
      <c r="P86" s="18"/>
      <c r="Q86" s="18"/>
      <c r="R86" s="18"/>
      <c r="S86" s="18"/>
      <c r="T86" s="18"/>
      <c r="U86" s="18"/>
      <c r="V86" s="18"/>
      <c r="W86" s="18"/>
      <c r="X86" s="18"/>
      <c r="Y86" s="18"/>
      <c r="Z86" s="18"/>
      <c r="AA86" s="18"/>
      <c r="AB86" s="18"/>
      <c r="AC86" s="18"/>
      <c r="AD86" s="18"/>
      <c r="AE86" s="18"/>
      <c r="AF86" s="18"/>
      <c r="AG86" s="18"/>
      <c r="AH86" s="18"/>
      <c r="AI86" s="18"/>
    </row>
    <row r="87" spans="1:35" ht="12.75" customHeight="1" x14ac:dyDescent="0.45">
      <c r="A87" s="49"/>
      <c r="B87" s="18"/>
      <c r="C87" s="49">
        <v>38.1</v>
      </c>
      <c r="D87" s="18"/>
      <c r="E87" s="18"/>
      <c r="F87" s="18"/>
      <c r="G87" s="18"/>
      <c r="H87" s="18"/>
      <c r="I87" s="18"/>
      <c r="J87" s="18"/>
      <c r="K87" s="18"/>
      <c r="L87" s="18"/>
      <c r="M87" s="18"/>
      <c r="N87" s="18"/>
      <c r="O87" s="18"/>
      <c r="P87" s="18"/>
      <c r="Q87" s="18"/>
      <c r="R87" s="18"/>
      <c r="S87" s="18"/>
      <c r="T87" s="18"/>
      <c r="U87" s="18"/>
      <c r="V87" s="18"/>
      <c r="W87" s="18"/>
      <c r="X87" s="18"/>
      <c r="Y87" s="18"/>
      <c r="Z87" s="18"/>
      <c r="AA87" s="18"/>
      <c r="AB87" s="18"/>
      <c r="AC87" s="18"/>
      <c r="AD87" s="18"/>
      <c r="AE87" s="18"/>
      <c r="AF87" s="18"/>
      <c r="AG87" s="18"/>
      <c r="AH87" s="18"/>
      <c r="AI87" s="18"/>
    </row>
    <row r="88" spans="1:35" ht="12.75" customHeight="1" x14ac:dyDescent="0.45">
      <c r="A88" s="49"/>
      <c r="B88" s="49"/>
      <c r="C88" s="96" t="s">
        <v>104</v>
      </c>
      <c r="D88" s="18"/>
      <c r="E88" s="18"/>
      <c r="F88" s="18"/>
      <c r="G88" s="18"/>
      <c r="H88" s="18"/>
      <c r="I88" s="18"/>
      <c r="J88" s="18"/>
      <c r="K88" s="18"/>
      <c r="L88" s="18"/>
      <c r="M88" s="18"/>
      <c r="N88" s="18"/>
      <c r="O88" s="18"/>
      <c r="P88" s="18"/>
      <c r="Q88" s="18"/>
      <c r="R88" s="18"/>
      <c r="S88" s="18"/>
      <c r="T88" s="18"/>
      <c r="U88" s="18"/>
      <c r="V88" s="18"/>
      <c r="W88" s="18"/>
      <c r="X88" s="18"/>
      <c r="Y88" s="18"/>
      <c r="Z88" s="18"/>
      <c r="AA88" s="18"/>
      <c r="AB88" s="18"/>
      <c r="AC88" s="18"/>
      <c r="AD88" s="18"/>
      <c r="AE88" s="18"/>
      <c r="AF88" s="18"/>
      <c r="AG88" s="18"/>
      <c r="AH88" s="18"/>
      <c r="AI88" s="18"/>
    </row>
    <row r="89" spans="1:35" ht="12.75" customHeight="1" x14ac:dyDescent="0.45">
      <c r="A89" s="18"/>
      <c r="B89" s="18"/>
      <c r="C89" s="18">
        <v>36.1</v>
      </c>
      <c r="D89" s="18"/>
      <c r="E89" s="18"/>
      <c r="F89" s="18"/>
      <c r="G89" s="18"/>
      <c r="H89" s="18"/>
      <c r="I89" s="18"/>
      <c r="J89" s="18"/>
      <c r="K89" s="18"/>
      <c r="L89" s="18"/>
      <c r="M89" s="18"/>
      <c r="N89" s="18"/>
      <c r="O89" s="18"/>
      <c r="P89" s="18"/>
      <c r="Q89" s="18"/>
      <c r="R89" s="18"/>
      <c r="S89" s="18"/>
      <c r="T89" s="18"/>
      <c r="U89" s="18"/>
      <c r="V89" s="18"/>
      <c r="W89" s="18"/>
      <c r="X89" s="18"/>
      <c r="Y89" s="18"/>
      <c r="Z89" s="18"/>
      <c r="AA89" s="18"/>
      <c r="AB89" s="18"/>
      <c r="AC89" s="18"/>
      <c r="AD89" s="18"/>
      <c r="AE89" s="18"/>
      <c r="AF89" s="18"/>
      <c r="AG89" s="18"/>
      <c r="AH89" s="18"/>
      <c r="AI89" s="18"/>
    </row>
    <row r="90" spans="1:35" ht="12.75" customHeight="1" x14ac:dyDescent="0.45">
      <c r="A90" s="18"/>
      <c r="B90" s="18"/>
      <c r="C90" s="49"/>
      <c r="D90" s="18"/>
      <c r="E90" s="18"/>
      <c r="F90" s="49"/>
      <c r="G90" s="18"/>
      <c r="H90" s="18"/>
      <c r="I90" s="18"/>
      <c r="J90" s="18"/>
      <c r="K90" s="18"/>
      <c r="L90" s="18"/>
      <c r="M90" s="18"/>
      <c r="N90" s="18"/>
      <c r="O90" s="18"/>
      <c r="P90" s="18"/>
      <c r="Q90" s="18"/>
      <c r="R90" s="18"/>
      <c r="S90" s="18"/>
      <c r="T90" s="18"/>
      <c r="U90" s="18"/>
      <c r="V90" s="18"/>
      <c r="W90" s="18"/>
      <c r="X90" s="18"/>
      <c r="Y90" s="18"/>
      <c r="Z90" s="18"/>
      <c r="AA90" s="18"/>
      <c r="AB90" s="18"/>
      <c r="AC90" s="18"/>
      <c r="AD90" s="18"/>
      <c r="AE90" s="18"/>
      <c r="AF90" s="18"/>
      <c r="AG90" s="18"/>
      <c r="AH90" s="18"/>
      <c r="AI90" s="18"/>
    </row>
    <row r="91" spans="1:35" ht="12.75" customHeight="1" x14ac:dyDescent="0.45">
      <c r="A91" s="18"/>
      <c r="B91" s="49"/>
      <c r="C91" s="96" t="s">
        <v>108</v>
      </c>
      <c r="D91" s="18"/>
      <c r="E91" s="49"/>
      <c r="F91" s="49"/>
      <c r="G91" s="18"/>
      <c r="H91" s="18"/>
      <c r="I91" s="18"/>
      <c r="J91" s="18"/>
      <c r="K91" s="18"/>
      <c r="L91" s="18"/>
      <c r="M91" s="18"/>
      <c r="N91" s="18"/>
      <c r="O91" s="18"/>
      <c r="P91" s="18"/>
      <c r="Q91" s="18"/>
      <c r="R91" s="18"/>
      <c r="S91" s="18"/>
      <c r="T91" s="18"/>
      <c r="U91" s="18"/>
      <c r="V91" s="18"/>
      <c r="W91" s="18"/>
      <c r="X91" s="18"/>
      <c r="Y91" s="18"/>
      <c r="Z91" s="18"/>
      <c r="AA91" s="18"/>
      <c r="AB91" s="18"/>
      <c r="AC91" s="18"/>
      <c r="AD91" s="18"/>
      <c r="AE91" s="18"/>
      <c r="AF91" s="18"/>
      <c r="AG91" s="18"/>
      <c r="AH91" s="18"/>
      <c r="AI91" s="18"/>
    </row>
    <row r="92" spans="1:35" ht="12.75" customHeight="1" x14ac:dyDescent="0.45">
      <c r="A92" s="18"/>
      <c r="B92" s="18"/>
      <c r="C92" s="18">
        <f>C87/C89</f>
        <v>1.0554016620498614</v>
      </c>
      <c r="D92" s="18"/>
      <c r="E92" s="18"/>
      <c r="F92" s="18">
        <v>1.0554016620498614</v>
      </c>
      <c r="G92" s="18"/>
      <c r="H92" s="18"/>
      <c r="I92" s="18"/>
      <c r="J92" s="18"/>
      <c r="K92" s="18"/>
      <c r="L92" s="18"/>
      <c r="M92" s="18"/>
      <c r="N92" s="18"/>
      <c r="O92" s="18"/>
      <c r="P92" s="18"/>
      <c r="Q92" s="18"/>
      <c r="R92" s="18"/>
      <c r="S92" s="18"/>
      <c r="T92" s="18"/>
      <c r="U92" s="18"/>
      <c r="V92" s="18"/>
      <c r="W92" s="18"/>
      <c r="X92" s="18"/>
      <c r="Y92" s="18"/>
      <c r="Z92" s="18"/>
      <c r="AA92" s="18"/>
      <c r="AB92" s="18"/>
      <c r="AC92" s="18"/>
      <c r="AD92" s="18"/>
      <c r="AE92" s="18"/>
      <c r="AF92" s="18"/>
      <c r="AG92" s="18"/>
      <c r="AH92" s="18"/>
      <c r="AI92" s="18"/>
    </row>
    <row r="93" spans="1:35" ht="12.75" customHeight="1" x14ac:dyDescent="0.45">
      <c r="A93" s="82" t="s">
        <v>131</v>
      </c>
      <c r="B93" s="18"/>
      <c r="C93" s="18"/>
      <c r="D93" s="18"/>
      <c r="E93" s="18"/>
      <c r="F93" s="18"/>
      <c r="G93" s="18"/>
      <c r="H93" s="18"/>
      <c r="I93" s="18"/>
      <c r="J93" s="18"/>
      <c r="K93" s="18"/>
      <c r="L93" s="18"/>
      <c r="M93" s="18"/>
      <c r="N93" s="18"/>
      <c r="O93" s="18"/>
      <c r="P93" s="18"/>
      <c r="Q93" s="18"/>
      <c r="R93" s="18"/>
      <c r="S93" s="18"/>
      <c r="T93" s="18"/>
      <c r="U93" s="18"/>
      <c r="V93" s="18"/>
      <c r="W93" s="18"/>
      <c r="X93" s="18"/>
      <c r="Y93" s="18"/>
      <c r="Z93" s="18"/>
      <c r="AA93" s="18"/>
      <c r="AB93" s="18"/>
      <c r="AC93" s="18"/>
      <c r="AD93" s="18"/>
      <c r="AE93" s="18"/>
      <c r="AF93" s="18"/>
      <c r="AG93" s="18"/>
      <c r="AH93" s="18"/>
      <c r="AI93" s="18"/>
    </row>
    <row r="94" spans="1:35" ht="12.75" customHeight="1" x14ac:dyDescent="0.35">
      <c r="A94" s="84" t="s">
        <v>1068</v>
      </c>
      <c r="B94" s="97">
        <f t="shared" ref="B94:B117" si="0">IF(B4 ="N","N",IF(B4 = "U","U",B4*B$127))</f>
        <v>260.83357812771646</v>
      </c>
      <c r="C94" s="97">
        <f t="shared" ref="C94:AI94" si="1">IF(C4 ="N","N",IF(C4 = "U","U",C4*B$127))</f>
        <v>446.41718477847633</v>
      </c>
      <c r="D94" s="97">
        <f t="shared" si="1"/>
        <v>926.45274211248739</v>
      </c>
      <c r="E94" s="97">
        <f t="shared" si="1"/>
        <v>1040.7927781766127</v>
      </c>
      <c r="F94" s="97">
        <f t="shared" si="1"/>
        <v>1691.4122476148852</v>
      </c>
      <c r="G94" s="97">
        <f t="shared" si="1"/>
        <v>2492.0962636581585</v>
      </c>
      <c r="H94" s="97">
        <f t="shared" si="1"/>
        <v>3183.9418596063938</v>
      </c>
      <c r="I94" s="97">
        <f t="shared" si="1"/>
        <v>3171.8458493047237</v>
      </c>
      <c r="J94" s="97">
        <f t="shared" si="1"/>
        <v>3392.5765590092196</v>
      </c>
      <c r="K94" s="97">
        <f t="shared" si="1"/>
        <v>3531.4441400887295</v>
      </c>
      <c r="L94" s="97">
        <f t="shared" si="1"/>
        <v>3860.8107230787728</v>
      </c>
      <c r="M94" s="97">
        <f t="shared" si="1"/>
        <v>4094.0591764802116</v>
      </c>
      <c r="N94" s="97">
        <f t="shared" si="1"/>
        <v>4493.0531521341254</v>
      </c>
      <c r="O94" s="97">
        <f t="shared" si="1"/>
        <v>4751.8033161599315</v>
      </c>
      <c r="P94" s="97">
        <f t="shared" si="1"/>
        <v>4977.3176854292024</v>
      </c>
      <c r="Q94" s="97">
        <f t="shared" si="1"/>
        <v>5354.4710579791636</v>
      </c>
      <c r="R94" s="97">
        <f t="shared" si="1"/>
        <v>5773.143139697012</v>
      </c>
      <c r="S94" s="97">
        <f t="shared" si="1"/>
        <v>5558.8256694547781</v>
      </c>
      <c r="T94" s="97">
        <f t="shared" si="1"/>
        <v>5638.5123220591158</v>
      </c>
      <c r="U94" s="97">
        <f t="shared" si="1"/>
        <v>6017.9610194149273</v>
      </c>
      <c r="V94" s="97">
        <f t="shared" si="1"/>
        <v>6782.3695559242142</v>
      </c>
      <c r="W94" s="97">
        <f t="shared" si="1"/>
        <v>7242.1163296411241</v>
      </c>
      <c r="X94" s="97">
        <f t="shared" si="1"/>
        <v>7454.6909856069724</v>
      </c>
      <c r="Y94" s="97">
        <f t="shared" si="1"/>
        <v>7860.5999959263563</v>
      </c>
      <c r="Z94" s="97">
        <f t="shared" si="1"/>
        <v>7708.6066162128773</v>
      </c>
      <c r="AA94" s="97">
        <f t="shared" si="1"/>
        <v>7449.3782079060411</v>
      </c>
      <c r="AB94" s="97">
        <f t="shared" si="1"/>
        <v>7790.6806367995523</v>
      </c>
      <c r="AC94" s="97">
        <f t="shared" si="1"/>
        <v>8116.132994372374</v>
      </c>
      <c r="AD94" s="97">
        <f t="shared" si="1"/>
        <v>8366.7380976636559</v>
      </c>
      <c r="AE94" s="97">
        <f t="shared" si="1"/>
        <v>8689.5378838423148</v>
      </c>
      <c r="AF94" s="97">
        <f t="shared" si="1"/>
        <v>9157.9855079361168</v>
      </c>
      <c r="AG94" s="97">
        <f t="shared" si="1"/>
        <v>9892.5019550902925</v>
      </c>
      <c r="AH94" s="97">
        <f t="shared" si="1"/>
        <v>10569.234678156507</v>
      </c>
      <c r="AI94" s="97">
        <f t="shared" si="1"/>
        <v>11091.87666654141</v>
      </c>
    </row>
    <row r="95" spans="1:35" ht="12.75" customHeight="1" x14ac:dyDescent="0.4">
      <c r="A95" s="86" t="s">
        <v>1069</v>
      </c>
      <c r="B95" s="97">
        <f t="shared" si="0"/>
        <v>10669.174455691478</v>
      </c>
      <c r="C95" s="97">
        <f t="shared" ref="C95:AI95" si="2">IF(C5 ="N","N",IF(C5 = "U","U",C5*B$127))</f>
        <v>13044.086033204134</v>
      </c>
      <c r="D95" s="97">
        <f t="shared" si="2"/>
        <v>17445.439518813593</v>
      </c>
      <c r="E95" s="97">
        <f t="shared" si="2"/>
        <v>20930.159920453527</v>
      </c>
      <c r="F95" s="97">
        <f t="shared" si="2"/>
        <v>23527.144843255999</v>
      </c>
      <c r="G95" s="97">
        <f t="shared" si="2"/>
        <v>27218.371784203955</v>
      </c>
      <c r="H95" s="97">
        <f t="shared" si="2"/>
        <v>32782.791388477926</v>
      </c>
      <c r="I95" s="97">
        <f t="shared" si="2"/>
        <v>33777.500900248408</v>
      </c>
      <c r="J95" s="97">
        <f t="shared" si="2"/>
        <v>35360.957710486451</v>
      </c>
      <c r="K95" s="97">
        <f t="shared" si="2"/>
        <v>36735.844084421042</v>
      </c>
      <c r="L95" s="97">
        <f t="shared" si="2"/>
        <v>38145.020672854633</v>
      </c>
      <c r="M95" s="97">
        <f t="shared" si="2"/>
        <v>39206.82593923383</v>
      </c>
      <c r="N95" s="97">
        <f t="shared" si="2"/>
        <v>41021.712142552969</v>
      </c>
      <c r="O95" s="97">
        <f t="shared" si="2"/>
        <v>43117.433082948555</v>
      </c>
      <c r="P95" s="97">
        <f t="shared" si="2"/>
        <v>45181.435272769573</v>
      </c>
      <c r="Q95" s="97">
        <f t="shared" si="2"/>
        <v>47233.449073099087</v>
      </c>
      <c r="R95" s="97">
        <f t="shared" si="2"/>
        <v>50952.709416606718</v>
      </c>
      <c r="S95" s="97">
        <f t="shared" si="2"/>
        <v>52434.550405515613</v>
      </c>
      <c r="T95" s="97">
        <f t="shared" si="2"/>
        <v>54690.601732471507</v>
      </c>
      <c r="U95" s="97">
        <f t="shared" si="2"/>
        <v>56426.957379955194</v>
      </c>
      <c r="V95" s="97">
        <f t="shared" si="2"/>
        <v>59145.862981527906</v>
      </c>
      <c r="W95" s="97">
        <f t="shared" si="2"/>
        <v>60803.192036118118</v>
      </c>
      <c r="X95" s="97">
        <f t="shared" si="2"/>
        <v>62770.235881147317</v>
      </c>
      <c r="Y95" s="97">
        <f t="shared" si="2"/>
        <v>64444.799745391152</v>
      </c>
      <c r="Z95" s="97">
        <f t="shared" si="2"/>
        <v>64759.14394707021</v>
      </c>
      <c r="AA95" s="97">
        <f t="shared" si="2"/>
        <v>57264.895058713155</v>
      </c>
      <c r="AB95" s="97">
        <f t="shared" si="2"/>
        <v>58562.831722518793</v>
      </c>
      <c r="AC95" s="97">
        <f t="shared" si="2"/>
        <v>59649.410258928401</v>
      </c>
      <c r="AD95" s="97">
        <f t="shared" si="2"/>
        <v>61613.634186204865</v>
      </c>
      <c r="AE95" s="97">
        <f t="shared" si="2"/>
        <v>63461.645055491943</v>
      </c>
      <c r="AF95" s="97">
        <f t="shared" si="2"/>
        <v>65873.41995511041</v>
      </c>
      <c r="AG95" s="97">
        <f t="shared" si="2"/>
        <v>68939.198458615108</v>
      </c>
      <c r="AH95" s="97">
        <f t="shared" si="2"/>
        <v>72213.731523019262</v>
      </c>
      <c r="AI95" s="97">
        <f t="shared" si="2"/>
        <v>74758.645821063124</v>
      </c>
    </row>
    <row r="96" spans="1:35" ht="12.75" customHeight="1" x14ac:dyDescent="0.45">
      <c r="A96" s="87" t="s">
        <v>1145</v>
      </c>
      <c r="B96" s="18" t="str">
        <f t="shared" si="0"/>
        <v>N</v>
      </c>
      <c r="C96" s="18" t="str">
        <f t="shared" ref="C96:AI96" si="3">IF(C6 ="N","N",IF(C6 = "U","U",C6*B$127))</f>
        <v>N</v>
      </c>
      <c r="D96" s="18" t="str">
        <f t="shared" si="3"/>
        <v>N</v>
      </c>
      <c r="E96" s="18" t="str">
        <f t="shared" si="3"/>
        <v>N</v>
      </c>
      <c r="F96" s="18" t="str">
        <f t="shared" si="3"/>
        <v>N</v>
      </c>
      <c r="G96" s="18" t="str">
        <f t="shared" si="3"/>
        <v>N</v>
      </c>
      <c r="H96" s="18" t="str">
        <f t="shared" si="3"/>
        <v>N</v>
      </c>
      <c r="I96" s="18" t="str">
        <f t="shared" si="3"/>
        <v>N</v>
      </c>
      <c r="J96" s="18" t="str">
        <f t="shared" si="3"/>
        <v>N</v>
      </c>
      <c r="K96" s="18" t="str">
        <f t="shared" si="3"/>
        <v>N</v>
      </c>
      <c r="L96" s="18" t="str">
        <f t="shared" si="3"/>
        <v>N</v>
      </c>
      <c r="M96" s="18" t="str">
        <f t="shared" si="3"/>
        <v>N</v>
      </c>
      <c r="N96" s="18" t="str">
        <f t="shared" si="3"/>
        <v>N</v>
      </c>
      <c r="O96" s="18" t="str">
        <f t="shared" si="3"/>
        <v>N</v>
      </c>
      <c r="P96" s="18" t="str">
        <f t="shared" si="3"/>
        <v>N</v>
      </c>
      <c r="Q96" s="18" t="str">
        <f t="shared" si="3"/>
        <v>N</v>
      </c>
      <c r="R96" s="18" t="str">
        <f t="shared" si="3"/>
        <v>N</v>
      </c>
      <c r="S96" s="18" t="str">
        <f t="shared" si="3"/>
        <v>N</v>
      </c>
      <c r="T96" s="18" t="str">
        <f t="shared" si="3"/>
        <v>N</v>
      </c>
      <c r="U96" s="18" t="str">
        <f t="shared" si="3"/>
        <v>N</v>
      </c>
      <c r="V96" s="18" t="str">
        <f t="shared" si="3"/>
        <v>N</v>
      </c>
      <c r="W96" s="18" t="str">
        <f t="shared" si="3"/>
        <v>N</v>
      </c>
      <c r="X96" s="18" t="str">
        <f t="shared" si="3"/>
        <v>N</v>
      </c>
      <c r="Y96" s="97">
        <f t="shared" si="3"/>
        <v>43018.207452474519</v>
      </c>
      <c r="Z96" s="97">
        <f t="shared" si="3"/>
        <v>42278.527330449375</v>
      </c>
      <c r="AA96" s="97">
        <f t="shared" si="3"/>
        <v>37812.580462927857</v>
      </c>
      <c r="AB96" s="97">
        <f t="shared" si="3"/>
        <v>38830.133575643151</v>
      </c>
      <c r="AC96" s="97">
        <f t="shared" si="3"/>
        <v>40087.306598313866</v>
      </c>
      <c r="AD96" s="97">
        <f t="shared" si="3"/>
        <v>41308.438961631568</v>
      </c>
      <c r="AE96" s="97">
        <f t="shared" si="3"/>
        <v>42470.902558093811</v>
      </c>
      <c r="AF96" s="97">
        <f t="shared" si="3"/>
        <v>43379.705331480931</v>
      </c>
      <c r="AG96" s="97">
        <f t="shared" si="3"/>
        <v>45989.579002747196</v>
      </c>
      <c r="AH96" s="97">
        <f t="shared" si="3"/>
        <v>48006.727385415157</v>
      </c>
      <c r="AI96" s="97">
        <f t="shared" si="3"/>
        <v>49506.995922954586</v>
      </c>
    </row>
    <row r="97" spans="1:35" ht="12.75" customHeight="1" x14ac:dyDescent="0.45">
      <c r="A97" s="90" t="s">
        <v>1146</v>
      </c>
      <c r="B97" s="97">
        <f t="shared" si="0"/>
        <v>9600.6030539949061</v>
      </c>
      <c r="C97" s="97">
        <f t="shared" ref="C97:AI97" si="4">IF(C7 ="N","N",IF(C7 = "U","U",C7*B$127))</f>
        <v>11698.493754566811</v>
      </c>
      <c r="D97" s="97">
        <f t="shared" si="4"/>
        <v>14958.441625998486</v>
      </c>
      <c r="E97" s="97">
        <f t="shared" si="4"/>
        <v>17006.980961429192</v>
      </c>
      <c r="F97" s="97">
        <f t="shared" si="4"/>
        <v>17839.14762938063</v>
      </c>
      <c r="G97" s="97">
        <f t="shared" si="4"/>
        <v>18922.357277063755</v>
      </c>
      <c r="H97" s="97">
        <f t="shared" si="4"/>
        <v>21001.397342461802</v>
      </c>
      <c r="I97" s="97">
        <f t="shared" si="4"/>
        <v>20642.399243951113</v>
      </c>
      <c r="J97" s="97">
        <f t="shared" si="4"/>
        <v>21117.068712142987</v>
      </c>
      <c r="K97" s="97">
        <f t="shared" si="4"/>
        <v>21577.845433442908</v>
      </c>
      <c r="L97" s="97">
        <f t="shared" si="4"/>
        <v>22362.5242340843</v>
      </c>
      <c r="M97" s="97">
        <f t="shared" si="4"/>
        <v>23179.927082937131</v>
      </c>
      <c r="N97" s="97">
        <f t="shared" si="4"/>
        <v>24158.569945960899</v>
      </c>
      <c r="O97" s="97">
        <f t="shared" si="4"/>
        <v>25189.80943948634</v>
      </c>
      <c r="P97" s="97">
        <f t="shared" si="4"/>
        <v>26500.591411971935</v>
      </c>
      <c r="Q97" s="97">
        <f t="shared" si="4"/>
        <v>27377.7702349069</v>
      </c>
      <c r="R97" s="97">
        <f t="shared" si="4"/>
        <v>34797.195404922932</v>
      </c>
      <c r="S97" s="97">
        <f t="shared" si="4"/>
        <v>35867.637471066919</v>
      </c>
      <c r="T97" s="97">
        <f t="shared" si="4"/>
        <v>37511.788425473882</v>
      </c>
      <c r="U97" s="97">
        <f t="shared" si="4"/>
        <v>38568.585865780471</v>
      </c>
      <c r="V97" s="97">
        <f t="shared" si="4"/>
        <v>39982.145931238927</v>
      </c>
      <c r="W97" s="97">
        <f t="shared" si="4"/>
        <v>41092.243765223742</v>
      </c>
      <c r="X97" s="97">
        <f t="shared" si="4"/>
        <v>40990.17838782155</v>
      </c>
      <c r="Y97" s="18" t="str">
        <f t="shared" si="4"/>
        <v>N</v>
      </c>
      <c r="Z97" s="18" t="str">
        <f t="shared" si="4"/>
        <v>N</v>
      </c>
      <c r="AA97" s="18" t="str">
        <f t="shared" si="4"/>
        <v>N</v>
      </c>
      <c r="AB97" s="18" t="str">
        <f t="shared" si="4"/>
        <v>N</v>
      </c>
      <c r="AC97" s="18" t="str">
        <f t="shared" si="4"/>
        <v>N</v>
      </c>
      <c r="AD97" s="18" t="str">
        <f t="shared" si="4"/>
        <v>N</v>
      </c>
      <c r="AE97" s="18" t="str">
        <f t="shared" si="4"/>
        <v>N</v>
      </c>
      <c r="AF97" s="18" t="str">
        <f t="shared" si="4"/>
        <v>N</v>
      </c>
      <c r="AG97" s="18" t="str">
        <f t="shared" si="4"/>
        <v>N</v>
      </c>
      <c r="AH97" s="18" t="str">
        <f t="shared" si="4"/>
        <v>N</v>
      </c>
      <c r="AI97" s="18" t="str">
        <f t="shared" si="4"/>
        <v>N</v>
      </c>
    </row>
    <row r="98" spans="1:35" ht="12.75" customHeight="1" x14ac:dyDescent="0.45">
      <c r="A98" s="87" t="s">
        <v>1147</v>
      </c>
      <c r="B98" s="18" t="str">
        <f t="shared" si="0"/>
        <v>U</v>
      </c>
      <c r="C98" s="18" t="str">
        <f t="shared" ref="C98:AI98" si="5">IF(C8 ="N","N",IF(C8 = "U","U",C8*B$127))</f>
        <v>U</v>
      </c>
      <c r="D98" s="97">
        <f t="shared" si="5"/>
        <v>27.996400249927344</v>
      </c>
      <c r="E98" s="97">
        <f t="shared" si="5"/>
        <v>53.888577589196395</v>
      </c>
      <c r="F98" s="97">
        <f t="shared" si="5"/>
        <v>108.67575940689456</v>
      </c>
      <c r="G98" s="97">
        <f t="shared" si="5"/>
        <v>106.70707691590844</v>
      </c>
      <c r="H98" s="97">
        <f t="shared" si="5"/>
        <v>114.36941786074611</v>
      </c>
      <c r="I98" s="97">
        <f t="shared" si="5"/>
        <v>109.35426067259968</v>
      </c>
      <c r="J98" s="97">
        <f t="shared" si="5"/>
        <v>114.23853483984888</v>
      </c>
      <c r="K98" s="97">
        <f t="shared" si="5"/>
        <v>118.78494812049097</v>
      </c>
      <c r="L98" s="97">
        <f t="shared" si="5"/>
        <v>123.15708879520606</v>
      </c>
      <c r="M98" s="97">
        <f t="shared" si="5"/>
        <v>109.23586262583741</v>
      </c>
      <c r="N98" s="97">
        <f t="shared" si="5"/>
        <v>112.79873553115499</v>
      </c>
      <c r="O98" s="97">
        <f t="shared" si="5"/>
        <v>116.92013271906123</v>
      </c>
      <c r="P98" s="97">
        <f t="shared" si="5"/>
        <v>121.65954338566432</v>
      </c>
      <c r="Q98" s="97">
        <f t="shared" si="5"/>
        <v>127.75495359469078</v>
      </c>
      <c r="R98" s="97">
        <f t="shared" si="5"/>
        <v>173.13898108436203</v>
      </c>
      <c r="S98" s="97">
        <f t="shared" si="5"/>
        <v>161.36963352910308</v>
      </c>
      <c r="T98" s="97">
        <f t="shared" si="5"/>
        <v>165.43834199483518</v>
      </c>
      <c r="U98" s="97">
        <f t="shared" si="5"/>
        <v>172.07539222092004</v>
      </c>
      <c r="V98" s="97">
        <f t="shared" si="5"/>
        <v>231.09149611805685</v>
      </c>
      <c r="W98" s="97">
        <f t="shared" si="5"/>
        <v>217.00135641901113</v>
      </c>
      <c r="X98" s="97">
        <f t="shared" si="5"/>
        <v>308.19730622041192</v>
      </c>
      <c r="Y98" s="97">
        <f t="shared" si="5"/>
        <v>351.56145474272159</v>
      </c>
      <c r="Z98" s="97">
        <f t="shared" si="5"/>
        <v>349.29070322669668</v>
      </c>
      <c r="AA98" s="97">
        <f t="shared" si="5"/>
        <v>302.81355644571761</v>
      </c>
      <c r="AB98" s="97">
        <f t="shared" si="5"/>
        <v>275.11127702285279</v>
      </c>
      <c r="AC98" s="97">
        <f t="shared" si="5"/>
        <v>280.97034323209914</v>
      </c>
      <c r="AD98" s="97">
        <f t="shared" si="5"/>
        <v>331.988136698446</v>
      </c>
      <c r="AE98" s="97">
        <f t="shared" si="5"/>
        <v>323.25755234571415</v>
      </c>
      <c r="AF98" s="97">
        <f t="shared" si="5"/>
        <v>324.11540557265863</v>
      </c>
      <c r="AG98" s="97">
        <f t="shared" si="5"/>
        <v>325.45241248344274</v>
      </c>
      <c r="AH98" s="97">
        <f t="shared" si="5"/>
        <v>347.17010857450077</v>
      </c>
      <c r="AI98" s="97">
        <f t="shared" si="5"/>
        <v>339.8594611221298</v>
      </c>
    </row>
    <row r="99" spans="1:35" ht="12.75" customHeight="1" x14ac:dyDescent="0.45">
      <c r="A99" s="87" t="s">
        <v>1148</v>
      </c>
      <c r="B99" s="18" t="str">
        <f t="shared" si="0"/>
        <v>N</v>
      </c>
      <c r="C99" s="18" t="str">
        <f t="shared" ref="C99:AI99" si="6">IF(C9 ="N","N",IF(C9 = "U","U",C9*B$127))</f>
        <v>N</v>
      </c>
      <c r="D99" s="18" t="str">
        <f t="shared" si="6"/>
        <v>N</v>
      </c>
      <c r="E99" s="18" t="str">
        <f t="shared" si="6"/>
        <v>N</v>
      </c>
      <c r="F99" s="18" t="str">
        <f t="shared" si="6"/>
        <v>N</v>
      </c>
      <c r="G99" s="18" t="str">
        <f t="shared" si="6"/>
        <v>N</v>
      </c>
      <c r="H99" s="18" t="str">
        <f t="shared" si="6"/>
        <v>N</v>
      </c>
      <c r="I99" s="18" t="str">
        <f t="shared" si="6"/>
        <v>N</v>
      </c>
      <c r="J99" s="18" t="str">
        <f t="shared" si="6"/>
        <v>N</v>
      </c>
      <c r="K99" s="18" t="str">
        <f t="shared" si="6"/>
        <v>N</v>
      </c>
      <c r="L99" s="18" t="str">
        <f t="shared" si="6"/>
        <v>N</v>
      </c>
      <c r="M99" s="18" t="str">
        <f t="shared" si="6"/>
        <v>N</v>
      </c>
      <c r="N99" s="18" t="str">
        <f t="shared" si="6"/>
        <v>N</v>
      </c>
      <c r="O99" s="18" t="str">
        <f t="shared" si="6"/>
        <v>N</v>
      </c>
      <c r="P99" s="18" t="str">
        <f t="shared" si="6"/>
        <v>N</v>
      </c>
      <c r="Q99" s="18" t="str">
        <f t="shared" si="6"/>
        <v>N</v>
      </c>
      <c r="R99" s="18" t="str">
        <f t="shared" si="6"/>
        <v>N</v>
      </c>
      <c r="S99" s="18" t="str">
        <f t="shared" si="6"/>
        <v>N</v>
      </c>
      <c r="T99" s="18" t="str">
        <f t="shared" si="6"/>
        <v>N</v>
      </c>
      <c r="U99" s="18" t="str">
        <f t="shared" si="6"/>
        <v>N</v>
      </c>
      <c r="V99" s="18" t="str">
        <f t="shared" si="6"/>
        <v>N</v>
      </c>
      <c r="W99" s="18" t="str">
        <f t="shared" si="6"/>
        <v>N</v>
      </c>
      <c r="X99" s="18" t="str">
        <f t="shared" si="6"/>
        <v>N</v>
      </c>
      <c r="Y99" s="97">
        <f t="shared" si="6"/>
        <v>13157.9310493332</v>
      </c>
      <c r="Z99" s="97">
        <f t="shared" si="6"/>
        <v>13872.074331587477</v>
      </c>
      <c r="AA99" s="97">
        <f t="shared" si="6"/>
        <v>11138.726912180238</v>
      </c>
      <c r="AB99" s="97">
        <f t="shared" si="6"/>
        <v>11477.276600503261</v>
      </c>
      <c r="AC99" s="97">
        <f t="shared" si="6"/>
        <v>11380.772349029075</v>
      </c>
      <c r="AD99" s="97">
        <f t="shared" si="6"/>
        <v>11576.720639332249</v>
      </c>
      <c r="AE99" s="97">
        <f t="shared" si="6"/>
        <v>11876.815795232595</v>
      </c>
      <c r="AF99" s="97">
        <f t="shared" si="6"/>
        <v>12852.855927084289</v>
      </c>
      <c r="AG99" s="97">
        <f t="shared" si="6"/>
        <v>13008.896049946074</v>
      </c>
      <c r="AH99" s="97">
        <f t="shared" si="6"/>
        <v>13857.072128613874</v>
      </c>
      <c r="AI99" s="97">
        <f t="shared" si="6"/>
        <v>14419.034822287887</v>
      </c>
    </row>
    <row r="100" spans="1:35" ht="12.75" customHeight="1" x14ac:dyDescent="0.45">
      <c r="A100" s="90" t="s">
        <v>1149</v>
      </c>
      <c r="B100" s="18" t="str">
        <f t="shared" si="0"/>
        <v>U</v>
      </c>
      <c r="C100" s="18" t="str">
        <f t="shared" ref="C100:AI100" si="7">IF(C10 ="N","N",IF(C10 = "U","U",C10*B$127))</f>
        <v>U</v>
      </c>
      <c r="D100" s="97">
        <f t="shared" si="7"/>
        <v>1927.4799663066397</v>
      </c>
      <c r="E100" s="97">
        <f t="shared" si="7"/>
        <v>3161.4893273731595</v>
      </c>
      <c r="F100" s="97">
        <f t="shared" si="7"/>
        <v>4617.4031108237014</v>
      </c>
      <c r="G100" s="97">
        <f t="shared" si="7"/>
        <v>6216.0666493518756</v>
      </c>
      <c r="H100" s="97">
        <f t="shared" si="7"/>
        <v>9203.2584500927533</v>
      </c>
      <c r="I100" s="97">
        <f t="shared" si="7"/>
        <v>10479.076552191626</v>
      </c>
      <c r="J100" s="97">
        <f t="shared" si="7"/>
        <v>11491.434576041911</v>
      </c>
      <c r="K100" s="97">
        <f t="shared" si="7"/>
        <v>12214.454210623629</v>
      </c>
      <c r="L100" s="97">
        <f t="shared" si="7"/>
        <v>12616.812554563738</v>
      </c>
      <c r="M100" s="97">
        <f t="shared" si="7"/>
        <v>12732.318074974035</v>
      </c>
      <c r="N100" s="97">
        <f t="shared" si="7"/>
        <v>13420.682326004673</v>
      </c>
      <c r="O100" s="97">
        <f t="shared" si="7"/>
        <v>14262.32667740609</v>
      </c>
      <c r="P100" s="97">
        <f t="shared" si="7"/>
        <v>14849.079147545097</v>
      </c>
      <c r="Q100" s="97">
        <f t="shared" si="7"/>
        <v>15721.090911664136</v>
      </c>
      <c r="R100" s="97">
        <f t="shared" si="7"/>
        <v>9537.1664493551307</v>
      </c>
      <c r="S100" s="97">
        <f t="shared" si="7"/>
        <v>10147.845321416835</v>
      </c>
      <c r="T100" s="97">
        <f t="shared" si="7"/>
        <v>10503.218197388742</v>
      </c>
      <c r="U100" s="97">
        <f t="shared" si="7"/>
        <v>10902.29787711547</v>
      </c>
      <c r="V100" s="97">
        <f t="shared" si="7"/>
        <v>11995.73732975028</v>
      </c>
      <c r="W100" s="97">
        <f t="shared" si="7"/>
        <v>12500.491411958787</v>
      </c>
      <c r="X100" s="97">
        <f t="shared" si="7"/>
        <v>13893.036462641308</v>
      </c>
      <c r="Y100" s="18" t="str">
        <f t="shared" si="7"/>
        <v>N</v>
      </c>
      <c r="Z100" s="18" t="str">
        <f t="shared" si="7"/>
        <v>N</v>
      </c>
      <c r="AA100" s="18" t="str">
        <f t="shared" si="7"/>
        <v>N</v>
      </c>
      <c r="AB100" s="18" t="str">
        <f t="shared" si="7"/>
        <v>N</v>
      </c>
      <c r="AC100" s="18" t="str">
        <f t="shared" si="7"/>
        <v>N</v>
      </c>
      <c r="AD100" s="18" t="str">
        <f t="shared" si="7"/>
        <v>N</v>
      </c>
      <c r="AE100" s="18" t="str">
        <f t="shared" si="7"/>
        <v>N</v>
      </c>
      <c r="AF100" s="18" t="str">
        <f t="shared" si="7"/>
        <v>N</v>
      </c>
      <c r="AG100" s="18" t="str">
        <f t="shared" si="7"/>
        <v>N</v>
      </c>
      <c r="AH100" s="18" t="str">
        <f t="shared" si="7"/>
        <v>N</v>
      </c>
      <c r="AI100" s="18" t="str">
        <f t="shared" si="7"/>
        <v>N</v>
      </c>
    </row>
    <row r="101" spans="1:35" ht="12.75" customHeight="1" x14ac:dyDescent="0.35">
      <c r="A101" s="91" t="s">
        <v>1150</v>
      </c>
      <c r="B101" s="97">
        <f t="shared" si="0"/>
        <v>826.56709084101055</v>
      </c>
      <c r="C101" s="97">
        <f t="shared" ref="C101:AI101" si="8">IF(C11 ="N","N",IF(C11 = "U","U",C11*B$127))</f>
        <v>1080.0115444846433</v>
      </c>
      <c r="D101" s="97">
        <f t="shared" si="8"/>
        <v>231.36115812275938</v>
      </c>
      <c r="E101" s="97">
        <f t="shared" si="8"/>
        <v>301.17379135202361</v>
      </c>
      <c r="F101" s="97">
        <f t="shared" si="8"/>
        <v>352.99894013761065</v>
      </c>
      <c r="G101" s="97">
        <f t="shared" si="8"/>
        <v>410.50425686892953</v>
      </c>
      <c r="H101" s="97">
        <f t="shared" si="8"/>
        <v>477.77584967728455</v>
      </c>
      <c r="I101" s="97">
        <f t="shared" si="8"/>
        <v>496.2784558218238</v>
      </c>
      <c r="J101" s="97">
        <f t="shared" si="8"/>
        <v>515.19226736665144</v>
      </c>
      <c r="K101" s="97">
        <f t="shared" si="8"/>
        <v>553.48482228303624</v>
      </c>
      <c r="L101" s="97">
        <f t="shared" si="8"/>
        <v>609.16537770180867</v>
      </c>
      <c r="M101" s="97">
        <f t="shared" si="8"/>
        <v>635.5789891391978</v>
      </c>
      <c r="N101" s="97">
        <f t="shared" si="8"/>
        <v>662.3204346547069</v>
      </c>
      <c r="O101" s="97">
        <f t="shared" si="8"/>
        <v>705.30601839445956</v>
      </c>
      <c r="P101" s="97">
        <f t="shared" si="8"/>
        <v>731.62441876370553</v>
      </c>
      <c r="Q101" s="97">
        <f t="shared" si="8"/>
        <v>771.48980050860155</v>
      </c>
      <c r="R101" s="97">
        <f t="shared" si="8"/>
        <v>1125.1402478977691</v>
      </c>
      <c r="S101" s="97">
        <f t="shared" si="8"/>
        <v>1182.2499455679597</v>
      </c>
      <c r="T101" s="97">
        <f t="shared" si="8"/>
        <v>1251.4517902206053</v>
      </c>
      <c r="U101" s="97">
        <f t="shared" si="8"/>
        <v>1341.6929125903555</v>
      </c>
      <c r="V101" s="97">
        <f t="shared" si="8"/>
        <v>1351.6039668321368</v>
      </c>
      <c r="W101" s="97">
        <f t="shared" si="8"/>
        <v>1361.3448345895372</v>
      </c>
      <c r="X101" s="97">
        <f t="shared" si="8"/>
        <v>1562.1799255410729</v>
      </c>
      <c r="Y101" s="97">
        <f t="shared" si="8"/>
        <v>1552.2758539203251</v>
      </c>
      <c r="Z101" s="97">
        <f t="shared" si="8"/>
        <v>1676.4764342725164</v>
      </c>
      <c r="AA101" s="97">
        <f t="shared" si="8"/>
        <v>1622.9850713247004</v>
      </c>
      <c r="AB101" s="97">
        <f t="shared" si="8"/>
        <v>1527.770552878826</v>
      </c>
      <c r="AC101" s="97">
        <f t="shared" si="8"/>
        <v>1463.6204415376922</v>
      </c>
      <c r="AD101" s="97">
        <f t="shared" si="8"/>
        <v>1522.0807144238688</v>
      </c>
      <c r="AE101" s="97">
        <f t="shared" si="8"/>
        <v>1570.5628136988148</v>
      </c>
      <c r="AF101" s="97">
        <f t="shared" si="8"/>
        <v>1646.9613177358046</v>
      </c>
      <c r="AG101" s="97">
        <f t="shared" si="8"/>
        <v>1689.0144924210567</v>
      </c>
      <c r="AH101" s="97">
        <f t="shared" si="8"/>
        <v>1786.7389776413029</v>
      </c>
      <c r="AI101" s="97">
        <f t="shared" si="8"/>
        <v>1845.6541349126376</v>
      </c>
    </row>
    <row r="102" spans="1:35" ht="12.75" customHeight="1" x14ac:dyDescent="0.35">
      <c r="A102" s="84" t="s">
        <v>1078</v>
      </c>
      <c r="B102" s="97">
        <f t="shared" si="0"/>
        <v>242.00431085556227</v>
      </c>
      <c r="C102" s="97">
        <f t="shared" ref="C102:AI102" si="9">IF(C12 ="N","N",IF(C12 = "U","U",C12*B$127))</f>
        <v>265.58073415267825</v>
      </c>
      <c r="D102" s="97">
        <f t="shared" si="9"/>
        <v>300.16036813577887</v>
      </c>
      <c r="E102" s="97">
        <f t="shared" si="9"/>
        <v>406.63596564560919</v>
      </c>
      <c r="F102" s="97">
        <f t="shared" si="9"/>
        <v>608.92826993119888</v>
      </c>
      <c r="G102" s="97">
        <f t="shared" si="9"/>
        <v>705.20441460265511</v>
      </c>
      <c r="H102" s="97">
        <f t="shared" si="9"/>
        <v>868.45824616875791</v>
      </c>
      <c r="I102" s="97">
        <f t="shared" si="9"/>
        <v>906.70405994366808</v>
      </c>
      <c r="J102" s="97">
        <f t="shared" si="9"/>
        <v>951.60527389196056</v>
      </c>
      <c r="K102" s="97">
        <f t="shared" si="9"/>
        <v>1005.3043918575629</v>
      </c>
      <c r="L102" s="97">
        <f t="shared" si="9"/>
        <v>1082.7883774527352</v>
      </c>
      <c r="M102" s="97">
        <f t="shared" si="9"/>
        <v>1170.2133781215139</v>
      </c>
      <c r="N102" s="97">
        <f t="shared" si="9"/>
        <v>1229.0741253591273</v>
      </c>
      <c r="O102" s="97">
        <f t="shared" si="9"/>
        <v>1313.588043527056</v>
      </c>
      <c r="P102" s="97">
        <f t="shared" si="9"/>
        <v>1380.6115577261505</v>
      </c>
      <c r="Q102" s="97">
        <f t="shared" si="9"/>
        <v>1452.7325010032248</v>
      </c>
      <c r="R102" s="97">
        <f t="shared" si="9"/>
        <v>1805.3794885908535</v>
      </c>
      <c r="S102" s="97">
        <f t="shared" si="9"/>
        <v>1930.6426118940039</v>
      </c>
      <c r="T102" s="97">
        <f t="shared" si="9"/>
        <v>1961.6227232921117</v>
      </c>
      <c r="U102" s="97">
        <f t="shared" si="9"/>
        <v>2065.5593477641446</v>
      </c>
      <c r="V102" s="97">
        <f t="shared" si="9"/>
        <v>2101.5608164771606</v>
      </c>
      <c r="W102" s="97">
        <f t="shared" si="9"/>
        <v>2172.5939599215976</v>
      </c>
      <c r="X102" s="97">
        <f t="shared" si="9"/>
        <v>2246.2844562583609</v>
      </c>
      <c r="Y102" s="97">
        <f t="shared" si="9"/>
        <v>2383.1475509570005</v>
      </c>
      <c r="Z102" s="97">
        <f t="shared" si="9"/>
        <v>2429.3875448865206</v>
      </c>
      <c r="AA102" s="97">
        <f t="shared" si="9"/>
        <v>2269.6164989533231</v>
      </c>
      <c r="AB102" s="97">
        <f t="shared" si="9"/>
        <v>2425.2312460042258</v>
      </c>
      <c r="AC102" s="97">
        <f t="shared" si="9"/>
        <v>2309.4501675279148</v>
      </c>
      <c r="AD102" s="97">
        <f t="shared" si="9"/>
        <v>2357.9891959772149</v>
      </c>
      <c r="AE102" s="97">
        <f t="shared" si="9"/>
        <v>2482.0262153850895</v>
      </c>
      <c r="AF102" s="97">
        <f t="shared" si="9"/>
        <v>2559.0199594795263</v>
      </c>
      <c r="AG102" s="97">
        <f t="shared" si="9"/>
        <v>2623.6846015558385</v>
      </c>
      <c r="AH102" s="97">
        <f t="shared" si="9"/>
        <v>2751.8378277376773</v>
      </c>
      <c r="AI102" s="97">
        <f t="shared" si="9"/>
        <v>2846.0064503345734</v>
      </c>
    </row>
    <row r="103" spans="1:35" ht="12.75" customHeight="1" x14ac:dyDescent="0.45">
      <c r="A103" s="91" t="s">
        <v>1151</v>
      </c>
      <c r="B103" s="18" t="str">
        <f t="shared" si="0"/>
        <v>U</v>
      </c>
      <c r="C103" s="18" t="str">
        <f t="shared" ref="C103:AI103" si="10">IF(C13 ="N","N",IF(C13 = "U","U",C13*B$127))</f>
        <v>U</v>
      </c>
      <c r="D103" s="18" t="str">
        <f t="shared" si="10"/>
        <v>U</v>
      </c>
      <c r="E103" s="18" t="str">
        <f t="shared" si="10"/>
        <v>U</v>
      </c>
      <c r="F103" s="18" t="str">
        <f t="shared" si="10"/>
        <v>U</v>
      </c>
      <c r="G103" s="97">
        <f t="shared" si="10"/>
        <v>857.53210940083045</v>
      </c>
      <c r="H103" s="97">
        <f t="shared" si="10"/>
        <v>1117.5320822165854</v>
      </c>
      <c r="I103" s="97">
        <f t="shared" si="10"/>
        <v>1143.6977094675649</v>
      </c>
      <c r="J103" s="97">
        <f t="shared" si="10"/>
        <v>1171.4183462030912</v>
      </c>
      <c r="K103" s="97">
        <f t="shared" si="10"/>
        <v>1265.9605288363421</v>
      </c>
      <c r="L103" s="97">
        <f t="shared" si="10"/>
        <v>1350.5631002173886</v>
      </c>
      <c r="M103" s="97">
        <f t="shared" si="10"/>
        <v>1379.5525514361118</v>
      </c>
      <c r="N103" s="97">
        <f t="shared" si="10"/>
        <v>1438.2665750424103</v>
      </c>
      <c r="O103" s="97">
        <f t="shared" si="10"/>
        <v>1529.482771415549</v>
      </c>
      <c r="P103" s="97">
        <f t="shared" si="10"/>
        <v>1597.8691933770242</v>
      </c>
      <c r="Q103" s="97">
        <f t="shared" si="10"/>
        <v>1782.610671421538</v>
      </c>
      <c r="R103" s="97">
        <f t="shared" si="10"/>
        <v>3514.7000417407999</v>
      </c>
      <c r="S103" s="97">
        <f t="shared" si="10"/>
        <v>3144.7939960241147</v>
      </c>
      <c r="T103" s="97">
        <f t="shared" si="10"/>
        <v>3297.0939153646086</v>
      </c>
      <c r="U103" s="97">
        <f t="shared" si="10"/>
        <v>3376.745984483834</v>
      </c>
      <c r="V103" s="97">
        <f t="shared" si="10"/>
        <v>3483.7355916710949</v>
      </c>
      <c r="W103" s="97">
        <f t="shared" si="10"/>
        <v>3459.516708005438</v>
      </c>
      <c r="X103" s="97">
        <f t="shared" si="10"/>
        <v>3770.3593426646153</v>
      </c>
      <c r="Y103" s="97">
        <f t="shared" si="10"/>
        <v>3981.676383963375</v>
      </c>
      <c r="Z103" s="97">
        <f t="shared" si="10"/>
        <v>4153.4008183382439</v>
      </c>
      <c r="AA103" s="97">
        <f t="shared" si="10"/>
        <v>4118.1725568813135</v>
      </c>
      <c r="AB103" s="97">
        <f t="shared" si="10"/>
        <v>4027.3222667293039</v>
      </c>
      <c r="AC103" s="97">
        <f t="shared" si="10"/>
        <v>4127.2903592877574</v>
      </c>
      <c r="AD103" s="97">
        <f t="shared" si="10"/>
        <v>4516.4021251808181</v>
      </c>
      <c r="AE103" s="97">
        <f t="shared" si="10"/>
        <v>4738.1095921816368</v>
      </c>
      <c r="AF103" s="97">
        <f t="shared" si="10"/>
        <v>5110.7620137572121</v>
      </c>
      <c r="AG103" s="97">
        <f t="shared" si="10"/>
        <v>5302.5564883234965</v>
      </c>
      <c r="AH103" s="97">
        <f t="shared" si="10"/>
        <v>5464.2008597315289</v>
      </c>
      <c r="AI103" s="97">
        <f t="shared" si="10"/>
        <v>5801.0950294513095</v>
      </c>
    </row>
    <row r="104" spans="1:35" ht="12.75" customHeight="1" x14ac:dyDescent="0.45">
      <c r="A104" s="92" t="s">
        <v>1152</v>
      </c>
      <c r="B104" s="18" t="str">
        <f t="shared" si="0"/>
        <v>U</v>
      </c>
      <c r="C104" s="18" t="str">
        <f t="shared" ref="C104:AI104" si="11">IF(C14 ="N","N",IF(C14 = "U","U",C14*B$127))</f>
        <v>U</v>
      </c>
      <c r="D104" s="18" t="str">
        <f t="shared" si="11"/>
        <v>U</v>
      </c>
      <c r="E104" s="18" t="str">
        <f t="shared" si="11"/>
        <v>U</v>
      </c>
      <c r="F104" s="97">
        <f t="shared" si="11"/>
        <v>353.3624635230787</v>
      </c>
      <c r="G104" s="97">
        <f t="shared" si="11"/>
        <v>357.5662725540613</v>
      </c>
      <c r="H104" s="97">
        <f t="shared" si="11"/>
        <v>378.74283314912083</v>
      </c>
      <c r="I104" s="97">
        <f t="shared" si="11"/>
        <v>381.86740495511538</v>
      </c>
      <c r="J104" s="97">
        <f t="shared" si="11"/>
        <v>384.82110166502247</v>
      </c>
      <c r="K104" s="97">
        <f t="shared" si="11"/>
        <v>383.96474037897372</v>
      </c>
      <c r="L104" s="97">
        <f t="shared" si="11"/>
        <v>393.47646165926005</v>
      </c>
      <c r="M104" s="97">
        <f t="shared" si="11"/>
        <v>403.4945921322572</v>
      </c>
      <c r="N104" s="97">
        <f t="shared" si="11"/>
        <v>402.98257935727145</v>
      </c>
      <c r="O104" s="97">
        <f t="shared" si="11"/>
        <v>423.64964673567317</v>
      </c>
      <c r="P104" s="97">
        <f t="shared" si="11"/>
        <v>447.4975954876283</v>
      </c>
      <c r="Q104" s="97">
        <f t="shared" si="11"/>
        <v>474.92755854875645</v>
      </c>
      <c r="R104" s="97">
        <f t="shared" si="11"/>
        <v>504.98402941891788</v>
      </c>
      <c r="S104" s="97">
        <f t="shared" si="11"/>
        <v>531.40118361336306</v>
      </c>
      <c r="T104" s="97">
        <f t="shared" si="11"/>
        <v>537.53759163980567</v>
      </c>
      <c r="U104" s="97">
        <f t="shared" si="11"/>
        <v>543.6734931503745</v>
      </c>
      <c r="V104" s="97">
        <f t="shared" si="11"/>
        <v>565.55995469325808</v>
      </c>
      <c r="W104" s="97">
        <f t="shared" si="11"/>
        <v>584.62090791481239</v>
      </c>
      <c r="X104" s="97">
        <f t="shared" si="11"/>
        <v>627.11165469749153</v>
      </c>
      <c r="Y104" s="97">
        <f t="shared" si="11"/>
        <v>671.12749206451974</v>
      </c>
      <c r="Z104" s="97">
        <f t="shared" si="11"/>
        <v>709.84117486614957</v>
      </c>
      <c r="AA104" s="97">
        <f t="shared" si="11"/>
        <v>727.70844771318389</v>
      </c>
      <c r="AB104" s="97">
        <f t="shared" si="11"/>
        <v>726.05592376920288</v>
      </c>
      <c r="AC104" s="97">
        <f t="shared" si="11"/>
        <v>766.02382732541196</v>
      </c>
      <c r="AD104" s="97">
        <f t="shared" si="11"/>
        <v>795.14862870176989</v>
      </c>
      <c r="AE104" s="97">
        <f t="shared" si="11"/>
        <v>832.08206264782973</v>
      </c>
      <c r="AF104" s="97">
        <f t="shared" si="11"/>
        <v>859.06404009802009</v>
      </c>
      <c r="AG104" s="97">
        <f t="shared" si="11"/>
        <v>864.70354257190502</v>
      </c>
      <c r="AH104" s="97">
        <f t="shared" si="11"/>
        <v>893.41678290500909</v>
      </c>
      <c r="AI104" s="97">
        <f t="shared" si="11"/>
        <v>920.65768311191528</v>
      </c>
    </row>
    <row r="105" spans="1:35" ht="12.75" customHeight="1" x14ac:dyDescent="0.45">
      <c r="A105" s="91" t="s">
        <v>1153</v>
      </c>
      <c r="B105" s="18" t="str">
        <f t="shared" si="0"/>
        <v>U</v>
      </c>
      <c r="C105" s="18" t="str">
        <f t="shared" ref="C105:AI105" si="12">IF(C15 ="N","N",IF(C15 = "U","U",C15*B$127))</f>
        <v>U</v>
      </c>
      <c r="D105" s="18" t="str">
        <f t="shared" si="12"/>
        <v>U</v>
      </c>
      <c r="E105" s="18" t="str">
        <f t="shared" si="12"/>
        <v>U</v>
      </c>
      <c r="F105" s="97">
        <f t="shared" si="12"/>
        <v>193.19937974024907</v>
      </c>
      <c r="G105" s="97">
        <f t="shared" si="12"/>
        <v>191.16393960527756</v>
      </c>
      <c r="H105" s="97">
        <f t="shared" si="12"/>
        <v>193.14107824664472</v>
      </c>
      <c r="I105" s="97">
        <f t="shared" si="12"/>
        <v>197.86216176948585</v>
      </c>
      <c r="J105" s="97">
        <f t="shared" si="12"/>
        <v>194.47135815362182</v>
      </c>
      <c r="K105" s="97">
        <f t="shared" si="12"/>
        <v>197.39320786240813</v>
      </c>
      <c r="L105" s="97">
        <f t="shared" si="12"/>
        <v>187.1908229371526</v>
      </c>
      <c r="M105" s="97">
        <f t="shared" si="12"/>
        <v>190.73958085673272</v>
      </c>
      <c r="N105" s="97">
        <f t="shared" si="12"/>
        <v>173.68441664172161</v>
      </c>
      <c r="O105" s="97">
        <f t="shared" si="12"/>
        <v>184.61129080873326</v>
      </c>
      <c r="P105" s="97">
        <f t="shared" si="12"/>
        <v>192.25025890508039</v>
      </c>
      <c r="Q105" s="97">
        <f t="shared" si="12"/>
        <v>205.03122770685468</v>
      </c>
      <c r="R105" s="97">
        <f t="shared" si="12"/>
        <v>210.58169936322813</v>
      </c>
      <c r="S105" s="97">
        <f t="shared" si="12"/>
        <v>223.75568458545814</v>
      </c>
      <c r="T105" s="97">
        <f t="shared" si="12"/>
        <v>229.48199986722784</v>
      </c>
      <c r="U105" s="97">
        <f t="shared" si="12"/>
        <v>228.27930742235768</v>
      </c>
      <c r="V105" s="97">
        <f t="shared" si="12"/>
        <v>229.90074126135724</v>
      </c>
      <c r="W105" s="97">
        <f t="shared" si="12"/>
        <v>240.98166867363889</v>
      </c>
      <c r="X105" s="97">
        <f t="shared" si="12"/>
        <v>258.29845344379953</v>
      </c>
      <c r="Y105" s="97">
        <f t="shared" si="12"/>
        <v>263.77782870108587</v>
      </c>
      <c r="Z105" s="97">
        <f t="shared" si="12"/>
        <v>280.14620987512359</v>
      </c>
      <c r="AA105" s="97">
        <f t="shared" si="12"/>
        <v>284.8834510881328</v>
      </c>
      <c r="AB105" s="97">
        <f t="shared" si="12"/>
        <v>283.78912634070923</v>
      </c>
      <c r="AC105" s="97">
        <f t="shared" si="12"/>
        <v>289.88153191693311</v>
      </c>
      <c r="AD105" s="97">
        <f t="shared" si="12"/>
        <v>304.71881505941417</v>
      </c>
      <c r="AE105" s="97">
        <f t="shared" si="12"/>
        <v>313.23726080197133</v>
      </c>
      <c r="AF105" s="97">
        <f t="shared" si="12"/>
        <v>322.89488730899586</v>
      </c>
      <c r="AG105" s="97">
        <f t="shared" si="12"/>
        <v>311.96766672517907</v>
      </c>
      <c r="AH105" s="97">
        <f t="shared" si="12"/>
        <v>323.75953681747899</v>
      </c>
      <c r="AI105" s="97">
        <f t="shared" si="12"/>
        <v>326.68186253939609</v>
      </c>
    </row>
    <row r="106" spans="1:35" ht="12.75" customHeight="1" x14ac:dyDescent="0.45">
      <c r="A106" s="91" t="s">
        <v>1154</v>
      </c>
      <c r="B106" s="18" t="str">
        <f t="shared" si="0"/>
        <v>U</v>
      </c>
      <c r="C106" s="18" t="str">
        <f t="shared" ref="C106:AI106" si="13">IF(C16 ="N","N",IF(C16 = "U","U",C16*B$127))</f>
        <v>U</v>
      </c>
      <c r="D106" s="18" t="str">
        <f t="shared" si="13"/>
        <v>U</v>
      </c>
      <c r="E106" s="18" t="str">
        <f t="shared" si="13"/>
        <v>U</v>
      </c>
      <c r="F106" s="97">
        <f t="shared" si="13"/>
        <v>3.3781075576427209</v>
      </c>
      <c r="G106" s="97">
        <f t="shared" si="13"/>
        <v>3.1618250017412763</v>
      </c>
      <c r="H106" s="97">
        <f t="shared" si="13"/>
        <v>5.2563536379979094</v>
      </c>
      <c r="I106" s="97">
        <f t="shared" si="13"/>
        <v>6.2107515927643266</v>
      </c>
      <c r="J106" s="97">
        <f t="shared" si="13"/>
        <v>6.7036006129862766</v>
      </c>
      <c r="K106" s="97">
        <f t="shared" si="13"/>
        <v>6.8732262331702341</v>
      </c>
      <c r="L106" s="97">
        <f t="shared" si="13"/>
        <v>8.2800528625025542</v>
      </c>
      <c r="M106" s="97">
        <f t="shared" si="13"/>
        <v>8.7169752118604613</v>
      </c>
      <c r="N106" s="97">
        <f t="shared" si="13"/>
        <v>9.8719567844806644</v>
      </c>
      <c r="O106" s="97">
        <f t="shared" si="13"/>
        <v>10.796845153243638</v>
      </c>
      <c r="P106" s="97">
        <f t="shared" si="13"/>
        <v>11.992784977014917</v>
      </c>
      <c r="Q106" s="97">
        <f t="shared" si="13"/>
        <v>13.058614909610206</v>
      </c>
      <c r="R106" s="97">
        <f t="shared" si="13"/>
        <v>14.992763090730179</v>
      </c>
      <c r="S106" s="97">
        <f t="shared" si="13"/>
        <v>16.304925798062033</v>
      </c>
      <c r="T106" s="97">
        <f t="shared" si="13"/>
        <v>16.698929000958906</v>
      </c>
      <c r="U106" s="97">
        <f t="shared" si="13"/>
        <v>17.568186962584075</v>
      </c>
      <c r="V106" s="97">
        <f t="shared" si="13"/>
        <v>19.149282185291426</v>
      </c>
      <c r="W106" s="97">
        <f t="shared" si="13"/>
        <v>21.089772805414988</v>
      </c>
      <c r="X106" s="97">
        <f t="shared" si="13"/>
        <v>23.638298878181953</v>
      </c>
      <c r="Y106" s="97">
        <f t="shared" si="13"/>
        <v>24.970139758342938</v>
      </c>
      <c r="Z106" s="97">
        <f t="shared" si="13"/>
        <v>27.501852191250691</v>
      </c>
      <c r="AA106" s="97">
        <f t="shared" si="13"/>
        <v>29.649481449741213</v>
      </c>
      <c r="AB106" s="97">
        <f t="shared" si="13"/>
        <v>29.979279121942685</v>
      </c>
      <c r="AC106" s="97">
        <f t="shared" si="13"/>
        <v>33.318257693453624</v>
      </c>
      <c r="AD106" s="97">
        <f t="shared" si="13"/>
        <v>35.873859175238003</v>
      </c>
      <c r="AE106" s="97">
        <f t="shared" si="13"/>
        <v>37.797129131912143</v>
      </c>
      <c r="AF106" s="97">
        <f t="shared" si="13"/>
        <v>40.307238954293901</v>
      </c>
      <c r="AG106" s="97">
        <f t="shared" si="13"/>
        <v>40.762460034979931</v>
      </c>
      <c r="AH106" s="97">
        <f t="shared" si="13"/>
        <v>43.747028030798276</v>
      </c>
      <c r="AI106" s="97">
        <f t="shared" si="13"/>
        <v>45.56513585828943</v>
      </c>
    </row>
    <row r="107" spans="1:35" ht="12.75" customHeight="1" x14ac:dyDescent="0.45">
      <c r="A107" s="84" t="s">
        <v>1083</v>
      </c>
      <c r="B107" s="18" t="str">
        <f t="shared" si="0"/>
        <v>U</v>
      </c>
      <c r="C107" s="18" t="str">
        <f t="shared" ref="C107:AI107" si="14">IF(C17 ="N","N",IF(C17 = "U","U",C17*B$127))</f>
        <v>U</v>
      </c>
      <c r="D107" s="18" t="str">
        <f t="shared" si="14"/>
        <v>U</v>
      </c>
      <c r="E107" s="18" t="str">
        <f t="shared" si="14"/>
        <v>U</v>
      </c>
      <c r="F107" s="97">
        <f t="shared" si="14"/>
        <v>93.611704970057332</v>
      </c>
      <c r="G107" s="97">
        <f t="shared" si="14"/>
        <v>94.195283694732254</v>
      </c>
      <c r="H107" s="97">
        <f t="shared" si="14"/>
        <v>105.63337652543962</v>
      </c>
      <c r="I107" s="97">
        <f t="shared" si="14"/>
        <v>98.771590284928735</v>
      </c>
      <c r="J107" s="97">
        <f t="shared" si="14"/>
        <v>102.6769754374232</v>
      </c>
      <c r="K107" s="97">
        <f t="shared" si="14"/>
        <v>99.744649066049178</v>
      </c>
      <c r="L107" s="97">
        <f t="shared" si="14"/>
        <v>106.0403408609571</v>
      </c>
      <c r="M107" s="97">
        <f t="shared" si="14"/>
        <v>107.02621076980768</v>
      </c>
      <c r="N107" s="97">
        <f t="shared" si="14"/>
        <v>119.18708034037913</v>
      </c>
      <c r="O107" s="97">
        <f t="shared" si="14"/>
        <v>127.1159816088919</v>
      </c>
      <c r="P107" s="97">
        <f t="shared" si="14"/>
        <v>132.1249961055168</v>
      </c>
      <c r="Q107" s="97">
        <f t="shared" si="14"/>
        <v>141.58172232251334</v>
      </c>
      <c r="R107" s="97">
        <f t="shared" si="14"/>
        <v>155.01106215688469</v>
      </c>
      <c r="S107" s="97">
        <f t="shared" si="14"/>
        <v>161.99806444633742</v>
      </c>
      <c r="T107" s="97">
        <f t="shared" si="14"/>
        <v>159.32784004197032</v>
      </c>
      <c r="U107" s="97">
        <f t="shared" si="14"/>
        <v>161.94630881634075</v>
      </c>
      <c r="V107" s="97">
        <f t="shared" si="14"/>
        <v>174.40913482720376</v>
      </c>
      <c r="W107" s="97">
        <f t="shared" si="14"/>
        <v>178.86608488733719</v>
      </c>
      <c r="X107" s="97">
        <f t="shared" si="14"/>
        <v>186.48413600520712</v>
      </c>
      <c r="Y107" s="97">
        <f t="shared" si="14"/>
        <v>208.79176964774007</v>
      </c>
      <c r="Z107" s="97">
        <f t="shared" si="14"/>
        <v>222.68438703631628</v>
      </c>
      <c r="AA107" s="97">
        <f t="shared" si="14"/>
        <v>226.8941419685342</v>
      </c>
      <c r="AB107" s="97">
        <f t="shared" si="14"/>
        <v>226.35528419406978</v>
      </c>
      <c r="AC107" s="97">
        <f t="shared" si="14"/>
        <v>244.16938996087023</v>
      </c>
      <c r="AD107" s="97">
        <f t="shared" si="14"/>
        <v>252.45741957150216</v>
      </c>
      <c r="AE107" s="97">
        <f t="shared" si="14"/>
        <v>265.31669006630727</v>
      </c>
      <c r="AF107" s="97">
        <f t="shared" si="14"/>
        <v>276.33437576926946</v>
      </c>
      <c r="AG107" s="97">
        <f t="shared" si="14"/>
        <v>283.56493937377343</v>
      </c>
      <c r="AH107" s="97">
        <f t="shared" si="14"/>
        <v>291.23697147422246</v>
      </c>
      <c r="AI107" s="97">
        <f t="shared" si="14"/>
        <v>303.87510073280458</v>
      </c>
    </row>
    <row r="108" spans="1:35" ht="12.75" customHeight="1" x14ac:dyDescent="0.45">
      <c r="A108" s="84" t="s">
        <v>1084</v>
      </c>
      <c r="B108" s="18" t="str">
        <f t="shared" si="0"/>
        <v>U</v>
      </c>
      <c r="C108" s="18" t="str">
        <f t="shared" ref="C108:AI108" si="15">IF(C18 ="N","N",IF(C18 = "U","U",C18*B$127))</f>
        <v>U</v>
      </c>
      <c r="D108" s="18" t="str">
        <f t="shared" si="15"/>
        <v>U</v>
      </c>
      <c r="E108" s="18" t="str">
        <f t="shared" si="15"/>
        <v>U</v>
      </c>
      <c r="F108" s="97">
        <f t="shared" si="15"/>
        <v>1.9417468638418789</v>
      </c>
      <c r="G108" s="97">
        <f t="shared" si="15"/>
        <v>2.7643384300938019</v>
      </c>
      <c r="H108" s="97">
        <f t="shared" si="15"/>
        <v>1.7766659406893111</v>
      </c>
      <c r="I108" s="97">
        <f t="shared" si="15"/>
        <v>1.829450997868646</v>
      </c>
      <c r="J108" s="97">
        <f t="shared" si="15"/>
        <v>1.9030192895638645</v>
      </c>
      <c r="K108" s="97">
        <f t="shared" si="15"/>
        <v>1.8328603288453957</v>
      </c>
      <c r="L108" s="97">
        <f t="shared" si="15"/>
        <v>1.858787377296492</v>
      </c>
      <c r="M108" s="97">
        <f t="shared" si="15"/>
        <v>1.8954353076952395</v>
      </c>
      <c r="N108" s="97">
        <f t="shared" si="15"/>
        <v>1.902031464235018</v>
      </c>
      <c r="O108" s="97">
        <f t="shared" si="15"/>
        <v>1.9927770839482886</v>
      </c>
      <c r="P108" s="97">
        <f t="shared" si="15"/>
        <v>1.9575666957997444</v>
      </c>
      <c r="Q108" s="97">
        <f t="shared" si="15"/>
        <v>2.0410944312499986</v>
      </c>
      <c r="R108" s="97">
        <f t="shared" si="15"/>
        <v>2.1498211451980542</v>
      </c>
      <c r="S108" s="97">
        <f t="shared" si="15"/>
        <v>2.1366651185967767</v>
      </c>
      <c r="T108" s="97">
        <f t="shared" si="15"/>
        <v>2.1923174945392976</v>
      </c>
      <c r="U108" s="97">
        <f t="shared" si="15"/>
        <v>2.0948515619341443</v>
      </c>
      <c r="V108" s="97">
        <f t="shared" si="15"/>
        <v>2.1020468388676501</v>
      </c>
      <c r="W108" s="97">
        <f t="shared" si="15"/>
        <v>2.1461945266687015</v>
      </c>
      <c r="X108" s="97">
        <f t="shared" si="15"/>
        <v>2.0775353783611146</v>
      </c>
      <c r="Y108" s="97">
        <f t="shared" si="15"/>
        <v>2.0183118146639889</v>
      </c>
      <c r="Z108" s="97">
        <f t="shared" si="15"/>
        <v>2.1277261906734077</v>
      </c>
      <c r="AA108" s="97">
        <f t="shared" si="15"/>
        <v>2.2682663404173606</v>
      </c>
      <c r="AB108" s="97">
        <f t="shared" si="15"/>
        <v>2.1936057894104404</v>
      </c>
      <c r="AC108" s="97">
        <f t="shared" si="15"/>
        <v>2.2559971354010071</v>
      </c>
      <c r="AD108" s="97">
        <f t="shared" si="15"/>
        <v>2.3348996329403602</v>
      </c>
      <c r="AE108" s="97">
        <f t="shared" si="15"/>
        <v>2.2987727659174637</v>
      </c>
      <c r="AF108" s="97">
        <f t="shared" si="15"/>
        <v>2.3807640204779204</v>
      </c>
      <c r="AG108" s="97">
        <f t="shared" si="15"/>
        <v>2.2654372873882984</v>
      </c>
      <c r="AH108" s="97">
        <f t="shared" si="15"/>
        <v>2.4435276918103543</v>
      </c>
      <c r="AI108" s="97">
        <f t="shared" si="15"/>
        <v>2.4032584930566814</v>
      </c>
    </row>
    <row r="109" spans="1:35" ht="12.75" customHeight="1" x14ac:dyDescent="0.35">
      <c r="A109" s="84" t="s">
        <v>1085</v>
      </c>
      <c r="B109" s="97">
        <f t="shared" si="0"/>
        <v>35.201084517252191</v>
      </c>
      <c r="C109" s="97">
        <f t="shared" ref="C109:AI109" si="16">IF(C19 ="N","N",IF(C19 = "U","U",C19*B$127))</f>
        <v>34.622367616682638</v>
      </c>
      <c r="D109" s="97">
        <f t="shared" si="16"/>
        <v>39.230842217780399</v>
      </c>
      <c r="E109" s="97">
        <f t="shared" si="16"/>
        <v>39.276348620808029</v>
      </c>
      <c r="F109" s="97">
        <f t="shared" si="16"/>
        <v>57.773619017322751</v>
      </c>
      <c r="G109" s="97">
        <f t="shared" si="16"/>
        <v>59.026755889649998</v>
      </c>
      <c r="H109" s="97">
        <f t="shared" si="16"/>
        <v>65.19351394798808</v>
      </c>
      <c r="I109" s="97">
        <f t="shared" si="16"/>
        <v>68.899939119729936</v>
      </c>
      <c r="J109" s="97">
        <f t="shared" si="16"/>
        <v>70.000508540741151</v>
      </c>
      <c r="K109" s="97">
        <f t="shared" si="16"/>
        <v>67.659844054186408</v>
      </c>
      <c r="L109" s="97">
        <f t="shared" si="16"/>
        <v>79.480555448463903</v>
      </c>
      <c r="M109" s="97">
        <f t="shared" si="16"/>
        <v>83.561329821601902</v>
      </c>
      <c r="N109" s="97">
        <f t="shared" si="16"/>
        <v>86.315014817186963</v>
      </c>
      <c r="O109" s="97">
        <f t="shared" si="16"/>
        <v>84.7404731412296</v>
      </c>
      <c r="P109" s="97">
        <f t="shared" si="16"/>
        <v>93.597502125546015</v>
      </c>
      <c r="Q109" s="97">
        <f t="shared" si="16"/>
        <v>96.172858040188103</v>
      </c>
      <c r="R109" s="97">
        <f t="shared" si="16"/>
        <v>105.25166023365473</v>
      </c>
      <c r="S109" s="97">
        <f t="shared" si="16"/>
        <v>109.04990316517453</v>
      </c>
      <c r="T109" s="97">
        <f t="shared" si="16"/>
        <v>110.78200105384748</v>
      </c>
      <c r="U109" s="97">
        <f t="shared" si="16"/>
        <v>113.72901519477699</v>
      </c>
      <c r="V109" s="97">
        <f t="shared" si="16"/>
        <v>118.04268809016892</v>
      </c>
      <c r="W109" s="97">
        <f t="shared" si="16"/>
        <v>117.48244027487053</v>
      </c>
      <c r="X109" s="97">
        <f t="shared" si="16"/>
        <v>131.22676210026088</v>
      </c>
      <c r="Y109" s="97">
        <f t="shared" si="16"/>
        <v>144.0893505122618</v>
      </c>
      <c r="Z109" s="97">
        <f t="shared" si="16"/>
        <v>145.795498978317</v>
      </c>
      <c r="AA109" s="97">
        <f t="shared" si="16"/>
        <v>150.2591434672905</v>
      </c>
      <c r="AB109" s="97">
        <f t="shared" si="16"/>
        <v>148.64093569250369</v>
      </c>
      <c r="AC109" s="97">
        <f t="shared" si="16"/>
        <v>159.52719743704372</v>
      </c>
      <c r="AD109" s="97">
        <f t="shared" si="16"/>
        <v>160.28653591314659</v>
      </c>
      <c r="AE109" s="97">
        <f t="shared" si="16"/>
        <v>172.93844346671381</v>
      </c>
      <c r="AF109" s="97">
        <f t="shared" si="16"/>
        <v>174.7902698578726</v>
      </c>
      <c r="AG109" s="97">
        <f t="shared" si="16"/>
        <v>181.21957185305442</v>
      </c>
      <c r="AH109" s="97">
        <f t="shared" si="16"/>
        <v>186.6539862647393</v>
      </c>
      <c r="AI109" s="97">
        <f t="shared" si="16"/>
        <v>194.3574821565974</v>
      </c>
    </row>
    <row r="110" spans="1:35" ht="12.75" customHeight="1" x14ac:dyDescent="0.45">
      <c r="A110" s="87" t="s">
        <v>1155</v>
      </c>
      <c r="B110" s="18" t="str">
        <f t="shared" si="0"/>
        <v>U</v>
      </c>
      <c r="C110" s="18" t="str">
        <f t="shared" ref="C110:AI110" si="17">IF(C20 ="N","N",IF(C20 = "U","U",C20*B$127))</f>
        <v>U</v>
      </c>
      <c r="D110" s="18" t="str">
        <f t="shared" si="17"/>
        <v>U</v>
      </c>
      <c r="E110" s="18" t="str">
        <f t="shared" si="17"/>
        <v>U</v>
      </c>
      <c r="F110" s="18" t="str">
        <f t="shared" si="17"/>
        <v>U</v>
      </c>
      <c r="G110" s="97">
        <f t="shared" si="17"/>
        <v>3.2882980018109276</v>
      </c>
      <c r="H110" s="97">
        <f t="shared" si="17"/>
        <v>3.9675804167725031</v>
      </c>
      <c r="I110" s="97">
        <f t="shared" si="17"/>
        <v>4.2593371950377712</v>
      </c>
      <c r="J110" s="97">
        <f t="shared" si="17"/>
        <v>4.733640946402577</v>
      </c>
      <c r="K110" s="97">
        <f t="shared" si="17"/>
        <v>5.4790824723995337</v>
      </c>
      <c r="L110" s="97">
        <f t="shared" si="17"/>
        <v>5.7354027631020097</v>
      </c>
      <c r="M110" s="97">
        <f t="shared" si="17"/>
        <v>6.1525627367433717</v>
      </c>
      <c r="N110" s="97">
        <f t="shared" si="17"/>
        <v>4.0418168614994139</v>
      </c>
      <c r="O110" s="97">
        <f t="shared" si="17"/>
        <v>5.5987546644261439</v>
      </c>
      <c r="P110" s="97">
        <f t="shared" si="17"/>
        <v>5.5177566755234553</v>
      </c>
      <c r="Q110" s="97">
        <f t="shared" si="17"/>
        <v>6.1342569197244581</v>
      </c>
      <c r="R110" s="97">
        <f t="shared" si="17"/>
        <v>6.583827257169041</v>
      </c>
      <c r="S110" s="97">
        <f t="shared" si="17"/>
        <v>7.1526864397945582</v>
      </c>
      <c r="T110" s="97">
        <f t="shared" si="17"/>
        <v>7.59148238800576</v>
      </c>
      <c r="U110" s="97">
        <f t="shared" si="17"/>
        <v>8.2008677623444637</v>
      </c>
      <c r="V110" s="97">
        <f t="shared" si="17"/>
        <v>8.5539940726174883</v>
      </c>
      <c r="W110" s="97">
        <f t="shared" si="17"/>
        <v>9.1554425472919174</v>
      </c>
      <c r="X110" s="97">
        <f t="shared" si="17"/>
        <v>9.538927682353167</v>
      </c>
      <c r="Y110" s="97">
        <f t="shared" si="17"/>
        <v>10.065683280824251</v>
      </c>
      <c r="Z110" s="97">
        <f t="shared" si="17"/>
        <v>11.154042887753764</v>
      </c>
      <c r="AA110" s="97">
        <f t="shared" si="17"/>
        <v>11.894896701831515</v>
      </c>
      <c r="AB110" s="97">
        <f t="shared" si="17"/>
        <v>11.602657037070315</v>
      </c>
      <c r="AC110" s="97">
        <f t="shared" si="17"/>
        <v>11.928584853432824</v>
      </c>
      <c r="AD110" s="97">
        <f t="shared" si="17"/>
        <v>12.265429553285474</v>
      </c>
      <c r="AE110" s="97">
        <f t="shared" si="17"/>
        <v>12.554835875395378</v>
      </c>
      <c r="AF110" s="97">
        <f t="shared" si="17"/>
        <v>13.018861479069134</v>
      </c>
      <c r="AG110" s="97">
        <f t="shared" si="17"/>
        <v>13.500156896273126</v>
      </c>
      <c r="AH110" s="97">
        <f t="shared" si="17"/>
        <v>13.715284463709731</v>
      </c>
      <c r="AI110" s="97">
        <f t="shared" si="17"/>
        <v>14.209870687133801</v>
      </c>
    </row>
    <row r="111" spans="1:35" ht="12.75" customHeight="1" x14ac:dyDescent="0.45">
      <c r="A111" s="91" t="s">
        <v>1156</v>
      </c>
      <c r="B111" s="18" t="str">
        <f t="shared" si="0"/>
        <v>U</v>
      </c>
      <c r="C111" s="18" t="str">
        <f t="shared" ref="C111:AI111" si="18">IF(C21 ="N","N",IF(C21 = "U","U",C21*B$127))</f>
        <v>U</v>
      </c>
      <c r="D111" s="18" t="str">
        <f t="shared" si="18"/>
        <v>U</v>
      </c>
      <c r="E111" s="18" t="str">
        <f t="shared" si="18"/>
        <v>U</v>
      </c>
      <c r="F111" s="18" t="str">
        <f t="shared" si="18"/>
        <v>U</v>
      </c>
      <c r="G111" s="18" t="str">
        <f t="shared" si="18"/>
        <v>U</v>
      </c>
      <c r="H111" s="97">
        <f t="shared" si="18"/>
        <v>2.6327795805033314</v>
      </c>
      <c r="I111" s="97">
        <f t="shared" si="18"/>
        <v>2.6456675969177343</v>
      </c>
      <c r="J111" s="97">
        <f t="shared" si="18"/>
        <v>2.5915488817678756</v>
      </c>
      <c r="K111" s="97">
        <f t="shared" si="18"/>
        <v>2.5348068377649091</v>
      </c>
      <c r="L111" s="97">
        <f t="shared" si="18"/>
        <v>2.5844102572036789</v>
      </c>
      <c r="M111" s="97">
        <f t="shared" si="18"/>
        <v>2.6353645989345575</v>
      </c>
      <c r="N111" s="97">
        <f t="shared" si="18"/>
        <v>2.6359675183691826</v>
      </c>
      <c r="O111" s="97">
        <f t="shared" si="18"/>
        <v>2.6781237001209801</v>
      </c>
      <c r="P111" s="97">
        <f t="shared" si="18"/>
        <v>3.0116410704611449</v>
      </c>
      <c r="Q111" s="97">
        <f t="shared" si="18"/>
        <v>3.2372196624663956</v>
      </c>
      <c r="R111" s="97">
        <f t="shared" si="18"/>
        <v>3.3367015691094797</v>
      </c>
      <c r="S111" s="97">
        <f t="shared" si="18"/>
        <v>3.3706749197114929</v>
      </c>
      <c r="T111" s="97">
        <f t="shared" si="18"/>
        <v>3.5100402439166416</v>
      </c>
      <c r="U111" s="97">
        <f t="shared" si="18"/>
        <v>4.3682416092604033</v>
      </c>
      <c r="V111" s="97">
        <f t="shared" si="18"/>
        <v>4.3377498351199488</v>
      </c>
      <c r="W111" s="97">
        <f t="shared" si="18"/>
        <v>4.4536637865552819</v>
      </c>
      <c r="X111" s="97">
        <f t="shared" si="18"/>
        <v>4.5604435134756178</v>
      </c>
      <c r="Y111" s="97">
        <f t="shared" si="18"/>
        <v>4.9293384704293564</v>
      </c>
      <c r="Z111" s="97">
        <f t="shared" si="18"/>
        <v>5.1541193438672614</v>
      </c>
      <c r="AA111" s="97">
        <f t="shared" si="18"/>
        <v>4.9280786562639083</v>
      </c>
      <c r="AB111" s="97">
        <f t="shared" si="18"/>
        <v>5.3667462395010146</v>
      </c>
      <c r="AC111" s="97">
        <f t="shared" si="18"/>
        <v>5.4848930354436982</v>
      </c>
      <c r="AD111" s="97">
        <f t="shared" si="18"/>
        <v>5.7940102002594118</v>
      </c>
      <c r="AE111" s="97">
        <f t="shared" si="18"/>
        <v>5.9237605890950036</v>
      </c>
      <c r="AF111" s="97">
        <f t="shared" si="18"/>
        <v>6.2382044587206256</v>
      </c>
      <c r="AG111" s="97">
        <f t="shared" si="18"/>
        <v>7.5822799006465491</v>
      </c>
      <c r="AH111" s="97">
        <f t="shared" si="18"/>
        <v>7.7719945294355144</v>
      </c>
      <c r="AI111" s="97">
        <f t="shared" si="18"/>
        <v>8.419469351514012</v>
      </c>
    </row>
    <row r="112" spans="1:35" ht="12.75" customHeight="1" x14ac:dyDescent="0.45">
      <c r="A112" s="91" t="s">
        <v>1157</v>
      </c>
      <c r="B112" s="18" t="str">
        <f t="shared" si="0"/>
        <v>U</v>
      </c>
      <c r="C112" s="18" t="str">
        <f t="shared" ref="C112:AI112" si="19">IF(C22 ="N","N",IF(C22 = "U","U",C22*B$127))</f>
        <v>U</v>
      </c>
      <c r="D112" s="18" t="str">
        <f t="shared" si="19"/>
        <v>U</v>
      </c>
      <c r="E112" s="18" t="str">
        <f t="shared" si="19"/>
        <v>U</v>
      </c>
      <c r="F112" s="97">
        <f t="shared" si="19"/>
        <v>3.4579053739649899</v>
      </c>
      <c r="G112" s="97">
        <f t="shared" si="19"/>
        <v>3.9658319307554866</v>
      </c>
      <c r="H112" s="97">
        <f t="shared" si="19"/>
        <v>1.1414848530853603</v>
      </c>
      <c r="I112" s="97">
        <f t="shared" si="19"/>
        <v>1.3885063983823569</v>
      </c>
      <c r="J112" s="97">
        <f t="shared" si="19"/>
        <v>1.7404498025156949</v>
      </c>
      <c r="K112" s="97">
        <f t="shared" si="19"/>
        <v>2.4470635241499696</v>
      </c>
      <c r="L112" s="97">
        <f t="shared" si="19"/>
        <v>2.3060891525817442</v>
      </c>
      <c r="M112" s="97">
        <f t="shared" si="19"/>
        <v>2.7671328288812855</v>
      </c>
      <c r="N112" s="97">
        <f t="shared" si="19"/>
        <v>5.3339578018764637</v>
      </c>
      <c r="O112" s="97">
        <f t="shared" si="19"/>
        <v>6.1048567809844396</v>
      </c>
      <c r="P112" s="97">
        <f t="shared" si="19"/>
        <v>7.0343330717199599</v>
      </c>
      <c r="Q112" s="97">
        <f t="shared" si="19"/>
        <v>7.6705645561491886</v>
      </c>
      <c r="R112" s="97">
        <f t="shared" si="19"/>
        <v>7.076494602943594</v>
      </c>
      <c r="S112" s="97">
        <f t="shared" si="19"/>
        <v>7.6325791402280583</v>
      </c>
      <c r="T112" s="97">
        <f t="shared" si="19"/>
        <v>7.9646428126081927</v>
      </c>
      <c r="U112" s="97">
        <f t="shared" si="19"/>
        <v>7.4867138207760044</v>
      </c>
      <c r="V112" s="97">
        <f t="shared" si="19"/>
        <v>9.0521670228693605</v>
      </c>
      <c r="W112" s="97">
        <f t="shared" si="19"/>
        <v>10.445640413034953</v>
      </c>
      <c r="X112" s="97">
        <f t="shared" si="19"/>
        <v>11.287097695852154</v>
      </c>
      <c r="Y112" s="97">
        <f t="shared" si="19"/>
        <v>12.498007775419314</v>
      </c>
      <c r="Z112" s="97">
        <f t="shared" si="19"/>
        <v>15.277338362847575</v>
      </c>
      <c r="AA112" s="97">
        <f t="shared" si="19"/>
        <v>16.930988040972441</v>
      </c>
      <c r="AB112" s="97">
        <f t="shared" si="19"/>
        <v>18.142085616822197</v>
      </c>
      <c r="AC112" s="97">
        <f t="shared" si="19"/>
        <v>19.443875310737429</v>
      </c>
      <c r="AD112" s="97">
        <f t="shared" si="19"/>
        <v>21.417659595983796</v>
      </c>
      <c r="AE112" s="97">
        <f t="shared" si="19"/>
        <v>22.029905673375698</v>
      </c>
      <c r="AF112" s="97">
        <f t="shared" si="19"/>
        <v>23.114506376032466</v>
      </c>
      <c r="AG112" s="97">
        <f t="shared" si="19"/>
        <v>23.82561936260074</v>
      </c>
      <c r="AH112" s="97">
        <f t="shared" si="19"/>
        <v>24.104218327600204</v>
      </c>
      <c r="AI112" s="97">
        <f t="shared" si="19"/>
        <v>25.145503293123266</v>
      </c>
    </row>
    <row r="113" spans="1:35" ht="12.75" customHeight="1" x14ac:dyDescent="0.4">
      <c r="A113" s="82" t="s">
        <v>135</v>
      </c>
      <c r="B113" s="97">
        <f t="shared" si="0"/>
        <v>0</v>
      </c>
      <c r="C113" s="97">
        <f t="shared" ref="C113:AI113" si="20">IF(C23 ="N","N",IF(C23 = "U","U",C23*B$127))</f>
        <v>0</v>
      </c>
      <c r="D113" s="97">
        <f t="shared" si="20"/>
        <v>0</v>
      </c>
      <c r="E113" s="97">
        <f t="shared" si="20"/>
        <v>0</v>
      </c>
      <c r="F113" s="97">
        <f t="shared" si="20"/>
        <v>0</v>
      </c>
      <c r="G113" s="97">
        <f t="shared" si="20"/>
        <v>0</v>
      </c>
      <c r="H113" s="97">
        <f t="shared" si="20"/>
        <v>0</v>
      </c>
      <c r="I113" s="97">
        <f t="shared" si="20"/>
        <v>0</v>
      </c>
      <c r="J113" s="97">
        <f t="shared" si="20"/>
        <v>0</v>
      </c>
      <c r="K113" s="97">
        <f t="shared" si="20"/>
        <v>0</v>
      </c>
      <c r="L113" s="97">
        <f t="shared" si="20"/>
        <v>0</v>
      </c>
      <c r="M113" s="97">
        <f t="shared" si="20"/>
        <v>0</v>
      </c>
      <c r="N113" s="97">
        <f t="shared" si="20"/>
        <v>0</v>
      </c>
      <c r="O113" s="97">
        <f t="shared" si="20"/>
        <v>0</v>
      </c>
      <c r="P113" s="97">
        <f t="shared" si="20"/>
        <v>0</v>
      </c>
      <c r="Q113" s="97">
        <f t="shared" si="20"/>
        <v>0</v>
      </c>
      <c r="R113" s="97">
        <f t="shared" si="20"/>
        <v>0</v>
      </c>
      <c r="S113" s="97">
        <f t="shared" si="20"/>
        <v>0</v>
      </c>
      <c r="T113" s="97">
        <f t="shared" si="20"/>
        <v>0</v>
      </c>
      <c r="U113" s="97">
        <f t="shared" si="20"/>
        <v>0</v>
      </c>
      <c r="V113" s="97">
        <f t="shared" si="20"/>
        <v>0</v>
      </c>
      <c r="W113" s="97">
        <f t="shared" si="20"/>
        <v>0</v>
      </c>
      <c r="X113" s="97">
        <f t="shared" si="20"/>
        <v>0</v>
      </c>
      <c r="Y113" s="97">
        <f t="shared" si="20"/>
        <v>0</v>
      </c>
      <c r="Z113" s="97">
        <f t="shared" si="20"/>
        <v>0</v>
      </c>
      <c r="AA113" s="97">
        <f t="shared" si="20"/>
        <v>0</v>
      </c>
      <c r="AB113" s="97">
        <f t="shared" si="20"/>
        <v>0</v>
      </c>
      <c r="AC113" s="97">
        <f t="shared" si="20"/>
        <v>0</v>
      </c>
      <c r="AD113" s="97">
        <f t="shared" si="20"/>
        <v>0</v>
      </c>
      <c r="AE113" s="97">
        <f t="shared" si="20"/>
        <v>0</v>
      </c>
      <c r="AF113" s="97">
        <f t="shared" si="20"/>
        <v>0</v>
      </c>
      <c r="AG113" s="97">
        <f t="shared" si="20"/>
        <v>0</v>
      </c>
      <c r="AH113" s="97">
        <f t="shared" si="20"/>
        <v>0</v>
      </c>
      <c r="AI113" s="97">
        <f t="shared" si="20"/>
        <v>0</v>
      </c>
    </row>
    <row r="114" spans="1:35" ht="12.75" customHeight="1" x14ac:dyDescent="0.35">
      <c r="A114" s="87" t="s">
        <v>1158</v>
      </c>
      <c r="B114" s="97">
        <f t="shared" si="0"/>
        <v>143.11920567128698</v>
      </c>
      <c r="C114" s="97">
        <f t="shared" ref="C114:AI114" si="21">IF(C24 ="N","N",IF(C24 = "U","U",C24*B$127))</f>
        <v>111.21429132684395</v>
      </c>
      <c r="D114" s="97">
        <f t="shared" si="21"/>
        <v>52.789062296094315</v>
      </c>
      <c r="E114" s="97">
        <f t="shared" si="21"/>
        <v>34.211240068335115</v>
      </c>
      <c r="F114" s="97">
        <f t="shared" si="21"/>
        <v>39.925507433241918</v>
      </c>
      <c r="G114" s="97">
        <f t="shared" si="21"/>
        <v>43.588016095433311</v>
      </c>
      <c r="H114" s="97">
        <f t="shared" si="21"/>
        <v>55.75785286401635</v>
      </c>
      <c r="I114" s="97">
        <f t="shared" si="21"/>
        <v>58.852031331435988</v>
      </c>
      <c r="J114" s="97">
        <f t="shared" si="21"/>
        <v>58.24769091825879</v>
      </c>
      <c r="K114" s="97">
        <f t="shared" si="21"/>
        <v>60.435644566556419</v>
      </c>
      <c r="L114" s="97">
        <f t="shared" si="21"/>
        <v>58.854973588088399</v>
      </c>
      <c r="M114" s="97">
        <f t="shared" si="21"/>
        <v>56.20421808112355</v>
      </c>
      <c r="N114" s="97">
        <f t="shared" si="21"/>
        <v>52.202493991232828</v>
      </c>
      <c r="O114" s="97">
        <f t="shared" si="21"/>
        <v>54.469240294586548</v>
      </c>
      <c r="P114" s="97">
        <f t="shared" si="21"/>
        <v>57.04908656330683</v>
      </c>
      <c r="Q114" s="97">
        <f t="shared" si="21"/>
        <v>58.489426443884362</v>
      </c>
      <c r="R114" s="97">
        <f t="shared" si="21"/>
        <v>62.411995121531014</v>
      </c>
      <c r="S114" s="97">
        <f t="shared" si="21"/>
        <v>63.654338907500758</v>
      </c>
      <c r="T114" s="97">
        <f t="shared" si="21"/>
        <v>62.247823328993462</v>
      </c>
      <c r="U114" s="97">
        <f t="shared" si="21"/>
        <v>67.606573135147386</v>
      </c>
      <c r="V114" s="97">
        <f t="shared" si="21"/>
        <v>66.96173484970879</v>
      </c>
      <c r="W114" s="97">
        <f t="shared" si="21"/>
        <v>66.75533380349296</v>
      </c>
      <c r="X114" s="97">
        <f t="shared" si="21"/>
        <v>68.533331688619697</v>
      </c>
      <c r="Y114" s="97">
        <f t="shared" si="21"/>
        <v>74.832791897541739</v>
      </c>
      <c r="Z114" s="97">
        <f t="shared" si="21"/>
        <v>81.659752373732829</v>
      </c>
      <c r="AA114" s="97">
        <f t="shared" si="21"/>
        <v>79.848375816834931</v>
      </c>
      <c r="AB114" s="97">
        <f t="shared" si="21"/>
        <v>88.572007346006458</v>
      </c>
      <c r="AC114" s="97">
        <f t="shared" si="21"/>
        <v>92.608682408211337</v>
      </c>
      <c r="AD114" s="97">
        <f t="shared" si="21"/>
        <v>97.316310627242672</v>
      </c>
      <c r="AE114" s="97">
        <f t="shared" si="21"/>
        <v>107.32026957805699</v>
      </c>
      <c r="AF114" s="97">
        <f t="shared" si="21"/>
        <v>100.57974580183618</v>
      </c>
      <c r="AG114" s="97">
        <f t="shared" si="21"/>
        <v>100.72719802972733</v>
      </c>
      <c r="AH114" s="97">
        <f t="shared" si="21"/>
        <v>102.78581000389362</v>
      </c>
      <c r="AI114" s="97">
        <f t="shared" si="21"/>
        <v>103.06591792370601</v>
      </c>
    </row>
    <row r="115" spans="1:35" ht="12.75" customHeight="1" x14ac:dyDescent="0.35">
      <c r="A115" s="84" t="s">
        <v>1085</v>
      </c>
      <c r="B115" s="97">
        <f t="shared" si="0"/>
        <v>35.201084517252191</v>
      </c>
      <c r="C115" s="97">
        <f t="shared" ref="C115:AI115" si="22">IF(C25 ="N","N",IF(C25 = "U","U",C25*B$127))</f>
        <v>34.622367616682638</v>
      </c>
      <c r="D115" s="97">
        <f t="shared" si="22"/>
        <v>39.230842217780399</v>
      </c>
      <c r="E115" s="97">
        <f t="shared" si="22"/>
        <v>39.276348620808029</v>
      </c>
      <c r="F115" s="97">
        <f t="shared" si="22"/>
        <v>57.773619017322751</v>
      </c>
      <c r="G115" s="97">
        <f t="shared" si="22"/>
        <v>59.026755889649998</v>
      </c>
      <c r="H115" s="97">
        <f t="shared" si="22"/>
        <v>65.19351394798808</v>
      </c>
      <c r="I115" s="97">
        <f t="shared" si="22"/>
        <v>68.899939119729936</v>
      </c>
      <c r="J115" s="97">
        <f t="shared" si="22"/>
        <v>70.000508540741151</v>
      </c>
      <c r="K115" s="97">
        <f t="shared" si="22"/>
        <v>67.659844054186408</v>
      </c>
      <c r="L115" s="97">
        <f t="shared" si="22"/>
        <v>79.480555448463903</v>
      </c>
      <c r="M115" s="97">
        <f t="shared" si="22"/>
        <v>83.561329821601902</v>
      </c>
      <c r="N115" s="97">
        <f t="shared" si="22"/>
        <v>86.315014817186963</v>
      </c>
      <c r="O115" s="97">
        <f t="shared" si="22"/>
        <v>84.7404731412296</v>
      </c>
      <c r="P115" s="97">
        <f t="shared" si="22"/>
        <v>93.597502125546015</v>
      </c>
      <c r="Q115" s="97">
        <f t="shared" si="22"/>
        <v>96.172858040188103</v>
      </c>
      <c r="R115" s="97">
        <f t="shared" si="22"/>
        <v>105.25166023365473</v>
      </c>
      <c r="S115" s="97">
        <f t="shared" si="22"/>
        <v>109.04990316517453</v>
      </c>
      <c r="T115" s="97">
        <f t="shared" si="22"/>
        <v>110.78200105384748</v>
      </c>
      <c r="U115" s="97">
        <f t="shared" si="22"/>
        <v>113.72901519477699</v>
      </c>
      <c r="V115" s="97">
        <f t="shared" si="22"/>
        <v>118.04268809016892</v>
      </c>
      <c r="W115" s="97">
        <f t="shared" si="22"/>
        <v>117.48244027487053</v>
      </c>
      <c r="X115" s="97">
        <f t="shared" si="22"/>
        <v>131.22676210026088</v>
      </c>
      <c r="Y115" s="97">
        <f t="shared" si="22"/>
        <v>144.0893505122618</v>
      </c>
      <c r="Z115" s="97">
        <f t="shared" si="22"/>
        <v>145.795498978317</v>
      </c>
      <c r="AA115" s="97">
        <f t="shared" si="22"/>
        <v>150.2591434672905</v>
      </c>
      <c r="AB115" s="97">
        <f t="shared" si="22"/>
        <v>148.64093569250369</v>
      </c>
      <c r="AC115" s="97">
        <f t="shared" si="22"/>
        <v>159.52719743704372</v>
      </c>
      <c r="AD115" s="97">
        <f t="shared" si="22"/>
        <v>160.28653591314659</v>
      </c>
      <c r="AE115" s="97">
        <f t="shared" si="22"/>
        <v>172.93844346671381</v>
      </c>
      <c r="AF115" s="97">
        <f t="shared" si="22"/>
        <v>174.7902698578726</v>
      </c>
      <c r="AG115" s="97">
        <f t="shared" si="22"/>
        <v>181.21957185305442</v>
      </c>
      <c r="AH115" s="97">
        <f t="shared" si="22"/>
        <v>186.6539862647393</v>
      </c>
      <c r="AI115" s="97">
        <f t="shared" si="22"/>
        <v>194.3574821565974</v>
      </c>
    </row>
    <row r="116" spans="1:35" ht="12.75" customHeight="1" x14ac:dyDescent="0.45">
      <c r="A116" s="91" t="s">
        <v>1159</v>
      </c>
      <c r="B116" s="18" t="str">
        <f t="shared" si="0"/>
        <v>U</v>
      </c>
      <c r="C116" s="18" t="str">
        <f t="shared" ref="C116:AI116" si="23">IF(C26 ="N","N",IF(C26 = "U","U",C26*B$127))</f>
        <v>U</v>
      </c>
      <c r="D116" s="18" t="str">
        <f t="shared" si="23"/>
        <v>U</v>
      </c>
      <c r="E116" s="18" t="str">
        <f t="shared" si="23"/>
        <v>U</v>
      </c>
      <c r="F116" s="97">
        <f t="shared" si="23"/>
        <v>3.3781075576427209</v>
      </c>
      <c r="G116" s="97">
        <f t="shared" si="23"/>
        <v>3.1618250017412763</v>
      </c>
      <c r="H116" s="97">
        <f t="shared" si="23"/>
        <v>5.2563536379979094</v>
      </c>
      <c r="I116" s="97">
        <f t="shared" si="23"/>
        <v>6.2107515927643266</v>
      </c>
      <c r="J116" s="97">
        <f t="shared" si="23"/>
        <v>6.7036006129862766</v>
      </c>
      <c r="K116" s="97">
        <f t="shared" si="23"/>
        <v>6.8732262331702341</v>
      </c>
      <c r="L116" s="97">
        <f t="shared" si="23"/>
        <v>8.2800528625025542</v>
      </c>
      <c r="M116" s="97">
        <f t="shared" si="23"/>
        <v>8.7169752118604613</v>
      </c>
      <c r="N116" s="97">
        <f t="shared" si="23"/>
        <v>9.8719567844806644</v>
      </c>
      <c r="O116" s="97">
        <f t="shared" si="23"/>
        <v>10.796845153243638</v>
      </c>
      <c r="P116" s="97">
        <f t="shared" si="23"/>
        <v>11.992784977014917</v>
      </c>
      <c r="Q116" s="97">
        <f t="shared" si="23"/>
        <v>13.058614909610206</v>
      </c>
      <c r="R116" s="97">
        <f t="shared" si="23"/>
        <v>14.992763090730179</v>
      </c>
      <c r="S116" s="97">
        <f t="shared" si="23"/>
        <v>16.304925798062033</v>
      </c>
      <c r="T116" s="97">
        <f t="shared" si="23"/>
        <v>16.698929000958906</v>
      </c>
      <c r="U116" s="97">
        <f t="shared" si="23"/>
        <v>17.568186962584075</v>
      </c>
      <c r="V116" s="97">
        <f t="shared" si="23"/>
        <v>19.149282185291426</v>
      </c>
      <c r="W116" s="97">
        <f t="shared" si="23"/>
        <v>21.089772805414988</v>
      </c>
      <c r="X116" s="97">
        <f t="shared" si="23"/>
        <v>23.638298878181953</v>
      </c>
      <c r="Y116" s="97">
        <f t="shared" si="23"/>
        <v>24.970139758342938</v>
      </c>
      <c r="Z116" s="97">
        <f t="shared" si="23"/>
        <v>27.501852191250691</v>
      </c>
      <c r="AA116" s="97">
        <f t="shared" si="23"/>
        <v>29.649481449741213</v>
      </c>
      <c r="AB116" s="97">
        <f t="shared" si="23"/>
        <v>29.979279121942685</v>
      </c>
      <c r="AC116" s="97">
        <f t="shared" si="23"/>
        <v>33.318257693453624</v>
      </c>
      <c r="AD116" s="97">
        <f t="shared" si="23"/>
        <v>35.873859175238003</v>
      </c>
      <c r="AE116" s="97">
        <f t="shared" si="23"/>
        <v>37.797129131912143</v>
      </c>
      <c r="AF116" s="97">
        <f t="shared" si="23"/>
        <v>40.307238954293901</v>
      </c>
      <c r="AG116" s="97">
        <f t="shared" si="23"/>
        <v>40.762460034979931</v>
      </c>
      <c r="AH116" s="97">
        <f t="shared" si="23"/>
        <v>43.747028030798276</v>
      </c>
      <c r="AI116" s="97">
        <f t="shared" si="23"/>
        <v>45.56513585828943</v>
      </c>
    </row>
    <row r="117" spans="1:35" ht="12.75" customHeight="1" x14ac:dyDescent="0.45">
      <c r="A117" s="84" t="s">
        <v>1091</v>
      </c>
      <c r="B117" s="18" t="str">
        <f t="shared" si="0"/>
        <v>U</v>
      </c>
      <c r="C117" s="18" t="str">
        <f t="shared" ref="C117:AI117" si="24">IF(C27 ="N","N",IF(C27 = "U","U",C27*B$127))</f>
        <v>U</v>
      </c>
      <c r="D117" s="18" t="str">
        <f t="shared" si="24"/>
        <v>U</v>
      </c>
      <c r="E117" s="18" t="str">
        <f t="shared" si="24"/>
        <v>U</v>
      </c>
      <c r="F117" s="97">
        <f t="shared" si="24"/>
        <v>93.611704970057332</v>
      </c>
      <c r="G117" s="97">
        <f t="shared" si="24"/>
        <v>94.195283694732254</v>
      </c>
      <c r="H117" s="97">
        <f t="shared" si="24"/>
        <v>105.63337652543962</v>
      </c>
      <c r="I117" s="97">
        <f t="shared" si="24"/>
        <v>98.771590284928735</v>
      </c>
      <c r="J117" s="97">
        <f t="shared" si="24"/>
        <v>102.6769754374232</v>
      </c>
      <c r="K117" s="97">
        <f t="shared" si="24"/>
        <v>99.744649066049178</v>
      </c>
      <c r="L117" s="97">
        <f t="shared" si="24"/>
        <v>106.0403408609571</v>
      </c>
      <c r="M117" s="97">
        <f t="shared" si="24"/>
        <v>107.02621076980768</v>
      </c>
      <c r="N117" s="97">
        <f t="shared" si="24"/>
        <v>119.18708034037913</v>
      </c>
      <c r="O117" s="97">
        <f t="shared" si="24"/>
        <v>127.1159816088919</v>
      </c>
      <c r="P117" s="97">
        <f t="shared" si="24"/>
        <v>132.1249961055168</v>
      </c>
      <c r="Q117" s="97">
        <f t="shared" si="24"/>
        <v>141.58172232251334</v>
      </c>
      <c r="R117" s="97">
        <f t="shared" si="24"/>
        <v>155.01106215688469</v>
      </c>
      <c r="S117" s="97">
        <f t="shared" si="24"/>
        <v>161.99806444633742</v>
      </c>
      <c r="T117" s="97">
        <f t="shared" si="24"/>
        <v>159.32784004197032</v>
      </c>
      <c r="U117" s="97">
        <f t="shared" si="24"/>
        <v>161.94630881634075</v>
      </c>
      <c r="V117" s="97">
        <f t="shared" si="24"/>
        <v>174.40913482720376</v>
      </c>
      <c r="W117" s="97">
        <f t="shared" si="24"/>
        <v>178.86608488733719</v>
      </c>
      <c r="X117" s="97">
        <f t="shared" si="24"/>
        <v>186.48413600520712</v>
      </c>
      <c r="Y117" s="97">
        <f t="shared" si="24"/>
        <v>208.79176964774007</v>
      </c>
      <c r="Z117" s="97">
        <f t="shared" si="24"/>
        <v>222.68438703631628</v>
      </c>
      <c r="AA117" s="97">
        <f t="shared" si="24"/>
        <v>226.8941419685342</v>
      </c>
      <c r="AB117" s="97">
        <f t="shared" si="24"/>
        <v>226.35528419406978</v>
      </c>
      <c r="AC117" s="97">
        <f t="shared" si="24"/>
        <v>244.16938996087023</v>
      </c>
      <c r="AD117" s="97">
        <f t="shared" si="24"/>
        <v>252.45741957150216</v>
      </c>
      <c r="AE117" s="97">
        <f t="shared" si="24"/>
        <v>265.31669006630727</v>
      </c>
      <c r="AF117" s="97">
        <f t="shared" si="24"/>
        <v>276.33437576926946</v>
      </c>
      <c r="AG117" s="97">
        <f t="shared" si="24"/>
        <v>283.56493937377343</v>
      </c>
      <c r="AH117" s="97">
        <f t="shared" si="24"/>
        <v>291.23697147422246</v>
      </c>
      <c r="AI117" s="97">
        <f t="shared" si="24"/>
        <v>303.87510073280458</v>
      </c>
    </row>
    <row r="118" spans="1:35" ht="12.75" customHeight="1" x14ac:dyDescent="0.45">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c r="AA118" s="18"/>
      <c r="AB118" s="18"/>
      <c r="AC118" s="18"/>
      <c r="AD118" s="18"/>
      <c r="AE118" s="18"/>
      <c r="AF118" s="18"/>
      <c r="AG118" s="18"/>
      <c r="AH118" s="18"/>
      <c r="AI118" s="18"/>
    </row>
    <row r="119" spans="1:35" ht="12.75" customHeight="1" x14ac:dyDescent="0.45">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c r="AA119" s="18"/>
      <c r="AB119" s="18"/>
      <c r="AC119" s="18"/>
      <c r="AD119" s="18"/>
      <c r="AE119" s="18"/>
      <c r="AF119" s="18"/>
      <c r="AG119" s="18"/>
      <c r="AH119" s="18"/>
      <c r="AI119" s="18"/>
    </row>
    <row r="120" spans="1:35" ht="12.75" customHeight="1" x14ac:dyDescent="0.45">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c r="AA120" s="18"/>
      <c r="AB120" s="18"/>
      <c r="AC120" s="18"/>
      <c r="AD120" s="18"/>
      <c r="AE120" s="18"/>
      <c r="AF120" s="18"/>
      <c r="AG120" s="18"/>
      <c r="AH120" s="18"/>
      <c r="AI120" s="18"/>
    </row>
    <row r="121" spans="1:35" ht="12.75" customHeight="1" x14ac:dyDescent="0.45">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c r="AA121" s="18"/>
      <c r="AB121" s="18"/>
      <c r="AC121" s="18"/>
      <c r="AD121" s="18"/>
      <c r="AE121" s="18"/>
      <c r="AF121" s="18"/>
      <c r="AG121" s="18"/>
      <c r="AH121" s="18"/>
      <c r="AI121" s="18"/>
    </row>
    <row r="122" spans="1:35" ht="12.75" customHeight="1" x14ac:dyDescent="0.45">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8"/>
      <c r="AE122" s="18"/>
      <c r="AF122" s="18"/>
      <c r="AG122" s="18"/>
      <c r="AH122" s="18"/>
      <c r="AI122" s="18"/>
    </row>
    <row r="123" spans="1:35" ht="12.75" customHeight="1" x14ac:dyDescent="0.45">
      <c r="A123" s="98" t="s">
        <v>795</v>
      </c>
      <c r="B123" s="99">
        <v>2017</v>
      </c>
      <c r="C123" s="99">
        <v>2018</v>
      </c>
      <c r="D123" s="99">
        <v>2019</v>
      </c>
      <c r="E123" s="99">
        <v>2020</v>
      </c>
      <c r="F123" s="99">
        <v>2021</v>
      </c>
      <c r="G123" s="99">
        <v>2022</v>
      </c>
      <c r="H123" s="99">
        <v>2023</v>
      </c>
      <c r="I123" s="99">
        <v>2024</v>
      </c>
      <c r="J123" s="99">
        <v>2025</v>
      </c>
      <c r="K123" s="99">
        <v>2026</v>
      </c>
      <c r="L123" s="99">
        <v>2027</v>
      </c>
      <c r="M123" s="99">
        <v>2028</v>
      </c>
      <c r="N123" s="99">
        <v>2029</v>
      </c>
      <c r="O123" s="99">
        <v>2030</v>
      </c>
      <c r="P123" s="99">
        <v>2031</v>
      </c>
      <c r="Q123" s="99">
        <v>2032</v>
      </c>
      <c r="R123" s="99">
        <v>2033</v>
      </c>
      <c r="S123" s="99">
        <v>2034</v>
      </c>
      <c r="T123" s="99">
        <v>2035</v>
      </c>
      <c r="U123" s="99">
        <v>2036</v>
      </c>
      <c r="V123" s="99">
        <v>2037</v>
      </c>
      <c r="W123" s="99">
        <v>2038</v>
      </c>
      <c r="X123" s="99">
        <v>2039</v>
      </c>
      <c r="Y123" s="99">
        <v>2040</v>
      </c>
      <c r="Z123" s="99">
        <v>2041</v>
      </c>
      <c r="AA123" s="99">
        <v>2042</v>
      </c>
      <c r="AB123" s="99">
        <v>2043</v>
      </c>
      <c r="AC123" s="99">
        <v>2044</v>
      </c>
      <c r="AD123" s="99">
        <v>2045</v>
      </c>
      <c r="AE123" s="99">
        <v>2046</v>
      </c>
      <c r="AF123" s="99">
        <v>2047</v>
      </c>
      <c r="AG123" s="99">
        <v>2048</v>
      </c>
      <c r="AH123" s="99">
        <v>2049</v>
      </c>
      <c r="AI123" s="99">
        <v>2050</v>
      </c>
    </row>
    <row r="124" spans="1:35" ht="12.75" customHeight="1" x14ac:dyDescent="0.45">
      <c r="A124" s="100" t="s">
        <v>796</v>
      </c>
      <c r="B124" s="99">
        <v>8.6774228999999994E-2</v>
      </c>
      <c r="C124" s="99">
        <v>8.7578015999999995E-2</v>
      </c>
      <c r="D124" s="99">
        <v>8.8392438000000004E-2</v>
      </c>
      <c r="E124" s="99">
        <v>8.9218820000000004E-2</v>
      </c>
      <c r="F124" s="99">
        <v>9.0056925999999995E-2</v>
      </c>
      <c r="G124" s="99">
        <v>9.0908911999999995E-2</v>
      </c>
      <c r="H124" s="99">
        <v>9.1775194000000004E-2</v>
      </c>
      <c r="I124" s="99">
        <v>9.2656796999999999E-2</v>
      </c>
      <c r="J124" s="99">
        <v>9.3555211999999999E-2</v>
      </c>
      <c r="K124" s="99">
        <v>9.4466164000000005E-2</v>
      </c>
      <c r="L124" s="99">
        <v>9.5392868000000006E-2</v>
      </c>
      <c r="M124" s="99">
        <v>9.6334569999999994E-2</v>
      </c>
      <c r="N124" s="99">
        <v>9.7292796000000001E-2</v>
      </c>
      <c r="O124" s="99">
        <v>9.8266348000000003E-2</v>
      </c>
      <c r="P124" s="99">
        <v>9.9256122000000002E-2</v>
      </c>
      <c r="Q124" s="99">
        <v>0.100261172</v>
      </c>
      <c r="R124" s="99">
        <v>0.10128139</v>
      </c>
      <c r="S124" s="99">
        <v>0.102318703</v>
      </c>
      <c r="T124" s="99">
        <v>0.103371905</v>
      </c>
      <c r="U124" s="99">
        <v>0.104443248</v>
      </c>
      <c r="V124" s="99">
        <v>0.10553432</v>
      </c>
      <c r="W124" s="99">
        <v>0.106643531</v>
      </c>
      <c r="X124" s="99">
        <v>0.107774014</v>
      </c>
      <c r="Y124" s="99">
        <v>0.10892489700000001</v>
      </c>
      <c r="Z124" s="99">
        <v>0.11009677800000001</v>
      </c>
      <c r="AA124" s="99">
        <v>0.111291746</v>
      </c>
      <c r="AB124" s="99">
        <v>0.112510099</v>
      </c>
      <c r="AC124" s="99">
        <v>0.11375194399999999</v>
      </c>
      <c r="AD124" s="99">
        <v>0.115018566</v>
      </c>
      <c r="AE124" s="99">
        <v>0.11630860799999999</v>
      </c>
      <c r="AF124" s="99">
        <v>0.117624985</v>
      </c>
      <c r="AG124" s="99">
        <v>0.118966589</v>
      </c>
      <c r="AH124" s="99">
        <v>0.12033427200000001</v>
      </c>
      <c r="AI124" s="99">
        <v>0.12172641400000001</v>
      </c>
    </row>
    <row r="125" spans="1:35" ht="12.75" customHeight="1" x14ac:dyDescent="0.45">
      <c r="A125" s="100" t="s">
        <v>797</v>
      </c>
      <c r="B125" s="99"/>
      <c r="C125" s="99">
        <f t="shared" ref="C125:AI125" si="25">(C124-B124)/B124</f>
        <v>9.2629690780657963E-3</v>
      </c>
      <c r="D125" s="99">
        <f t="shared" si="25"/>
        <v>9.2993885588822777E-3</v>
      </c>
      <c r="E125" s="99">
        <f t="shared" si="25"/>
        <v>9.3490124121251243E-3</v>
      </c>
      <c r="F125" s="99">
        <f t="shared" si="25"/>
        <v>9.3938252041440504E-3</v>
      </c>
      <c r="G125" s="99">
        <f t="shared" si="25"/>
        <v>9.4605272225258847E-3</v>
      </c>
      <c r="H125" s="99">
        <f t="shared" si="25"/>
        <v>9.5291207533097517E-3</v>
      </c>
      <c r="I125" s="99">
        <f t="shared" si="25"/>
        <v>9.6061142622046059E-3</v>
      </c>
      <c r="J125" s="99">
        <f t="shared" si="25"/>
        <v>9.6961586099290654E-3</v>
      </c>
      <c r="K125" s="99">
        <f t="shared" si="25"/>
        <v>9.7370523835701057E-3</v>
      </c>
      <c r="L125" s="99">
        <f t="shared" si="25"/>
        <v>9.8099039990657434E-3</v>
      </c>
      <c r="M125" s="99">
        <f t="shared" si="25"/>
        <v>9.871828153861447E-3</v>
      </c>
      <c r="N125" s="99">
        <f t="shared" si="25"/>
        <v>9.9468550075015282E-3</v>
      </c>
      <c r="O125" s="99">
        <f t="shared" si="25"/>
        <v>1.0006414041179395E-2</v>
      </c>
      <c r="P125" s="99">
        <f t="shared" si="25"/>
        <v>1.0072359664775562E-2</v>
      </c>
      <c r="Q125" s="99">
        <f t="shared" si="25"/>
        <v>1.0125823775383784E-2</v>
      </c>
      <c r="R125" s="99">
        <f t="shared" si="25"/>
        <v>1.0175604171074356E-2</v>
      </c>
      <c r="S125" s="99">
        <f t="shared" si="25"/>
        <v>1.0241891427437934E-2</v>
      </c>
      <c r="T125" s="99">
        <f t="shared" si="25"/>
        <v>1.0293347834950596E-2</v>
      </c>
      <c r="U125" s="99">
        <f t="shared" si="25"/>
        <v>1.0363966882490966E-2</v>
      </c>
      <c r="V125" s="99">
        <f t="shared" si="25"/>
        <v>1.0446553711159944E-2</v>
      </c>
      <c r="W125" s="99">
        <f t="shared" si="25"/>
        <v>1.0510429213927742E-2</v>
      </c>
      <c r="X125" s="99">
        <f t="shared" si="25"/>
        <v>1.0600577357101966E-2</v>
      </c>
      <c r="Y125" s="99">
        <f t="shared" si="25"/>
        <v>1.067866879301726E-2</v>
      </c>
      <c r="Z125" s="99">
        <f t="shared" si="25"/>
        <v>1.0758614717808725E-2</v>
      </c>
      <c r="AA125" s="99">
        <f t="shared" si="25"/>
        <v>1.0853796284574202E-2</v>
      </c>
      <c r="AB125" s="99">
        <f t="shared" si="25"/>
        <v>1.0947379691572143E-2</v>
      </c>
      <c r="AC125" s="99">
        <f t="shared" si="25"/>
        <v>1.1037631386316631E-2</v>
      </c>
      <c r="AD125" s="99">
        <f t="shared" si="25"/>
        <v>1.1134948164050796E-2</v>
      </c>
      <c r="AE125" s="99">
        <f t="shared" si="25"/>
        <v>1.1215945780440275E-2</v>
      </c>
      <c r="AF125" s="99">
        <f t="shared" si="25"/>
        <v>1.1317967110396572E-2</v>
      </c>
      <c r="AG125" s="99">
        <f t="shared" si="25"/>
        <v>1.140577403686807E-2</v>
      </c>
      <c r="AH125" s="99">
        <f t="shared" si="25"/>
        <v>1.1496362226540836E-2</v>
      </c>
      <c r="AI125" s="99">
        <f t="shared" si="25"/>
        <v>1.1568956847139931E-2</v>
      </c>
    </row>
    <row r="126" spans="1:35" ht="12.75" customHeight="1" x14ac:dyDescent="0.35">
      <c r="A126" s="98"/>
      <c r="B126" s="98"/>
      <c r="C126" s="101">
        <f t="shared" ref="C126:AI126" si="26">1+C125</f>
        <v>1.0092629690780659</v>
      </c>
      <c r="D126" s="101">
        <f t="shared" si="26"/>
        <v>1.0092993885588823</v>
      </c>
      <c r="E126" s="101">
        <f t="shared" si="26"/>
        <v>1.0093490124121252</v>
      </c>
      <c r="F126" s="101">
        <f t="shared" si="26"/>
        <v>1.0093938252041441</v>
      </c>
      <c r="G126" s="101">
        <f t="shared" si="26"/>
        <v>1.0094605272225259</v>
      </c>
      <c r="H126" s="101">
        <f t="shared" si="26"/>
        <v>1.0095291207533097</v>
      </c>
      <c r="I126" s="101">
        <f t="shared" si="26"/>
        <v>1.0096061142622046</v>
      </c>
      <c r="J126" s="101">
        <f t="shared" si="26"/>
        <v>1.0096961586099291</v>
      </c>
      <c r="K126" s="101">
        <f t="shared" si="26"/>
        <v>1.00973705238357</v>
      </c>
      <c r="L126" s="101">
        <f t="shared" si="26"/>
        <v>1.0098099039990658</v>
      </c>
      <c r="M126" s="101">
        <f t="shared" si="26"/>
        <v>1.0098718281538615</v>
      </c>
      <c r="N126" s="101">
        <f t="shared" si="26"/>
        <v>1.0099468550075015</v>
      </c>
      <c r="O126" s="101">
        <f t="shared" si="26"/>
        <v>1.0100064140411793</v>
      </c>
      <c r="P126" s="101">
        <f t="shared" si="26"/>
        <v>1.0100723596647756</v>
      </c>
      <c r="Q126" s="101">
        <f t="shared" si="26"/>
        <v>1.0101258237753838</v>
      </c>
      <c r="R126" s="101">
        <f t="shared" si="26"/>
        <v>1.0101756041710743</v>
      </c>
      <c r="S126" s="101">
        <f t="shared" si="26"/>
        <v>1.010241891427438</v>
      </c>
      <c r="T126" s="101">
        <f t="shared" si="26"/>
        <v>1.0102933478349505</v>
      </c>
      <c r="U126" s="101">
        <f t="shared" si="26"/>
        <v>1.0103639668824909</v>
      </c>
      <c r="V126" s="101">
        <f t="shared" si="26"/>
        <v>1.01044655371116</v>
      </c>
      <c r="W126" s="101">
        <f t="shared" si="26"/>
        <v>1.0105104292139278</v>
      </c>
      <c r="X126" s="101">
        <f t="shared" si="26"/>
        <v>1.0106005773571021</v>
      </c>
      <c r="Y126" s="101">
        <f t="shared" si="26"/>
        <v>1.0106786687930172</v>
      </c>
      <c r="Z126" s="101">
        <f t="shared" si="26"/>
        <v>1.0107586147178087</v>
      </c>
      <c r="AA126" s="101">
        <f t="shared" si="26"/>
        <v>1.0108537962845743</v>
      </c>
      <c r="AB126" s="101">
        <f t="shared" si="26"/>
        <v>1.0109473796915722</v>
      </c>
      <c r="AC126" s="101">
        <f t="shared" si="26"/>
        <v>1.0110376313863165</v>
      </c>
      <c r="AD126" s="101">
        <f t="shared" si="26"/>
        <v>1.0111349481640508</v>
      </c>
      <c r="AE126" s="101">
        <f t="shared" si="26"/>
        <v>1.0112159457804404</v>
      </c>
      <c r="AF126" s="101">
        <f t="shared" si="26"/>
        <v>1.0113179671103967</v>
      </c>
      <c r="AG126" s="101">
        <f t="shared" si="26"/>
        <v>1.011405774036868</v>
      </c>
      <c r="AH126" s="101">
        <f t="shared" si="26"/>
        <v>1.0114963622265409</v>
      </c>
      <c r="AI126" s="101">
        <f t="shared" si="26"/>
        <v>1.01156895684714</v>
      </c>
    </row>
    <row r="127" spans="1:35" ht="12.75" customHeight="1" x14ac:dyDescent="0.45">
      <c r="A127" s="18"/>
      <c r="B127" s="97">
        <f t="shared" ref="B127:AI127" si="27">B124*$F$92</f>
        <v>9.1581665509695279E-2</v>
      </c>
      <c r="C127" s="97">
        <f t="shared" si="27"/>
        <v>9.2429983645429356E-2</v>
      </c>
      <c r="D127" s="97">
        <f t="shared" si="27"/>
        <v>9.3289525977839335E-2</v>
      </c>
      <c r="E127" s="97">
        <f t="shared" si="27"/>
        <v>9.4161690914127419E-2</v>
      </c>
      <c r="F127" s="97">
        <f t="shared" si="27"/>
        <v>9.5046229379501371E-2</v>
      </c>
      <c r="G127" s="97">
        <f t="shared" si="27"/>
        <v>9.594541681994459E-2</v>
      </c>
      <c r="H127" s="97">
        <f t="shared" si="27"/>
        <v>9.6859692282548468E-2</v>
      </c>
      <c r="I127" s="97">
        <f t="shared" si="27"/>
        <v>9.779013755401661E-2</v>
      </c>
      <c r="J127" s="97">
        <f t="shared" si="27"/>
        <v>9.8738326238227134E-2</v>
      </c>
      <c r="K127" s="97">
        <f t="shared" si="27"/>
        <v>9.9699746493074795E-2</v>
      </c>
      <c r="L127" s="97">
        <f t="shared" si="27"/>
        <v>0.10067779143490305</v>
      </c>
      <c r="M127" s="97">
        <f t="shared" si="27"/>
        <v>0.10167166529085871</v>
      </c>
      <c r="N127" s="97">
        <f t="shared" si="27"/>
        <v>0.10268297860387811</v>
      </c>
      <c r="O127" s="97">
        <f t="shared" si="27"/>
        <v>0.10371046700277008</v>
      </c>
      <c r="P127" s="97">
        <f t="shared" si="27"/>
        <v>0.10475507612742381</v>
      </c>
      <c r="Q127" s="97">
        <f t="shared" si="27"/>
        <v>0.10581580756786703</v>
      </c>
      <c r="R127" s="97">
        <f t="shared" si="27"/>
        <v>0.10689254734072021</v>
      </c>
      <c r="S127" s="97">
        <f t="shared" si="27"/>
        <v>0.10798732920498613</v>
      </c>
      <c r="T127" s="97">
        <f t="shared" si="27"/>
        <v>0.10909888034626038</v>
      </c>
      <c r="U127" s="97">
        <f t="shared" si="27"/>
        <v>0.11022957752908587</v>
      </c>
      <c r="V127" s="97">
        <f t="shared" si="27"/>
        <v>0.11138109673130193</v>
      </c>
      <c r="W127" s="97">
        <f t="shared" si="27"/>
        <v>0.11255175986426592</v>
      </c>
      <c r="X127" s="97">
        <f t="shared" si="27"/>
        <v>0.11374487350138503</v>
      </c>
      <c r="Y127" s="97">
        <f t="shared" si="27"/>
        <v>0.11495951733240997</v>
      </c>
      <c r="Z127" s="97">
        <f t="shared" si="27"/>
        <v>0.11619632248753463</v>
      </c>
      <c r="AA127" s="97">
        <f t="shared" si="27"/>
        <v>0.11745749370083101</v>
      </c>
      <c r="AB127" s="97">
        <f t="shared" si="27"/>
        <v>0.11874334548199446</v>
      </c>
      <c r="AC127" s="97">
        <f t="shared" si="27"/>
        <v>0.12005399075900275</v>
      </c>
      <c r="AD127" s="97">
        <f t="shared" si="27"/>
        <v>0.12139078572299168</v>
      </c>
      <c r="AE127" s="97">
        <f t="shared" si="27"/>
        <v>0.1227522981939058</v>
      </c>
      <c r="AF127" s="97">
        <f t="shared" si="27"/>
        <v>0.12414160466759001</v>
      </c>
      <c r="AG127" s="97">
        <f t="shared" si="27"/>
        <v>0.12555753575900275</v>
      </c>
      <c r="AH127" s="97">
        <f t="shared" si="27"/>
        <v>0.12700099067036011</v>
      </c>
      <c r="AI127" s="97">
        <f t="shared" si="27"/>
        <v>0.12847025965096953</v>
      </c>
    </row>
    <row r="128" spans="1:35" ht="12.75" customHeight="1" x14ac:dyDescent="0.45">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c r="AA128" s="18"/>
      <c r="AB128" s="18"/>
      <c r="AC128" s="18"/>
      <c r="AD128" s="18"/>
      <c r="AE128" s="18"/>
      <c r="AF128" s="18"/>
      <c r="AG128" s="18"/>
      <c r="AH128" s="18"/>
      <c r="AI128" s="18"/>
    </row>
    <row r="129" spans="1:35" ht="12.75" customHeight="1" x14ac:dyDescent="0.45">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c r="AA129" s="18"/>
      <c r="AB129" s="18"/>
      <c r="AC129" s="18"/>
      <c r="AD129" s="18"/>
      <c r="AE129" s="18"/>
      <c r="AF129" s="18"/>
      <c r="AG129" s="18"/>
      <c r="AH129" s="18"/>
      <c r="AI129" s="18"/>
    </row>
    <row r="130" spans="1:35" ht="12.75" customHeight="1" x14ac:dyDescent="0.45">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c r="AA130" s="18"/>
      <c r="AB130" s="18"/>
      <c r="AC130" s="18"/>
      <c r="AD130" s="18"/>
      <c r="AE130" s="18"/>
      <c r="AF130" s="18"/>
      <c r="AG130" s="18"/>
      <c r="AH130" s="18"/>
      <c r="AI130" s="18"/>
    </row>
    <row r="131" spans="1:35" ht="12.75" customHeight="1" x14ac:dyDescent="0.45">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c r="AA131" s="18"/>
      <c r="AB131" s="18"/>
      <c r="AC131" s="18"/>
      <c r="AD131" s="18"/>
      <c r="AE131" s="18"/>
      <c r="AF131" s="18"/>
      <c r="AG131" s="18"/>
      <c r="AH131" s="18"/>
      <c r="AI131" s="18"/>
    </row>
    <row r="132" spans="1:35" ht="12.75" customHeight="1" x14ac:dyDescent="0.45">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c r="AA132" s="18"/>
      <c r="AB132" s="18"/>
      <c r="AC132" s="18"/>
      <c r="AD132" s="18"/>
      <c r="AE132" s="18"/>
      <c r="AF132" s="18"/>
      <c r="AG132" s="18"/>
      <c r="AH132" s="18"/>
      <c r="AI132" s="18"/>
    </row>
    <row r="133" spans="1:35" ht="12.75" customHeight="1" x14ac:dyDescent="0.45">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c r="AA133" s="18"/>
      <c r="AB133" s="18"/>
      <c r="AC133" s="18"/>
      <c r="AD133" s="18"/>
      <c r="AE133" s="18"/>
      <c r="AF133" s="18"/>
      <c r="AG133" s="18"/>
      <c r="AH133" s="18"/>
      <c r="AI133" s="18"/>
    </row>
    <row r="134" spans="1:35" ht="12.75" customHeight="1" x14ac:dyDescent="0.45">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c r="AA134" s="18"/>
      <c r="AB134" s="18"/>
      <c r="AC134" s="18"/>
      <c r="AD134" s="18"/>
      <c r="AE134" s="18"/>
      <c r="AF134" s="18"/>
      <c r="AG134" s="18"/>
      <c r="AH134" s="18"/>
      <c r="AI134" s="18"/>
    </row>
    <row r="135" spans="1:35" ht="12.75" customHeight="1" x14ac:dyDescent="0.45">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c r="AA135" s="18"/>
      <c r="AB135" s="18"/>
      <c r="AC135" s="18"/>
      <c r="AD135" s="18"/>
      <c r="AE135" s="18"/>
      <c r="AF135" s="18"/>
      <c r="AG135" s="18"/>
      <c r="AH135" s="18"/>
      <c r="AI135" s="18"/>
    </row>
    <row r="136" spans="1:35" ht="12.75" customHeight="1" x14ac:dyDescent="0.45">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c r="AA136" s="18"/>
      <c r="AB136" s="18"/>
      <c r="AC136" s="18"/>
      <c r="AD136" s="18"/>
      <c r="AE136" s="18"/>
      <c r="AF136" s="18"/>
      <c r="AG136" s="18"/>
      <c r="AH136" s="18"/>
      <c r="AI136" s="18"/>
    </row>
    <row r="137" spans="1:35" ht="12.75" customHeight="1" x14ac:dyDescent="0.45">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c r="AA137" s="18"/>
      <c r="AB137" s="18"/>
      <c r="AC137" s="18"/>
      <c r="AD137" s="18"/>
      <c r="AE137" s="18"/>
      <c r="AF137" s="18"/>
      <c r="AG137" s="18"/>
      <c r="AH137" s="18"/>
      <c r="AI137" s="18"/>
    </row>
    <row r="138" spans="1:35" ht="12.75" customHeight="1" x14ac:dyDescent="0.45">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c r="AA138" s="18"/>
      <c r="AB138" s="18"/>
      <c r="AC138" s="18"/>
      <c r="AD138" s="18"/>
      <c r="AE138" s="18"/>
      <c r="AF138" s="18"/>
      <c r="AG138" s="18"/>
      <c r="AH138" s="18"/>
      <c r="AI138" s="18"/>
    </row>
    <row r="139" spans="1:35" ht="12.75" customHeight="1" x14ac:dyDescent="0.45">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c r="AA139" s="18"/>
      <c r="AB139" s="18"/>
      <c r="AC139" s="18"/>
      <c r="AD139" s="18"/>
      <c r="AE139" s="18"/>
      <c r="AF139" s="18"/>
      <c r="AG139" s="18"/>
      <c r="AH139" s="18"/>
      <c r="AI139" s="18"/>
    </row>
    <row r="140" spans="1:35" ht="12.75" customHeight="1" x14ac:dyDescent="0.45">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c r="AA140" s="18"/>
      <c r="AB140" s="18"/>
      <c r="AC140" s="18"/>
      <c r="AD140" s="18"/>
      <c r="AE140" s="18"/>
      <c r="AF140" s="18"/>
      <c r="AG140" s="18"/>
      <c r="AH140" s="18"/>
      <c r="AI140" s="18"/>
    </row>
    <row r="141" spans="1:35" ht="12.75" customHeight="1" x14ac:dyDescent="0.45">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c r="AA141" s="18"/>
      <c r="AB141" s="18"/>
      <c r="AC141" s="18"/>
      <c r="AD141" s="18"/>
      <c r="AE141" s="18"/>
      <c r="AF141" s="18"/>
      <c r="AG141" s="18"/>
      <c r="AH141" s="18"/>
      <c r="AI141" s="18"/>
    </row>
    <row r="142" spans="1:35" ht="12.75" customHeight="1" x14ac:dyDescent="0.45">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c r="AA142" s="18"/>
      <c r="AB142" s="18"/>
      <c r="AC142" s="18"/>
      <c r="AD142" s="18"/>
      <c r="AE142" s="18"/>
      <c r="AF142" s="18"/>
      <c r="AG142" s="18"/>
      <c r="AH142" s="18"/>
      <c r="AI142" s="18"/>
    </row>
    <row r="143" spans="1:35" ht="12.75" customHeight="1" x14ac:dyDescent="0.45">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c r="AA143" s="18"/>
      <c r="AB143" s="18"/>
      <c r="AC143" s="18"/>
      <c r="AD143" s="18"/>
      <c r="AE143" s="18"/>
      <c r="AF143" s="18"/>
      <c r="AG143" s="18"/>
      <c r="AH143" s="18"/>
      <c r="AI143" s="18"/>
    </row>
    <row r="144" spans="1:35" ht="12.75" customHeight="1" x14ac:dyDescent="0.45">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c r="AA144" s="18"/>
      <c r="AB144" s="18"/>
      <c r="AC144" s="18"/>
      <c r="AD144" s="18"/>
      <c r="AE144" s="18"/>
      <c r="AF144" s="18"/>
      <c r="AG144" s="18"/>
      <c r="AH144" s="18"/>
      <c r="AI144" s="18"/>
    </row>
    <row r="145" spans="1:35" ht="12.75" customHeight="1" x14ac:dyDescent="0.45">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c r="AA145" s="18"/>
      <c r="AB145" s="18"/>
      <c r="AC145" s="18"/>
      <c r="AD145" s="18"/>
      <c r="AE145" s="18"/>
      <c r="AF145" s="18"/>
      <c r="AG145" s="18"/>
      <c r="AH145" s="18"/>
      <c r="AI145" s="18"/>
    </row>
    <row r="146" spans="1:35" ht="12.75" customHeight="1" x14ac:dyDescent="0.45">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c r="AA146" s="18"/>
      <c r="AB146" s="18"/>
      <c r="AC146" s="18"/>
      <c r="AD146" s="18"/>
      <c r="AE146" s="18"/>
      <c r="AF146" s="18"/>
      <c r="AG146" s="18"/>
      <c r="AH146" s="18"/>
      <c r="AI146" s="18"/>
    </row>
    <row r="147" spans="1:35" ht="12.75" customHeight="1" x14ac:dyDescent="0.45">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c r="AA147" s="18"/>
      <c r="AB147" s="18"/>
      <c r="AC147" s="18"/>
      <c r="AD147" s="18"/>
      <c r="AE147" s="18"/>
      <c r="AF147" s="18"/>
      <c r="AG147" s="18"/>
      <c r="AH147" s="18"/>
      <c r="AI147" s="18"/>
    </row>
    <row r="148" spans="1:35" ht="12.75" customHeight="1" x14ac:dyDescent="0.45">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c r="AA148" s="18"/>
      <c r="AB148" s="18"/>
      <c r="AC148" s="18"/>
      <c r="AD148" s="18"/>
      <c r="AE148" s="18"/>
      <c r="AF148" s="18"/>
      <c r="AG148" s="18"/>
      <c r="AH148" s="18"/>
      <c r="AI148" s="18"/>
    </row>
    <row r="149" spans="1:35" ht="12.75" customHeight="1" x14ac:dyDescent="0.45">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c r="AA149" s="18"/>
      <c r="AB149" s="18"/>
      <c r="AC149" s="18"/>
      <c r="AD149" s="18"/>
      <c r="AE149" s="18"/>
      <c r="AF149" s="18"/>
      <c r="AG149" s="18"/>
      <c r="AH149" s="18"/>
      <c r="AI149" s="18"/>
    </row>
    <row r="150" spans="1:35" ht="12.75" customHeight="1" x14ac:dyDescent="0.45">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c r="AA150" s="18"/>
      <c r="AB150" s="18"/>
      <c r="AC150" s="18"/>
      <c r="AD150" s="18"/>
      <c r="AE150" s="18"/>
      <c r="AF150" s="18"/>
      <c r="AG150" s="18"/>
      <c r="AH150" s="18"/>
      <c r="AI150" s="18"/>
    </row>
    <row r="151" spans="1:35" ht="12.75" customHeight="1" x14ac:dyDescent="0.45">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c r="AA151" s="18"/>
      <c r="AB151" s="18"/>
      <c r="AC151" s="18"/>
      <c r="AD151" s="18"/>
      <c r="AE151" s="18"/>
      <c r="AF151" s="18"/>
      <c r="AG151" s="18"/>
      <c r="AH151" s="18"/>
      <c r="AI151" s="18"/>
    </row>
    <row r="152" spans="1:35" ht="12.75" customHeight="1" x14ac:dyDescent="0.45">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c r="AA152" s="18"/>
      <c r="AB152" s="18"/>
      <c r="AC152" s="18"/>
      <c r="AD152" s="18"/>
      <c r="AE152" s="18"/>
      <c r="AF152" s="18"/>
      <c r="AG152" s="18"/>
      <c r="AH152" s="18"/>
      <c r="AI152" s="18"/>
    </row>
    <row r="153" spans="1:35" ht="12.75" customHeight="1" x14ac:dyDescent="0.45">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c r="AA153" s="18"/>
      <c r="AB153" s="18"/>
      <c r="AC153" s="18"/>
      <c r="AD153" s="18"/>
      <c r="AE153" s="18"/>
      <c r="AF153" s="18"/>
      <c r="AG153" s="18"/>
      <c r="AH153" s="18"/>
      <c r="AI153" s="18"/>
    </row>
    <row r="154" spans="1:35" ht="12.75" customHeight="1" x14ac:dyDescent="0.45">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c r="AA154" s="18"/>
      <c r="AB154" s="18"/>
      <c r="AC154" s="18"/>
      <c r="AD154" s="18"/>
      <c r="AE154" s="18"/>
      <c r="AF154" s="18"/>
      <c r="AG154" s="18"/>
      <c r="AH154" s="18"/>
      <c r="AI154" s="18"/>
    </row>
    <row r="155" spans="1:35" ht="12.75" customHeight="1" x14ac:dyDescent="0.45">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c r="AA155" s="18"/>
      <c r="AB155" s="18"/>
      <c r="AC155" s="18"/>
      <c r="AD155" s="18"/>
      <c r="AE155" s="18"/>
      <c r="AF155" s="18"/>
      <c r="AG155" s="18"/>
      <c r="AH155" s="18"/>
      <c r="AI155" s="18"/>
    </row>
    <row r="156" spans="1:35" ht="12.75" customHeight="1" x14ac:dyDescent="0.45">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c r="AA156" s="18"/>
      <c r="AB156" s="18"/>
      <c r="AC156" s="18"/>
      <c r="AD156" s="18"/>
      <c r="AE156" s="18"/>
      <c r="AF156" s="18"/>
      <c r="AG156" s="18"/>
      <c r="AH156" s="18"/>
      <c r="AI156" s="18"/>
    </row>
    <row r="157" spans="1:35" ht="12.75" customHeight="1" x14ac:dyDescent="0.45">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c r="AA157" s="18"/>
      <c r="AB157" s="18"/>
      <c r="AC157" s="18"/>
      <c r="AD157" s="18"/>
      <c r="AE157" s="18"/>
      <c r="AF157" s="18"/>
      <c r="AG157" s="18"/>
      <c r="AH157" s="18"/>
      <c r="AI157" s="18"/>
    </row>
    <row r="158" spans="1:35" ht="12.75" customHeight="1" x14ac:dyDescent="0.45">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c r="AA158" s="18"/>
      <c r="AB158" s="18"/>
      <c r="AC158" s="18"/>
      <c r="AD158" s="18"/>
      <c r="AE158" s="18"/>
      <c r="AF158" s="18"/>
      <c r="AG158" s="18"/>
      <c r="AH158" s="18"/>
      <c r="AI158" s="18"/>
    </row>
    <row r="159" spans="1:35" ht="12.75" customHeight="1" x14ac:dyDescent="0.45">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c r="AA159" s="18"/>
      <c r="AB159" s="18"/>
      <c r="AC159" s="18"/>
      <c r="AD159" s="18"/>
      <c r="AE159" s="18"/>
      <c r="AF159" s="18"/>
      <c r="AG159" s="18"/>
      <c r="AH159" s="18"/>
      <c r="AI159" s="18"/>
    </row>
    <row r="160" spans="1:35" ht="12.75" customHeight="1" x14ac:dyDescent="0.45">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c r="AA160" s="18"/>
      <c r="AB160" s="18"/>
      <c r="AC160" s="18"/>
      <c r="AD160" s="18"/>
      <c r="AE160" s="18"/>
      <c r="AF160" s="18"/>
      <c r="AG160" s="18"/>
      <c r="AH160" s="18"/>
      <c r="AI160" s="18"/>
    </row>
    <row r="161" spans="1:35" ht="12.75" customHeight="1" x14ac:dyDescent="0.45">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c r="AA161" s="18"/>
      <c r="AB161" s="18"/>
      <c r="AC161" s="18"/>
      <c r="AD161" s="18"/>
      <c r="AE161" s="18"/>
      <c r="AF161" s="18"/>
      <c r="AG161" s="18"/>
      <c r="AH161" s="18"/>
      <c r="AI161" s="18"/>
    </row>
    <row r="162" spans="1:35" ht="12.75" customHeight="1" x14ac:dyDescent="0.45">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c r="AA162" s="18"/>
      <c r="AB162" s="18"/>
      <c r="AC162" s="18"/>
      <c r="AD162" s="18"/>
      <c r="AE162" s="18"/>
      <c r="AF162" s="18"/>
      <c r="AG162" s="18"/>
      <c r="AH162" s="18"/>
      <c r="AI162" s="18"/>
    </row>
    <row r="163" spans="1:35" ht="12.75" customHeight="1" x14ac:dyDescent="0.45">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c r="AA163" s="18"/>
      <c r="AB163" s="18"/>
      <c r="AC163" s="18"/>
      <c r="AD163" s="18"/>
      <c r="AE163" s="18"/>
      <c r="AF163" s="18"/>
      <c r="AG163" s="18"/>
      <c r="AH163" s="18"/>
      <c r="AI163" s="18"/>
    </row>
    <row r="164" spans="1:35" ht="12.75" customHeight="1" x14ac:dyDescent="0.45">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c r="AA164" s="18"/>
      <c r="AB164" s="18"/>
      <c r="AC164" s="18"/>
      <c r="AD164" s="18"/>
      <c r="AE164" s="18"/>
      <c r="AF164" s="18"/>
      <c r="AG164" s="18"/>
      <c r="AH164" s="18"/>
      <c r="AI164" s="18"/>
    </row>
    <row r="165" spans="1:35" ht="12.75" customHeight="1" x14ac:dyDescent="0.45">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c r="AA165" s="18"/>
      <c r="AB165" s="18"/>
      <c r="AC165" s="18"/>
      <c r="AD165" s="18"/>
      <c r="AE165" s="18"/>
      <c r="AF165" s="18"/>
      <c r="AG165" s="18"/>
      <c r="AH165" s="18"/>
      <c r="AI165" s="18"/>
    </row>
    <row r="166" spans="1:35" ht="12.75" customHeight="1" x14ac:dyDescent="0.45">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c r="AA166" s="18"/>
      <c r="AB166" s="18"/>
      <c r="AC166" s="18"/>
      <c r="AD166" s="18"/>
      <c r="AE166" s="18"/>
      <c r="AF166" s="18"/>
      <c r="AG166" s="18"/>
      <c r="AH166" s="18"/>
      <c r="AI166" s="18"/>
    </row>
    <row r="167" spans="1:35" ht="12.75" customHeight="1" x14ac:dyDescent="0.45">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c r="AA167" s="18"/>
      <c r="AB167" s="18"/>
      <c r="AC167" s="18"/>
      <c r="AD167" s="18"/>
      <c r="AE167" s="18"/>
      <c r="AF167" s="18"/>
      <c r="AG167" s="18"/>
      <c r="AH167" s="18"/>
      <c r="AI167" s="18"/>
    </row>
    <row r="168" spans="1:35" ht="12.75" customHeight="1" x14ac:dyDescent="0.45">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c r="AA168" s="18"/>
      <c r="AB168" s="18"/>
      <c r="AC168" s="18"/>
      <c r="AD168" s="18"/>
      <c r="AE168" s="18"/>
      <c r="AF168" s="18"/>
      <c r="AG168" s="18"/>
      <c r="AH168" s="18"/>
      <c r="AI168" s="18"/>
    </row>
    <row r="169" spans="1:35" ht="12.75" customHeight="1" x14ac:dyDescent="0.45">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c r="AA169" s="18"/>
      <c r="AB169" s="18"/>
      <c r="AC169" s="18"/>
      <c r="AD169" s="18"/>
      <c r="AE169" s="18"/>
      <c r="AF169" s="18"/>
      <c r="AG169" s="18"/>
      <c r="AH169" s="18"/>
      <c r="AI169" s="18"/>
    </row>
    <row r="170" spans="1:35" ht="12.75" customHeight="1" x14ac:dyDescent="0.45">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c r="AA170" s="18"/>
      <c r="AB170" s="18"/>
      <c r="AC170" s="18"/>
      <c r="AD170" s="18"/>
      <c r="AE170" s="18"/>
      <c r="AF170" s="18"/>
      <c r="AG170" s="18"/>
      <c r="AH170" s="18"/>
      <c r="AI170" s="18"/>
    </row>
    <row r="171" spans="1:35" ht="12.75" customHeight="1" x14ac:dyDescent="0.45">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c r="AA171" s="18"/>
      <c r="AB171" s="18"/>
      <c r="AC171" s="18"/>
      <c r="AD171" s="18"/>
      <c r="AE171" s="18"/>
      <c r="AF171" s="18"/>
      <c r="AG171" s="18"/>
      <c r="AH171" s="18"/>
      <c r="AI171" s="18"/>
    </row>
    <row r="172" spans="1:35" ht="12.75" customHeight="1" x14ac:dyDescent="0.45">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c r="AA172" s="18"/>
      <c r="AB172" s="18"/>
      <c r="AC172" s="18"/>
      <c r="AD172" s="18"/>
      <c r="AE172" s="18"/>
      <c r="AF172" s="18"/>
      <c r="AG172" s="18"/>
      <c r="AH172" s="18"/>
      <c r="AI172" s="18"/>
    </row>
    <row r="173" spans="1:35" ht="12.75" customHeight="1" x14ac:dyDescent="0.45">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c r="AA173" s="18"/>
      <c r="AB173" s="18"/>
      <c r="AC173" s="18"/>
      <c r="AD173" s="18"/>
      <c r="AE173" s="18"/>
      <c r="AF173" s="18"/>
      <c r="AG173" s="18"/>
      <c r="AH173" s="18"/>
      <c r="AI173" s="18"/>
    </row>
    <row r="174" spans="1:35" ht="12.75" customHeight="1" x14ac:dyDescent="0.45">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c r="AA174" s="18"/>
      <c r="AB174" s="18"/>
      <c r="AC174" s="18"/>
      <c r="AD174" s="18"/>
      <c r="AE174" s="18"/>
      <c r="AF174" s="18"/>
      <c r="AG174" s="18"/>
      <c r="AH174" s="18"/>
      <c r="AI174" s="18"/>
    </row>
    <row r="175" spans="1:35" ht="12.75" customHeight="1" x14ac:dyDescent="0.45">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c r="AA175" s="18"/>
      <c r="AB175" s="18"/>
      <c r="AC175" s="18"/>
      <c r="AD175" s="18"/>
      <c r="AE175" s="18"/>
      <c r="AF175" s="18"/>
      <c r="AG175" s="18"/>
      <c r="AH175" s="18"/>
      <c r="AI175" s="18"/>
    </row>
    <row r="176" spans="1:35" ht="12.75" customHeight="1" x14ac:dyDescent="0.45">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c r="AA176" s="18"/>
      <c r="AB176" s="18"/>
      <c r="AC176" s="18"/>
      <c r="AD176" s="18"/>
      <c r="AE176" s="18"/>
      <c r="AF176" s="18"/>
      <c r="AG176" s="18"/>
      <c r="AH176" s="18"/>
      <c r="AI176" s="18"/>
    </row>
    <row r="177" spans="1:35" ht="12.75" customHeight="1" x14ac:dyDescent="0.45">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c r="AA177" s="18"/>
      <c r="AB177" s="18"/>
      <c r="AC177" s="18"/>
      <c r="AD177" s="18"/>
      <c r="AE177" s="18"/>
      <c r="AF177" s="18"/>
      <c r="AG177" s="18"/>
      <c r="AH177" s="18"/>
      <c r="AI177" s="18"/>
    </row>
    <row r="178" spans="1:35" ht="12.75" customHeight="1" x14ac:dyDescent="0.45">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c r="AA178" s="18"/>
      <c r="AB178" s="18"/>
      <c r="AC178" s="18"/>
      <c r="AD178" s="18"/>
      <c r="AE178" s="18"/>
      <c r="AF178" s="18"/>
      <c r="AG178" s="18"/>
      <c r="AH178" s="18"/>
      <c r="AI178" s="18"/>
    </row>
    <row r="179" spans="1:35" ht="12.75" customHeight="1" x14ac:dyDescent="0.45">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c r="AA179" s="18"/>
      <c r="AB179" s="18"/>
      <c r="AC179" s="18"/>
      <c r="AD179" s="18"/>
      <c r="AE179" s="18"/>
      <c r="AF179" s="18"/>
      <c r="AG179" s="18"/>
      <c r="AH179" s="18"/>
      <c r="AI179" s="18"/>
    </row>
    <row r="180" spans="1:35" ht="12.75" customHeight="1" x14ac:dyDescent="0.45">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c r="AA180" s="18"/>
      <c r="AB180" s="18"/>
      <c r="AC180" s="18"/>
      <c r="AD180" s="18"/>
      <c r="AE180" s="18"/>
      <c r="AF180" s="18"/>
      <c r="AG180" s="18"/>
      <c r="AH180" s="18"/>
      <c r="AI180" s="18"/>
    </row>
    <row r="181" spans="1:35" ht="12.75" customHeight="1" x14ac:dyDescent="0.45">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c r="AA181" s="18"/>
      <c r="AB181" s="18"/>
      <c r="AC181" s="18"/>
      <c r="AD181" s="18"/>
      <c r="AE181" s="18"/>
      <c r="AF181" s="18"/>
      <c r="AG181" s="18"/>
      <c r="AH181" s="18"/>
      <c r="AI181" s="18"/>
    </row>
    <row r="182" spans="1:35" ht="12.75" customHeight="1" x14ac:dyDescent="0.45">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c r="AA182" s="18"/>
      <c r="AB182" s="18"/>
      <c r="AC182" s="18"/>
      <c r="AD182" s="18"/>
      <c r="AE182" s="18"/>
      <c r="AF182" s="18"/>
      <c r="AG182" s="18"/>
      <c r="AH182" s="18"/>
      <c r="AI182" s="18"/>
    </row>
    <row r="183" spans="1:35" ht="12.75" customHeight="1" x14ac:dyDescent="0.45">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c r="AA183" s="18"/>
      <c r="AB183" s="18"/>
      <c r="AC183" s="18"/>
      <c r="AD183" s="18"/>
      <c r="AE183" s="18"/>
      <c r="AF183" s="18"/>
      <c r="AG183" s="18"/>
      <c r="AH183" s="18"/>
      <c r="AI183" s="18"/>
    </row>
    <row r="184" spans="1:35" ht="12.75" customHeight="1" x14ac:dyDescent="0.45">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c r="AA184" s="18"/>
      <c r="AB184" s="18"/>
      <c r="AC184" s="18"/>
      <c r="AD184" s="18"/>
      <c r="AE184" s="18"/>
      <c r="AF184" s="18"/>
      <c r="AG184" s="18"/>
      <c r="AH184" s="18"/>
      <c r="AI184" s="18"/>
    </row>
    <row r="185" spans="1:35" ht="12.75" customHeight="1" x14ac:dyDescent="0.45">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c r="AA185" s="18"/>
      <c r="AB185" s="18"/>
      <c r="AC185" s="18"/>
      <c r="AD185" s="18"/>
      <c r="AE185" s="18"/>
      <c r="AF185" s="18"/>
      <c r="AG185" s="18"/>
      <c r="AH185" s="18"/>
      <c r="AI185" s="18"/>
    </row>
    <row r="186" spans="1:35" ht="12.75" customHeight="1" x14ac:dyDescent="0.45">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c r="AA186" s="18"/>
      <c r="AB186" s="18"/>
      <c r="AC186" s="18"/>
      <c r="AD186" s="18"/>
      <c r="AE186" s="18"/>
      <c r="AF186" s="18"/>
      <c r="AG186" s="18"/>
      <c r="AH186" s="18"/>
      <c r="AI186" s="18"/>
    </row>
    <row r="187" spans="1:35" ht="12.75" customHeight="1" x14ac:dyDescent="0.45">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c r="AA187" s="18"/>
      <c r="AB187" s="18"/>
      <c r="AC187" s="18"/>
      <c r="AD187" s="18"/>
      <c r="AE187" s="18"/>
      <c r="AF187" s="18"/>
      <c r="AG187" s="18"/>
      <c r="AH187" s="18"/>
      <c r="AI187" s="18"/>
    </row>
    <row r="188" spans="1:35" ht="12.75" customHeight="1" x14ac:dyDescent="0.45">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c r="AA188" s="18"/>
      <c r="AB188" s="18"/>
      <c r="AC188" s="18"/>
      <c r="AD188" s="18"/>
      <c r="AE188" s="18"/>
      <c r="AF188" s="18"/>
      <c r="AG188" s="18"/>
      <c r="AH188" s="18"/>
      <c r="AI188" s="18"/>
    </row>
    <row r="189" spans="1:35" ht="12.75" customHeight="1" x14ac:dyDescent="0.45">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c r="AA189" s="18"/>
      <c r="AB189" s="18"/>
      <c r="AC189" s="18"/>
      <c r="AD189" s="18"/>
      <c r="AE189" s="18"/>
      <c r="AF189" s="18"/>
      <c r="AG189" s="18"/>
      <c r="AH189" s="18"/>
      <c r="AI189" s="18"/>
    </row>
    <row r="190" spans="1:35" ht="12.75" customHeight="1" x14ac:dyDescent="0.45">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c r="AA190" s="18"/>
      <c r="AB190" s="18"/>
      <c r="AC190" s="18"/>
      <c r="AD190" s="18"/>
      <c r="AE190" s="18"/>
      <c r="AF190" s="18"/>
      <c r="AG190" s="18"/>
      <c r="AH190" s="18"/>
      <c r="AI190" s="18"/>
    </row>
    <row r="191" spans="1:35" ht="12.75" customHeight="1" x14ac:dyDescent="0.45">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c r="AA191" s="18"/>
      <c r="AB191" s="18"/>
      <c r="AC191" s="18"/>
      <c r="AD191" s="18"/>
      <c r="AE191" s="18"/>
      <c r="AF191" s="18"/>
      <c r="AG191" s="18"/>
      <c r="AH191" s="18"/>
      <c r="AI191" s="18"/>
    </row>
    <row r="192" spans="1:35" ht="12.75" customHeight="1" x14ac:dyDescent="0.45">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c r="AA192" s="18"/>
      <c r="AB192" s="18"/>
      <c r="AC192" s="18"/>
      <c r="AD192" s="18"/>
      <c r="AE192" s="18"/>
      <c r="AF192" s="18"/>
      <c r="AG192" s="18"/>
      <c r="AH192" s="18"/>
      <c r="AI192" s="18"/>
    </row>
    <row r="193" spans="1:35" ht="12.75" customHeight="1" x14ac:dyDescent="0.45">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c r="AA193" s="18"/>
      <c r="AB193" s="18"/>
      <c r="AC193" s="18"/>
      <c r="AD193" s="18"/>
      <c r="AE193" s="18"/>
      <c r="AF193" s="18"/>
      <c r="AG193" s="18"/>
      <c r="AH193" s="18"/>
      <c r="AI193" s="18"/>
    </row>
    <row r="194" spans="1:35" ht="12.75" customHeight="1" x14ac:dyDescent="0.45">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c r="AA194" s="18"/>
      <c r="AB194" s="18"/>
      <c r="AC194" s="18"/>
      <c r="AD194" s="18"/>
      <c r="AE194" s="18"/>
      <c r="AF194" s="18"/>
      <c r="AG194" s="18"/>
      <c r="AH194" s="18"/>
      <c r="AI194" s="18"/>
    </row>
    <row r="195" spans="1:35" ht="12.75" customHeight="1" x14ac:dyDescent="0.45">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c r="AA195" s="18"/>
      <c r="AB195" s="18"/>
      <c r="AC195" s="18"/>
      <c r="AD195" s="18"/>
      <c r="AE195" s="18"/>
      <c r="AF195" s="18"/>
      <c r="AG195" s="18"/>
      <c r="AH195" s="18"/>
      <c r="AI195" s="18"/>
    </row>
    <row r="196" spans="1:35" ht="12.75" customHeight="1" x14ac:dyDescent="0.45">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c r="AA196" s="18"/>
      <c r="AB196" s="18"/>
      <c r="AC196" s="18"/>
      <c r="AD196" s="18"/>
      <c r="AE196" s="18"/>
      <c r="AF196" s="18"/>
      <c r="AG196" s="18"/>
      <c r="AH196" s="18"/>
      <c r="AI196" s="18"/>
    </row>
    <row r="197" spans="1:35" ht="12.75" customHeight="1" x14ac:dyDescent="0.45">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c r="AA197" s="18"/>
      <c r="AB197" s="18"/>
      <c r="AC197" s="18"/>
      <c r="AD197" s="18"/>
      <c r="AE197" s="18"/>
      <c r="AF197" s="18"/>
      <c r="AG197" s="18"/>
      <c r="AH197" s="18"/>
      <c r="AI197" s="18"/>
    </row>
    <row r="198" spans="1:35" ht="12.75" customHeight="1" x14ac:dyDescent="0.45">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c r="AA198" s="18"/>
      <c r="AB198" s="18"/>
      <c r="AC198" s="18"/>
      <c r="AD198" s="18"/>
      <c r="AE198" s="18"/>
      <c r="AF198" s="18"/>
      <c r="AG198" s="18"/>
      <c r="AH198" s="18"/>
      <c r="AI198" s="18"/>
    </row>
    <row r="199" spans="1:35" ht="12.75" customHeight="1" x14ac:dyDescent="0.45">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c r="AA199" s="18"/>
      <c r="AB199" s="18"/>
      <c r="AC199" s="18"/>
      <c r="AD199" s="18"/>
      <c r="AE199" s="18"/>
      <c r="AF199" s="18"/>
      <c r="AG199" s="18"/>
      <c r="AH199" s="18"/>
      <c r="AI199" s="18"/>
    </row>
    <row r="200" spans="1:35" ht="12.75" customHeight="1" x14ac:dyDescent="0.45">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c r="AA200" s="18"/>
      <c r="AB200" s="18"/>
      <c r="AC200" s="18"/>
      <c r="AD200" s="18"/>
      <c r="AE200" s="18"/>
      <c r="AF200" s="18"/>
      <c r="AG200" s="18"/>
      <c r="AH200" s="18"/>
      <c r="AI200" s="18"/>
    </row>
    <row r="201" spans="1:35" ht="12.75" customHeight="1" x14ac:dyDescent="0.45">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c r="AA201" s="18"/>
      <c r="AB201" s="18"/>
      <c r="AC201" s="18"/>
      <c r="AD201" s="18"/>
      <c r="AE201" s="18"/>
      <c r="AF201" s="18"/>
      <c r="AG201" s="18"/>
      <c r="AH201" s="18"/>
      <c r="AI201" s="18"/>
    </row>
    <row r="202" spans="1:35" ht="12.75" customHeight="1" x14ac:dyDescent="0.45">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c r="AA202" s="18"/>
      <c r="AB202" s="18"/>
      <c r="AC202" s="18"/>
      <c r="AD202" s="18"/>
      <c r="AE202" s="18"/>
      <c r="AF202" s="18"/>
      <c r="AG202" s="18"/>
      <c r="AH202" s="18"/>
      <c r="AI202" s="18"/>
    </row>
    <row r="203" spans="1:35" ht="12.75" customHeight="1" x14ac:dyDescent="0.45">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c r="AA203" s="18"/>
      <c r="AB203" s="18"/>
      <c r="AC203" s="18"/>
      <c r="AD203" s="18"/>
      <c r="AE203" s="18"/>
      <c r="AF203" s="18"/>
      <c r="AG203" s="18"/>
      <c r="AH203" s="18"/>
      <c r="AI203" s="18"/>
    </row>
    <row r="204" spans="1:35" ht="12.75" customHeight="1" x14ac:dyDescent="0.45">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c r="AA204" s="18"/>
      <c r="AB204" s="18"/>
      <c r="AC204" s="18"/>
      <c r="AD204" s="18"/>
      <c r="AE204" s="18"/>
      <c r="AF204" s="18"/>
      <c r="AG204" s="18"/>
      <c r="AH204" s="18"/>
      <c r="AI204" s="18"/>
    </row>
    <row r="205" spans="1:35" ht="12.75" customHeight="1" x14ac:dyDescent="0.45">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c r="AA205" s="18"/>
      <c r="AB205" s="18"/>
      <c r="AC205" s="18"/>
      <c r="AD205" s="18"/>
      <c r="AE205" s="18"/>
      <c r="AF205" s="18"/>
      <c r="AG205" s="18"/>
      <c r="AH205" s="18"/>
      <c r="AI205" s="18"/>
    </row>
    <row r="206" spans="1:35" ht="12.75" customHeight="1" x14ac:dyDescent="0.45">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c r="AA206" s="18"/>
      <c r="AB206" s="18"/>
      <c r="AC206" s="18"/>
      <c r="AD206" s="18"/>
      <c r="AE206" s="18"/>
      <c r="AF206" s="18"/>
      <c r="AG206" s="18"/>
      <c r="AH206" s="18"/>
      <c r="AI206" s="18"/>
    </row>
    <row r="207" spans="1:35" ht="12.75" customHeight="1" x14ac:dyDescent="0.45">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c r="AA207" s="18"/>
      <c r="AB207" s="18"/>
      <c r="AC207" s="18"/>
      <c r="AD207" s="18"/>
      <c r="AE207" s="18"/>
      <c r="AF207" s="18"/>
      <c r="AG207" s="18"/>
      <c r="AH207" s="18"/>
      <c r="AI207" s="18"/>
    </row>
    <row r="208" spans="1:35" ht="12.75" customHeight="1" x14ac:dyDescent="0.45">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c r="AA208" s="18"/>
      <c r="AB208" s="18"/>
      <c r="AC208" s="18"/>
      <c r="AD208" s="18"/>
      <c r="AE208" s="18"/>
      <c r="AF208" s="18"/>
      <c r="AG208" s="18"/>
      <c r="AH208" s="18"/>
      <c r="AI208" s="18"/>
    </row>
    <row r="209" spans="1:35" ht="12.75" customHeight="1" x14ac:dyDescent="0.45">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c r="AA209" s="18"/>
      <c r="AB209" s="18"/>
      <c r="AC209" s="18"/>
      <c r="AD209" s="18"/>
      <c r="AE209" s="18"/>
      <c r="AF209" s="18"/>
      <c r="AG209" s="18"/>
      <c r="AH209" s="18"/>
      <c r="AI209" s="18"/>
    </row>
    <row r="210" spans="1:35" ht="12.75" customHeight="1" x14ac:dyDescent="0.45">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c r="AA210" s="18"/>
      <c r="AB210" s="18"/>
      <c r="AC210" s="18"/>
      <c r="AD210" s="18"/>
      <c r="AE210" s="18"/>
      <c r="AF210" s="18"/>
      <c r="AG210" s="18"/>
      <c r="AH210" s="18"/>
      <c r="AI210" s="18"/>
    </row>
    <row r="211" spans="1:35" ht="12.75" customHeight="1" x14ac:dyDescent="0.45">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c r="AA211" s="18"/>
      <c r="AB211" s="18"/>
      <c r="AC211" s="18"/>
      <c r="AD211" s="18"/>
      <c r="AE211" s="18"/>
      <c r="AF211" s="18"/>
      <c r="AG211" s="18"/>
      <c r="AH211" s="18"/>
      <c r="AI211" s="18"/>
    </row>
    <row r="212" spans="1:35" ht="12.75" customHeight="1" x14ac:dyDescent="0.45">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c r="AA212" s="18"/>
      <c r="AB212" s="18"/>
      <c r="AC212" s="18"/>
      <c r="AD212" s="18"/>
      <c r="AE212" s="18"/>
      <c r="AF212" s="18"/>
      <c r="AG212" s="18"/>
      <c r="AH212" s="18"/>
      <c r="AI212" s="18"/>
    </row>
    <row r="213" spans="1:35" ht="12.75" customHeight="1" x14ac:dyDescent="0.45">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c r="AA213" s="18"/>
      <c r="AB213" s="18"/>
      <c r="AC213" s="18"/>
      <c r="AD213" s="18"/>
      <c r="AE213" s="18"/>
      <c r="AF213" s="18"/>
      <c r="AG213" s="18"/>
      <c r="AH213" s="18"/>
      <c r="AI213" s="18"/>
    </row>
    <row r="214" spans="1:35" ht="12.75" customHeight="1" x14ac:dyDescent="0.45">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c r="AA214" s="18"/>
      <c r="AB214" s="18"/>
      <c r="AC214" s="18"/>
      <c r="AD214" s="18"/>
      <c r="AE214" s="18"/>
      <c r="AF214" s="18"/>
      <c r="AG214" s="18"/>
      <c r="AH214" s="18"/>
      <c r="AI214" s="18"/>
    </row>
    <row r="215" spans="1:35" ht="12.75" customHeight="1" x14ac:dyDescent="0.45">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c r="AA215" s="18"/>
      <c r="AB215" s="18"/>
      <c r="AC215" s="18"/>
      <c r="AD215" s="18"/>
      <c r="AE215" s="18"/>
      <c r="AF215" s="18"/>
      <c r="AG215" s="18"/>
      <c r="AH215" s="18"/>
      <c r="AI215" s="18"/>
    </row>
    <row r="216" spans="1:35" ht="12.75" customHeight="1" x14ac:dyDescent="0.45">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c r="AA216" s="18"/>
      <c r="AB216" s="18"/>
      <c r="AC216" s="18"/>
      <c r="AD216" s="18"/>
      <c r="AE216" s="18"/>
      <c r="AF216" s="18"/>
      <c r="AG216" s="18"/>
      <c r="AH216" s="18"/>
      <c r="AI216" s="18"/>
    </row>
    <row r="217" spans="1:35" ht="12.75" customHeight="1" x14ac:dyDescent="0.45">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c r="AA217" s="18"/>
      <c r="AB217" s="18"/>
      <c r="AC217" s="18"/>
      <c r="AD217" s="18"/>
      <c r="AE217" s="18"/>
      <c r="AF217" s="18"/>
      <c r="AG217" s="18"/>
      <c r="AH217" s="18"/>
      <c r="AI217" s="18"/>
    </row>
    <row r="218" spans="1:35" ht="12.75" customHeight="1" x14ac:dyDescent="0.45">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c r="AA218" s="18"/>
      <c r="AB218" s="18"/>
      <c r="AC218" s="18"/>
      <c r="AD218" s="18"/>
      <c r="AE218" s="18"/>
      <c r="AF218" s="18"/>
      <c r="AG218" s="18"/>
      <c r="AH218" s="18"/>
      <c r="AI218" s="18"/>
    </row>
    <row r="219" spans="1:35" ht="12.75" customHeight="1" x14ac:dyDescent="0.45">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c r="AA219" s="18"/>
      <c r="AB219" s="18"/>
      <c r="AC219" s="18"/>
      <c r="AD219" s="18"/>
      <c r="AE219" s="18"/>
      <c r="AF219" s="18"/>
      <c r="AG219" s="18"/>
      <c r="AH219" s="18"/>
      <c r="AI219" s="18"/>
    </row>
    <row r="220" spans="1:35" ht="12.75" customHeight="1" x14ac:dyDescent="0.45">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c r="AA220" s="18"/>
      <c r="AB220" s="18"/>
      <c r="AC220" s="18"/>
      <c r="AD220" s="18"/>
      <c r="AE220" s="18"/>
      <c r="AF220" s="18"/>
      <c r="AG220" s="18"/>
      <c r="AH220" s="18"/>
      <c r="AI220" s="18"/>
    </row>
    <row r="221" spans="1:35" ht="12.75" customHeight="1" x14ac:dyDescent="0.45">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c r="AA221" s="18"/>
      <c r="AB221" s="18"/>
      <c r="AC221" s="18"/>
      <c r="AD221" s="18"/>
      <c r="AE221" s="18"/>
      <c r="AF221" s="18"/>
      <c r="AG221" s="18"/>
      <c r="AH221" s="18"/>
      <c r="AI221" s="18"/>
    </row>
    <row r="222" spans="1:35" ht="12.75" customHeight="1" x14ac:dyDescent="0.45">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c r="AA222" s="18"/>
      <c r="AB222" s="18"/>
      <c r="AC222" s="18"/>
      <c r="AD222" s="18"/>
      <c r="AE222" s="18"/>
      <c r="AF222" s="18"/>
      <c r="AG222" s="18"/>
      <c r="AH222" s="18"/>
      <c r="AI222" s="18"/>
    </row>
    <row r="223" spans="1:35" ht="12.75" customHeight="1" x14ac:dyDescent="0.45">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c r="AA223" s="18"/>
      <c r="AB223" s="18"/>
      <c r="AC223" s="18"/>
      <c r="AD223" s="18"/>
      <c r="AE223" s="18"/>
      <c r="AF223" s="18"/>
      <c r="AG223" s="18"/>
      <c r="AH223" s="18"/>
      <c r="AI223" s="18"/>
    </row>
    <row r="224" spans="1:35" ht="12.75" customHeight="1" x14ac:dyDescent="0.45">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c r="AA224" s="18"/>
      <c r="AB224" s="18"/>
      <c r="AC224" s="18"/>
      <c r="AD224" s="18"/>
      <c r="AE224" s="18"/>
      <c r="AF224" s="18"/>
      <c r="AG224" s="18"/>
      <c r="AH224" s="18"/>
      <c r="AI224" s="18"/>
    </row>
    <row r="225" spans="1:35" ht="12.75" customHeight="1" x14ac:dyDescent="0.45">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c r="AA225" s="18"/>
      <c r="AB225" s="18"/>
      <c r="AC225" s="18"/>
      <c r="AD225" s="18"/>
      <c r="AE225" s="18"/>
      <c r="AF225" s="18"/>
      <c r="AG225" s="18"/>
      <c r="AH225" s="18"/>
      <c r="AI225" s="18"/>
    </row>
    <row r="226" spans="1:35" ht="12.75" customHeight="1" x14ac:dyDescent="0.45">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c r="AA226" s="18"/>
      <c r="AB226" s="18"/>
      <c r="AC226" s="18"/>
      <c r="AD226" s="18"/>
      <c r="AE226" s="18"/>
      <c r="AF226" s="18"/>
      <c r="AG226" s="18"/>
      <c r="AH226" s="18"/>
      <c r="AI226" s="18"/>
    </row>
    <row r="227" spans="1:35" ht="12.75" customHeight="1" x14ac:dyDescent="0.45">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c r="AA227" s="18"/>
      <c r="AB227" s="18"/>
      <c r="AC227" s="18"/>
      <c r="AD227" s="18"/>
      <c r="AE227" s="18"/>
      <c r="AF227" s="18"/>
      <c r="AG227" s="18"/>
      <c r="AH227" s="18"/>
      <c r="AI227" s="18"/>
    </row>
    <row r="228" spans="1:35" ht="12.75" customHeight="1" x14ac:dyDescent="0.45">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c r="AA228" s="18"/>
      <c r="AB228" s="18"/>
      <c r="AC228" s="18"/>
      <c r="AD228" s="18"/>
      <c r="AE228" s="18"/>
      <c r="AF228" s="18"/>
      <c r="AG228" s="18"/>
      <c r="AH228" s="18"/>
      <c r="AI228" s="18"/>
    </row>
    <row r="229" spans="1:35" ht="12.75" customHeight="1" x14ac:dyDescent="0.45">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c r="AA229" s="18"/>
      <c r="AB229" s="18"/>
      <c r="AC229" s="18"/>
      <c r="AD229" s="18"/>
      <c r="AE229" s="18"/>
      <c r="AF229" s="18"/>
      <c r="AG229" s="18"/>
      <c r="AH229" s="18"/>
      <c r="AI229" s="18"/>
    </row>
    <row r="230" spans="1:35" ht="12.75" customHeight="1" x14ac:dyDescent="0.45">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c r="AA230" s="18"/>
      <c r="AB230" s="18"/>
      <c r="AC230" s="18"/>
      <c r="AD230" s="18"/>
      <c r="AE230" s="18"/>
      <c r="AF230" s="18"/>
      <c r="AG230" s="18"/>
      <c r="AH230" s="18"/>
      <c r="AI230" s="18"/>
    </row>
    <row r="231" spans="1:35" ht="12.75" customHeight="1" x14ac:dyDescent="0.45">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c r="AA231" s="18"/>
      <c r="AB231" s="18"/>
      <c r="AC231" s="18"/>
      <c r="AD231" s="18"/>
      <c r="AE231" s="18"/>
      <c r="AF231" s="18"/>
      <c r="AG231" s="18"/>
      <c r="AH231" s="18"/>
      <c r="AI231" s="18"/>
    </row>
    <row r="232" spans="1:35" ht="12.75" customHeight="1" x14ac:dyDescent="0.45">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c r="AA232" s="18"/>
      <c r="AB232" s="18"/>
      <c r="AC232" s="18"/>
      <c r="AD232" s="18"/>
      <c r="AE232" s="18"/>
      <c r="AF232" s="18"/>
      <c r="AG232" s="18"/>
      <c r="AH232" s="18"/>
      <c r="AI232" s="18"/>
    </row>
    <row r="233" spans="1:35" ht="12.75" customHeight="1" x14ac:dyDescent="0.45">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c r="AA233" s="18"/>
      <c r="AB233" s="18"/>
      <c r="AC233" s="18"/>
      <c r="AD233" s="18"/>
      <c r="AE233" s="18"/>
      <c r="AF233" s="18"/>
      <c r="AG233" s="18"/>
      <c r="AH233" s="18"/>
      <c r="AI233" s="18"/>
    </row>
    <row r="234" spans="1:35" ht="12.75" customHeight="1" x14ac:dyDescent="0.45">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c r="AA234" s="18"/>
      <c r="AB234" s="18"/>
      <c r="AC234" s="18"/>
      <c r="AD234" s="18"/>
      <c r="AE234" s="18"/>
      <c r="AF234" s="18"/>
      <c r="AG234" s="18"/>
      <c r="AH234" s="18"/>
      <c r="AI234" s="18"/>
    </row>
    <row r="235" spans="1:35" ht="12.75" customHeight="1" x14ac:dyDescent="0.45">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c r="AA235" s="18"/>
      <c r="AB235" s="18"/>
      <c r="AC235" s="18"/>
      <c r="AD235" s="18"/>
      <c r="AE235" s="18"/>
      <c r="AF235" s="18"/>
      <c r="AG235" s="18"/>
      <c r="AH235" s="18"/>
      <c r="AI235" s="18"/>
    </row>
    <row r="236" spans="1:35" ht="12.75" customHeight="1" x14ac:dyDescent="0.45">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c r="AA236" s="18"/>
      <c r="AB236" s="18"/>
      <c r="AC236" s="18"/>
      <c r="AD236" s="18"/>
      <c r="AE236" s="18"/>
      <c r="AF236" s="18"/>
      <c r="AG236" s="18"/>
      <c r="AH236" s="18"/>
      <c r="AI236" s="18"/>
    </row>
    <row r="237" spans="1:35" ht="12.75" customHeight="1" x14ac:dyDescent="0.45">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c r="AA237" s="18"/>
      <c r="AB237" s="18"/>
      <c r="AC237" s="18"/>
      <c r="AD237" s="18"/>
      <c r="AE237" s="18"/>
      <c r="AF237" s="18"/>
      <c r="AG237" s="18"/>
      <c r="AH237" s="18"/>
      <c r="AI237" s="18"/>
    </row>
    <row r="238" spans="1:35" ht="12.75" customHeight="1" x14ac:dyDescent="0.45">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c r="AA238" s="18"/>
      <c r="AB238" s="18"/>
      <c r="AC238" s="18"/>
      <c r="AD238" s="18"/>
      <c r="AE238" s="18"/>
      <c r="AF238" s="18"/>
      <c r="AG238" s="18"/>
      <c r="AH238" s="18"/>
      <c r="AI238" s="18"/>
    </row>
    <row r="239" spans="1:35" ht="12.75" customHeight="1" x14ac:dyDescent="0.45">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c r="AA239" s="18"/>
      <c r="AB239" s="18"/>
      <c r="AC239" s="18"/>
      <c r="AD239" s="18"/>
      <c r="AE239" s="18"/>
      <c r="AF239" s="18"/>
      <c r="AG239" s="18"/>
      <c r="AH239" s="18"/>
      <c r="AI239" s="18"/>
    </row>
    <row r="240" spans="1:35" ht="12.75" customHeight="1" x14ac:dyDescent="0.45">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c r="AA240" s="18"/>
      <c r="AB240" s="18"/>
      <c r="AC240" s="18"/>
      <c r="AD240" s="18"/>
      <c r="AE240" s="18"/>
      <c r="AF240" s="18"/>
      <c r="AG240" s="18"/>
      <c r="AH240" s="18"/>
      <c r="AI240" s="18"/>
    </row>
    <row r="241" spans="1:35" ht="12.75" customHeight="1" x14ac:dyDescent="0.45">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c r="AA241" s="18"/>
      <c r="AB241" s="18"/>
      <c r="AC241" s="18"/>
      <c r="AD241" s="18"/>
      <c r="AE241" s="18"/>
      <c r="AF241" s="18"/>
      <c r="AG241" s="18"/>
      <c r="AH241" s="18"/>
      <c r="AI241" s="18"/>
    </row>
    <row r="242" spans="1:35" ht="12.75" customHeight="1" x14ac:dyDescent="0.45">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c r="AA242" s="18"/>
      <c r="AB242" s="18"/>
      <c r="AC242" s="18"/>
      <c r="AD242" s="18"/>
      <c r="AE242" s="18"/>
      <c r="AF242" s="18"/>
      <c r="AG242" s="18"/>
      <c r="AH242" s="18"/>
      <c r="AI242" s="18"/>
    </row>
    <row r="243" spans="1:35" ht="12.75" customHeight="1" x14ac:dyDescent="0.45">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c r="AA243" s="18"/>
      <c r="AB243" s="18"/>
      <c r="AC243" s="18"/>
      <c r="AD243" s="18"/>
      <c r="AE243" s="18"/>
      <c r="AF243" s="18"/>
      <c r="AG243" s="18"/>
      <c r="AH243" s="18"/>
      <c r="AI243" s="18"/>
    </row>
    <row r="244" spans="1:35" ht="12.75" customHeight="1" x14ac:dyDescent="0.45">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c r="AA244" s="18"/>
      <c r="AB244" s="18"/>
      <c r="AC244" s="18"/>
      <c r="AD244" s="18"/>
      <c r="AE244" s="18"/>
      <c r="AF244" s="18"/>
      <c r="AG244" s="18"/>
      <c r="AH244" s="18"/>
      <c r="AI244" s="18"/>
    </row>
    <row r="245" spans="1:35" ht="12.75" customHeight="1" x14ac:dyDescent="0.45">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c r="AA245" s="18"/>
      <c r="AB245" s="18"/>
      <c r="AC245" s="18"/>
      <c r="AD245" s="18"/>
      <c r="AE245" s="18"/>
      <c r="AF245" s="18"/>
      <c r="AG245" s="18"/>
      <c r="AH245" s="18"/>
      <c r="AI245" s="18"/>
    </row>
    <row r="246" spans="1:35" ht="12.75" customHeight="1" x14ac:dyDescent="0.45">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c r="AA246" s="18"/>
      <c r="AB246" s="18"/>
      <c r="AC246" s="18"/>
      <c r="AD246" s="18"/>
      <c r="AE246" s="18"/>
      <c r="AF246" s="18"/>
      <c r="AG246" s="18"/>
      <c r="AH246" s="18"/>
      <c r="AI246" s="18"/>
    </row>
    <row r="247" spans="1:35" ht="12.75" customHeight="1" x14ac:dyDescent="0.45">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c r="AA247" s="18"/>
      <c r="AB247" s="18"/>
      <c r="AC247" s="18"/>
      <c r="AD247" s="18"/>
      <c r="AE247" s="18"/>
      <c r="AF247" s="18"/>
      <c r="AG247" s="18"/>
      <c r="AH247" s="18"/>
      <c r="AI247" s="18"/>
    </row>
    <row r="248" spans="1:35" ht="12.75" customHeight="1" x14ac:dyDescent="0.45">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c r="AA248" s="18"/>
      <c r="AB248" s="18"/>
      <c r="AC248" s="18"/>
      <c r="AD248" s="18"/>
      <c r="AE248" s="18"/>
      <c r="AF248" s="18"/>
      <c r="AG248" s="18"/>
      <c r="AH248" s="18"/>
      <c r="AI248" s="18"/>
    </row>
    <row r="249" spans="1:35" ht="12.75" customHeight="1" x14ac:dyDescent="0.45">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c r="AA249" s="18"/>
      <c r="AB249" s="18"/>
      <c r="AC249" s="18"/>
      <c r="AD249" s="18"/>
      <c r="AE249" s="18"/>
      <c r="AF249" s="18"/>
      <c r="AG249" s="18"/>
      <c r="AH249" s="18"/>
      <c r="AI249" s="18"/>
    </row>
    <row r="250" spans="1:35" ht="12.75" customHeight="1" x14ac:dyDescent="0.45">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c r="AA250" s="18"/>
      <c r="AB250" s="18"/>
      <c r="AC250" s="18"/>
      <c r="AD250" s="18"/>
      <c r="AE250" s="18"/>
      <c r="AF250" s="18"/>
      <c r="AG250" s="18"/>
      <c r="AH250" s="18"/>
      <c r="AI250" s="18"/>
    </row>
    <row r="251" spans="1:35" ht="12.75" customHeight="1" x14ac:dyDescent="0.45">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c r="AA251" s="18"/>
      <c r="AB251" s="18"/>
      <c r="AC251" s="18"/>
      <c r="AD251" s="18"/>
      <c r="AE251" s="18"/>
      <c r="AF251" s="18"/>
      <c r="AG251" s="18"/>
      <c r="AH251" s="18"/>
      <c r="AI251" s="18"/>
    </row>
    <row r="252" spans="1:35" ht="12.75" customHeight="1" x14ac:dyDescent="0.45">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c r="AA252" s="18"/>
      <c r="AB252" s="18"/>
      <c r="AC252" s="18"/>
      <c r="AD252" s="18"/>
      <c r="AE252" s="18"/>
      <c r="AF252" s="18"/>
      <c r="AG252" s="18"/>
      <c r="AH252" s="18"/>
      <c r="AI252" s="18"/>
    </row>
    <row r="253" spans="1:35" ht="12.75" customHeight="1" x14ac:dyDescent="0.45">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c r="AA253" s="18"/>
      <c r="AB253" s="18"/>
      <c r="AC253" s="18"/>
      <c r="AD253" s="18"/>
      <c r="AE253" s="18"/>
      <c r="AF253" s="18"/>
      <c r="AG253" s="18"/>
      <c r="AH253" s="18"/>
      <c r="AI253" s="18"/>
    </row>
    <row r="254" spans="1:35" ht="12.75" customHeight="1" x14ac:dyDescent="0.45">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c r="AA254" s="18"/>
      <c r="AB254" s="18"/>
      <c r="AC254" s="18"/>
      <c r="AD254" s="18"/>
      <c r="AE254" s="18"/>
      <c r="AF254" s="18"/>
      <c r="AG254" s="18"/>
      <c r="AH254" s="18"/>
      <c r="AI254" s="18"/>
    </row>
    <row r="255" spans="1:35" ht="12.75" customHeight="1" x14ac:dyDescent="0.45">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c r="AA255" s="18"/>
      <c r="AB255" s="18"/>
      <c r="AC255" s="18"/>
      <c r="AD255" s="18"/>
      <c r="AE255" s="18"/>
      <c r="AF255" s="18"/>
      <c r="AG255" s="18"/>
      <c r="AH255" s="18"/>
      <c r="AI255" s="18"/>
    </row>
    <row r="256" spans="1:35" ht="12.75" customHeight="1" x14ac:dyDescent="0.45">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c r="AA256" s="18"/>
      <c r="AB256" s="18"/>
      <c r="AC256" s="18"/>
      <c r="AD256" s="18"/>
      <c r="AE256" s="18"/>
      <c r="AF256" s="18"/>
      <c r="AG256" s="18"/>
      <c r="AH256" s="18"/>
      <c r="AI256" s="18"/>
    </row>
    <row r="257" spans="1:35" ht="12.75" customHeight="1" x14ac:dyDescent="0.45">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c r="AA257" s="18"/>
      <c r="AB257" s="18"/>
      <c r="AC257" s="18"/>
      <c r="AD257" s="18"/>
      <c r="AE257" s="18"/>
      <c r="AF257" s="18"/>
      <c r="AG257" s="18"/>
      <c r="AH257" s="18"/>
      <c r="AI257" s="18"/>
    </row>
    <row r="258" spans="1:35" ht="12.75" customHeight="1" x14ac:dyDescent="0.45">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c r="AA258" s="18"/>
      <c r="AB258" s="18"/>
      <c r="AC258" s="18"/>
      <c r="AD258" s="18"/>
      <c r="AE258" s="18"/>
      <c r="AF258" s="18"/>
      <c r="AG258" s="18"/>
      <c r="AH258" s="18"/>
      <c r="AI258" s="18"/>
    </row>
    <row r="259" spans="1:35" ht="12.75" customHeight="1" x14ac:dyDescent="0.45">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c r="AA259" s="18"/>
      <c r="AB259" s="18"/>
      <c r="AC259" s="18"/>
      <c r="AD259" s="18"/>
      <c r="AE259" s="18"/>
      <c r="AF259" s="18"/>
      <c r="AG259" s="18"/>
      <c r="AH259" s="18"/>
      <c r="AI259" s="18"/>
    </row>
    <row r="260" spans="1:35" ht="12.75" customHeight="1" x14ac:dyDescent="0.45">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c r="AA260" s="18"/>
      <c r="AB260" s="18"/>
      <c r="AC260" s="18"/>
      <c r="AD260" s="18"/>
      <c r="AE260" s="18"/>
      <c r="AF260" s="18"/>
      <c r="AG260" s="18"/>
      <c r="AH260" s="18"/>
      <c r="AI260" s="18"/>
    </row>
    <row r="261" spans="1:35" ht="12.75" customHeight="1" x14ac:dyDescent="0.45">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c r="AA261" s="18"/>
      <c r="AB261" s="18"/>
      <c r="AC261" s="18"/>
      <c r="AD261" s="18"/>
      <c r="AE261" s="18"/>
      <c r="AF261" s="18"/>
      <c r="AG261" s="18"/>
      <c r="AH261" s="18"/>
      <c r="AI261" s="18"/>
    </row>
    <row r="262" spans="1:35" ht="12.75" customHeight="1" x14ac:dyDescent="0.45">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c r="AA262" s="18"/>
      <c r="AB262" s="18"/>
      <c r="AC262" s="18"/>
      <c r="AD262" s="18"/>
      <c r="AE262" s="18"/>
      <c r="AF262" s="18"/>
      <c r="AG262" s="18"/>
      <c r="AH262" s="18"/>
      <c r="AI262" s="18"/>
    </row>
    <row r="263" spans="1:35" ht="12.75" customHeight="1" x14ac:dyDescent="0.45">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c r="AA263" s="18"/>
      <c r="AB263" s="18"/>
      <c r="AC263" s="18"/>
      <c r="AD263" s="18"/>
      <c r="AE263" s="18"/>
      <c r="AF263" s="18"/>
      <c r="AG263" s="18"/>
      <c r="AH263" s="18"/>
      <c r="AI263" s="18"/>
    </row>
    <row r="264" spans="1:35" ht="12.75" customHeight="1" x14ac:dyDescent="0.45">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c r="AA264" s="18"/>
      <c r="AB264" s="18"/>
      <c r="AC264" s="18"/>
      <c r="AD264" s="18"/>
      <c r="AE264" s="18"/>
      <c r="AF264" s="18"/>
      <c r="AG264" s="18"/>
      <c r="AH264" s="18"/>
      <c r="AI264" s="18"/>
    </row>
    <row r="265" spans="1:35" ht="12.75" customHeight="1" x14ac:dyDescent="0.45">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c r="AA265" s="18"/>
      <c r="AB265" s="18"/>
      <c r="AC265" s="18"/>
      <c r="AD265" s="18"/>
      <c r="AE265" s="18"/>
      <c r="AF265" s="18"/>
      <c r="AG265" s="18"/>
      <c r="AH265" s="18"/>
      <c r="AI265" s="18"/>
    </row>
    <row r="266" spans="1:35" ht="12.75" customHeight="1" x14ac:dyDescent="0.45">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c r="AA266" s="18"/>
      <c r="AB266" s="18"/>
      <c r="AC266" s="18"/>
      <c r="AD266" s="18"/>
      <c r="AE266" s="18"/>
      <c r="AF266" s="18"/>
      <c r="AG266" s="18"/>
      <c r="AH266" s="18"/>
      <c r="AI266" s="18"/>
    </row>
    <row r="267" spans="1:35" ht="12.75" customHeight="1" x14ac:dyDescent="0.45">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c r="AA267" s="18"/>
      <c r="AB267" s="18"/>
      <c r="AC267" s="18"/>
      <c r="AD267" s="18"/>
      <c r="AE267" s="18"/>
      <c r="AF267" s="18"/>
      <c r="AG267" s="18"/>
      <c r="AH267" s="18"/>
      <c r="AI267" s="18"/>
    </row>
    <row r="268" spans="1:35" ht="12.75" customHeight="1" x14ac:dyDescent="0.45">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c r="AA268" s="18"/>
      <c r="AB268" s="18"/>
      <c r="AC268" s="18"/>
      <c r="AD268" s="18"/>
      <c r="AE268" s="18"/>
      <c r="AF268" s="18"/>
      <c r="AG268" s="18"/>
      <c r="AH268" s="18"/>
      <c r="AI268" s="18"/>
    </row>
    <row r="269" spans="1:35" ht="12.75" customHeight="1" x14ac:dyDescent="0.45">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c r="AA269" s="18"/>
      <c r="AB269" s="18"/>
      <c r="AC269" s="18"/>
      <c r="AD269" s="18"/>
      <c r="AE269" s="18"/>
      <c r="AF269" s="18"/>
      <c r="AG269" s="18"/>
      <c r="AH269" s="18"/>
      <c r="AI269" s="18"/>
    </row>
    <row r="270" spans="1:35" ht="12.75" customHeight="1" x14ac:dyDescent="0.45">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c r="AA270" s="18"/>
      <c r="AB270" s="18"/>
      <c r="AC270" s="18"/>
      <c r="AD270" s="18"/>
      <c r="AE270" s="18"/>
      <c r="AF270" s="18"/>
      <c r="AG270" s="18"/>
      <c r="AH270" s="18"/>
      <c r="AI270" s="18"/>
    </row>
    <row r="271" spans="1:35" ht="12.75" customHeight="1" x14ac:dyDescent="0.45">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c r="AA271" s="18"/>
      <c r="AB271" s="18"/>
      <c r="AC271" s="18"/>
      <c r="AD271" s="18"/>
      <c r="AE271" s="18"/>
      <c r="AF271" s="18"/>
      <c r="AG271" s="18"/>
      <c r="AH271" s="18"/>
      <c r="AI271" s="18"/>
    </row>
    <row r="272" spans="1:35" ht="12.75" customHeight="1" x14ac:dyDescent="0.45">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c r="AA272" s="18"/>
      <c r="AB272" s="18"/>
      <c r="AC272" s="18"/>
      <c r="AD272" s="18"/>
      <c r="AE272" s="18"/>
      <c r="AF272" s="18"/>
      <c r="AG272" s="18"/>
      <c r="AH272" s="18"/>
      <c r="AI272" s="18"/>
    </row>
    <row r="273" spans="1:35" ht="12.75" customHeight="1" x14ac:dyDescent="0.45">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c r="AA273" s="18"/>
      <c r="AB273" s="18"/>
      <c r="AC273" s="18"/>
      <c r="AD273" s="18"/>
      <c r="AE273" s="18"/>
      <c r="AF273" s="18"/>
      <c r="AG273" s="18"/>
      <c r="AH273" s="18"/>
      <c r="AI273" s="18"/>
    </row>
    <row r="274" spans="1:35" ht="12.75" customHeight="1" x14ac:dyDescent="0.45">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c r="AA274" s="18"/>
      <c r="AB274" s="18"/>
      <c r="AC274" s="18"/>
      <c r="AD274" s="18"/>
      <c r="AE274" s="18"/>
      <c r="AF274" s="18"/>
      <c r="AG274" s="18"/>
      <c r="AH274" s="18"/>
      <c r="AI274" s="18"/>
    </row>
    <row r="275" spans="1:35" ht="12.75" customHeight="1" x14ac:dyDescent="0.45">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c r="AA275" s="18"/>
      <c r="AB275" s="18"/>
      <c r="AC275" s="18"/>
      <c r="AD275" s="18"/>
      <c r="AE275" s="18"/>
      <c r="AF275" s="18"/>
      <c r="AG275" s="18"/>
      <c r="AH275" s="18"/>
      <c r="AI275" s="18"/>
    </row>
    <row r="276" spans="1:35" ht="12.75" customHeight="1" x14ac:dyDescent="0.45">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c r="AA276" s="18"/>
      <c r="AB276" s="18"/>
      <c r="AC276" s="18"/>
      <c r="AD276" s="18"/>
      <c r="AE276" s="18"/>
      <c r="AF276" s="18"/>
      <c r="AG276" s="18"/>
      <c r="AH276" s="18"/>
      <c r="AI276" s="18"/>
    </row>
    <row r="277" spans="1:35" ht="12.75" customHeight="1" x14ac:dyDescent="0.45">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c r="AA277" s="18"/>
      <c r="AB277" s="18"/>
      <c r="AC277" s="18"/>
      <c r="AD277" s="18"/>
      <c r="AE277" s="18"/>
      <c r="AF277" s="18"/>
      <c r="AG277" s="18"/>
      <c r="AH277" s="18"/>
      <c r="AI277" s="18"/>
    </row>
    <row r="278" spans="1:35" ht="12.75" customHeight="1" x14ac:dyDescent="0.45">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c r="AA278" s="18"/>
      <c r="AB278" s="18"/>
      <c r="AC278" s="18"/>
      <c r="AD278" s="18"/>
      <c r="AE278" s="18"/>
      <c r="AF278" s="18"/>
      <c r="AG278" s="18"/>
      <c r="AH278" s="18"/>
      <c r="AI278" s="18"/>
    </row>
    <row r="279" spans="1:35" ht="12.75" customHeight="1" x14ac:dyDescent="0.45">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c r="AA279" s="18"/>
      <c r="AB279" s="18"/>
      <c r="AC279" s="18"/>
      <c r="AD279" s="18"/>
      <c r="AE279" s="18"/>
      <c r="AF279" s="18"/>
      <c r="AG279" s="18"/>
      <c r="AH279" s="18"/>
      <c r="AI279" s="18"/>
    </row>
    <row r="280" spans="1:35" ht="12.75" customHeight="1" x14ac:dyDescent="0.45">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c r="AA280" s="18"/>
      <c r="AB280" s="18"/>
      <c r="AC280" s="18"/>
      <c r="AD280" s="18"/>
      <c r="AE280" s="18"/>
      <c r="AF280" s="18"/>
      <c r="AG280" s="18"/>
      <c r="AH280" s="18"/>
      <c r="AI280" s="18"/>
    </row>
    <row r="281" spans="1:35" ht="12.75" customHeight="1" x14ac:dyDescent="0.45">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c r="AA281" s="18"/>
      <c r="AB281" s="18"/>
      <c r="AC281" s="18"/>
      <c r="AD281" s="18"/>
      <c r="AE281" s="18"/>
      <c r="AF281" s="18"/>
      <c r="AG281" s="18"/>
      <c r="AH281" s="18"/>
      <c r="AI281" s="18"/>
    </row>
    <row r="282" spans="1:35" ht="12.75" customHeight="1" x14ac:dyDescent="0.45">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c r="AA282" s="18"/>
      <c r="AB282" s="18"/>
      <c r="AC282" s="18"/>
      <c r="AD282" s="18"/>
      <c r="AE282" s="18"/>
      <c r="AF282" s="18"/>
      <c r="AG282" s="18"/>
      <c r="AH282" s="18"/>
      <c r="AI282" s="18"/>
    </row>
    <row r="283" spans="1:35" ht="12.75" customHeight="1" x14ac:dyDescent="0.45">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c r="AA283" s="18"/>
      <c r="AB283" s="18"/>
      <c r="AC283" s="18"/>
      <c r="AD283" s="18"/>
      <c r="AE283" s="18"/>
      <c r="AF283" s="18"/>
      <c r="AG283" s="18"/>
      <c r="AH283" s="18"/>
      <c r="AI283" s="18"/>
    </row>
    <row r="284" spans="1:35" ht="12.75" customHeight="1" x14ac:dyDescent="0.45">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c r="AA284" s="18"/>
      <c r="AB284" s="18"/>
      <c r="AC284" s="18"/>
      <c r="AD284" s="18"/>
      <c r="AE284" s="18"/>
      <c r="AF284" s="18"/>
      <c r="AG284" s="18"/>
      <c r="AH284" s="18"/>
      <c r="AI284" s="18"/>
    </row>
    <row r="285" spans="1:35" ht="12.75" customHeight="1" x14ac:dyDescent="0.45">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c r="AA285" s="18"/>
      <c r="AB285" s="18"/>
      <c r="AC285" s="18"/>
      <c r="AD285" s="18"/>
      <c r="AE285" s="18"/>
      <c r="AF285" s="18"/>
      <c r="AG285" s="18"/>
      <c r="AH285" s="18"/>
      <c r="AI285" s="18"/>
    </row>
    <row r="286" spans="1:35" ht="12.75" customHeight="1" x14ac:dyDescent="0.45">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c r="AA286" s="18"/>
      <c r="AB286" s="18"/>
      <c r="AC286" s="18"/>
      <c r="AD286" s="18"/>
      <c r="AE286" s="18"/>
      <c r="AF286" s="18"/>
      <c r="AG286" s="18"/>
      <c r="AH286" s="18"/>
      <c r="AI286" s="18"/>
    </row>
    <row r="287" spans="1:35" ht="12.75" customHeight="1" x14ac:dyDescent="0.45">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c r="AA287" s="18"/>
      <c r="AB287" s="18"/>
      <c r="AC287" s="18"/>
      <c r="AD287" s="18"/>
      <c r="AE287" s="18"/>
      <c r="AF287" s="18"/>
      <c r="AG287" s="18"/>
      <c r="AH287" s="18"/>
      <c r="AI287" s="18"/>
    </row>
    <row r="288" spans="1:35" ht="12.75" customHeight="1" x14ac:dyDescent="0.45">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c r="AA288" s="18"/>
      <c r="AB288" s="18"/>
      <c r="AC288" s="18"/>
      <c r="AD288" s="18"/>
      <c r="AE288" s="18"/>
      <c r="AF288" s="18"/>
      <c r="AG288" s="18"/>
      <c r="AH288" s="18"/>
      <c r="AI288" s="18"/>
    </row>
    <row r="289" spans="1:35" ht="12.75" customHeight="1" x14ac:dyDescent="0.45">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c r="AA289" s="18"/>
      <c r="AB289" s="18"/>
      <c r="AC289" s="18"/>
      <c r="AD289" s="18"/>
      <c r="AE289" s="18"/>
      <c r="AF289" s="18"/>
      <c r="AG289" s="18"/>
      <c r="AH289" s="18"/>
      <c r="AI289" s="18"/>
    </row>
    <row r="290" spans="1:35" ht="12.75" customHeight="1" x14ac:dyDescent="0.45">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c r="AA290" s="18"/>
      <c r="AB290" s="18"/>
      <c r="AC290" s="18"/>
      <c r="AD290" s="18"/>
      <c r="AE290" s="18"/>
      <c r="AF290" s="18"/>
      <c r="AG290" s="18"/>
      <c r="AH290" s="18"/>
      <c r="AI290" s="18"/>
    </row>
    <row r="291" spans="1:35" ht="12.75" customHeight="1" x14ac:dyDescent="0.45">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c r="AA291" s="18"/>
      <c r="AB291" s="18"/>
      <c r="AC291" s="18"/>
      <c r="AD291" s="18"/>
      <c r="AE291" s="18"/>
      <c r="AF291" s="18"/>
      <c r="AG291" s="18"/>
      <c r="AH291" s="18"/>
      <c r="AI291" s="18"/>
    </row>
    <row r="292" spans="1:35" ht="12.75" customHeight="1" x14ac:dyDescent="0.45">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c r="AA292" s="18"/>
      <c r="AB292" s="18"/>
      <c r="AC292" s="18"/>
      <c r="AD292" s="18"/>
      <c r="AE292" s="18"/>
      <c r="AF292" s="18"/>
      <c r="AG292" s="18"/>
      <c r="AH292" s="18"/>
      <c r="AI292" s="18"/>
    </row>
    <row r="293" spans="1:35" ht="12.75" customHeight="1" x14ac:dyDescent="0.45">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c r="AA293" s="18"/>
      <c r="AB293" s="18"/>
      <c r="AC293" s="18"/>
      <c r="AD293" s="18"/>
      <c r="AE293" s="18"/>
      <c r="AF293" s="18"/>
      <c r="AG293" s="18"/>
      <c r="AH293" s="18"/>
      <c r="AI293" s="18"/>
    </row>
    <row r="294" spans="1:35" ht="12.75" customHeight="1" x14ac:dyDescent="0.45">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c r="AA294" s="18"/>
      <c r="AB294" s="18"/>
      <c r="AC294" s="18"/>
      <c r="AD294" s="18"/>
      <c r="AE294" s="18"/>
      <c r="AF294" s="18"/>
      <c r="AG294" s="18"/>
      <c r="AH294" s="18"/>
      <c r="AI294" s="18"/>
    </row>
    <row r="295" spans="1:35" ht="12.75" customHeight="1" x14ac:dyDescent="0.45">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c r="AA295" s="18"/>
      <c r="AB295" s="18"/>
      <c r="AC295" s="18"/>
      <c r="AD295" s="18"/>
      <c r="AE295" s="18"/>
      <c r="AF295" s="18"/>
      <c r="AG295" s="18"/>
      <c r="AH295" s="18"/>
      <c r="AI295" s="18"/>
    </row>
    <row r="296" spans="1:35" ht="12.75" customHeight="1" x14ac:dyDescent="0.45">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c r="AA296" s="18"/>
      <c r="AB296" s="18"/>
      <c r="AC296" s="18"/>
      <c r="AD296" s="18"/>
      <c r="AE296" s="18"/>
      <c r="AF296" s="18"/>
      <c r="AG296" s="18"/>
      <c r="AH296" s="18"/>
      <c r="AI296" s="18"/>
    </row>
    <row r="297" spans="1:35" ht="12.75" customHeight="1" x14ac:dyDescent="0.45">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c r="AA297" s="18"/>
      <c r="AB297" s="18"/>
      <c r="AC297" s="18"/>
      <c r="AD297" s="18"/>
      <c r="AE297" s="18"/>
      <c r="AF297" s="18"/>
      <c r="AG297" s="18"/>
      <c r="AH297" s="18"/>
      <c r="AI297" s="18"/>
    </row>
    <row r="298" spans="1:35" ht="12.75" customHeight="1" x14ac:dyDescent="0.45">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c r="AA298" s="18"/>
      <c r="AB298" s="18"/>
      <c r="AC298" s="18"/>
      <c r="AD298" s="18"/>
      <c r="AE298" s="18"/>
      <c r="AF298" s="18"/>
      <c r="AG298" s="18"/>
      <c r="AH298" s="18"/>
      <c r="AI298" s="18"/>
    </row>
    <row r="299" spans="1:35" ht="12.75" customHeight="1" x14ac:dyDescent="0.45">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c r="AA299" s="18"/>
      <c r="AB299" s="18"/>
      <c r="AC299" s="18"/>
      <c r="AD299" s="18"/>
      <c r="AE299" s="18"/>
      <c r="AF299" s="18"/>
      <c r="AG299" s="18"/>
      <c r="AH299" s="18"/>
      <c r="AI299" s="18"/>
    </row>
    <row r="300" spans="1:35" ht="12.75" customHeight="1" x14ac:dyDescent="0.45">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c r="AA300" s="18"/>
      <c r="AB300" s="18"/>
      <c r="AC300" s="18"/>
      <c r="AD300" s="18"/>
      <c r="AE300" s="18"/>
      <c r="AF300" s="18"/>
      <c r="AG300" s="18"/>
      <c r="AH300" s="18"/>
      <c r="AI300" s="18"/>
    </row>
    <row r="301" spans="1:35" ht="12.75" customHeight="1" x14ac:dyDescent="0.45">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c r="AA301" s="18"/>
      <c r="AB301" s="18"/>
      <c r="AC301" s="18"/>
      <c r="AD301" s="18"/>
      <c r="AE301" s="18"/>
      <c r="AF301" s="18"/>
      <c r="AG301" s="18"/>
      <c r="AH301" s="18"/>
      <c r="AI301" s="18"/>
    </row>
    <row r="302" spans="1:35" ht="12.75" customHeight="1" x14ac:dyDescent="0.45">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c r="AA302" s="18"/>
      <c r="AB302" s="18"/>
      <c r="AC302" s="18"/>
      <c r="AD302" s="18"/>
      <c r="AE302" s="18"/>
      <c r="AF302" s="18"/>
      <c r="AG302" s="18"/>
      <c r="AH302" s="18"/>
      <c r="AI302" s="18"/>
    </row>
    <row r="303" spans="1:35" ht="12.75" customHeight="1" x14ac:dyDescent="0.45">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c r="AA303" s="18"/>
      <c r="AB303" s="18"/>
      <c r="AC303" s="18"/>
      <c r="AD303" s="18"/>
      <c r="AE303" s="18"/>
      <c r="AF303" s="18"/>
      <c r="AG303" s="18"/>
      <c r="AH303" s="18"/>
      <c r="AI303" s="18"/>
    </row>
    <row r="304" spans="1:35" ht="12.75" customHeight="1" x14ac:dyDescent="0.45">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c r="AA304" s="18"/>
      <c r="AB304" s="18"/>
      <c r="AC304" s="18"/>
      <c r="AD304" s="18"/>
      <c r="AE304" s="18"/>
      <c r="AF304" s="18"/>
      <c r="AG304" s="18"/>
      <c r="AH304" s="18"/>
      <c r="AI304" s="18"/>
    </row>
    <row r="305" spans="1:35" ht="12.75" customHeight="1" x14ac:dyDescent="0.45">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c r="AA305" s="18"/>
      <c r="AB305" s="18"/>
      <c r="AC305" s="18"/>
      <c r="AD305" s="18"/>
      <c r="AE305" s="18"/>
      <c r="AF305" s="18"/>
      <c r="AG305" s="18"/>
      <c r="AH305" s="18"/>
      <c r="AI305" s="18"/>
    </row>
    <row r="306" spans="1:35" ht="12.75" customHeight="1" x14ac:dyDescent="0.45">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c r="AA306" s="18"/>
      <c r="AB306" s="18"/>
      <c r="AC306" s="18"/>
      <c r="AD306" s="18"/>
      <c r="AE306" s="18"/>
      <c r="AF306" s="18"/>
      <c r="AG306" s="18"/>
      <c r="AH306" s="18"/>
      <c r="AI306" s="18"/>
    </row>
    <row r="307" spans="1:35" ht="12.75" customHeight="1" x14ac:dyDescent="0.45">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c r="AA307" s="18"/>
      <c r="AB307" s="18"/>
      <c r="AC307" s="18"/>
      <c r="AD307" s="18"/>
      <c r="AE307" s="18"/>
      <c r="AF307" s="18"/>
      <c r="AG307" s="18"/>
      <c r="AH307" s="18"/>
      <c r="AI307" s="18"/>
    </row>
    <row r="308" spans="1:35" ht="12.75" customHeight="1" x14ac:dyDescent="0.45">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c r="AA308" s="18"/>
      <c r="AB308" s="18"/>
      <c r="AC308" s="18"/>
      <c r="AD308" s="18"/>
      <c r="AE308" s="18"/>
      <c r="AF308" s="18"/>
      <c r="AG308" s="18"/>
      <c r="AH308" s="18"/>
      <c r="AI308" s="18"/>
    </row>
    <row r="309" spans="1:35" ht="12.75" customHeight="1" x14ac:dyDescent="0.45">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c r="AA309" s="18"/>
      <c r="AB309" s="18"/>
      <c r="AC309" s="18"/>
      <c r="AD309" s="18"/>
      <c r="AE309" s="18"/>
      <c r="AF309" s="18"/>
      <c r="AG309" s="18"/>
      <c r="AH309" s="18"/>
      <c r="AI309" s="18"/>
    </row>
    <row r="310" spans="1:35" ht="12.75" customHeight="1" x14ac:dyDescent="0.45">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c r="AA310" s="18"/>
      <c r="AB310" s="18"/>
      <c r="AC310" s="18"/>
      <c r="AD310" s="18"/>
      <c r="AE310" s="18"/>
      <c r="AF310" s="18"/>
      <c r="AG310" s="18"/>
      <c r="AH310" s="18"/>
      <c r="AI310" s="18"/>
    </row>
    <row r="311" spans="1:35" ht="12.75" customHeight="1" x14ac:dyDescent="0.45">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c r="AA311" s="18"/>
      <c r="AB311" s="18"/>
      <c r="AC311" s="18"/>
      <c r="AD311" s="18"/>
      <c r="AE311" s="18"/>
      <c r="AF311" s="18"/>
      <c r="AG311" s="18"/>
      <c r="AH311" s="18"/>
      <c r="AI311" s="18"/>
    </row>
    <row r="312" spans="1:35" ht="12.75" customHeight="1" x14ac:dyDescent="0.45">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c r="AA312" s="18"/>
      <c r="AB312" s="18"/>
      <c r="AC312" s="18"/>
      <c r="AD312" s="18"/>
      <c r="AE312" s="18"/>
      <c r="AF312" s="18"/>
      <c r="AG312" s="18"/>
      <c r="AH312" s="18"/>
      <c r="AI312" s="18"/>
    </row>
    <row r="313" spans="1:35" ht="12.75" customHeight="1" x14ac:dyDescent="0.45">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c r="AA313" s="18"/>
      <c r="AB313" s="18"/>
      <c r="AC313" s="18"/>
      <c r="AD313" s="18"/>
      <c r="AE313" s="18"/>
      <c r="AF313" s="18"/>
      <c r="AG313" s="18"/>
      <c r="AH313" s="18"/>
      <c r="AI313" s="18"/>
    </row>
    <row r="314" spans="1:35" ht="12.75" customHeight="1" x14ac:dyDescent="0.45">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c r="AA314" s="18"/>
      <c r="AB314" s="18"/>
      <c r="AC314" s="18"/>
      <c r="AD314" s="18"/>
      <c r="AE314" s="18"/>
      <c r="AF314" s="18"/>
      <c r="AG314" s="18"/>
      <c r="AH314" s="18"/>
      <c r="AI314" s="18"/>
    </row>
    <row r="315" spans="1:35" ht="12.75" customHeight="1" x14ac:dyDescent="0.45">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c r="AA315" s="18"/>
      <c r="AB315" s="18"/>
      <c r="AC315" s="18"/>
      <c r="AD315" s="18"/>
      <c r="AE315" s="18"/>
      <c r="AF315" s="18"/>
      <c r="AG315" s="18"/>
      <c r="AH315" s="18"/>
      <c r="AI315" s="18"/>
    </row>
    <row r="316" spans="1:35" ht="12.75" customHeight="1" x14ac:dyDescent="0.45">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c r="AA316" s="18"/>
      <c r="AB316" s="18"/>
      <c r="AC316" s="18"/>
      <c r="AD316" s="18"/>
      <c r="AE316" s="18"/>
      <c r="AF316" s="18"/>
      <c r="AG316" s="18"/>
      <c r="AH316" s="18"/>
      <c r="AI316" s="18"/>
    </row>
    <row r="317" spans="1:35" ht="12.75" customHeight="1" x14ac:dyDescent="0.45">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c r="AA317" s="18"/>
      <c r="AB317" s="18"/>
      <c r="AC317" s="18"/>
      <c r="AD317" s="18"/>
      <c r="AE317" s="18"/>
      <c r="AF317" s="18"/>
      <c r="AG317" s="18"/>
      <c r="AH317" s="18"/>
      <c r="AI317" s="18"/>
    </row>
    <row r="318" spans="1:35" ht="12.75" customHeight="1" x14ac:dyDescent="0.45">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c r="AA318" s="18"/>
      <c r="AB318" s="18"/>
      <c r="AC318" s="18"/>
      <c r="AD318" s="18"/>
      <c r="AE318" s="18"/>
      <c r="AF318" s="18"/>
      <c r="AG318" s="18"/>
      <c r="AH318" s="18"/>
      <c r="AI318" s="18"/>
    </row>
    <row r="319" spans="1:35" ht="12.75" customHeight="1" x14ac:dyDescent="0.45">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c r="AA319" s="18"/>
      <c r="AB319" s="18"/>
      <c r="AC319" s="18"/>
      <c r="AD319" s="18"/>
      <c r="AE319" s="18"/>
      <c r="AF319" s="18"/>
      <c r="AG319" s="18"/>
      <c r="AH319" s="18"/>
      <c r="AI319" s="18"/>
    </row>
    <row r="320" spans="1:35" ht="12.75" customHeight="1" x14ac:dyDescent="0.45">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c r="AA320" s="18"/>
      <c r="AB320" s="18"/>
      <c r="AC320" s="18"/>
      <c r="AD320" s="18"/>
      <c r="AE320" s="18"/>
      <c r="AF320" s="18"/>
      <c r="AG320" s="18"/>
      <c r="AH320" s="18"/>
      <c r="AI320" s="18"/>
    </row>
    <row r="321" spans="1:35" ht="12.75" customHeight="1" x14ac:dyDescent="0.45">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c r="AA321" s="18"/>
      <c r="AB321" s="18"/>
      <c r="AC321" s="18"/>
      <c r="AD321" s="18"/>
      <c r="AE321" s="18"/>
      <c r="AF321" s="18"/>
      <c r="AG321" s="18"/>
      <c r="AH321" s="18"/>
      <c r="AI321" s="18"/>
    </row>
    <row r="322" spans="1:35" ht="12.75" customHeight="1" x14ac:dyDescent="0.45">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c r="AA322" s="18"/>
      <c r="AB322" s="18"/>
      <c r="AC322" s="18"/>
      <c r="AD322" s="18"/>
      <c r="AE322" s="18"/>
      <c r="AF322" s="18"/>
      <c r="AG322" s="18"/>
      <c r="AH322" s="18"/>
      <c r="AI322" s="18"/>
    </row>
    <row r="323" spans="1:35" ht="12.75" customHeight="1" x14ac:dyDescent="0.45">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c r="AA323" s="18"/>
      <c r="AB323" s="18"/>
      <c r="AC323" s="18"/>
      <c r="AD323" s="18"/>
      <c r="AE323" s="18"/>
      <c r="AF323" s="18"/>
      <c r="AG323" s="18"/>
      <c r="AH323" s="18"/>
      <c r="AI323" s="18"/>
    </row>
    <row r="324" spans="1:35" ht="12.75" customHeight="1" x14ac:dyDescent="0.45">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c r="AA324" s="18"/>
      <c r="AB324" s="18"/>
      <c r="AC324" s="18"/>
      <c r="AD324" s="18"/>
      <c r="AE324" s="18"/>
      <c r="AF324" s="18"/>
      <c r="AG324" s="18"/>
      <c r="AH324" s="18"/>
      <c r="AI324" s="18"/>
    </row>
    <row r="325" spans="1:35" ht="12.75" customHeight="1" x14ac:dyDescent="0.45">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c r="AA325" s="18"/>
      <c r="AB325" s="18"/>
      <c r="AC325" s="18"/>
      <c r="AD325" s="18"/>
      <c r="AE325" s="18"/>
      <c r="AF325" s="18"/>
      <c r="AG325" s="18"/>
      <c r="AH325" s="18"/>
      <c r="AI325" s="18"/>
    </row>
    <row r="326" spans="1:35" ht="12.75" customHeight="1" x14ac:dyDescent="0.45">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c r="AA326" s="18"/>
      <c r="AB326" s="18"/>
      <c r="AC326" s="18"/>
      <c r="AD326" s="18"/>
      <c r="AE326" s="18"/>
      <c r="AF326" s="18"/>
      <c r="AG326" s="18"/>
      <c r="AH326" s="18"/>
      <c r="AI326" s="18"/>
    </row>
    <row r="327" spans="1:35" ht="12.75" customHeight="1" x14ac:dyDescent="0.45">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c r="AA327" s="18"/>
      <c r="AB327" s="18"/>
      <c r="AC327" s="18"/>
      <c r="AD327" s="18"/>
      <c r="AE327" s="18"/>
      <c r="AF327" s="18"/>
      <c r="AG327" s="18"/>
      <c r="AH327" s="18"/>
      <c r="AI327" s="18"/>
    </row>
    <row r="328" spans="1:35" ht="12.75" customHeight="1" x14ac:dyDescent="0.45">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c r="AA328" s="18"/>
      <c r="AB328" s="18"/>
      <c r="AC328" s="18"/>
      <c r="AD328" s="18"/>
      <c r="AE328" s="18"/>
      <c r="AF328" s="18"/>
      <c r="AG328" s="18"/>
      <c r="AH328" s="18"/>
      <c r="AI328" s="18"/>
    </row>
    <row r="329" spans="1:35" ht="12.75" customHeight="1" x14ac:dyDescent="0.45">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c r="AA329" s="18"/>
      <c r="AB329" s="18"/>
      <c r="AC329" s="18"/>
      <c r="AD329" s="18"/>
      <c r="AE329" s="18"/>
      <c r="AF329" s="18"/>
      <c r="AG329" s="18"/>
      <c r="AH329" s="18"/>
      <c r="AI329" s="18"/>
    </row>
    <row r="330" spans="1:35" ht="12.75" customHeight="1" x14ac:dyDescent="0.45">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c r="AA330" s="18"/>
      <c r="AB330" s="18"/>
      <c r="AC330" s="18"/>
      <c r="AD330" s="18"/>
      <c r="AE330" s="18"/>
      <c r="AF330" s="18"/>
      <c r="AG330" s="18"/>
      <c r="AH330" s="18"/>
      <c r="AI330" s="18"/>
    </row>
    <row r="331" spans="1:35" ht="12.75" customHeight="1" x14ac:dyDescent="0.45">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c r="AA331" s="18"/>
      <c r="AB331" s="18"/>
      <c r="AC331" s="18"/>
      <c r="AD331" s="18"/>
      <c r="AE331" s="18"/>
      <c r="AF331" s="18"/>
      <c r="AG331" s="18"/>
      <c r="AH331" s="18"/>
      <c r="AI331" s="18"/>
    </row>
    <row r="332" spans="1:35" ht="12.75" customHeight="1" x14ac:dyDescent="0.45">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c r="AA332" s="18"/>
      <c r="AB332" s="18"/>
      <c r="AC332" s="18"/>
      <c r="AD332" s="18"/>
      <c r="AE332" s="18"/>
      <c r="AF332" s="18"/>
      <c r="AG332" s="18"/>
      <c r="AH332" s="18"/>
      <c r="AI332" s="18"/>
    </row>
    <row r="333" spans="1:35" ht="12.75" customHeight="1" x14ac:dyDescent="0.45">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c r="AA333" s="18"/>
      <c r="AB333" s="18"/>
      <c r="AC333" s="18"/>
      <c r="AD333" s="18"/>
      <c r="AE333" s="18"/>
      <c r="AF333" s="18"/>
      <c r="AG333" s="18"/>
      <c r="AH333" s="18"/>
      <c r="AI333" s="18"/>
    </row>
    <row r="334" spans="1:35" ht="12.75" customHeight="1" x14ac:dyDescent="0.45">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c r="AA334" s="18"/>
      <c r="AB334" s="18"/>
      <c r="AC334" s="18"/>
      <c r="AD334" s="18"/>
      <c r="AE334" s="18"/>
      <c r="AF334" s="18"/>
      <c r="AG334" s="18"/>
      <c r="AH334" s="18"/>
      <c r="AI334" s="18"/>
    </row>
    <row r="335" spans="1:35" ht="12.75" customHeight="1" x14ac:dyDescent="0.45">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c r="AA335" s="18"/>
      <c r="AB335" s="18"/>
      <c r="AC335" s="18"/>
      <c r="AD335" s="18"/>
      <c r="AE335" s="18"/>
      <c r="AF335" s="18"/>
      <c r="AG335" s="18"/>
      <c r="AH335" s="18"/>
      <c r="AI335" s="18"/>
    </row>
    <row r="336" spans="1:35" ht="12.75" customHeight="1" x14ac:dyDescent="0.45">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c r="AA336" s="18"/>
      <c r="AB336" s="18"/>
      <c r="AC336" s="18"/>
      <c r="AD336" s="18"/>
      <c r="AE336" s="18"/>
      <c r="AF336" s="18"/>
      <c r="AG336" s="18"/>
      <c r="AH336" s="18"/>
      <c r="AI336" s="18"/>
    </row>
    <row r="337" spans="1:35" ht="12.75" customHeight="1" x14ac:dyDescent="0.45">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c r="AA337" s="18"/>
      <c r="AB337" s="18"/>
      <c r="AC337" s="18"/>
      <c r="AD337" s="18"/>
      <c r="AE337" s="18"/>
      <c r="AF337" s="18"/>
      <c r="AG337" s="18"/>
      <c r="AH337" s="18"/>
      <c r="AI337" s="18"/>
    </row>
    <row r="338" spans="1:35" ht="12.75" customHeight="1" x14ac:dyDescent="0.45">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c r="AA338" s="18"/>
      <c r="AB338" s="18"/>
      <c r="AC338" s="18"/>
      <c r="AD338" s="18"/>
      <c r="AE338" s="18"/>
      <c r="AF338" s="18"/>
      <c r="AG338" s="18"/>
      <c r="AH338" s="18"/>
      <c r="AI338" s="18"/>
    </row>
    <row r="339" spans="1:35" ht="12.75" customHeight="1" x14ac:dyDescent="0.45">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c r="AA339" s="18"/>
      <c r="AB339" s="18"/>
      <c r="AC339" s="18"/>
      <c r="AD339" s="18"/>
      <c r="AE339" s="18"/>
      <c r="AF339" s="18"/>
      <c r="AG339" s="18"/>
      <c r="AH339" s="18"/>
      <c r="AI339" s="18"/>
    </row>
    <row r="340" spans="1:35" ht="12.75" customHeight="1" x14ac:dyDescent="0.45">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c r="AA340" s="18"/>
      <c r="AB340" s="18"/>
      <c r="AC340" s="18"/>
      <c r="AD340" s="18"/>
      <c r="AE340" s="18"/>
      <c r="AF340" s="18"/>
      <c r="AG340" s="18"/>
      <c r="AH340" s="18"/>
      <c r="AI340" s="18"/>
    </row>
    <row r="341" spans="1:35" ht="12.75" customHeight="1" x14ac:dyDescent="0.45">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c r="AA341" s="18"/>
      <c r="AB341" s="18"/>
      <c r="AC341" s="18"/>
      <c r="AD341" s="18"/>
      <c r="AE341" s="18"/>
      <c r="AF341" s="18"/>
      <c r="AG341" s="18"/>
      <c r="AH341" s="18"/>
      <c r="AI341" s="18"/>
    </row>
    <row r="342" spans="1:35" ht="12.75" customHeight="1" x14ac:dyDescent="0.45">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c r="AA342" s="18"/>
      <c r="AB342" s="18"/>
      <c r="AC342" s="18"/>
      <c r="AD342" s="18"/>
      <c r="AE342" s="18"/>
      <c r="AF342" s="18"/>
      <c r="AG342" s="18"/>
      <c r="AH342" s="18"/>
      <c r="AI342" s="18"/>
    </row>
    <row r="343" spans="1:35" ht="12.75" customHeight="1" x14ac:dyDescent="0.45">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c r="AA343" s="18"/>
      <c r="AB343" s="18"/>
      <c r="AC343" s="18"/>
      <c r="AD343" s="18"/>
      <c r="AE343" s="18"/>
      <c r="AF343" s="18"/>
      <c r="AG343" s="18"/>
      <c r="AH343" s="18"/>
      <c r="AI343" s="18"/>
    </row>
    <row r="344" spans="1:35" ht="12.75" customHeight="1" x14ac:dyDescent="0.45">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c r="AA344" s="18"/>
      <c r="AB344" s="18"/>
      <c r="AC344" s="18"/>
      <c r="AD344" s="18"/>
      <c r="AE344" s="18"/>
      <c r="AF344" s="18"/>
      <c r="AG344" s="18"/>
      <c r="AH344" s="18"/>
      <c r="AI344" s="18"/>
    </row>
    <row r="345" spans="1:35" ht="12.75" customHeight="1" x14ac:dyDescent="0.45">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c r="AA345" s="18"/>
      <c r="AB345" s="18"/>
      <c r="AC345" s="18"/>
      <c r="AD345" s="18"/>
      <c r="AE345" s="18"/>
      <c r="AF345" s="18"/>
      <c r="AG345" s="18"/>
      <c r="AH345" s="18"/>
      <c r="AI345" s="18"/>
    </row>
    <row r="346" spans="1:35" ht="12.75" customHeight="1" x14ac:dyDescent="0.45">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c r="AA346" s="18"/>
      <c r="AB346" s="18"/>
      <c r="AC346" s="18"/>
      <c r="AD346" s="18"/>
      <c r="AE346" s="18"/>
      <c r="AF346" s="18"/>
      <c r="AG346" s="18"/>
      <c r="AH346" s="18"/>
      <c r="AI346" s="18"/>
    </row>
    <row r="347" spans="1:35" ht="12.75" customHeight="1" x14ac:dyDescent="0.45">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c r="AA347" s="18"/>
      <c r="AB347" s="18"/>
      <c r="AC347" s="18"/>
      <c r="AD347" s="18"/>
      <c r="AE347" s="18"/>
      <c r="AF347" s="18"/>
      <c r="AG347" s="18"/>
      <c r="AH347" s="18"/>
      <c r="AI347" s="18"/>
    </row>
    <row r="348" spans="1:35" ht="12.75" customHeight="1" x14ac:dyDescent="0.45">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c r="AA348" s="18"/>
      <c r="AB348" s="18"/>
      <c r="AC348" s="18"/>
      <c r="AD348" s="18"/>
      <c r="AE348" s="18"/>
      <c r="AF348" s="18"/>
      <c r="AG348" s="18"/>
      <c r="AH348" s="18"/>
      <c r="AI348" s="18"/>
    </row>
    <row r="349" spans="1:35" ht="12.75" customHeight="1" x14ac:dyDescent="0.45">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c r="AA349" s="18"/>
      <c r="AB349" s="18"/>
      <c r="AC349" s="18"/>
      <c r="AD349" s="18"/>
      <c r="AE349" s="18"/>
      <c r="AF349" s="18"/>
      <c r="AG349" s="18"/>
      <c r="AH349" s="18"/>
      <c r="AI349" s="18"/>
    </row>
    <row r="350" spans="1:35" ht="12.75" customHeight="1" x14ac:dyDescent="0.45">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c r="AA350" s="18"/>
      <c r="AB350" s="18"/>
      <c r="AC350" s="18"/>
      <c r="AD350" s="18"/>
      <c r="AE350" s="18"/>
      <c r="AF350" s="18"/>
      <c r="AG350" s="18"/>
      <c r="AH350" s="18"/>
      <c r="AI350" s="18"/>
    </row>
    <row r="351" spans="1:35" ht="12.75" customHeight="1" x14ac:dyDescent="0.45">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c r="AA351" s="18"/>
      <c r="AB351" s="18"/>
      <c r="AC351" s="18"/>
      <c r="AD351" s="18"/>
      <c r="AE351" s="18"/>
      <c r="AF351" s="18"/>
      <c r="AG351" s="18"/>
      <c r="AH351" s="18"/>
      <c r="AI351" s="18"/>
    </row>
    <row r="352" spans="1:35" ht="12.75" customHeight="1" x14ac:dyDescent="0.45">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c r="AA352" s="18"/>
      <c r="AB352" s="18"/>
      <c r="AC352" s="18"/>
      <c r="AD352" s="18"/>
      <c r="AE352" s="18"/>
      <c r="AF352" s="18"/>
      <c r="AG352" s="18"/>
      <c r="AH352" s="18"/>
      <c r="AI352" s="18"/>
    </row>
    <row r="353" spans="1:35" ht="12.75" customHeight="1" x14ac:dyDescent="0.45">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c r="AA353" s="18"/>
      <c r="AB353" s="18"/>
      <c r="AC353" s="18"/>
      <c r="AD353" s="18"/>
      <c r="AE353" s="18"/>
      <c r="AF353" s="18"/>
      <c r="AG353" s="18"/>
      <c r="AH353" s="18"/>
      <c r="AI353" s="18"/>
    </row>
    <row r="354" spans="1:35" ht="12.75" customHeight="1" x14ac:dyDescent="0.45">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c r="AA354" s="18"/>
      <c r="AB354" s="18"/>
      <c r="AC354" s="18"/>
      <c r="AD354" s="18"/>
      <c r="AE354" s="18"/>
      <c r="AF354" s="18"/>
      <c r="AG354" s="18"/>
      <c r="AH354" s="18"/>
      <c r="AI354" s="18"/>
    </row>
    <row r="355" spans="1:35" ht="12.75" customHeight="1" x14ac:dyDescent="0.45">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c r="AA355" s="18"/>
      <c r="AB355" s="18"/>
      <c r="AC355" s="18"/>
      <c r="AD355" s="18"/>
      <c r="AE355" s="18"/>
      <c r="AF355" s="18"/>
      <c r="AG355" s="18"/>
      <c r="AH355" s="18"/>
      <c r="AI355" s="18"/>
    </row>
    <row r="356" spans="1:35" ht="12.75" customHeight="1" x14ac:dyDescent="0.45">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c r="AA356" s="18"/>
      <c r="AB356" s="18"/>
      <c r="AC356" s="18"/>
      <c r="AD356" s="18"/>
      <c r="AE356" s="18"/>
      <c r="AF356" s="18"/>
      <c r="AG356" s="18"/>
      <c r="AH356" s="18"/>
      <c r="AI356" s="18"/>
    </row>
    <row r="357" spans="1:35" ht="12.75" customHeight="1" x14ac:dyDescent="0.45">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c r="AA357" s="18"/>
      <c r="AB357" s="18"/>
      <c r="AC357" s="18"/>
      <c r="AD357" s="18"/>
      <c r="AE357" s="18"/>
      <c r="AF357" s="18"/>
      <c r="AG357" s="18"/>
      <c r="AH357" s="18"/>
      <c r="AI357" s="18"/>
    </row>
    <row r="358" spans="1:35" ht="12.75" customHeight="1" x14ac:dyDescent="0.45">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c r="AA358" s="18"/>
      <c r="AB358" s="18"/>
      <c r="AC358" s="18"/>
      <c r="AD358" s="18"/>
      <c r="AE358" s="18"/>
      <c r="AF358" s="18"/>
      <c r="AG358" s="18"/>
      <c r="AH358" s="18"/>
      <c r="AI358" s="18"/>
    </row>
    <row r="359" spans="1:35" ht="12.75" customHeight="1" x14ac:dyDescent="0.45">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c r="AA359" s="18"/>
      <c r="AB359" s="18"/>
      <c r="AC359" s="18"/>
      <c r="AD359" s="18"/>
      <c r="AE359" s="18"/>
      <c r="AF359" s="18"/>
      <c r="AG359" s="18"/>
      <c r="AH359" s="18"/>
      <c r="AI359" s="18"/>
    </row>
    <row r="360" spans="1:35" ht="12.75" customHeight="1" x14ac:dyDescent="0.45">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c r="AA360" s="18"/>
      <c r="AB360" s="18"/>
      <c r="AC360" s="18"/>
      <c r="AD360" s="18"/>
      <c r="AE360" s="18"/>
      <c r="AF360" s="18"/>
      <c r="AG360" s="18"/>
      <c r="AH360" s="18"/>
      <c r="AI360" s="18"/>
    </row>
    <row r="361" spans="1:35" ht="12.75" customHeight="1" x14ac:dyDescent="0.45">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c r="AA361" s="18"/>
      <c r="AB361" s="18"/>
      <c r="AC361" s="18"/>
      <c r="AD361" s="18"/>
      <c r="AE361" s="18"/>
      <c r="AF361" s="18"/>
      <c r="AG361" s="18"/>
      <c r="AH361" s="18"/>
      <c r="AI361" s="18"/>
    </row>
    <row r="362" spans="1:35" ht="12.75" customHeight="1" x14ac:dyDescent="0.45">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c r="AA362" s="18"/>
      <c r="AB362" s="18"/>
      <c r="AC362" s="18"/>
      <c r="AD362" s="18"/>
      <c r="AE362" s="18"/>
      <c r="AF362" s="18"/>
      <c r="AG362" s="18"/>
      <c r="AH362" s="18"/>
      <c r="AI362" s="18"/>
    </row>
    <row r="363" spans="1:35" ht="12.75" customHeight="1" x14ac:dyDescent="0.45">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c r="AA363" s="18"/>
      <c r="AB363" s="18"/>
      <c r="AC363" s="18"/>
      <c r="AD363" s="18"/>
      <c r="AE363" s="18"/>
      <c r="AF363" s="18"/>
      <c r="AG363" s="18"/>
      <c r="AH363" s="18"/>
      <c r="AI363" s="18"/>
    </row>
    <row r="364" spans="1:35" ht="12.75" customHeight="1" x14ac:dyDescent="0.45">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c r="AA364" s="18"/>
      <c r="AB364" s="18"/>
      <c r="AC364" s="18"/>
      <c r="AD364" s="18"/>
      <c r="AE364" s="18"/>
      <c r="AF364" s="18"/>
      <c r="AG364" s="18"/>
      <c r="AH364" s="18"/>
      <c r="AI364" s="18"/>
    </row>
    <row r="365" spans="1:35" ht="12.75" customHeight="1" x14ac:dyDescent="0.45">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c r="AA365" s="18"/>
      <c r="AB365" s="18"/>
      <c r="AC365" s="18"/>
      <c r="AD365" s="18"/>
      <c r="AE365" s="18"/>
      <c r="AF365" s="18"/>
      <c r="AG365" s="18"/>
      <c r="AH365" s="18"/>
      <c r="AI365" s="18"/>
    </row>
    <row r="366" spans="1:35" ht="12.75" customHeight="1" x14ac:dyDescent="0.45">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c r="AA366" s="18"/>
      <c r="AB366" s="18"/>
      <c r="AC366" s="18"/>
      <c r="AD366" s="18"/>
      <c r="AE366" s="18"/>
      <c r="AF366" s="18"/>
      <c r="AG366" s="18"/>
      <c r="AH366" s="18"/>
      <c r="AI366" s="18"/>
    </row>
    <row r="367" spans="1:35" ht="12.75" customHeight="1" x14ac:dyDescent="0.45">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c r="AA367" s="18"/>
      <c r="AB367" s="18"/>
      <c r="AC367" s="18"/>
      <c r="AD367" s="18"/>
      <c r="AE367" s="18"/>
      <c r="AF367" s="18"/>
      <c r="AG367" s="18"/>
      <c r="AH367" s="18"/>
      <c r="AI367" s="18"/>
    </row>
    <row r="368" spans="1:35" ht="12.75" customHeight="1" x14ac:dyDescent="0.45">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c r="AA368" s="18"/>
      <c r="AB368" s="18"/>
      <c r="AC368" s="18"/>
      <c r="AD368" s="18"/>
      <c r="AE368" s="18"/>
      <c r="AF368" s="18"/>
      <c r="AG368" s="18"/>
      <c r="AH368" s="18"/>
      <c r="AI368" s="18"/>
    </row>
    <row r="369" spans="1:35" ht="12.75" customHeight="1" x14ac:dyDescent="0.45">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c r="AA369" s="18"/>
      <c r="AB369" s="18"/>
      <c r="AC369" s="18"/>
      <c r="AD369" s="18"/>
      <c r="AE369" s="18"/>
      <c r="AF369" s="18"/>
      <c r="AG369" s="18"/>
      <c r="AH369" s="18"/>
      <c r="AI369" s="18"/>
    </row>
    <row r="370" spans="1:35" ht="12.75" customHeight="1" x14ac:dyDescent="0.45">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c r="AA370" s="18"/>
      <c r="AB370" s="18"/>
      <c r="AC370" s="18"/>
      <c r="AD370" s="18"/>
      <c r="AE370" s="18"/>
      <c r="AF370" s="18"/>
      <c r="AG370" s="18"/>
      <c r="AH370" s="18"/>
      <c r="AI370" s="18"/>
    </row>
    <row r="371" spans="1:35" ht="12.75" customHeight="1" x14ac:dyDescent="0.45">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c r="AA371" s="18"/>
      <c r="AB371" s="18"/>
      <c r="AC371" s="18"/>
      <c r="AD371" s="18"/>
      <c r="AE371" s="18"/>
      <c r="AF371" s="18"/>
      <c r="AG371" s="18"/>
      <c r="AH371" s="18"/>
      <c r="AI371" s="18"/>
    </row>
    <row r="372" spans="1:35" ht="12.75" customHeight="1" x14ac:dyDescent="0.45">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c r="AA372" s="18"/>
      <c r="AB372" s="18"/>
      <c r="AC372" s="18"/>
      <c r="AD372" s="18"/>
      <c r="AE372" s="18"/>
      <c r="AF372" s="18"/>
      <c r="AG372" s="18"/>
      <c r="AH372" s="18"/>
      <c r="AI372" s="18"/>
    </row>
    <row r="373" spans="1:35" ht="12.75" customHeight="1" x14ac:dyDescent="0.45">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c r="AA373" s="18"/>
      <c r="AB373" s="18"/>
      <c r="AC373" s="18"/>
      <c r="AD373" s="18"/>
      <c r="AE373" s="18"/>
      <c r="AF373" s="18"/>
      <c r="AG373" s="18"/>
      <c r="AH373" s="18"/>
      <c r="AI373" s="18"/>
    </row>
    <row r="374" spans="1:35" ht="12.75" customHeight="1" x14ac:dyDescent="0.45">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c r="AA374" s="18"/>
      <c r="AB374" s="18"/>
      <c r="AC374" s="18"/>
      <c r="AD374" s="18"/>
      <c r="AE374" s="18"/>
      <c r="AF374" s="18"/>
      <c r="AG374" s="18"/>
      <c r="AH374" s="18"/>
      <c r="AI374" s="18"/>
    </row>
    <row r="375" spans="1:35" ht="12.75" customHeight="1" x14ac:dyDescent="0.45">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c r="AA375" s="18"/>
      <c r="AB375" s="18"/>
      <c r="AC375" s="18"/>
      <c r="AD375" s="18"/>
      <c r="AE375" s="18"/>
      <c r="AF375" s="18"/>
      <c r="AG375" s="18"/>
      <c r="AH375" s="18"/>
      <c r="AI375" s="18"/>
    </row>
    <row r="376" spans="1:35" ht="12.75" customHeight="1" x14ac:dyDescent="0.45">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c r="AA376" s="18"/>
      <c r="AB376" s="18"/>
      <c r="AC376" s="18"/>
      <c r="AD376" s="18"/>
      <c r="AE376" s="18"/>
      <c r="AF376" s="18"/>
      <c r="AG376" s="18"/>
      <c r="AH376" s="18"/>
      <c r="AI376" s="18"/>
    </row>
    <row r="377" spans="1:35" ht="12.75" customHeight="1" x14ac:dyDescent="0.45">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c r="AA377" s="18"/>
      <c r="AB377" s="18"/>
      <c r="AC377" s="18"/>
      <c r="AD377" s="18"/>
      <c r="AE377" s="18"/>
      <c r="AF377" s="18"/>
      <c r="AG377" s="18"/>
      <c r="AH377" s="18"/>
      <c r="AI377" s="18"/>
    </row>
    <row r="378" spans="1:35" ht="12.75" customHeight="1" x14ac:dyDescent="0.45">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c r="AA378" s="18"/>
      <c r="AB378" s="18"/>
      <c r="AC378" s="18"/>
      <c r="AD378" s="18"/>
      <c r="AE378" s="18"/>
      <c r="AF378" s="18"/>
      <c r="AG378" s="18"/>
      <c r="AH378" s="18"/>
      <c r="AI378" s="18"/>
    </row>
    <row r="379" spans="1:35" ht="12.75" customHeight="1" x14ac:dyDescent="0.45">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c r="AA379" s="18"/>
      <c r="AB379" s="18"/>
      <c r="AC379" s="18"/>
      <c r="AD379" s="18"/>
      <c r="AE379" s="18"/>
      <c r="AF379" s="18"/>
      <c r="AG379" s="18"/>
      <c r="AH379" s="18"/>
      <c r="AI379" s="18"/>
    </row>
    <row r="380" spans="1:35" ht="12.75" customHeight="1" x14ac:dyDescent="0.45">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c r="AA380" s="18"/>
      <c r="AB380" s="18"/>
      <c r="AC380" s="18"/>
      <c r="AD380" s="18"/>
      <c r="AE380" s="18"/>
      <c r="AF380" s="18"/>
      <c r="AG380" s="18"/>
      <c r="AH380" s="18"/>
      <c r="AI380" s="18"/>
    </row>
    <row r="381" spans="1:35" ht="12.75" customHeight="1" x14ac:dyDescent="0.45">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c r="AA381" s="18"/>
      <c r="AB381" s="18"/>
      <c r="AC381" s="18"/>
      <c r="AD381" s="18"/>
      <c r="AE381" s="18"/>
      <c r="AF381" s="18"/>
      <c r="AG381" s="18"/>
      <c r="AH381" s="18"/>
      <c r="AI381" s="18"/>
    </row>
    <row r="382" spans="1:35" ht="12.75" customHeight="1" x14ac:dyDescent="0.45">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c r="AA382" s="18"/>
      <c r="AB382" s="18"/>
      <c r="AC382" s="18"/>
      <c r="AD382" s="18"/>
      <c r="AE382" s="18"/>
      <c r="AF382" s="18"/>
      <c r="AG382" s="18"/>
      <c r="AH382" s="18"/>
      <c r="AI382" s="18"/>
    </row>
    <row r="383" spans="1:35" ht="12.75" customHeight="1" x14ac:dyDescent="0.45">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c r="AA383" s="18"/>
      <c r="AB383" s="18"/>
      <c r="AC383" s="18"/>
      <c r="AD383" s="18"/>
      <c r="AE383" s="18"/>
      <c r="AF383" s="18"/>
      <c r="AG383" s="18"/>
      <c r="AH383" s="18"/>
      <c r="AI383" s="18"/>
    </row>
    <row r="384" spans="1:35" ht="12.75" customHeight="1" x14ac:dyDescent="0.45">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c r="AA384" s="18"/>
      <c r="AB384" s="18"/>
      <c r="AC384" s="18"/>
      <c r="AD384" s="18"/>
      <c r="AE384" s="18"/>
      <c r="AF384" s="18"/>
      <c r="AG384" s="18"/>
      <c r="AH384" s="18"/>
      <c r="AI384" s="18"/>
    </row>
    <row r="385" spans="1:35" ht="12.75" customHeight="1" x14ac:dyDescent="0.45">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c r="AA385" s="18"/>
      <c r="AB385" s="18"/>
      <c r="AC385" s="18"/>
      <c r="AD385" s="18"/>
      <c r="AE385" s="18"/>
      <c r="AF385" s="18"/>
      <c r="AG385" s="18"/>
      <c r="AH385" s="18"/>
      <c r="AI385" s="18"/>
    </row>
    <row r="386" spans="1:35" ht="12.75" customHeight="1" x14ac:dyDescent="0.45">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c r="AA386" s="18"/>
      <c r="AB386" s="18"/>
      <c r="AC386" s="18"/>
      <c r="AD386" s="18"/>
      <c r="AE386" s="18"/>
      <c r="AF386" s="18"/>
      <c r="AG386" s="18"/>
      <c r="AH386" s="18"/>
      <c r="AI386" s="18"/>
    </row>
    <row r="387" spans="1:35" ht="12.75" customHeight="1" x14ac:dyDescent="0.45">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c r="AA387" s="18"/>
      <c r="AB387" s="18"/>
      <c r="AC387" s="18"/>
      <c r="AD387" s="18"/>
      <c r="AE387" s="18"/>
      <c r="AF387" s="18"/>
      <c r="AG387" s="18"/>
      <c r="AH387" s="18"/>
      <c r="AI387" s="18"/>
    </row>
    <row r="388" spans="1:35" ht="12.75" customHeight="1" x14ac:dyDescent="0.45">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c r="AA388" s="18"/>
      <c r="AB388" s="18"/>
      <c r="AC388" s="18"/>
      <c r="AD388" s="18"/>
      <c r="AE388" s="18"/>
      <c r="AF388" s="18"/>
      <c r="AG388" s="18"/>
      <c r="AH388" s="18"/>
      <c r="AI388" s="18"/>
    </row>
    <row r="389" spans="1:35" ht="12.75" customHeight="1" x14ac:dyDescent="0.45">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c r="AA389" s="18"/>
      <c r="AB389" s="18"/>
      <c r="AC389" s="18"/>
      <c r="AD389" s="18"/>
      <c r="AE389" s="18"/>
      <c r="AF389" s="18"/>
      <c r="AG389" s="18"/>
      <c r="AH389" s="18"/>
      <c r="AI389" s="18"/>
    </row>
    <row r="390" spans="1:35" ht="12.75" customHeight="1" x14ac:dyDescent="0.45">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c r="AA390" s="18"/>
      <c r="AB390" s="18"/>
      <c r="AC390" s="18"/>
      <c r="AD390" s="18"/>
      <c r="AE390" s="18"/>
      <c r="AF390" s="18"/>
      <c r="AG390" s="18"/>
      <c r="AH390" s="18"/>
      <c r="AI390" s="18"/>
    </row>
    <row r="391" spans="1:35" ht="12.75" customHeight="1" x14ac:dyDescent="0.45">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c r="AA391" s="18"/>
      <c r="AB391" s="18"/>
      <c r="AC391" s="18"/>
      <c r="AD391" s="18"/>
      <c r="AE391" s="18"/>
      <c r="AF391" s="18"/>
      <c r="AG391" s="18"/>
      <c r="AH391" s="18"/>
      <c r="AI391" s="18"/>
    </row>
    <row r="392" spans="1:35" ht="12.75" customHeight="1" x14ac:dyDescent="0.45">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c r="AA392" s="18"/>
      <c r="AB392" s="18"/>
      <c r="AC392" s="18"/>
      <c r="AD392" s="18"/>
      <c r="AE392" s="18"/>
      <c r="AF392" s="18"/>
      <c r="AG392" s="18"/>
      <c r="AH392" s="18"/>
      <c r="AI392" s="18"/>
    </row>
    <row r="393" spans="1:35" ht="12.75" customHeight="1" x14ac:dyDescent="0.45">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c r="AA393" s="18"/>
      <c r="AB393" s="18"/>
      <c r="AC393" s="18"/>
      <c r="AD393" s="18"/>
      <c r="AE393" s="18"/>
      <c r="AF393" s="18"/>
      <c r="AG393" s="18"/>
      <c r="AH393" s="18"/>
      <c r="AI393" s="18"/>
    </row>
    <row r="394" spans="1:35" ht="12.75" customHeight="1" x14ac:dyDescent="0.45">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c r="AA394" s="18"/>
      <c r="AB394" s="18"/>
      <c r="AC394" s="18"/>
      <c r="AD394" s="18"/>
      <c r="AE394" s="18"/>
      <c r="AF394" s="18"/>
      <c r="AG394" s="18"/>
      <c r="AH394" s="18"/>
      <c r="AI394" s="18"/>
    </row>
    <row r="395" spans="1:35" ht="12.75" customHeight="1" x14ac:dyDescent="0.45">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c r="AA395" s="18"/>
      <c r="AB395" s="18"/>
      <c r="AC395" s="18"/>
      <c r="AD395" s="18"/>
      <c r="AE395" s="18"/>
      <c r="AF395" s="18"/>
      <c r="AG395" s="18"/>
      <c r="AH395" s="18"/>
      <c r="AI395" s="18"/>
    </row>
    <row r="396" spans="1:35" ht="12.75" customHeight="1" x14ac:dyDescent="0.45">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c r="AA396" s="18"/>
      <c r="AB396" s="18"/>
      <c r="AC396" s="18"/>
      <c r="AD396" s="18"/>
      <c r="AE396" s="18"/>
      <c r="AF396" s="18"/>
      <c r="AG396" s="18"/>
      <c r="AH396" s="18"/>
      <c r="AI396" s="18"/>
    </row>
    <row r="397" spans="1:35" ht="12.75" customHeight="1" x14ac:dyDescent="0.45">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c r="AA397" s="18"/>
      <c r="AB397" s="18"/>
      <c r="AC397" s="18"/>
      <c r="AD397" s="18"/>
      <c r="AE397" s="18"/>
      <c r="AF397" s="18"/>
      <c r="AG397" s="18"/>
      <c r="AH397" s="18"/>
      <c r="AI397" s="18"/>
    </row>
    <row r="398" spans="1:35" ht="12.75" customHeight="1" x14ac:dyDescent="0.45">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c r="AA398" s="18"/>
      <c r="AB398" s="18"/>
      <c r="AC398" s="18"/>
      <c r="AD398" s="18"/>
      <c r="AE398" s="18"/>
      <c r="AF398" s="18"/>
      <c r="AG398" s="18"/>
      <c r="AH398" s="18"/>
      <c r="AI398" s="18"/>
    </row>
    <row r="399" spans="1:35" ht="12.75" customHeight="1" x14ac:dyDescent="0.45">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c r="AA399" s="18"/>
      <c r="AB399" s="18"/>
      <c r="AC399" s="18"/>
      <c r="AD399" s="18"/>
      <c r="AE399" s="18"/>
      <c r="AF399" s="18"/>
      <c r="AG399" s="18"/>
      <c r="AH399" s="18"/>
      <c r="AI399" s="18"/>
    </row>
    <row r="400" spans="1:35" ht="12.75" customHeight="1" x14ac:dyDescent="0.45">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c r="AA400" s="18"/>
      <c r="AB400" s="18"/>
      <c r="AC400" s="18"/>
      <c r="AD400" s="18"/>
      <c r="AE400" s="18"/>
      <c r="AF400" s="18"/>
      <c r="AG400" s="18"/>
      <c r="AH400" s="18"/>
      <c r="AI400" s="18"/>
    </row>
    <row r="401" spans="1:35" ht="12.75" customHeight="1" x14ac:dyDescent="0.45">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c r="AA401" s="18"/>
      <c r="AB401" s="18"/>
      <c r="AC401" s="18"/>
      <c r="AD401" s="18"/>
      <c r="AE401" s="18"/>
      <c r="AF401" s="18"/>
      <c r="AG401" s="18"/>
      <c r="AH401" s="18"/>
      <c r="AI401" s="18"/>
    </row>
    <row r="402" spans="1:35" ht="12.75" customHeight="1" x14ac:dyDescent="0.45">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c r="AA402" s="18"/>
      <c r="AB402" s="18"/>
      <c r="AC402" s="18"/>
      <c r="AD402" s="18"/>
      <c r="AE402" s="18"/>
      <c r="AF402" s="18"/>
      <c r="AG402" s="18"/>
      <c r="AH402" s="18"/>
      <c r="AI402" s="18"/>
    </row>
    <row r="403" spans="1:35" ht="12.75" customHeight="1" x14ac:dyDescent="0.45">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c r="AA403" s="18"/>
      <c r="AB403" s="18"/>
      <c r="AC403" s="18"/>
      <c r="AD403" s="18"/>
      <c r="AE403" s="18"/>
      <c r="AF403" s="18"/>
      <c r="AG403" s="18"/>
      <c r="AH403" s="18"/>
      <c r="AI403" s="18"/>
    </row>
    <row r="404" spans="1:35" ht="12.75" customHeight="1" x14ac:dyDescent="0.45">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c r="AA404" s="18"/>
      <c r="AB404" s="18"/>
      <c r="AC404" s="18"/>
      <c r="AD404" s="18"/>
      <c r="AE404" s="18"/>
      <c r="AF404" s="18"/>
      <c r="AG404" s="18"/>
      <c r="AH404" s="18"/>
      <c r="AI404" s="18"/>
    </row>
    <row r="405" spans="1:35" ht="12.75" customHeight="1" x14ac:dyDescent="0.45">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c r="AA405" s="18"/>
      <c r="AB405" s="18"/>
      <c r="AC405" s="18"/>
      <c r="AD405" s="18"/>
      <c r="AE405" s="18"/>
      <c r="AF405" s="18"/>
      <c r="AG405" s="18"/>
      <c r="AH405" s="18"/>
      <c r="AI405" s="18"/>
    </row>
    <row r="406" spans="1:35" ht="12.75" customHeight="1" x14ac:dyDescent="0.45">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c r="AA406" s="18"/>
      <c r="AB406" s="18"/>
      <c r="AC406" s="18"/>
      <c r="AD406" s="18"/>
      <c r="AE406" s="18"/>
      <c r="AF406" s="18"/>
      <c r="AG406" s="18"/>
      <c r="AH406" s="18"/>
      <c r="AI406" s="18"/>
    </row>
    <row r="407" spans="1:35" ht="12.75" customHeight="1" x14ac:dyDescent="0.45">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c r="AA407" s="18"/>
      <c r="AB407" s="18"/>
      <c r="AC407" s="18"/>
      <c r="AD407" s="18"/>
      <c r="AE407" s="18"/>
      <c r="AF407" s="18"/>
      <c r="AG407" s="18"/>
      <c r="AH407" s="18"/>
      <c r="AI407" s="18"/>
    </row>
    <row r="408" spans="1:35" ht="12.75" customHeight="1" x14ac:dyDescent="0.45">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c r="AA408" s="18"/>
      <c r="AB408" s="18"/>
      <c r="AC408" s="18"/>
      <c r="AD408" s="18"/>
      <c r="AE408" s="18"/>
      <c r="AF408" s="18"/>
      <c r="AG408" s="18"/>
      <c r="AH408" s="18"/>
      <c r="AI408" s="18"/>
    </row>
    <row r="409" spans="1:35" ht="12.75" customHeight="1" x14ac:dyDescent="0.45">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c r="AA409" s="18"/>
      <c r="AB409" s="18"/>
      <c r="AC409" s="18"/>
      <c r="AD409" s="18"/>
      <c r="AE409" s="18"/>
      <c r="AF409" s="18"/>
      <c r="AG409" s="18"/>
      <c r="AH409" s="18"/>
      <c r="AI409" s="18"/>
    </row>
    <row r="410" spans="1:35" ht="12.75" customHeight="1" x14ac:dyDescent="0.45">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c r="AA410" s="18"/>
      <c r="AB410" s="18"/>
      <c r="AC410" s="18"/>
      <c r="AD410" s="18"/>
      <c r="AE410" s="18"/>
      <c r="AF410" s="18"/>
      <c r="AG410" s="18"/>
      <c r="AH410" s="18"/>
      <c r="AI410" s="18"/>
    </row>
    <row r="411" spans="1:35" ht="12.75" customHeight="1" x14ac:dyDescent="0.45">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c r="AA411" s="18"/>
      <c r="AB411" s="18"/>
      <c r="AC411" s="18"/>
      <c r="AD411" s="18"/>
      <c r="AE411" s="18"/>
      <c r="AF411" s="18"/>
      <c r="AG411" s="18"/>
      <c r="AH411" s="18"/>
      <c r="AI411" s="18"/>
    </row>
    <row r="412" spans="1:35" ht="12.75" customHeight="1" x14ac:dyDescent="0.45">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c r="AA412" s="18"/>
      <c r="AB412" s="18"/>
      <c r="AC412" s="18"/>
      <c r="AD412" s="18"/>
      <c r="AE412" s="18"/>
      <c r="AF412" s="18"/>
      <c r="AG412" s="18"/>
      <c r="AH412" s="18"/>
      <c r="AI412" s="18"/>
    </row>
    <row r="413" spans="1:35" ht="12.75" customHeight="1" x14ac:dyDescent="0.45">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c r="AA413" s="18"/>
      <c r="AB413" s="18"/>
      <c r="AC413" s="18"/>
      <c r="AD413" s="18"/>
      <c r="AE413" s="18"/>
      <c r="AF413" s="18"/>
      <c r="AG413" s="18"/>
      <c r="AH413" s="18"/>
      <c r="AI413" s="18"/>
    </row>
    <row r="414" spans="1:35" ht="12.75" customHeight="1" x14ac:dyDescent="0.45">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c r="AA414" s="18"/>
      <c r="AB414" s="18"/>
      <c r="AC414" s="18"/>
      <c r="AD414" s="18"/>
      <c r="AE414" s="18"/>
      <c r="AF414" s="18"/>
      <c r="AG414" s="18"/>
      <c r="AH414" s="18"/>
      <c r="AI414" s="18"/>
    </row>
    <row r="415" spans="1:35" ht="12.75" customHeight="1" x14ac:dyDescent="0.45">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c r="AA415" s="18"/>
      <c r="AB415" s="18"/>
      <c r="AC415" s="18"/>
      <c r="AD415" s="18"/>
      <c r="AE415" s="18"/>
      <c r="AF415" s="18"/>
      <c r="AG415" s="18"/>
      <c r="AH415" s="18"/>
      <c r="AI415" s="18"/>
    </row>
    <row r="416" spans="1:35" ht="12.75" customHeight="1" x14ac:dyDescent="0.45">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c r="AA416" s="18"/>
      <c r="AB416" s="18"/>
      <c r="AC416" s="18"/>
      <c r="AD416" s="18"/>
      <c r="AE416" s="18"/>
      <c r="AF416" s="18"/>
      <c r="AG416" s="18"/>
      <c r="AH416" s="18"/>
      <c r="AI416" s="18"/>
    </row>
    <row r="417" spans="1:35" ht="12.75" customHeight="1" x14ac:dyDescent="0.45">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c r="AA417" s="18"/>
      <c r="AB417" s="18"/>
      <c r="AC417" s="18"/>
      <c r="AD417" s="18"/>
      <c r="AE417" s="18"/>
      <c r="AF417" s="18"/>
      <c r="AG417" s="18"/>
      <c r="AH417" s="18"/>
      <c r="AI417" s="18"/>
    </row>
    <row r="418" spans="1:35" ht="12.75" customHeight="1" x14ac:dyDescent="0.45">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c r="AA418" s="18"/>
      <c r="AB418" s="18"/>
      <c r="AC418" s="18"/>
      <c r="AD418" s="18"/>
      <c r="AE418" s="18"/>
      <c r="AF418" s="18"/>
      <c r="AG418" s="18"/>
      <c r="AH418" s="18"/>
      <c r="AI418" s="18"/>
    </row>
    <row r="419" spans="1:35" ht="12.75" customHeight="1" x14ac:dyDescent="0.45">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c r="AA419" s="18"/>
      <c r="AB419" s="18"/>
      <c r="AC419" s="18"/>
      <c r="AD419" s="18"/>
      <c r="AE419" s="18"/>
      <c r="AF419" s="18"/>
      <c r="AG419" s="18"/>
      <c r="AH419" s="18"/>
      <c r="AI419" s="18"/>
    </row>
    <row r="420" spans="1:35" ht="12.75" customHeight="1" x14ac:dyDescent="0.45">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c r="AA420" s="18"/>
      <c r="AB420" s="18"/>
      <c r="AC420" s="18"/>
      <c r="AD420" s="18"/>
      <c r="AE420" s="18"/>
      <c r="AF420" s="18"/>
      <c r="AG420" s="18"/>
      <c r="AH420" s="18"/>
      <c r="AI420" s="18"/>
    </row>
    <row r="421" spans="1:35" ht="12.75" customHeight="1" x14ac:dyDescent="0.45">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c r="AA421" s="18"/>
      <c r="AB421" s="18"/>
      <c r="AC421" s="18"/>
      <c r="AD421" s="18"/>
      <c r="AE421" s="18"/>
      <c r="AF421" s="18"/>
      <c r="AG421" s="18"/>
      <c r="AH421" s="18"/>
      <c r="AI421" s="18"/>
    </row>
    <row r="422" spans="1:35" ht="12.75" customHeight="1" x14ac:dyDescent="0.45">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c r="AA422" s="18"/>
      <c r="AB422" s="18"/>
      <c r="AC422" s="18"/>
      <c r="AD422" s="18"/>
      <c r="AE422" s="18"/>
      <c r="AF422" s="18"/>
      <c r="AG422" s="18"/>
      <c r="AH422" s="18"/>
      <c r="AI422" s="18"/>
    </row>
    <row r="423" spans="1:35" ht="12.75" customHeight="1" x14ac:dyDescent="0.45">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c r="AA423" s="18"/>
      <c r="AB423" s="18"/>
      <c r="AC423" s="18"/>
      <c r="AD423" s="18"/>
      <c r="AE423" s="18"/>
      <c r="AF423" s="18"/>
      <c r="AG423" s="18"/>
      <c r="AH423" s="18"/>
      <c r="AI423" s="18"/>
    </row>
    <row r="424" spans="1:35" ht="12.75" customHeight="1" x14ac:dyDescent="0.45">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c r="AA424" s="18"/>
      <c r="AB424" s="18"/>
      <c r="AC424" s="18"/>
      <c r="AD424" s="18"/>
      <c r="AE424" s="18"/>
      <c r="AF424" s="18"/>
      <c r="AG424" s="18"/>
      <c r="AH424" s="18"/>
      <c r="AI424" s="18"/>
    </row>
    <row r="425" spans="1:35" ht="12.75" customHeight="1" x14ac:dyDescent="0.45">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c r="AA425" s="18"/>
      <c r="AB425" s="18"/>
      <c r="AC425" s="18"/>
      <c r="AD425" s="18"/>
      <c r="AE425" s="18"/>
      <c r="AF425" s="18"/>
      <c r="AG425" s="18"/>
      <c r="AH425" s="18"/>
      <c r="AI425" s="18"/>
    </row>
    <row r="426" spans="1:35" ht="12.75" customHeight="1" x14ac:dyDescent="0.45">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c r="AA426" s="18"/>
      <c r="AB426" s="18"/>
      <c r="AC426" s="18"/>
      <c r="AD426" s="18"/>
      <c r="AE426" s="18"/>
      <c r="AF426" s="18"/>
      <c r="AG426" s="18"/>
      <c r="AH426" s="18"/>
      <c r="AI426" s="18"/>
    </row>
    <row r="427" spans="1:35" ht="12.75" customHeight="1" x14ac:dyDescent="0.45">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c r="AA427" s="18"/>
      <c r="AB427" s="18"/>
      <c r="AC427" s="18"/>
      <c r="AD427" s="18"/>
      <c r="AE427" s="18"/>
      <c r="AF427" s="18"/>
      <c r="AG427" s="18"/>
      <c r="AH427" s="18"/>
      <c r="AI427" s="18"/>
    </row>
    <row r="428" spans="1:35" ht="12.75" customHeight="1" x14ac:dyDescent="0.45">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c r="AA428" s="18"/>
      <c r="AB428" s="18"/>
      <c r="AC428" s="18"/>
      <c r="AD428" s="18"/>
      <c r="AE428" s="18"/>
      <c r="AF428" s="18"/>
      <c r="AG428" s="18"/>
      <c r="AH428" s="18"/>
      <c r="AI428" s="18"/>
    </row>
    <row r="429" spans="1:35" ht="12.75" customHeight="1" x14ac:dyDescent="0.45">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c r="AA429" s="18"/>
      <c r="AB429" s="18"/>
      <c r="AC429" s="18"/>
      <c r="AD429" s="18"/>
      <c r="AE429" s="18"/>
      <c r="AF429" s="18"/>
      <c r="AG429" s="18"/>
      <c r="AH429" s="18"/>
      <c r="AI429" s="18"/>
    </row>
    <row r="430" spans="1:35" ht="12.75" customHeight="1" x14ac:dyDescent="0.45">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c r="AA430" s="18"/>
      <c r="AB430" s="18"/>
      <c r="AC430" s="18"/>
      <c r="AD430" s="18"/>
      <c r="AE430" s="18"/>
      <c r="AF430" s="18"/>
      <c r="AG430" s="18"/>
      <c r="AH430" s="18"/>
      <c r="AI430" s="18"/>
    </row>
    <row r="431" spans="1:35" ht="12.75" customHeight="1" x14ac:dyDescent="0.45">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c r="AA431" s="18"/>
      <c r="AB431" s="18"/>
      <c r="AC431" s="18"/>
      <c r="AD431" s="18"/>
      <c r="AE431" s="18"/>
      <c r="AF431" s="18"/>
      <c r="AG431" s="18"/>
      <c r="AH431" s="18"/>
      <c r="AI431" s="18"/>
    </row>
    <row r="432" spans="1:35" ht="12.75" customHeight="1" x14ac:dyDescent="0.45">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c r="AA432" s="18"/>
      <c r="AB432" s="18"/>
      <c r="AC432" s="18"/>
      <c r="AD432" s="18"/>
      <c r="AE432" s="18"/>
      <c r="AF432" s="18"/>
      <c r="AG432" s="18"/>
      <c r="AH432" s="18"/>
      <c r="AI432" s="18"/>
    </row>
    <row r="433" spans="1:35" ht="12.75" customHeight="1" x14ac:dyDescent="0.45">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c r="AA433" s="18"/>
      <c r="AB433" s="18"/>
      <c r="AC433" s="18"/>
      <c r="AD433" s="18"/>
      <c r="AE433" s="18"/>
      <c r="AF433" s="18"/>
      <c r="AG433" s="18"/>
      <c r="AH433" s="18"/>
      <c r="AI433" s="18"/>
    </row>
    <row r="434" spans="1:35" ht="12.75" customHeight="1" x14ac:dyDescent="0.45">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c r="AA434" s="18"/>
      <c r="AB434" s="18"/>
      <c r="AC434" s="18"/>
      <c r="AD434" s="18"/>
      <c r="AE434" s="18"/>
      <c r="AF434" s="18"/>
      <c r="AG434" s="18"/>
      <c r="AH434" s="18"/>
      <c r="AI434" s="18"/>
    </row>
    <row r="435" spans="1:35" ht="12.75" customHeight="1" x14ac:dyDescent="0.45">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c r="AA435" s="18"/>
      <c r="AB435" s="18"/>
      <c r="AC435" s="18"/>
      <c r="AD435" s="18"/>
      <c r="AE435" s="18"/>
      <c r="AF435" s="18"/>
      <c r="AG435" s="18"/>
      <c r="AH435" s="18"/>
      <c r="AI435" s="18"/>
    </row>
    <row r="436" spans="1:35" ht="12.75" customHeight="1" x14ac:dyDescent="0.45">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c r="AA436" s="18"/>
      <c r="AB436" s="18"/>
      <c r="AC436" s="18"/>
      <c r="AD436" s="18"/>
      <c r="AE436" s="18"/>
      <c r="AF436" s="18"/>
      <c r="AG436" s="18"/>
      <c r="AH436" s="18"/>
      <c r="AI436" s="18"/>
    </row>
    <row r="437" spans="1:35" ht="12.75" customHeight="1" x14ac:dyDescent="0.45">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c r="AA437" s="18"/>
      <c r="AB437" s="18"/>
      <c r="AC437" s="18"/>
      <c r="AD437" s="18"/>
      <c r="AE437" s="18"/>
      <c r="AF437" s="18"/>
      <c r="AG437" s="18"/>
      <c r="AH437" s="18"/>
      <c r="AI437" s="18"/>
    </row>
    <row r="438" spans="1:35" ht="12.75" customHeight="1" x14ac:dyDescent="0.45">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c r="AA438" s="18"/>
      <c r="AB438" s="18"/>
      <c r="AC438" s="18"/>
      <c r="AD438" s="18"/>
      <c r="AE438" s="18"/>
      <c r="AF438" s="18"/>
      <c r="AG438" s="18"/>
      <c r="AH438" s="18"/>
      <c r="AI438" s="18"/>
    </row>
    <row r="439" spans="1:35" ht="12.75" customHeight="1" x14ac:dyDescent="0.45">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c r="AA439" s="18"/>
      <c r="AB439" s="18"/>
      <c r="AC439" s="18"/>
      <c r="AD439" s="18"/>
      <c r="AE439" s="18"/>
      <c r="AF439" s="18"/>
      <c r="AG439" s="18"/>
      <c r="AH439" s="18"/>
      <c r="AI439" s="18"/>
    </row>
    <row r="440" spans="1:35" ht="12.75" customHeight="1" x14ac:dyDescent="0.45">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c r="AA440" s="18"/>
      <c r="AB440" s="18"/>
      <c r="AC440" s="18"/>
      <c r="AD440" s="18"/>
      <c r="AE440" s="18"/>
      <c r="AF440" s="18"/>
      <c r="AG440" s="18"/>
      <c r="AH440" s="18"/>
      <c r="AI440" s="18"/>
    </row>
    <row r="441" spans="1:35" ht="12.75" customHeight="1" x14ac:dyDescent="0.45">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c r="AA441" s="18"/>
      <c r="AB441" s="18"/>
      <c r="AC441" s="18"/>
      <c r="AD441" s="18"/>
      <c r="AE441" s="18"/>
      <c r="AF441" s="18"/>
      <c r="AG441" s="18"/>
      <c r="AH441" s="18"/>
      <c r="AI441" s="18"/>
    </row>
    <row r="442" spans="1:35" ht="12.75" customHeight="1" x14ac:dyDescent="0.45">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c r="AA442" s="18"/>
      <c r="AB442" s="18"/>
      <c r="AC442" s="18"/>
      <c r="AD442" s="18"/>
      <c r="AE442" s="18"/>
      <c r="AF442" s="18"/>
      <c r="AG442" s="18"/>
      <c r="AH442" s="18"/>
      <c r="AI442" s="18"/>
    </row>
    <row r="443" spans="1:35" ht="12.75" customHeight="1" x14ac:dyDescent="0.45">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c r="AA443" s="18"/>
      <c r="AB443" s="18"/>
      <c r="AC443" s="18"/>
      <c r="AD443" s="18"/>
      <c r="AE443" s="18"/>
      <c r="AF443" s="18"/>
      <c r="AG443" s="18"/>
      <c r="AH443" s="18"/>
      <c r="AI443" s="18"/>
    </row>
    <row r="444" spans="1:35" ht="12.75" customHeight="1" x14ac:dyDescent="0.45">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c r="AA444" s="18"/>
      <c r="AB444" s="18"/>
      <c r="AC444" s="18"/>
      <c r="AD444" s="18"/>
      <c r="AE444" s="18"/>
      <c r="AF444" s="18"/>
      <c r="AG444" s="18"/>
      <c r="AH444" s="18"/>
      <c r="AI444" s="18"/>
    </row>
    <row r="445" spans="1:35" ht="12.75" customHeight="1" x14ac:dyDescent="0.45">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c r="AA445" s="18"/>
      <c r="AB445" s="18"/>
      <c r="AC445" s="18"/>
      <c r="AD445" s="18"/>
      <c r="AE445" s="18"/>
      <c r="AF445" s="18"/>
      <c r="AG445" s="18"/>
      <c r="AH445" s="18"/>
      <c r="AI445" s="18"/>
    </row>
    <row r="446" spans="1:35" ht="12.75" customHeight="1" x14ac:dyDescent="0.45">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c r="AA446" s="18"/>
      <c r="AB446" s="18"/>
      <c r="AC446" s="18"/>
      <c r="AD446" s="18"/>
      <c r="AE446" s="18"/>
      <c r="AF446" s="18"/>
      <c r="AG446" s="18"/>
      <c r="AH446" s="18"/>
      <c r="AI446" s="18"/>
    </row>
    <row r="447" spans="1:35" ht="12.75" customHeight="1" x14ac:dyDescent="0.45">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c r="AA447" s="18"/>
      <c r="AB447" s="18"/>
      <c r="AC447" s="18"/>
      <c r="AD447" s="18"/>
      <c r="AE447" s="18"/>
      <c r="AF447" s="18"/>
      <c r="AG447" s="18"/>
      <c r="AH447" s="18"/>
      <c r="AI447" s="18"/>
    </row>
    <row r="448" spans="1:35" ht="12.75" customHeight="1" x14ac:dyDescent="0.45">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c r="AA448" s="18"/>
      <c r="AB448" s="18"/>
      <c r="AC448" s="18"/>
      <c r="AD448" s="18"/>
      <c r="AE448" s="18"/>
      <c r="AF448" s="18"/>
      <c r="AG448" s="18"/>
      <c r="AH448" s="18"/>
      <c r="AI448" s="18"/>
    </row>
    <row r="449" spans="1:35" ht="12.75" customHeight="1" x14ac:dyDescent="0.45">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c r="AA449" s="18"/>
      <c r="AB449" s="18"/>
      <c r="AC449" s="18"/>
      <c r="AD449" s="18"/>
      <c r="AE449" s="18"/>
      <c r="AF449" s="18"/>
      <c r="AG449" s="18"/>
      <c r="AH449" s="18"/>
      <c r="AI449" s="18"/>
    </row>
    <row r="450" spans="1:35" ht="12.75" customHeight="1" x14ac:dyDescent="0.45">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c r="AA450" s="18"/>
      <c r="AB450" s="18"/>
      <c r="AC450" s="18"/>
      <c r="AD450" s="18"/>
      <c r="AE450" s="18"/>
      <c r="AF450" s="18"/>
      <c r="AG450" s="18"/>
      <c r="AH450" s="18"/>
      <c r="AI450" s="18"/>
    </row>
    <row r="451" spans="1:35" ht="12.75" customHeight="1" x14ac:dyDescent="0.45">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c r="AA451" s="18"/>
      <c r="AB451" s="18"/>
      <c r="AC451" s="18"/>
      <c r="AD451" s="18"/>
      <c r="AE451" s="18"/>
      <c r="AF451" s="18"/>
      <c r="AG451" s="18"/>
      <c r="AH451" s="18"/>
      <c r="AI451" s="18"/>
    </row>
    <row r="452" spans="1:35" ht="12.75" customHeight="1" x14ac:dyDescent="0.45">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c r="AA452" s="18"/>
      <c r="AB452" s="18"/>
      <c r="AC452" s="18"/>
      <c r="AD452" s="18"/>
      <c r="AE452" s="18"/>
      <c r="AF452" s="18"/>
      <c r="AG452" s="18"/>
      <c r="AH452" s="18"/>
      <c r="AI452" s="18"/>
    </row>
    <row r="453" spans="1:35" ht="12.75" customHeight="1" x14ac:dyDescent="0.45">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c r="AA453" s="18"/>
      <c r="AB453" s="18"/>
      <c r="AC453" s="18"/>
      <c r="AD453" s="18"/>
      <c r="AE453" s="18"/>
      <c r="AF453" s="18"/>
      <c r="AG453" s="18"/>
      <c r="AH453" s="18"/>
      <c r="AI453" s="18"/>
    </row>
    <row r="454" spans="1:35" ht="12.75" customHeight="1" x14ac:dyDescent="0.45">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c r="AA454" s="18"/>
      <c r="AB454" s="18"/>
      <c r="AC454" s="18"/>
      <c r="AD454" s="18"/>
      <c r="AE454" s="18"/>
      <c r="AF454" s="18"/>
      <c r="AG454" s="18"/>
      <c r="AH454" s="18"/>
      <c r="AI454" s="18"/>
    </row>
    <row r="455" spans="1:35" ht="12.75" customHeight="1" x14ac:dyDescent="0.45">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c r="AA455" s="18"/>
      <c r="AB455" s="18"/>
      <c r="AC455" s="18"/>
      <c r="AD455" s="18"/>
      <c r="AE455" s="18"/>
      <c r="AF455" s="18"/>
      <c r="AG455" s="18"/>
      <c r="AH455" s="18"/>
      <c r="AI455" s="18"/>
    </row>
    <row r="456" spans="1:35" ht="12.75" customHeight="1" x14ac:dyDescent="0.45">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c r="AA456" s="18"/>
      <c r="AB456" s="18"/>
      <c r="AC456" s="18"/>
      <c r="AD456" s="18"/>
      <c r="AE456" s="18"/>
      <c r="AF456" s="18"/>
      <c r="AG456" s="18"/>
      <c r="AH456" s="18"/>
      <c r="AI456" s="18"/>
    </row>
    <row r="457" spans="1:35" ht="12.75" customHeight="1" x14ac:dyDescent="0.45">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c r="AA457" s="18"/>
      <c r="AB457" s="18"/>
      <c r="AC457" s="18"/>
      <c r="AD457" s="18"/>
      <c r="AE457" s="18"/>
      <c r="AF457" s="18"/>
      <c r="AG457" s="18"/>
      <c r="AH457" s="18"/>
      <c r="AI457" s="18"/>
    </row>
    <row r="458" spans="1:35" ht="12.75" customHeight="1" x14ac:dyDescent="0.45">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c r="AA458" s="18"/>
      <c r="AB458" s="18"/>
      <c r="AC458" s="18"/>
      <c r="AD458" s="18"/>
      <c r="AE458" s="18"/>
      <c r="AF458" s="18"/>
      <c r="AG458" s="18"/>
      <c r="AH458" s="18"/>
      <c r="AI458" s="18"/>
    </row>
    <row r="459" spans="1:35" ht="12.75" customHeight="1" x14ac:dyDescent="0.45">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c r="AA459" s="18"/>
      <c r="AB459" s="18"/>
      <c r="AC459" s="18"/>
      <c r="AD459" s="18"/>
      <c r="AE459" s="18"/>
      <c r="AF459" s="18"/>
      <c r="AG459" s="18"/>
      <c r="AH459" s="18"/>
      <c r="AI459" s="18"/>
    </row>
    <row r="460" spans="1:35" ht="12.75" customHeight="1" x14ac:dyDescent="0.45">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c r="AA460" s="18"/>
      <c r="AB460" s="18"/>
      <c r="AC460" s="18"/>
      <c r="AD460" s="18"/>
      <c r="AE460" s="18"/>
      <c r="AF460" s="18"/>
      <c r="AG460" s="18"/>
      <c r="AH460" s="18"/>
      <c r="AI460" s="18"/>
    </row>
    <row r="461" spans="1:35" ht="12.75" customHeight="1" x14ac:dyDescent="0.45">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c r="AA461" s="18"/>
      <c r="AB461" s="18"/>
      <c r="AC461" s="18"/>
      <c r="AD461" s="18"/>
      <c r="AE461" s="18"/>
      <c r="AF461" s="18"/>
      <c r="AG461" s="18"/>
      <c r="AH461" s="18"/>
      <c r="AI461" s="18"/>
    </row>
    <row r="462" spans="1:35" ht="12.75" customHeight="1" x14ac:dyDescent="0.45">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c r="AA462" s="18"/>
      <c r="AB462" s="18"/>
      <c r="AC462" s="18"/>
      <c r="AD462" s="18"/>
      <c r="AE462" s="18"/>
      <c r="AF462" s="18"/>
      <c r="AG462" s="18"/>
      <c r="AH462" s="18"/>
      <c r="AI462" s="18"/>
    </row>
    <row r="463" spans="1:35" ht="12.75" customHeight="1" x14ac:dyDescent="0.45">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c r="AA463" s="18"/>
      <c r="AB463" s="18"/>
      <c r="AC463" s="18"/>
      <c r="AD463" s="18"/>
      <c r="AE463" s="18"/>
      <c r="AF463" s="18"/>
      <c r="AG463" s="18"/>
      <c r="AH463" s="18"/>
      <c r="AI463" s="18"/>
    </row>
    <row r="464" spans="1:35" ht="12.75" customHeight="1" x14ac:dyDescent="0.45">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c r="AA464" s="18"/>
      <c r="AB464" s="18"/>
      <c r="AC464" s="18"/>
      <c r="AD464" s="18"/>
      <c r="AE464" s="18"/>
      <c r="AF464" s="18"/>
      <c r="AG464" s="18"/>
      <c r="AH464" s="18"/>
      <c r="AI464" s="18"/>
    </row>
    <row r="465" spans="1:35" ht="12.75" customHeight="1" x14ac:dyDescent="0.45">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c r="AA465" s="18"/>
      <c r="AB465" s="18"/>
      <c r="AC465" s="18"/>
      <c r="AD465" s="18"/>
      <c r="AE465" s="18"/>
      <c r="AF465" s="18"/>
      <c r="AG465" s="18"/>
      <c r="AH465" s="18"/>
      <c r="AI465" s="18"/>
    </row>
    <row r="466" spans="1:35" ht="12.75" customHeight="1" x14ac:dyDescent="0.45">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c r="AA466" s="18"/>
      <c r="AB466" s="18"/>
      <c r="AC466" s="18"/>
      <c r="AD466" s="18"/>
      <c r="AE466" s="18"/>
      <c r="AF466" s="18"/>
      <c r="AG466" s="18"/>
      <c r="AH466" s="18"/>
      <c r="AI466" s="18"/>
    </row>
    <row r="467" spans="1:35" ht="12.75" customHeight="1" x14ac:dyDescent="0.45">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c r="AA467" s="18"/>
      <c r="AB467" s="18"/>
      <c r="AC467" s="18"/>
      <c r="AD467" s="18"/>
      <c r="AE467" s="18"/>
      <c r="AF467" s="18"/>
      <c r="AG467" s="18"/>
      <c r="AH467" s="18"/>
      <c r="AI467" s="18"/>
    </row>
    <row r="468" spans="1:35" ht="12.75" customHeight="1" x14ac:dyDescent="0.45">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c r="AA468" s="18"/>
      <c r="AB468" s="18"/>
      <c r="AC468" s="18"/>
      <c r="AD468" s="18"/>
      <c r="AE468" s="18"/>
      <c r="AF468" s="18"/>
      <c r="AG468" s="18"/>
      <c r="AH468" s="18"/>
      <c r="AI468" s="18"/>
    </row>
    <row r="469" spans="1:35" ht="12.75" customHeight="1" x14ac:dyDescent="0.45">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c r="AA469" s="18"/>
      <c r="AB469" s="18"/>
      <c r="AC469" s="18"/>
      <c r="AD469" s="18"/>
      <c r="AE469" s="18"/>
      <c r="AF469" s="18"/>
      <c r="AG469" s="18"/>
      <c r="AH469" s="18"/>
      <c r="AI469" s="18"/>
    </row>
    <row r="470" spans="1:35" ht="12.75" customHeight="1" x14ac:dyDescent="0.45">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c r="AA470" s="18"/>
      <c r="AB470" s="18"/>
      <c r="AC470" s="18"/>
      <c r="AD470" s="18"/>
      <c r="AE470" s="18"/>
      <c r="AF470" s="18"/>
      <c r="AG470" s="18"/>
      <c r="AH470" s="18"/>
      <c r="AI470" s="18"/>
    </row>
    <row r="471" spans="1:35" ht="12.75" customHeight="1" x14ac:dyDescent="0.45">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c r="AA471" s="18"/>
      <c r="AB471" s="18"/>
      <c r="AC471" s="18"/>
      <c r="AD471" s="18"/>
      <c r="AE471" s="18"/>
      <c r="AF471" s="18"/>
      <c r="AG471" s="18"/>
      <c r="AH471" s="18"/>
      <c r="AI471" s="18"/>
    </row>
    <row r="472" spans="1:35" ht="12.75" customHeight="1" x14ac:dyDescent="0.45">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c r="AA472" s="18"/>
      <c r="AB472" s="18"/>
      <c r="AC472" s="18"/>
      <c r="AD472" s="18"/>
      <c r="AE472" s="18"/>
      <c r="AF472" s="18"/>
      <c r="AG472" s="18"/>
      <c r="AH472" s="18"/>
      <c r="AI472" s="18"/>
    </row>
    <row r="473" spans="1:35" ht="12.75" customHeight="1" x14ac:dyDescent="0.45">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c r="AA473" s="18"/>
      <c r="AB473" s="18"/>
      <c r="AC473" s="18"/>
      <c r="AD473" s="18"/>
      <c r="AE473" s="18"/>
      <c r="AF473" s="18"/>
      <c r="AG473" s="18"/>
      <c r="AH473" s="18"/>
      <c r="AI473" s="18"/>
    </row>
    <row r="474" spans="1:35" ht="12.75" customHeight="1" x14ac:dyDescent="0.45">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c r="AA474" s="18"/>
      <c r="AB474" s="18"/>
      <c r="AC474" s="18"/>
      <c r="AD474" s="18"/>
      <c r="AE474" s="18"/>
      <c r="AF474" s="18"/>
      <c r="AG474" s="18"/>
      <c r="AH474" s="18"/>
      <c r="AI474" s="18"/>
    </row>
    <row r="475" spans="1:35" ht="12.75" customHeight="1" x14ac:dyDescent="0.45">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c r="AA475" s="18"/>
      <c r="AB475" s="18"/>
      <c r="AC475" s="18"/>
      <c r="AD475" s="18"/>
      <c r="AE475" s="18"/>
      <c r="AF475" s="18"/>
      <c r="AG475" s="18"/>
      <c r="AH475" s="18"/>
      <c r="AI475" s="18"/>
    </row>
    <row r="476" spans="1:35" ht="12.75" customHeight="1" x14ac:dyDescent="0.45">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c r="AA476" s="18"/>
      <c r="AB476" s="18"/>
      <c r="AC476" s="18"/>
      <c r="AD476" s="18"/>
      <c r="AE476" s="18"/>
      <c r="AF476" s="18"/>
      <c r="AG476" s="18"/>
      <c r="AH476" s="18"/>
      <c r="AI476" s="18"/>
    </row>
    <row r="477" spans="1:35" ht="12.75" customHeight="1" x14ac:dyDescent="0.45">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c r="AA477" s="18"/>
      <c r="AB477" s="18"/>
      <c r="AC477" s="18"/>
      <c r="AD477" s="18"/>
      <c r="AE477" s="18"/>
      <c r="AF477" s="18"/>
      <c r="AG477" s="18"/>
      <c r="AH477" s="18"/>
      <c r="AI477" s="18"/>
    </row>
    <row r="478" spans="1:35" ht="12.75" customHeight="1" x14ac:dyDescent="0.45">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c r="AA478" s="18"/>
      <c r="AB478" s="18"/>
      <c r="AC478" s="18"/>
      <c r="AD478" s="18"/>
      <c r="AE478" s="18"/>
      <c r="AF478" s="18"/>
      <c r="AG478" s="18"/>
      <c r="AH478" s="18"/>
      <c r="AI478" s="18"/>
    </row>
    <row r="479" spans="1:35" ht="12.75" customHeight="1" x14ac:dyDescent="0.45">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c r="AA479" s="18"/>
      <c r="AB479" s="18"/>
      <c r="AC479" s="18"/>
      <c r="AD479" s="18"/>
      <c r="AE479" s="18"/>
      <c r="AF479" s="18"/>
      <c r="AG479" s="18"/>
      <c r="AH479" s="18"/>
      <c r="AI479" s="18"/>
    </row>
    <row r="480" spans="1:35" ht="12.75" customHeight="1" x14ac:dyDescent="0.45">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c r="AA480" s="18"/>
      <c r="AB480" s="18"/>
      <c r="AC480" s="18"/>
      <c r="AD480" s="18"/>
      <c r="AE480" s="18"/>
      <c r="AF480" s="18"/>
      <c r="AG480" s="18"/>
      <c r="AH480" s="18"/>
      <c r="AI480" s="18"/>
    </row>
    <row r="481" spans="1:35" ht="12.75" customHeight="1" x14ac:dyDescent="0.45">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c r="AA481" s="18"/>
      <c r="AB481" s="18"/>
      <c r="AC481" s="18"/>
      <c r="AD481" s="18"/>
      <c r="AE481" s="18"/>
      <c r="AF481" s="18"/>
      <c r="AG481" s="18"/>
      <c r="AH481" s="18"/>
      <c r="AI481" s="18"/>
    </row>
    <row r="482" spans="1:35" ht="12.75" customHeight="1" x14ac:dyDescent="0.45">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c r="AA482" s="18"/>
      <c r="AB482" s="18"/>
      <c r="AC482" s="18"/>
      <c r="AD482" s="18"/>
      <c r="AE482" s="18"/>
      <c r="AF482" s="18"/>
      <c r="AG482" s="18"/>
      <c r="AH482" s="18"/>
      <c r="AI482" s="18"/>
    </row>
    <row r="483" spans="1:35" ht="12.75" customHeight="1" x14ac:dyDescent="0.45">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c r="AA483" s="18"/>
      <c r="AB483" s="18"/>
      <c r="AC483" s="18"/>
      <c r="AD483" s="18"/>
      <c r="AE483" s="18"/>
      <c r="AF483" s="18"/>
      <c r="AG483" s="18"/>
      <c r="AH483" s="18"/>
      <c r="AI483" s="18"/>
    </row>
    <row r="484" spans="1:35" ht="12.75" customHeight="1" x14ac:dyDescent="0.45">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c r="AA484" s="18"/>
      <c r="AB484" s="18"/>
      <c r="AC484" s="18"/>
      <c r="AD484" s="18"/>
      <c r="AE484" s="18"/>
      <c r="AF484" s="18"/>
      <c r="AG484" s="18"/>
      <c r="AH484" s="18"/>
      <c r="AI484" s="18"/>
    </row>
    <row r="485" spans="1:35" ht="12.75" customHeight="1" x14ac:dyDescent="0.45">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c r="AA485" s="18"/>
      <c r="AB485" s="18"/>
      <c r="AC485" s="18"/>
      <c r="AD485" s="18"/>
      <c r="AE485" s="18"/>
      <c r="AF485" s="18"/>
      <c r="AG485" s="18"/>
      <c r="AH485" s="18"/>
      <c r="AI485" s="18"/>
    </row>
    <row r="486" spans="1:35" ht="12.75" customHeight="1" x14ac:dyDescent="0.45">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c r="AA486" s="18"/>
      <c r="AB486" s="18"/>
      <c r="AC486" s="18"/>
      <c r="AD486" s="18"/>
      <c r="AE486" s="18"/>
      <c r="AF486" s="18"/>
      <c r="AG486" s="18"/>
      <c r="AH486" s="18"/>
      <c r="AI486" s="18"/>
    </row>
    <row r="487" spans="1:35" ht="12.75" customHeight="1" x14ac:dyDescent="0.45">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c r="AA487" s="18"/>
      <c r="AB487" s="18"/>
      <c r="AC487" s="18"/>
      <c r="AD487" s="18"/>
      <c r="AE487" s="18"/>
      <c r="AF487" s="18"/>
      <c r="AG487" s="18"/>
      <c r="AH487" s="18"/>
      <c r="AI487" s="18"/>
    </row>
    <row r="488" spans="1:35" ht="12.75" customHeight="1" x14ac:dyDescent="0.45">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c r="AA488" s="18"/>
      <c r="AB488" s="18"/>
      <c r="AC488" s="18"/>
      <c r="AD488" s="18"/>
      <c r="AE488" s="18"/>
      <c r="AF488" s="18"/>
      <c r="AG488" s="18"/>
      <c r="AH488" s="18"/>
      <c r="AI488" s="18"/>
    </row>
    <row r="489" spans="1:35" ht="12.75" customHeight="1" x14ac:dyDescent="0.45">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c r="AA489" s="18"/>
      <c r="AB489" s="18"/>
      <c r="AC489" s="18"/>
      <c r="AD489" s="18"/>
      <c r="AE489" s="18"/>
      <c r="AF489" s="18"/>
      <c r="AG489" s="18"/>
      <c r="AH489" s="18"/>
      <c r="AI489" s="18"/>
    </row>
    <row r="490" spans="1:35" ht="12.75" customHeight="1" x14ac:dyDescent="0.45">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c r="AA490" s="18"/>
      <c r="AB490" s="18"/>
      <c r="AC490" s="18"/>
      <c r="AD490" s="18"/>
      <c r="AE490" s="18"/>
      <c r="AF490" s="18"/>
      <c r="AG490" s="18"/>
      <c r="AH490" s="18"/>
      <c r="AI490" s="18"/>
    </row>
    <row r="491" spans="1:35" ht="12.75" customHeight="1" x14ac:dyDescent="0.45">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c r="AA491" s="18"/>
      <c r="AB491" s="18"/>
      <c r="AC491" s="18"/>
      <c r="AD491" s="18"/>
      <c r="AE491" s="18"/>
      <c r="AF491" s="18"/>
      <c r="AG491" s="18"/>
      <c r="AH491" s="18"/>
      <c r="AI491" s="18"/>
    </row>
    <row r="492" spans="1:35" ht="12.75" customHeight="1" x14ac:dyDescent="0.45">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c r="AA492" s="18"/>
      <c r="AB492" s="18"/>
      <c r="AC492" s="18"/>
      <c r="AD492" s="18"/>
      <c r="AE492" s="18"/>
      <c r="AF492" s="18"/>
      <c r="AG492" s="18"/>
      <c r="AH492" s="18"/>
      <c r="AI492" s="18"/>
    </row>
    <row r="493" spans="1:35" ht="12.75" customHeight="1" x14ac:dyDescent="0.45">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c r="AA493" s="18"/>
      <c r="AB493" s="18"/>
      <c r="AC493" s="18"/>
      <c r="AD493" s="18"/>
      <c r="AE493" s="18"/>
      <c r="AF493" s="18"/>
      <c r="AG493" s="18"/>
      <c r="AH493" s="18"/>
      <c r="AI493" s="18"/>
    </row>
    <row r="494" spans="1:35" ht="12.75" customHeight="1" x14ac:dyDescent="0.45">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c r="AA494" s="18"/>
      <c r="AB494" s="18"/>
      <c r="AC494" s="18"/>
      <c r="AD494" s="18"/>
      <c r="AE494" s="18"/>
      <c r="AF494" s="18"/>
      <c r="AG494" s="18"/>
      <c r="AH494" s="18"/>
      <c r="AI494" s="18"/>
    </row>
    <row r="495" spans="1:35" ht="12.75" customHeight="1" x14ac:dyDescent="0.45">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c r="AA495" s="18"/>
      <c r="AB495" s="18"/>
      <c r="AC495" s="18"/>
      <c r="AD495" s="18"/>
      <c r="AE495" s="18"/>
      <c r="AF495" s="18"/>
      <c r="AG495" s="18"/>
      <c r="AH495" s="18"/>
      <c r="AI495" s="18"/>
    </row>
    <row r="496" spans="1:35" ht="12.75" customHeight="1" x14ac:dyDescent="0.45">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c r="AA496" s="18"/>
      <c r="AB496" s="18"/>
      <c r="AC496" s="18"/>
      <c r="AD496" s="18"/>
      <c r="AE496" s="18"/>
      <c r="AF496" s="18"/>
      <c r="AG496" s="18"/>
      <c r="AH496" s="18"/>
      <c r="AI496" s="18"/>
    </row>
    <row r="497" spans="1:35" ht="12.75" customHeight="1" x14ac:dyDescent="0.45">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c r="AA497" s="18"/>
      <c r="AB497" s="18"/>
      <c r="AC497" s="18"/>
      <c r="AD497" s="18"/>
      <c r="AE497" s="18"/>
      <c r="AF497" s="18"/>
      <c r="AG497" s="18"/>
      <c r="AH497" s="18"/>
      <c r="AI497" s="18"/>
    </row>
    <row r="498" spans="1:35" ht="12.75" customHeight="1" x14ac:dyDescent="0.45">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c r="AA498" s="18"/>
      <c r="AB498" s="18"/>
      <c r="AC498" s="18"/>
      <c r="AD498" s="18"/>
      <c r="AE498" s="18"/>
      <c r="AF498" s="18"/>
      <c r="AG498" s="18"/>
      <c r="AH498" s="18"/>
      <c r="AI498" s="18"/>
    </row>
    <row r="499" spans="1:35" ht="12.75" customHeight="1" x14ac:dyDescent="0.45">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c r="AA499" s="18"/>
      <c r="AB499" s="18"/>
      <c r="AC499" s="18"/>
      <c r="AD499" s="18"/>
      <c r="AE499" s="18"/>
      <c r="AF499" s="18"/>
      <c r="AG499" s="18"/>
      <c r="AH499" s="18"/>
      <c r="AI499" s="18"/>
    </row>
    <row r="500" spans="1:35" ht="12.75" customHeight="1" x14ac:dyDescent="0.45">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c r="AA500" s="18"/>
      <c r="AB500" s="18"/>
      <c r="AC500" s="18"/>
      <c r="AD500" s="18"/>
      <c r="AE500" s="18"/>
      <c r="AF500" s="18"/>
      <c r="AG500" s="18"/>
      <c r="AH500" s="18"/>
      <c r="AI500" s="18"/>
    </row>
    <row r="501" spans="1:35" ht="12.75" customHeight="1" x14ac:dyDescent="0.45">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c r="AA501" s="18"/>
      <c r="AB501" s="18"/>
      <c r="AC501" s="18"/>
      <c r="AD501" s="18"/>
      <c r="AE501" s="18"/>
      <c r="AF501" s="18"/>
      <c r="AG501" s="18"/>
      <c r="AH501" s="18"/>
      <c r="AI501" s="18"/>
    </row>
    <row r="502" spans="1:35" ht="12.75" customHeight="1" x14ac:dyDescent="0.45">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c r="AA502" s="18"/>
      <c r="AB502" s="18"/>
      <c r="AC502" s="18"/>
      <c r="AD502" s="18"/>
      <c r="AE502" s="18"/>
      <c r="AF502" s="18"/>
      <c r="AG502" s="18"/>
      <c r="AH502" s="18"/>
      <c r="AI502" s="18"/>
    </row>
    <row r="503" spans="1:35" ht="12.75" customHeight="1" x14ac:dyDescent="0.45">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c r="AA503" s="18"/>
      <c r="AB503" s="18"/>
      <c r="AC503" s="18"/>
      <c r="AD503" s="18"/>
      <c r="AE503" s="18"/>
      <c r="AF503" s="18"/>
      <c r="AG503" s="18"/>
      <c r="AH503" s="18"/>
      <c r="AI503" s="18"/>
    </row>
    <row r="504" spans="1:35" ht="12.75" customHeight="1" x14ac:dyDescent="0.45">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c r="AA504" s="18"/>
      <c r="AB504" s="18"/>
      <c r="AC504" s="18"/>
      <c r="AD504" s="18"/>
      <c r="AE504" s="18"/>
      <c r="AF504" s="18"/>
      <c r="AG504" s="18"/>
      <c r="AH504" s="18"/>
      <c r="AI504" s="18"/>
    </row>
    <row r="505" spans="1:35" ht="12.75" customHeight="1" x14ac:dyDescent="0.45">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c r="AA505" s="18"/>
      <c r="AB505" s="18"/>
      <c r="AC505" s="18"/>
      <c r="AD505" s="18"/>
      <c r="AE505" s="18"/>
      <c r="AF505" s="18"/>
      <c r="AG505" s="18"/>
      <c r="AH505" s="18"/>
      <c r="AI505" s="18"/>
    </row>
    <row r="506" spans="1:35" ht="12.75" customHeight="1" x14ac:dyDescent="0.45">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c r="AA506" s="18"/>
      <c r="AB506" s="18"/>
      <c r="AC506" s="18"/>
      <c r="AD506" s="18"/>
      <c r="AE506" s="18"/>
      <c r="AF506" s="18"/>
      <c r="AG506" s="18"/>
      <c r="AH506" s="18"/>
      <c r="AI506" s="18"/>
    </row>
    <row r="507" spans="1:35" ht="12.75" customHeight="1" x14ac:dyDescent="0.45">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c r="AA507" s="18"/>
      <c r="AB507" s="18"/>
      <c r="AC507" s="18"/>
      <c r="AD507" s="18"/>
      <c r="AE507" s="18"/>
      <c r="AF507" s="18"/>
      <c r="AG507" s="18"/>
      <c r="AH507" s="18"/>
      <c r="AI507" s="18"/>
    </row>
    <row r="508" spans="1:35" ht="12.75" customHeight="1" x14ac:dyDescent="0.45">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c r="AA508" s="18"/>
      <c r="AB508" s="18"/>
      <c r="AC508" s="18"/>
      <c r="AD508" s="18"/>
      <c r="AE508" s="18"/>
      <c r="AF508" s="18"/>
      <c r="AG508" s="18"/>
      <c r="AH508" s="18"/>
      <c r="AI508" s="18"/>
    </row>
    <row r="509" spans="1:35" ht="12.75" customHeight="1" x14ac:dyDescent="0.45">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c r="AA509" s="18"/>
      <c r="AB509" s="18"/>
      <c r="AC509" s="18"/>
      <c r="AD509" s="18"/>
      <c r="AE509" s="18"/>
      <c r="AF509" s="18"/>
      <c r="AG509" s="18"/>
      <c r="AH509" s="18"/>
      <c r="AI509" s="18"/>
    </row>
    <row r="510" spans="1:35" ht="12.75" customHeight="1" x14ac:dyDescent="0.45">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c r="AA510" s="18"/>
      <c r="AB510" s="18"/>
      <c r="AC510" s="18"/>
      <c r="AD510" s="18"/>
      <c r="AE510" s="18"/>
      <c r="AF510" s="18"/>
      <c r="AG510" s="18"/>
      <c r="AH510" s="18"/>
      <c r="AI510" s="18"/>
    </row>
    <row r="511" spans="1:35" ht="12.75" customHeight="1" x14ac:dyDescent="0.45">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c r="AA511" s="18"/>
      <c r="AB511" s="18"/>
      <c r="AC511" s="18"/>
      <c r="AD511" s="18"/>
      <c r="AE511" s="18"/>
      <c r="AF511" s="18"/>
      <c r="AG511" s="18"/>
      <c r="AH511" s="18"/>
      <c r="AI511" s="18"/>
    </row>
    <row r="512" spans="1:35" ht="12.75" customHeight="1" x14ac:dyDescent="0.45">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c r="AA512" s="18"/>
      <c r="AB512" s="18"/>
      <c r="AC512" s="18"/>
      <c r="AD512" s="18"/>
      <c r="AE512" s="18"/>
      <c r="AF512" s="18"/>
      <c r="AG512" s="18"/>
      <c r="AH512" s="18"/>
      <c r="AI512" s="18"/>
    </row>
    <row r="513" spans="1:35" ht="12.75" customHeight="1" x14ac:dyDescent="0.45">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c r="AA513" s="18"/>
      <c r="AB513" s="18"/>
      <c r="AC513" s="18"/>
      <c r="AD513" s="18"/>
      <c r="AE513" s="18"/>
      <c r="AF513" s="18"/>
      <c r="AG513" s="18"/>
      <c r="AH513" s="18"/>
      <c r="AI513" s="18"/>
    </row>
    <row r="514" spans="1:35" ht="12.75" customHeight="1" x14ac:dyDescent="0.45">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c r="AA514" s="18"/>
      <c r="AB514" s="18"/>
      <c r="AC514" s="18"/>
      <c r="AD514" s="18"/>
      <c r="AE514" s="18"/>
      <c r="AF514" s="18"/>
      <c r="AG514" s="18"/>
      <c r="AH514" s="18"/>
      <c r="AI514" s="18"/>
    </row>
    <row r="515" spans="1:35" ht="12.75" customHeight="1" x14ac:dyDescent="0.45">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c r="AA515" s="18"/>
      <c r="AB515" s="18"/>
      <c r="AC515" s="18"/>
      <c r="AD515" s="18"/>
      <c r="AE515" s="18"/>
      <c r="AF515" s="18"/>
      <c r="AG515" s="18"/>
      <c r="AH515" s="18"/>
      <c r="AI515" s="18"/>
    </row>
    <row r="516" spans="1:35" ht="12.75" customHeight="1" x14ac:dyDescent="0.45">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c r="AA516" s="18"/>
      <c r="AB516" s="18"/>
      <c r="AC516" s="18"/>
      <c r="AD516" s="18"/>
      <c r="AE516" s="18"/>
      <c r="AF516" s="18"/>
      <c r="AG516" s="18"/>
      <c r="AH516" s="18"/>
      <c r="AI516" s="18"/>
    </row>
    <row r="517" spans="1:35" ht="12.75" customHeight="1" x14ac:dyDescent="0.45">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c r="AA517" s="18"/>
      <c r="AB517" s="18"/>
      <c r="AC517" s="18"/>
      <c r="AD517" s="18"/>
      <c r="AE517" s="18"/>
      <c r="AF517" s="18"/>
      <c r="AG517" s="18"/>
      <c r="AH517" s="18"/>
      <c r="AI517" s="18"/>
    </row>
    <row r="518" spans="1:35" ht="12.75" customHeight="1" x14ac:dyDescent="0.45">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c r="AA518" s="18"/>
      <c r="AB518" s="18"/>
      <c r="AC518" s="18"/>
      <c r="AD518" s="18"/>
      <c r="AE518" s="18"/>
      <c r="AF518" s="18"/>
      <c r="AG518" s="18"/>
      <c r="AH518" s="18"/>
      <c r="AI518" s="18"/>
    </row>
    <row r="519" spans="1:35" ht="12.75" customHeight="1" x14ac:dyDescent="0.45">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c r="AA519" s="18"/>
      <c r="AB519" s="18"/>
      <c r="AC519" s="18"/>
      <c r="AD519" s="18"/>
      <c r="AE519" s="18"/>
      <c r="AF519" s="18"/>
      <c r="AG519" s="18"/>
      <c r="AH519" s="18"/>
      <c r="AI519" s="18"/>
    </row>
    <row r="520" spans="1:35" ht="12.75" customHeight="1" x14ac:dyDescent="0.45">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c r="AA520" s="18"/>
      <c r="AB520" s="18"/>
      <c r="AC520" s="18"/>
      <c r="AD520" s="18"/>
      <c r="AE520" s="18"/>
      <c r="AF520" s="18"/>
      <c r="AG520" s="18"/>
      <c r="AH520" s="18"/>
      <c r="AI520" s="18"/>
    </row>
    <row r="521" spans="1:35" ht="12.75" customHeight="1" x14ac:dyDescent="0.45">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c r="AA521" s="18"/>
      <c r="AB521" s="18"/>
      <c r="AC521" s="18"/>
      <c r="AD521" s="18"/>
      <c r="AE521" s="18"/>
      <c r="AF521" s="18"/>
      <c r="AG521" s="18"/>
      <c r="AH521" s="18"/>
      <c r="AI521" s="18"/>
    </row>
    <row r="522" spans="1:35" ht="12.75" customHeight="1" x14ac:dyDescent="0.45">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c r="AA522" s="18"/>
      <c r="AB522" s="18"/>
      <c r="AC522" s="18"/>
      <c r="AD522" s="18"/>
      <c r="AE522" s="18"/>
      <c r="AF522" s="18"/>
      <c r="AG522" s="18"/>
      <c r="AH522" s="18"/>
      <c r="AI522" s="18"/>
    </row>
    <row r="523" spans="1:35" ht="12.75" customHeight="1" x14ac:dyDescent="0.45">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c r="AA523" s="18"/>
      <c r="AB523" s="18"/>
      <c r="AC523" s="18"/>
      <c r="AD523" s="18"/>
      <c r="AE523" s="18"/>
      <c r="AF523" s="18"/>
      <c r="AG523" s="18"/>
      <c r="AH523" s="18"/>
      <c r="AI523" s="18"/>
    </row>
    <row r="524" spans="1:35" ht="12.75" customHeight="1" x14ac:dyDescent="0.45">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c r="AA524" s="18"/>
      <c r="AB524" s="18"/>
      <c r="AC524" s="18"/>
      <c r="AD524" s="18"/>
      <c r="AE524" s="18"/>
      <c r="AF524" s="18"/>
      <c r="AG524" s="18"/>
      <c r="AH524" s="18"/>
      <c r="AI524" s="18"/>
    </row>
    <row r="525" spans="1:35" ht="12.75" customHeight="1" x14ac:dyDescent="0.45">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c r="AA525" s="18"/>
      <c r="AB525" s="18"/>
      <c r="AC525" s="18"/>
      <c r="AD525" s="18"/>
      <c r="AE525" s="18"/>
      <c r="AF525" s="18"/>
      <c r="AG525" s="18"/>
      <c r="AH525" s="18"/>
      <c r="AI525" s="18"/>
    </row>
    <row r="526" spans="1:35" ht="12.75" customHeight="1" x14ac:dyDescent="0.45">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c r="AA526" s="18"/>
      <c r="AB526" s="18"/>
      <c r="AC526" s="18"/>
      <c r="AD526" s="18"/>
      <c r="AE526" s="18"/>
      <c r="AF526" s="18"/>
      <c r="AG526" s="18"/>
      <c r="AH526" s="18"/>
      <c r="AI526" s="18"/>
    </row>
    <row r="527" spans="1:35" ht="12.75" customHeight="1" x14ac:dyDescent="0.45">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c r="AA527" s="18"/>
      <c r="AB527" s="18"/>
      <c r="AC527" s="18"/>
      <c r="AD527" s="18"/>
      <c r="AE527" s="18"/>
      <c r="AF527" s="18"/>
      <c r="AG527" s="18"/>
      <c r="AH527" s="18"/>
      <c r="AI527" s="18"/>
    </row>
    <row r="528" spans="1:35" ht="12.75" customHeight="1" x14ac:dyDescent="0.45">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c r="AA528" s="18"/>
      <c r="AB528" s="18"/>
      <c r="AC528" s="18"/>
      <c r="AD528" s="18"/>
      <c r="AE528" s="18"/>
      <c r="AF528" s="18"/>
      <c r="AG528" s="18"/>
      <c r="AH528" s="18"/>
      <c r="AI528" s="18"/>
    </row>
    <row r="529" spans="1:35" ht="12.75" customHeight="1" x14ac:dyDescent="0.45">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c r="AA529" s="18"/>
      <c r="AB529" s="18"/>
      <c r="AC529" s="18"/>
      <c r="AD529" s="18"/>
      <c r="AE529" s="18"/>
      <c r="AF529" s="18"/>
      <c r="AG529" s="18"/>
      <c r="AH529" s="18"/>
      <c r="AI529" s="18"/>
    </row>
    <row r="530" spans="1:35" ht="12.75" customHeight="1" x14ac:dyDescent="0.45">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c r="AA530" s="18"/>
      <c r="AB530" s="18"/>
      <c r="AC530" s="18"/>
      <c r="AD530" s="18"/>
      <c r="AE530" s="18"/>
      <c r="AF530" s="18"/>
      <c r="AG530" s="18"/>
      <c r="AH530" s="18"/>
      <c r="AI530" s="18"/>
    </row>
    <row r="531" spans="1:35" ht="12.75" customHeight="1" x14ac:dyDescent="0.45">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c r="AA531" s="18"/>
      <c r="AB531" s="18"/>
      <c r="AC531" s="18"/>
      <c r="AD531" s="18"/>
      <c r="AE531" s="18"/>
      <c r="AF531" s="18"/>
      <c r="AG531" s="18"/>
      <c r="AH531" s="18"/>
      <c r="AI531" s="18"/>
    </row>
    <row r="532" spans="1:35" ht="12.75" customHeight="1" x14ac:dyDescent="0.45">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c r="AA532" s="18"/>
      <c r="AB532" s="18"/>
      <c r="AC532" s="18"/>
      <c r="AD532" s="18"/>
      <c r="AE532" s="18"/>
      <c r="AF532" s="18"/>
      <c r="AG532" s="18"/>
      <c r="AH532" s="18"/>
      <c r="AI532" s="18"/>
    </row>
    <row r="533" spans="1:35" ht="12.75" customHeight="1" x14ac:dyDescent="0.45">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c r="AA533" s="18"/>
      <c r="AB533" s="18"/>
      <c r="AC533" s="18"/>
      <c r="AD533" s="18"/>
      <c r="AE533" s="18"/>
      <c r="AF533" s="18"/>
      <c r="AG533" s="18"/>
      <c r="AH533" s="18"/>
      <c r="AI533" s="18"/>
    </row>
    <row r="534" spans="1:35" ht="12.75" customHeight="1" x14ac:dyDescent="0.45">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c r="AA534" s="18"/>
      <c r="AB534" s="18"/>
      <c r="AC534" s="18"/>
      <c r="AD534" s="18"/>
      <c r="AE534" s="18"/>
      <c r="AF534" s="18"/>
      <c r="AG534" s="18"/>
      <c r="AH534" s="18"/>
      <c r="AI534" s="18"/>
    </row>
    <row r="535" spans="1:35" ht="12.75" customHeight="1" x14ac:dyDescent="0.45">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c r="AA535" s="18"/>
      <c r="AB535" s="18"/>
      <c r="AC535" s="18"/>
      <c r="AD535" s="18"/>
      <c r="AE535" s="18"/>
      <c r="AF535" s="18"/>
      <c r="AG535" s="18"/>
      <c r="AH535" s="18"/>
      <c r="AI535" s="18"/>
    </row>
    <row r="536" spans="1:35" ht="12.75" customHeight="1" x14ac:dyDescent="0.45">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c r="AA536" s="18"/>
      <c r="AB536" s="18"/>
      <c r="AC536" s="18"/>
      <c r="AD536" s="18"/>
      <c r="AE536" s="18"/>
      <c r="AF536" s="18"/>
      <c r="AG536" s="18"/>
      <c r="AH536" s="18"/>
      <c r="AI536" s="18"/>
    </row>
    <row r="537" spans="1:35" ht="12.75" customHeight="1" x14ac:dyDescent="0.45">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c r="AA537" s="18"/>
      <c r="AB537" s="18"/>
      <c r="AC537" s="18"/>
      <c r="AD537" s="18"/>
      <c r="AE537" s="18"/>
      <c r="AF537" s="18"/>
      <c r="AG537" s="18"/>
      <c r="AH537" s="18"/>
      <c r="AI537" s="18"/>
    </row>
    <row r="538" spans="1:35" ht="12.75" customHeight="1" x14ac:dyDescent="0.45">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c r="AA538" s="18"/>
      <c r="AB538" s="18"/>
      <c r="AC538" s="18"/>
      <c r="AD538" s="18"/>
      <c r="AE538" s="18"/>
      <c r="AF538" s="18"/>
      <c r="AG538" s="18"/>
      <c r="AH538" s="18"/>
      <c r="AI538" s="18"/>
    </row>
    <row r="539" spans="1:35" ht="12.75" customHeight="1" x14ac:dyDescent="0.45">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c r="AA539" s="18"/>
      <c r="AB539" s="18"/>
      <c r="AC539" s="18"/>
      <c r="AD539" s="18"/>
      <c r="AE539" s="18"/>
      <c r="AF539" s="18"/>
      <c r="AG539" s="18"/>
      <c r="AH539" s="18"/>
      <c r="AI539" s="18"/>
    </row>
    <row r="540" spans="1:35" ht="12.75" customHeight="1" x14ac:dyDescent="0.45">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c r="AA540" s="18"/>
      <c r="AB540" s="18"/>
      <c r="AC540" s="18"/>
      <c r="AD540" s="18"/>
      <c r="AE540" s="18"/>
      <c r="AF540" s="18"/>
      <c r="AG540" s="18"/>
      <c r="AH540" s="18"/>
      <c r="AI540" s="18"/>
    </row>
    <row r="541" spans="1:35" ht="12.75" customHeight="1" x14ac:dyDescent="0.45">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c r="AA541" s="18"/>
      <c r="AB541" s="18"/>
      <c r="AC541" s="18"/>
      <c r="AD541" s="18"/>
      <c r="AE541" s="18"/>
      <c r="AF541" s="18"/>
      <c r="AG541" s="18"/>
      <c r="AH541" s="18"/>
      <c r="AI541" s="18"/>
    </row>
    <row r="542" spans="1:35" ht="12.75" customHeight="1" x14ac:dyDescent="0.45">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c r="AA542" s="18"/>
      <c r="AB542" s="18"/>
      <c r="AC542" s="18"/>
      <c r="AD542" s="18"/>
      <c r="AE542" s="18"/>
      <c r="AF542" s="18"/>
      <c r="AG542" s="18"/>
      <c r="AH542" s="18"/>
      <c r="AI542" s="18"/>
    </row>
    <row r="543" spans="1:35" ht="12.75" customHeight="1" x14ac:dyDescent="0.45">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c r="AA543" s="18"/>
      <c r="AB543" s="18"/>
      <c r="AC543" s="18"/>
      <c r="AD543" s="18"/>
      <c r="AE543" s="18"/>
      <c r="AF543" s="18"/>
      <c r="AG543" s="18"/>
      <c r="AH543" s="18"/>
      <c r="AI543" s="18"/>
    </row>
    <row r="544" spans="1:35" ht="12.75" customHeight="1" x14ac:dyDescent="0.45">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c r="AA544" s="18"/>
      <c r="AB544" s="18"/>
      <c r="AC544" s="18"/>
      <c r="AD544" s="18"/>
      <c r="AE544" s="18"/>
      <c r="AF544" s="18"/>
      <c r="AG544" s="18"/>
      <c r="AH544" s="18"/>
      <c r="AI544" s="18"/>
    </row>
    <row r="545" spans="1:35" ht="12.75" customHeight="1" x14ac:dyDescent="0.45">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c r="AA545" s="18"/>
      <c r="AB545" s="18"/>
      <c r="AC545" s="18"/>
      <c r="AD545" s="18"/>
      <c r="AE545" s="18"/>
      <c r="AF545" s="18"/>
      <c r="AG545" s="18"/>
      <c r="AH545" s="18"/>
      <c r="AI545" s="18"/>
    </row>
    <row r="546" spans="1:35" ht="12.75" customHeight="1" x14ac:dyDescent="0.45">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c r="AA546" s="18"/>
      <c r="AB546" s="18"/>
      <c r="AC546" s="18"/>
      <c r="AD546" s="18"/>
      <c r="AE546" s="18"/>
      <c r="AF546" s="18"/>
      <c r="AG546" s="18"/>
      <c r="AH546" s="18"/>
      <c r="AI546" s="18"/>
    </row>
    <row r="547" spans="1:35" ht="12.75" customHeight="1" x14ac:dyDescent="0.45">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c r="AA547" s="18"/>
      <c r="AB547" s="18"/>
      <c r="AC547" s="18"/>
      <c r="AD547" s="18"/>
      <c r="AE547" s="18"/>
      <c r="AF547" s="18"/>
      <c r="AG547" s="18"/>
      <c r="AH547" s="18"/>
      <c r="AI547" s="18"/>
    </row>
    <row r="548" spans="1:35" ht="12.75" customHeight="1" x14ac:dyDescent="0.45">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c r="AA548" s="18"/>
      <c r="AB548" s="18"/>
      <c r="AC548" s="18"/>
      <c r="AD548" s="18"/>
      <c r="AE548" s="18"/>
      <c r="AF548" s="18"/>
      <c r="AG548" s="18"/>
      <c r="AH548" s="18"/>
      <c r="AI548" s="18"/>
    </row>
    <row r="549" spans="1:35" ht="12.75" customHeight="1" x14ac:dyDescent="0.45">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c r="AA549" s="18"/>
      <c r="AB549" s="18"/>
      <c r="AC549" s="18"/>
      <c r="AD549" s="18"/>
      <c r="AE549" s="18"/>
      <c r="AF549" s="18"/>
      <c r="AG549" s="18"/>
      <c r="AH549" s="18"/>
      <c r="AI549" s="18"/>
    </row>
    <row r="550" spans="1:35" ht="12.75" customHeight="1" x14ac:dyDescent="0.45">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c r="AA550" s="18"/>
      <c r="AB550" s="18"/>
      <c r="AC550" s="18"/>
      <c r="AD550" s="18"/>
      <c r="AE550" s="18"/>
      <c r="AF550" s="18"/>
      <c r="AG550" s="18"/>
      <c r="AH550" s="18"/>
      <c r="AI550" s="18"/>
    </row>
    <row r="551" spans="1:35" ht="12.75" customHeight="1" x14ac:dyDescent="0.45">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c r="AA551" s="18"/>
      <c r="AB551" s="18"/>
      <c r="AC551" s="18"/>
      <c r="AD551" s="18"/>
      <c r="AE551" s="18"/>
      <c r="AF551" s="18"/>
      <c r="AG551" s="18"/>
      <c r="AH551" s="18"/>
      <c r="AI551" s="18"/>
    </row>
    <row r="552" spans="1:35" ht="12.75" customHeight="1" x14ac:dyDescent="0.45">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c r="AA552" s="18"/>
      <c r="AB552" s="18"/>
      <c r="AC552" s="18"/>
      <c r="AD552" s="18"/>
      <c r="AE552" s="18"/>
      <c r="AF552" s="18"/>
      <c r="AG552" s="18"/>
      <c r="AH552" s="18"/>
      <c r="AI552" s="18"/>
    </row>
    <row r="553" spans="1:35" ht="12.75" customHeight="1" x14ac:dyDescent="0.45">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c r="AA553" s="18"/>
      <c r="AB553" s="18"/>
      <c r="AC553" s="18"/>
      <c r="AD553" s="18"/>
      <c r="AE553" s="18"/>
      <c r="AF553" s="18"/>
      <c r="AG553" s="18"/>
      <c r="AH553" s="18"/>
      <c r="AI553" s="18"/>
    </row>
    <row r="554" spans="1:35" ht="12.75" customHeight="1" x14ac:dyDescent="0.45">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c r="AA554" s="18"/>
      <c r="AB554" s="18"/>
      <c r="AC554" s="18"/>
      <c r="AD554" s="18"/>
      <c r="AE554" s="18"/>
      <c r="AF554" s="18"/>
      <c r="AG554" s="18"/>
      <c r="AH554" s="18"/>
      <c r="AI554" s="18"/>
    </row>
    <row r="555" spans="1:35" ht="12.75" customHeight="1" x14ac:dyDescent="0.45">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c r="AA555" s="18"/>
      <c r="AB555" s="18"/>
      <c r="AC555" s="18"/>
      <c r="AD555" s="18"/>
      <c r="AE555" s="18"/>
      <c r="AF555" s="18"/>
      <c r="AG555" s="18"/>
      <c r="AH555" s="18"/>
      <c r="AI555" s="18"/>
    </row>
    <row r="556" spans="1:35" ht="12.75" customHeight="1" x14ac:dyDescent="0.45">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c r="AA556" s="18"/>
      <c r="AB556" s="18"/>
      <c r="AC556" s="18"/>
      <c r="AD556" s="18"/>
      <c r="AE556" s="18"/>
      <c r="AF556" s="18"/>
      <c r="AG556" s="18"/>
      <c r="AH556" s="18"/>
      <c r="AI556" s="18"/>
    </row>
    <row r="557" spans="1:35" ht="12.75" customHeight="1" x14ac:dyDescent="0.45">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c r="AA557" s="18"/>
      <c r="AB557" s="18"/>
      <c r="AC557" s="18"/>
      <c r="AD557" s="18"/>
      <c r="AE557" s="18"/>
      <c r="AF557" s="18"/>
      <c r="AG557" s="18"/>
      <c r="AH557" s="18"/>
      <c r="AI557" s="18"/>
    </row>
    <row r="558" spans="1:35" ht="12.75" customHeight="1" x14ac:dyDescent="0.45">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c r="AA558" s="18"/>
      <c r="AB558" s="18"/>
      <c r="AC558" s="18"/>
      <c r="AD558" s="18"/>
      <c r="AE558" s="18"/>
      <c r="AF558" s="18"/>
      <c r="AG558" s="18"/>
      <c r="AH558" s="18"/>
      <c r="AI558" s="18"/>
    </row>
    <row r="559" spans="1:35" ht="12.75" customHeight="1" x14ac:dyDescent="0.45">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c r="AA559" s="18"/>
      <c r="AB559" s="18"/>
      <c r="AC559" s="18"/>
      <c r="AD559" s="18"/>
      <c r="AE559" s="18"/>
      <c r="AF559" s="18"/>
      <c r="AG559" s="18"/>
      <c r="AH559" s="18"/>
      <c r="AI559" s="18"/>
    </row>
    <row r="560" spans="1:35" ht="12.75" customHeight="1" x14ac:dyDescent="0.45">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c r="AA560" s="18"/>
      <c r="AB560" s="18"/>
      <c r="AC560" s="18"/>
      <c r="AD560" s="18"/>
      <c r="AE560" s="18"/>
      <c r="AF560" s="18"/>
      <c r="AG560" s="18"/>
      <c r="AH560" s="18"/>
      <c r="AI560" s="18"/>
    </row>
    <row r="561" spans="1:35" ht="12.75" customHeight="1" x14ac:dyDescent="0.45">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c r="AA561" s="18"/>
      <c r="AB561" s="18"/>
      <c r="AC561" s="18"/>
      <c r="AD561" s="18"/>
      <c r="AE561" s="18"/>
      <c r="AF561" s="18"/>
      <c r="AG561" s="18"/>
      <c r="AH561" s="18"/>
      <c r="AI561" s="18"/>
    </row>
    <row r="562" spans="1:35" ht="12.75" customHeight="1" x14ac:dyDescent="0.45">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c r="AA562" s="18"/>
      <c r="AB562" s="18"/>
      <c r="AC562" s="18"/>
      <c r="AD562" s="18"/>
      <c r="AE562" s="18"/>
      <c r="AF562" s="18"/>
      <c r="AG562" s="18"/>
      <c r="AH562" s="18"/>
      <c r="AI562" s="18"/>
    </row>
    <row r="563" spans="1:35" ht="12.75" customHeight="1" x14ac:dyDescent="0.45">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c r="AA563" s="18"/>
      <c r="AB563" s="18"/>
      <c r="AC563" s="18"/>
      <c r="AD563" s="18"/>
      <c r="AE563" s="18"/>
      <c r="AF563" s="18"/>
      <c r="AG563" s="18"/>
      <c r="AH563" s="18"/>
      <c r="AI563" s="18"/>
    </row>
    <row r="564" spans="1:35" ht="12.75" customHeight="1" x14ac:dyDescent="0.45">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c r="AA564" s="18"/>
      <c r="AB564" s="18"/>
      <c r="AC564" s="18"/>
      <c r="AD564" s="18"/>
      <c r="AE564" s="18"/>
      <c r="AF564" s="18"/>
      <c r="AG564" s="18"/>
      <c r="AH564" s="18"/>
      <c r="AI564" s="18"/>
    </row>
    <row r="565" spans="1:35" ht="12.75" customHeight="1" x14ac:dyDescent="0.45">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c r="AA565" s="18"/>
      <c r="AB565" s="18"/>
      <c r="AC565" s="18"/>
      <c r="AD565" s="18"/>
      <c r="AE565" s="18"/>
      <c r="AF565" s="18"/>
      <c r="AG565" s="18"/>
      <c r="AH565" s="18"/>
      <c r="AI565" s="18"/>
    </row>
    <row r="566" spans="1:35" ht="12.75" customHeight="1" x14ac:dyDescent="0.45">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c r="AA566" s="18"/>
      <c r="AB566" s="18"/>
      <c r="AC566" s="18"/>
      <c r="AD566" s="18"/>
      <c r="AE566" s="18"/>
      <c r="AF566" s="18"/>
      <c r="AG566" s="18"/>
      <c r="AH566" s="18"/>
      <c r="AI566" s="18"/>
    </row>
    <row r="567" spans="1:35" ht="12.75" customHeight="1" x14ac:dyDescent="0.45">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c r="AA567" s="18"/>
      <c r="AB567" s="18"/>
      <c r="AC567" s="18"/>
      <c r="AD567" s="18"/>
      <c r="AE567" s="18"/>
      <c r="AF567" s="18"/>
      <c r="AG567" s="18"/>
      <c r="AH567" s="18"/>
      <c r="AI567" s="18"/>
    </row>
    <row r="568" spans="1:35" ht="12.75" customHeight="1" x14ac:dyDescent="0.45">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c r="AA568" s="18"/>
      <c r="AB568" s="18"/>
      <c r="AC568" s="18"/>
      <c r="AD568" s="18"/>
      <c r="AE568" s="18"/>
      <c r="AF568" s="18"/>
      <c r="AG568" s="18"/>
      <c r="AH568" s="18"/>
      <c r="AI568" s="18"/>
    </row>
    <row r="569" spans="1:35" ht="12.75" customHeight="1" x14ac:dyDescent="0.45">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c r="AA569" s="18"/>
      <c r="AB569" s="18"/>
      <c r="AC569" s="18"/>
      <c r="AD569" s="18"/>
      <c r="AE569" s="18"/>
      <c r="AF569" s="18"/>
      <c r="AG569" s="18"/>
      <c r="AH569" s="18"/>
      <c r="AI569" s="18"/>
    </row>
    <row r="570" spans="1:35" ht="12.75" customHeight="1" x14ac:dyDescent="0.45">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c r="AA570" s="18"/>
      <c r="AB570" s="18"/>
      <c r="AC570" s="18"/>
      <c r="AD570" s="18"/>
      <c r="AE570" s="18"/>
      <c r="AF570" s="18"/>
      <c r="AG570" s="18"/>
      <c r="AH570" s="18"/>
      <c r="AI570" s="18"/>
    </row>
    <row r="571" spans="1:35" ht="12.75" customHeight="1" x14ac:dyDescent="0.45">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c r="AA571" s="18"/>
      <c r="AB571" s="18"/>
      <c r="AC571" s="18"/>
      <c r="AD571" s="18"/>
      <c r="AE571" s="18"/>
      <c r="AF571" s="18"/>
      <c r="AG571" s="18"/>
      <c r="AH571" s="18"/>
      <c r="AI571" s="18"/>
    </row>
    <row r="572" spans="1:35" ht="12.75" customHeight="1" x14ac:dyDescent="0.45">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c r="AA572" s="18"/>
      <c r="AB572" s="18"/>
      <c r="AC572" s="18"/>
      <c r="AD572" s="18"/>
      <c r="AE572" s="18"/>
      <c r="AF572" s="18"/>
      <c r="AG572" s="18"/>
      <c r="AH572" s="18"/>
      <c r="AI572" s="18"/>
    </row>
    <row r="573" spans="1:35" ht="12.75" customHeight="1" x14ac:dyDescent="0.45">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c r="AA573" s="18"/>
      <c r="AB573" s="18"/>
      <c r="AC573" s="18"/>
      <c r="AD573" s="18"/>
      <c r="AE573" s="18"/>
      <c r="AF573" s="18"/>
      <c r="AG573" s="18"/>
      <c r="AH573" s="18"/>
      <c r="AI573" s="18"/>
    </row>
    <row r="574" spans="1:35" ht="12.75" customHeight="1" x14ac:dyDescent="0.45">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c r="AA574" s="18"/>
      <c r="AB574" s="18"/>
      <c r="AC574" s="18"/>
      <c r="AD574" s="18"/>
      <c r="AE574" s="18"/>
      <c r="AF574" s="18"/>
      <c r="AG574" s="18"/>
      <c r="AH574" s="18"/>
      <c r="AI574" s="18"/>
    </row>
    <row r="575" spans="1:35" ht="12.75" customHeight="1" x14ac:dyDescent="0.45">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c r="AA575" s="18"/>
      <c r="AB575" s="18"/>
      <c r="AC575" s="18"/>
      <c r="AD575" s="18"/>
      <c r="AE575" s="18"/>
      <c r="AF575" s="18"/>
      <c r="AG575" s="18"/>
      <c r="AH575" s="18"/>
      <c r="AI575" s="18"/>
    </row>
    <row r="576" spans="1:35" ht="12.75" customHeight="1" x14ac:dyDescent="0.45">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c r="AA576" s="18"/>
      <c r="AB576" s="18"/>
      <c r="AC576" s="18"/>
      <c r="AD576" s="18"/>
      <c r="AE576" s="18"/>
      <c r="AF576" s="18"/>
      <c r="AG576" s="18"/>
      <c r="AH576" s="18"/>
      <c r="AI576" s="18"/>
    </row>
    <row r="577" spans="1:35" ht="12.75" customHeight="1" x14ac:dyDescent="0.45">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c r="AA577" s="18"/>
      <c r="AB577" s="18"/>
      <c r="AC577" s="18"/>
      <c r="AD577" s="18"/>
      <c r="AE577" s="18"/>
      <c r="AF577" s="18"/>
      <c r="AG577" s="18"/>
      <c r="AH577" s="18"/>
      <c r="AI577" s="18"/>
    </row>
    <row r="578" spans="1:35" ht="12.75" customHeight="1" x14ac:dyDescent="0.45">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c r="AA578" s="18"/>
      <c r="AB578" s="18"/>
      <c r="AC578" s="18"/>
      <c r="AD578" s="18"/>
      <c r="AE578" s="18"/>
      <c r="AF578" s="18"/>
      <c r="AG578" s="18"/>
      <c r="AH578" s="18"/>
      <c r="AI578" s="18"/>
    </row>
    <row r="579" spans="1:35" ht="12.75" customHeight="1" x14ac:dyDescent="0.45">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c r="AA579" s="18"/>
      <c r="AB579" s="18"/>
      <c r="AC579" s="18"/>
      <c r="AD579" s="18"/>
      <c r="AE579" s="18"/>
      <c r="AF579" s="18"/>
      <c r="AG579" s="18"/>
      <c r="AH579" s="18"/>
      <c r="AI579" s="18"/>
    </row>
    <row r="580" spans="1:35" ht="12.75" customHeight="1" x14ac:dyDescent="0.45">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c r="AA580" s="18"/>
      <c r="AB580" s="18"/>
      <c r="AC580" s="18"/>
      <c r="AD580" s="18"/>
      <c r="AE580" s="18"/>
      <c r="AF580" s="18"/>
      <c r="AG580" s="18"/>
      <c r="AH580" s="18"/>
      <c r="AI580" s="18"/>
    </row>
    <row r="581" spans="1:35" ht="12.75" customHeight="1" x14ac:dyDescent="0.45">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c r="AA581" s="18"/>
      <c r="AB581" s="18"/>
      <c r="AC581" s="18"/>
      <c r="AD581" s="18"/>
      <c r="AE581" s="18"/>
      <c r="AF581" s="18"/>
      <c r="AG581" s="18"/>
      <c r="AH581" s="18"/>
      <c r="AI581" s="18"/>
    </row>
    <row r="582" spans="1:35" ht="12.75" customHeight="1" x14ac:dyDescent="0.45">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c r="AA582" s="18"/>
      <c r="AB582" s="18"/>
      <c r="AC582" s="18"/>
      <c r="AD582" s="18"/>
      <c r="AE582" s="18"/>
      <c r="AF582" s="18"/>
      <c r="AG582" s="18"/>
      <c r="AH582" s="18"/>
      <c r="AI582" s="18"/>
    </row>
    <row r="583" spans="1:35" ht="12.75" customHeight="1" x14ac:dyDescent="0.45">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c r="AA583" s="18"/>
      <c r="AB583" s="18"/>
      <c r="AC583" s="18"/>
      <c r="AD583" s="18"/>
      <c r="AE583" s="18"/>
      <c r="AF583" s="18"/>
      <c r="AG583" s="18"/>
      <c r="AH583" s="18"/>
      <c r="AI583" s="18"/>
    </row>
    <row r="584" spans="1:35" ht="12.75" customHeight="1" x14ac:dyDescent="0.45">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c r="AA584" s="18"/>
      <c r="AB584" s="18"/>
      <c r="AC584" s="18"/>
      <c r="AD584" s="18"/>
      <c r="AE584" s="18"/>
      <c r="AF584" s="18"/>
      <c r="AG584" s="18"/>
      <c r="AH584" s="18"/>
      <c r="AI584" s="18"/>
    </row>
    <row r="585" spans="1:35" ht="12.75" customHeight="1" x14ac:dyDescent="0.45">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c r="AA585" s="18"/>
      <c r="AB585" s="18"/>
      <c r="AC585" s="18"/>
      <c r="AD585" s="18"/>
      <c r="AE585" s="18"/>
      <c r="AF585" s="18"/>
      <c r="AG585" s="18"/>
      <c r="AH585" s="18"/>
      <c r="AI585" s="18"/>
    </row>
    <row r="586" spans="1:35" ht="12.75" customHeight="1" x14ac:dyDescent="0.45">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c r="AA586" s="18"/>
      <c r="AB586" s="18"/>
      <c r="AC586" s="18"/>
      <c r="AD586" s="18"/>
      <c r="AE586" s="18"/>
      <c r="AF586" s="18"/>
      <c r="AG586" s="18"/>
      <c r="AH586" s="18"/>
      <c r="AI586" s="18"/>
    </row>
    <row r="587" spans="1:35" ht="12.75" customHeight="1" x14ac:dyDescent="0.45">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c r="AA587" s="18"/>
      <c r="AB587" s="18"/>
      <c r="AC587" s="18"/>
      <c r="AD587" s="18"/>
      <c r="AE587" s="18"/>
      <c r="AF587" s="18"/>
      <c r="AG587" s="18"/>
      <c r="AH587" s="18"/>
      <c r="AI587" s="18"/>
    </row>
    <row r="588" spans="1:35" ht="12.75" customHeight="1" x14ac:dyDescent="0.45">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c r="AA588" s="18"/>
      <c r="AB588" s="18"/>
      <c r="AC588" s="18"/>
      <c r="AD588" s="18"/>
      <c r="AE588" s="18"/>
      <c r="AF588" s="18"/>
      <c r="AG588" s="18"/>
      <c r="AH588" s="18"/>
      <c r="AI588" s="18"/>
    </row>
    <row r="589" spans="1:35" ht="12.75" customHeight="1" x14ac:dyDescent="0.45">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c r="AA589" s="18"/>
      <c r="AB589" s="18"/>
      <c r="AC589" s="18"/>
      <c r="AD589" s="18"/>
      <c r="AE589" s="18"/>
      <c r="AF589" s="18"/>
      <c r="AG589" s="18"/>
      <c r="AH589" s="18"/>
      <c r="AI589" s="18"/>
    </row>
    <row r="590" spans="1:35" ht="12.75" customHeight="1" x14ac:dyDescent="0.45">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c r="AA590" s="18"/>
      <c r="AB590" s="18"/>
      <c r="AC590" s="18"/>
      <c r="AD590" s="18"/>
      <c r="AE590" s="18"/>
      <c r="AF590" s="18"/>
      <c r="AG590" s="18"/>
      <c r="AH590" s="18"/>
      <c r="AI590" s="18"/>
    </row>
    <row r="591" spans="1:35" ht="12.75" customHeight="1" x14ac:dyDescent="0.45">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c r="AA591" s="18"/>
      <c r="AB591" s="18"/>
      <c r="AC591" s="18"/>
      <c r="AD591" s="18"/>
      <c r="AE591" s="18"/>
      <c r="AF591" s="18"/>
      <c r="AG591" s="18"/>
      <c r="AH591" s="18"/>
      <c r="AI591" s="18"/>
    </row>
    <row r="592" spans="1:35" ht="12.75" customHeight="1" x14ac:dyDescent="0.45">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c r="AA592" s="18"/>
      <c r="AB592" s="18"/>
      <c r="AC592" s="18"/>
      <c r="AD592" s="18"/>
      <c r="AE592" s="18"/>
      <c r="AF592" s="18"/>
      <c r="AG592" s="18"/>
      <c r="AH592" s="18"/>
      <c r="AI592" s="18"/>
    </row>
    <row r="593" spans="1:35" ht="12.75" customHeight="1" x14ac:dyDescent="0.45">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c r="AA593" s="18"/>
      <c r="AB593" s="18"/>
      <c r="AC593" s="18"/>
      <c r="AD593" s="18"/>
      <c r="AE593" s="18"/>
      <c r="AF593" s="18"/>
      <c r="AG593" s="18"/>
      <c r="AH593" s="18"/>
      <c r="AI593" s="18"/>
    </row>
    <row r="594" spans="1:35" ht="12.75" customHeight="1" x14ac:dyDescent="0.45">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c r="AA594" s="18"/>
      <c r="AB594" s="18"/>
      <c r="AC594" s="18"/>
      <c r="AD594" s="18"/>
      <c r="AE594" s="18"/>
      <c r="AF594" s="18"/>
      <c r="AG594" s="18"/>
      <c r="AH594" s="18"/>
      <c r="AI594" s="18"/>
    </row>
    <row r="595" spans="1:35" ht="12.75" customHeight="1" x14ac:dyDescent="0.45">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c r="AA595" s="18"/>
      <c r="AB595" s="18"/>
      <c r="AC595" s="18"/>
      <c r="AD595" s="18"/>
      <c r="AE595" s="18"/>
      <c r="AF595" s="18"/>
      <c r="AG595" s="18"/>
      <c r="AH595" s="18"/>
      <c r="AI595" s="18"/>
    </row>
    <row r="596" spans="1:35" ht="12.75" customHeight="1" x14ac:dyDescent="0.45">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c r="AA596" s="18"/>
      <c r="AB596" s="18"/>
      <c r="AC596" s="18"/>
      <c r="AD596" s="18"/>
      <c r="AE596" s="18"/>
      <c r="AF596" s="18"/>
      <c r="AG596" s="18"/>
      <c r="AH596" s="18"/>
      <c r="AI596" s="18"/>
    </row>
    <row r="597" spans="1:35" ht="12.75" customHeight="1" x14ac:dyDescent="0.45">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c r="AA597" s="18"/>
      <c r="AB597" s="18"/>
      <c r="AC597" s="18"/>
      <c r="AD597" s="18"/>
      <c r="AE597" s="18"/>
      <c r="AF597" s="18"/>
      <c r="AG597" s="18"/>
      <c r="AH597" s="18"/>
      <c r="AI597" s="18"/>
    </row>
    <row r="598" spans="1:35" ht="12.75" customHeight="1" x14ac:dyDescent="0.45">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c r="AA598" s="18"/>
      <c r="AB598" s="18"/>
      <c r="AC598" s="18"/>
      <c r="AD598" s="18"/>
      <c r="AE598" s="18"/>
      <c r="AF598" s="18"/>
      <c r="AG598" s="18"/>
      <c r="AH598" s="18"/>
      <c r="AI598" s="18"/>
    </row>
    <row r="599" spans="1:35" ht="12.75" customHeight="1" x14ac:dyDescent="0.45">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c r="AA599" s="18"/>
      <c r="AB599" s="18"/>
      <c r="AC599" s="18"/>
      <c r="AD599" s="18"/>
      <c r="AE599" s="18"/>
      <c r="AF599" s="18"/>
      <c r="AG599" s="18"/>
      <c r="AH599" s="18"/>
      <c r="AI599" s="18"/>
    </row>
    <row r="600" spans="1:35" ht="12.75" customHeight="1" x14ac:dyDescent="0.45">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c r="AA600" s="18"/>
      <c r="AB600" s="18"/>
      <c r="AC600" s="18"/>
      <c r="AD600" s="18"/>
      <c r="AE600" s="18"/>
      <c r="AF600" s="18"/>
      <c r="AG600" s="18"/>
      <c r="AH600" s="18"/>
      <c r="AI600" s="18"/>
    </row>
    <row r="601" spans="1:35" ht="12.75" customHeight="1" x14ac:dyDescent="0.45">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c r="AA601" s="18"/>
      <c r="AB601" s="18"/>
      <c r="AC601" s="18"/>
      <c r="AD601" s="18"/>
      <c r="AE601" s="18"/>
      <c r="AF601" s="18"/>
      <c r="AG601" s="18"/>
      <c r="AH601" s="18"/>
      <c r="AI601" s="18"/>
    </row>
    <row r="602" spans="1:35" ht="12.75" customHeight="1" x14ac:dyDescent="0.45">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c r="AA602" s="18"/>
      <c r="AB602" s="18"/>
      <c r="AC602" s="18"/>
      <c r="AD602" s="18"/>
      <c r="AE602" s="18"/>
      <c r="AF602" s="18"/>
      <c r="AG602" s="18"/>
      <c r="AH602" s="18"/>
      <c r="AI602" s="18"/>
    </row>
    <row r="603" spans="1:35" ht="12.75" customHeight="1" x14ac:dyDescent="0.45">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c r="AA603" s="18"/>
      <c r="AB603" s="18"/>
      <c r="AC603" s="18"/>
      <c r="AD603" s="18"/>
      <c r="AE603" s="18"/>
      <c r="AF603" s="18"/>
      <c r="AG603" s="18"/>
      <c r="AH603" s="18"/>
      <c r="AI603" s="18"/>
    </row>
    <row r="604" spans="1:35" ht="12.75" customHeight="1" x14ac:dyDescent="0.45">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c r="AA604" s="18"/>
      <c r="AB604" s="18"/>
      <c r="AC604" s="18"/>
      <c r="AD604" s="18"/>
      <c r="AE604" s="18"/>
      <c r="AF604" s="18"/>
      <c r="AG604" s="18"/>
      <c r="AH604" s="18"/>
      <c r="AI604" s="18"/>
    </row>
    <row r="605" spans="1:35" ht="12.75" customHeight="1" x14ac:dyDescent="0.45">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c r="AA605" s="18"/>
      <c r="AB605" s="18"/>
      <c r="AC605" s="18"/>
      <c r="AD605" s="18"/>
      <c r="AE605" s="18"/>
      <c r="AF605" s="18"/>
      <c r="AG605" s="18"/>
      <c r="AH605" s="18"/>
      <c r="AI605" s="18"/>
    </row>
    <row r="606" spans="1:35" ht="12.75" customHeight="1" x14ac:dyDescent="0.45">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c r="AA606" s="18"/>
      <c r="AB606" s="18"/>
      <c r="AC606" s="18"/>
      <c r="AD606" s="18"/>
      <c r="AE606" s="18"/>
      <c r="AF606" s="18"/>
      <c r="AG606" s="18"/>
      <c r="AH606" s="18"/>
      <c r="AI606" s="18"/>
    </row>
    <row r="607" spans="1:35" ht="12.75" customHeight="1" x14ac:dyDescent="0.45">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c r="AA607" s="18"/>
      <c r="AB607" s="18"/>
      <c r="AC607" s="18"/>
      <c r="AD607" s="18"/>
      <c r="AE607" s="18"/>
      <c r="AF607" s="18"/>
      <c r="AG607" s="18"/>
      <c r="AH607" s="18"/>
      <c r="AI607" s="18"/>
    </row>
    <row r="608" spans="1:35" ht="12.75" customHeight="1" x14ac:dyDescent="0.45">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c r="AA608" s="18"/>
      <c r="AB608" s="18"/>
      <c r="AC608" s="18"/>
      <c r="AD608" s="18"/>
      <c r="AE608" s="18"/>
      <c r="AF608" s="18"/>
      <c r="AG608" s="18"/>
      <c r="AH608" s="18"/>
      <c r="AI608" s="18"/>
    </row>
    <row r="609" spans="1:35" ht="12.75" customHeight="1" x14ac:dyDescent="0.45">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c r="AA609" s="18"/>
      <c r="AB609" s="18"/>
      <c r="AC609" s="18"/>
      <c r="AD609" s="18"/>
      <c r="AE609" s="18"/>
      <c r="AF609" s="18"/>
      <c r="AG609" s="18"/>
      <c r="AH609" s="18"/>
      <c r="AI609" s="18"/>
    </row>
    <row r="610" spans="1:35" ht="12.75" customHeight="1" x14ac:dyDescent="0.45">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c r="AA610" s="18"/>
      <c r="AB610" s="18"/>
      <c r="AC610" s="18"/>
      <c r="AD610" s="18"/>
      <c r="AE610" s="18"/>
      <c r="AF610" s="18"/>
      <c r="AG610" s="18"/>
      <c r="AH610" s="18"/>
      <c r="AI610" s="18"/>
    </row>
    <row r="611" spans="1:35" ht="12.75" customHeight="1" x14ac:dyDescent="0.45">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c r="AA611" s="18"/>
      <c r="AB611" s="18"/>
      <c r="AC611" s="18"/>
      <c r="AD611" s="18"/>
      <c r="AE611" s="18"/>
      <c r="AF611" s="18"/>
      <c r="AG611" s="18"/>
      <c r="AH611" s="18"/>
      <c r="AI611" s="18"/>
    </row>
    <row r="612" spans="1:35" ht="12.75" customHeight="1" x14ac:dyDescent="0.45">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c r="AA612" s="18"/>
      <c r="AB612" s="18"/>
      <c r="AC612" s="18"/>
      <c r="AD612" s="18"/>
      <c r="AE612" s="18"/>
      <c r="AF612" s="18"/>
      <c r="AG612" s="18"/>
      <c r="AH612" s="18"/>
      <c r="AI612" s="18"/>
    </row>
    <row r="613" spans="1:35" ht="12.75" customHeight="1" x14ac:dyDescent="0.45">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c r="AA613" s="18"/>
      <c r="AB613" s="18"/>
      <c r="AC613" s="18"/>
      <c r="AD613" s="18"/>
      <c r="AE613" s="18"/>
      <c r="AF613" s="18"/>
      <c r="AG613" s="18"/>
      <c r="AH613" s="18"/>
      <c r="AI613" s="18"/>
    </row>
    <row r="614" spans="1:35" ht="12.75" customHeight="1" x14ac:dyDescent="0.45">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c r="AA614" s="18"/>
      <c r="AB614" s="18"/>
      <c r="AC614" s="18"/>
      <c r="AD614" s="18"/>
      <c r="AE614" s="18"/>
      <c r="AF614" s="18"/>
      <c r="AG614" s="18"/>
      <c r="AH614" s="18"/>
      <c r="AI614" s="18"/>
    </row>
    <row r="615" spans="1:35" ht="12.75" customHeight="1" x14ac:dyDescent="0.45">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c r="AA615" s="18"/>
      <c r="AB615" s="18"/>
      <c r="AC615" s="18"/>
      <c r="AD615" s="18"/>
      <c r="AE615" s="18"/>
      <c r="AF615" s="18"/>
      <c r="AG615" s="18"/>
      <c r="AH615" s="18"/>
      <c r="AI615" s="18"/>
    </row>
    <row r="616" spans="1:35" ht="12.75" customHeight="1" x14ac:dyDescent="0.45">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c r="AA616" s="18"/>
      <c r="AB616" s="18"/>
      <c r="AC616" s="18"/>
      <c r="AD616" s="18"/>
      <c r="AE616" s="18"/>
      <c r="AF616" s="18"/>
      <c r="AG616" s="18"/>
      <c r="AH616" s="18"/>
      <c r="AI616" s="18"/>
    </row>
    <row r="617" spans="1:35" ht="12.75" customHeight="1" x14ac:dyDescent="0.45">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c r="AA617" s="18"/>
      <c r="AB617" s="18"/>
      <c r="AC617" s="18"/>
      <c r="AD617" s="18"/>
      <c r="AE617" s="18"/>
      <c r="AF617" s="18"/>
      <c r="AG617" s="18"/>
      <c r="AH617" s="18"/>
      <c r="AI617" s="18"/>
    </row>
    <row r="618" spans="1:35" ht="12.75" customHeight="1" x14ac:dyDescent="0.45">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c r="AA618" s="18"/>
      <c r="AB618" s="18"/>
      <c r="AC618" s="18"/>
      <c r="AD618" s="18"/>
      <c r="AE618" s="18"/>
      <c r="AF618" s="18"/>
      <c r="AG618" s="18"/>
      <c r="AH618" s="18"/>
      <c r="AI618" s="18"/>
    </row>
    <row r="619" spans="1:35" ht="12.75" customHeight="1" x14ac:dyDescent="0.45">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c r="AA619" s="18"/>
      <c r="AB619" s="18"/>
      <c r="AC619" s="18"/>
      <c r="AD619" s="18"/>
      <c r="AE619" s="18"/>
      <c r="AF619" s="18"/>
      <c r="AG619" s="18"/>
      <c r="AH619" s="18"/>
      <c r="AI619" s="18"/>
    </row>
    <row r="620" spans="1:35" ht="12.75" customHeight="1" x14ac:dyDescent="0.45">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c r="AA620" s="18"/>
      <c r="AB620" s="18"/>
      <c r="AC620" s="18"/>
      <c r="AD620" s="18"/>
      <c r="AE620" s="18"/>
      <c r="AF620" s="18"/>
      <c r="AG620" s="18"/>
      <c r="AH620" s="18"/>
      <c r="AI620" s="18"/>
    </row>
    <row r="621" spans="1:35" ht="12.75" customHeight="1" x14ac:dyDescent="0.45">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c r="AA621" s="18"/>
      <c r="AB621" s="18"/>
      <c r="AC621" s="18"/>
      <c r="AD621" s="18"/>
      <c r="AE621" s="18"/>
      <c r="AF621" s="18"/>
      <c r="AG621" s="18"/>
      <c r="AH621" s="18"/>
      <c r="AI621" s="18"/>
    </row>
    <row r="622" spans="1:35" ht="12.75" customHeight="1" x14ac:dyDescent="0.45">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c r="AA622" s="18"/>
      <c r="AB622" s="18"/>
      <c r="AC622" s="18"/>
      <c r="AD622" s="18"/>
      <c r="AE622" s="18"/>
      <c r="AF622" s="18"/>
      <c r="AG622" s="18"/>
      <c r="AH622" s="18"/>
      <c r="AI622" s="18"/>
    </row>
    <row r="623" spans="1:35" ht="12.75" customHeight="1" x14ac:dyDescent="0.45">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c r="AA623" s="18"/>
      <c r="AB623" s="18"/>
      <c r="AC623" s="18"/>
      <c r="AD623" s="18"/>
      <c r="AE623" s="18"/>
      <c r="AF623" s="18"/>
      <c r="AG623" s="18"/>
      <c r="AH623" s="18"/>
      <c r="AI623" s="18"/>
    </row>
    <row r="624" spans="1:35" ht="12.75" customHeight="1" x14ac:dyDescent="0.45">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c r="AA624" s="18"/>
      <c r="AB624" s="18"/>
      <c r="AC624" s="18"/>
      <c r="AD624" s="18"/>
      <c r="AE624" s="18"/>
      <c r="AF624" s="18"/>
      <c r="AG624" s="18"/>
      <c r="AH624" s="18"/>
      <c r="AI624" s="18"/>
    </row>
    <row r="625" spans="1:35" ht="12.75" customHeight="1" x14ac:dyDescent="0.45">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c r="AA625" s="18"/>
      <c r="AB625" s="18"/>
      <c r="AC625" s="18"/>
      <c r="AD625" s="18"/>
      <c r="AE625" s="18"/>
      <c r="AF625" s="18"/>
      <c r="AG625" s="18"/>
      <c r="AH625" s="18"/>
      <c r="AI625" s="18"/>
    </row>
    <row r="626" spans="1:35" ht="12.75" customHeight="1" x14ac:dyDescent="0.45">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c r="AA626" s="18"/>
      <c r="AB626" s="18"/>
      <c r="AC626" s="18"/>
      <c r="AD626" s="18"/>
      <c r="AE626" s="18"/>
      <c r="AF626" s="18"/>
      <c r="AG626" s="18"/>
      <c r="AH626" s="18"/>
      <c r="AI626" s="18"/>
    </row>
    <row r="627" spans="1:35" ht="12.75" customHeight="1" x14ac:dyDescent="0.45">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c r="AA627" s="18"/>
      <c r="AB627" s="18"/>
      <c r="AC627" s="18"/>
      <c r="AD627" s="18"/>
      <c r="AE627" s="18"/>
      <c r="AF627" s="18"/>
      <c r="AG627" s="18"/>
      <c r="AH627" s="18"/>
      <c r="AI627" s="18"/>
    </row>
    <row r="628" spans="1:35" ht="12.75" customHeight="1" x14ac:dyDescent="0.45">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c r="AA628" s="18"/>
      <c r="AB628" s="18"/>
      <c r="AC628" s="18"/>
      <c r="AD628" s="18"/>
      <c r="AE628" s="18"/>
      <c r="AF628" s="18"/>
      <c r="AG628" s="18"/>
      <c r="AH628" s="18"/>
      <c r="AI628" s="18"/>
    </row>
    <row r="629" spans="1:35" ht="12.75" customHeight="1" x14ac:dyDescent="0.45">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c r="AA629" s="18"/>
      <c r="AB629" s="18"/>
      <c r="AC629" s="18"/>
      <c r="AD629" s="18"/>
      <c r="AE629" s="18"/>
      <c r="AF629" s="18"/>
      <c r="AG629" s="18"/>
      <c r="AH629" s="18"/>
      <c r="AI629" s="18"/>
    </row>
    <row r="630" spans="1:35" ht="12.75" customHeight="1" x14ac:dyDescent="0.45">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c r="AA630" s="18"/>
      <c r="AB630" s="18"/>
      <c r="AC630" s="18"/>
      <c r="AD630" s="18"/>
      <c r="AE630" s="18"/>
      <c r="AF630" s="18"/>
      <c r="AG630" s="18"/>
      <c r="AH630" s="18"/>
      <c r="AI630" s="18"/>
    </row>
    <row r="631" spans="1:35" ht="12.75" customHeight="1" x14ac:dyDescent="0.45">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c r="AA631" s="18"/>
      <c r="AB631" s="18"/>
      <c r="AC631" s="18"/>
      <c r="AD631" s="18"/>
      <c r="AE631" s="18"/>
      <c r="AF631" s="18"/>
      <c r="AG631" s="18"/>
      <c r="AH631" s="18"/>
      <c r="AI631" s="18"/>
    </row>
    <row r="632" spans="1:35" ht="12.75" customHeight="1" x14ac:dyDescent="0.45">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c r="AA632" s="18"/>
      <c r="AB632" s="18"/>
      <c r="AC632" s="18"/>
      <c r="AD632" s="18"/>
      <c r="AE632" s="18"/>
      <c r="AF632" s="18"/>
      <c r="AG632" s="18"/>
      <c r="AH632" s="18"/>
      <c r="AI632" s="18"/>
    </row>
    <row r="633" spans="1:35" ht="12.75" customHeight="1" x14ac:dyDescent="0.45">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c r="AA633" s="18"/>
      <c r="AB633" s="18"/>
      <c r="AC633" s="18"/>
      <c r="AD633" s="18"/>
      <c r="AE633" s="18"/>
      <c r="AF633" s="18"/>
      <c r="AG633" s="18"/>
      <c r="AH633" s="18"/>
      <c r="AI633" s="18"/>
    </row>
    <row r="634" spans="1:35" ht="12.75" customHeight="1" x14ac:dyDescent="0.45">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c r="AA634" s="18"/>
      <c r="AB634" s="18"/>
      <c r="AC634" s="18"/>
      <c r="AD634" s="18"/>
      <c r="AE634" s="18"/>
      <c r="AF634" s="18"/>
      <c r="AG634" s="18"/>
      <c r="AH634" s="18"/>
      <c r="AI634" s="18"/>
    </row>
    <row r="635" spans="1:35" ht="12.75" customHeight="1" x14ac:dyDescent="0.45">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c r="AA635" s="18"/>
      <c r="AB635" s="18"/>
      <c r="AC635" s="18"/>
      <c r="AD635" s="18"/>
      <c r="AE635" s="18"/>
      <c r="AF635" s="18"/>
      <c r="AG635" s="18"/>
      <c r="AH635" s="18"/>
      <c r="AI635" s="18"/>
    </row>
    <row r="636" spans="1:35" ht="12.75" customHeight="1" x14ac:dyDescent="0.45">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c r="AA636" s="18"/>
      <c r="AB636" s="18"/>
      <c r="AC636" s="18"/>
      <c r="AD636" s="18"/>
      <c r="AE636" s="18"/>
      <c r="AF636" s="18"/>
      <c r="AG636" s="18"/>
      <c r="AH636" s="18"/>
      <c r="AI636" s="18"/>
    </row>
    <row r="637" spans="1:35" ht="12.75" customHeight="1" x14ac:dyDescent="0.45">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c r="AA637" s="18"/>
      <c r="AB637" s="18"/>
      <c r="AC637" s="18"/>
      <c r="AD637" s="18"/>
      <c r="AE637" s="18"/>
      <c r="AF637" s="18"/>
      <c r="AG637" s="18"/>
      <c r="AH637" s="18"/>
      <c r="AI637" s="18"/>
    </row>
    <row r="638" spans="1:35" ht="12.75" customHeight="1" x14ac:dyDescent="0.45">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c r="AA638" s="18"/>
      <c r="AB638" s="18"/>
      <c r="AC638" s="18"/>
      <c r="AD638" s="18"/>
      <c r="AE638" s="18"/>
      <c r="AF638" s="18"/>
      <c r="AG638" s="18"/>
      <c r="AH638" s="18"/>
      <c r="AI638" s="18"/>
    </row>
    <row r="639" spans="1:35" ht="12.75" customHeight="1" x14ac:dyDescent="0.45">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c r="AA639" s="18"/>
      <c r="AB639" s="18"/>
      <c r="AC639" s="18"/>
      <c r="AD639" s="18"/>
      <c r="AE639" s="18"/>
      <c r="AF639" s="18"/>
      <c r="AG639" s="18"/>
      <c r="AH639" s="18"/>
      <c r="AI639" s="18"/>
    </row>
    <row r="640" spans="1:35" ht="12.75" customHeight="1" x14ac:dyDescent="0.45">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c r="AA640" s="18"/>
      <c r="AB640" s="18"/>
      <c r="AC640" s="18"/>
      <c r="AD640" s="18"/>
      <c r="AE640" s="18"/>
      <c r="AF640" s="18"/>
      <c r="AG640" s="18"/>
      <c r="AH640" s="18"/>
      <c r="AI640" s="18"/>
    </row>
    <row r="641" spans="1:35" ht="12.75" customHeight="1" x14ac:dyDescent="0.45">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c r="AA641" s="18"/>
      <c r="AB641" s="18"/>
      <c r="AC641" s="18"/>
      <c r="AD641" s="18"/>
      <c r="AE641" s="18"/>
      <c r="AF641" s="18"/>
      <c r="AG641" s="18"/>
      <c r="AH641" s="18"/>
      <c r="AI641" s="18"/>
    </row>
    <row r="642" spans="1:35" ht="12.75" customHeight="1" x14ac:dyDescent="0.45">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c r="AA642" s="18"/>
      <c r="AB642" s="18"/>
      <c r="AC642" s="18"/>
      <c r="AD642" s="18"/>
      <c r="AE642" s="18"/>
      <c r="AF642" s="18"/>
      <c r="AG642" s="18"/>
      <c r="AH642" s="18"/>
      <c r="AI642" s="18"/>
    </row>
    <row r="643" spans="1:35" ht="12.75" customHeight="1" x14ac:dyDescent="0.45">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c r="AA643" s="18"/>
      <c r="AB643" s="18"/>
      <c r="AC643" s="18"/>
      <c r="AD643" s="18"/>
      <c r="AE643" s="18"/>
      <c r="AF643" s="18"/>
      <c r="AG643" s="18"/>
      <c r="AH643" s="18"/>
      <c r="AI643" s="18"/>
    </row>
    <row r="644" spans="1:35" ht="12.75" customHeight="1" x14ac:dyDescent="0.45">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c r="AA644" s="18"/>
      <c r="AB644" s="18"/>
      <c r="AC644" s="18"/>
      <c r="AD644" s="18"/>
      <c r="AE644" s="18"/>
      <c r="AF644" s="18"/>
      <c r="AG644" s="18"/>
      <c r="AH644" s="18"/>
      <c r="AI644" s="18"/>
    </row>
    <row r="645" spans="1:35" ht="12.75" customHeight="1" x14ac:dyDescent="0.45">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c r="AA645" s="18"/>
      <c r="AB645" s="18"/>
      <c r="AC645" s="18"/>
      <c r="AD645" s="18"/>
      <c r="AE645" s="18"/>
      <c r="AF645" s="18"/>
      <c r="AG645" s="18"/>
      <c r="AH645" s="18"/>
      <c r="AI645" s="18"/>
    </row>
    <row r="646" spans="1:35" ht="12.75" customHeight="1" x14ac:dyDescent="0.45">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c r="AA646" s="18"/>
      <c r="AB646" s="18"/>
      <c r="AC646" s="18"/>
      <c r="AD646" s="18"/>
      <c r="AE646" s="18"/>
      <c r="AF646" s="18"/>
      <c r="AG646" s="18"/>
      <c r="AH646" s="18"/>
      <c r="AI646" s="18"/>
    </row>
    <row r="647" spans="1:35" ht="12.75" customHeight="1" x14ac:dyDescent="0.45">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c r="AA647" s="18"/>
      <c r="AB647" s="18"/>
      <c r="AC647" s="18"/>
      <c r="AD647" s="18"/>
      <c r="AE647" s="18"/>
      <c r="AF647" s="18"/>
      <c r="AG647" s="18"/>
      <c r="AH647" s="18"/>
      <c r="AI647" s="18"/>
    </row>
    <row r="648" spans="1:35" ht="12.75" customHeight="1" x14ac:dyDescent="0.45">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c r="AA648" s="18"/>
      <c r="AB648" s="18"/>
      <c r="AC648" s="18"/>
      <c r="AD648" s="18"/>
      <c r="AE648" s="18"/>
      <c r="AF648" s="18"/>
      <c r="AG648" s="18"/>
      <c r="AH648" s="18"/>
      <c r="AI648" s="18"/>
    </row>
    <row r="649" spans="1:35" ht="12.75" customHeight="1" x14ac:dyDescent="0.45">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c r="AA649" s="18"/>
      <c r="AB649" s="18"/>
      <c r="AC649" s="18"/>
      <c r="AD649" s="18"/>
      <c r="AE649" s="18"/>
      <c r="AF649" s="18"/>
      <c r="AG649" s="18"/>
      <c r="AH649" s="18"/>
      <c r="AI649" s="18"/>
    </row>
    <row r="650" spans="1:35" ht="12.75" customHeight="1" x14ac:dyDescent="0.45">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c r="AA650" s="18"/>
      <c r="AB650" s="18"/>
      <c r="AC650" s="18"/>
      <c r="AD650" s="18"/>
      <c r="AE650" s="18"/>
      <c r="AF650" s="18"/>
      <c r="AG650" s="18"/>
      <c r="AH650" s="18"/>
      <c r="AI650" s="18"/>
    </row>
    <row r="651" spans="1:35" ht="12.75" customHeight="1" x14ac:dyDescent="0.45">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c r="AA651" s="18"/>
      <c r="AB651" s="18"/>
      <c r="AC651" s="18"/>
      <c r="AD651" s="18"/>
      <c r="AE651" s="18"/>
      <c r="AF651" s="18"/>
      <c r="AG651" s="18"/>
      <c r="AH651" s="18"/>
      <c r="AI651" s="18"/>
    </row>
    <row r="652" spans="1:35" ht="12.75" customHeight="1" x14ac:dyDescent="0.45">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c r="AA652" s="18"/>
      <c r="AB652" s="18"/>
      <c r="AC652" s="18"/>
      <c r="AD652" s="18"/>
      <c r="AE652" s="18"/>
      <c r="AF652" s="18"/>
      <c r="AG652" s="18"/>
      <c r="AH652" s="18"/>
      <c r="AI652" s="18"/>
    </row>
    <row r="653" spans="1:35" ht="12.75" customHeight="1" x14ac:dyDescent="0.45">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c r="AA653" s="18"/>
      <c r="AB653" s="18"/>
      <c r="AC653" s="18"/>
      <c r="AD653" s="18"/>
      <c r="AE653" s="18"/>
      <c r="AF653" s="18"/>
      <c r="AG653" s="18"/>
      <c r="AH653" s="18"/>
      <c r="AI653" s="18"/>
    </row>
    <row r="654" spans="1:35" ht="12.75" customHeight="1" x14ac:dyDescent="0.45">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c r="AA654" s="18"/>
      <c r="AB654" s="18"/>
      <c r="AC654" s="18"/>
      <c r="AD654" s="18"/>
      <c r="AE654" s="18"/>
      <c r="AF654" s="18"/>
      <c r="AG654" s="18"/>
      <c r="AH654" s="18"/>
      <c r="AI654" s="18"/>
    </row>
    <row r="655" spans="1:35" ht="12.75" customHeight="1" x14ac:dyDescent="0.45">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c r="AA655" s="18"/>
      <c r="AB655" s="18"/>
      <c r="AC655" s="18"/>
      <c r="AD655" s="18"/>
      <c r="AE655" s="18"/>
      <c r="AF655" s="18"/>
      <c r="AG655" s="18"/>
      <c r="AH655" s="18"/>
      <c r="AI655" s="18"/>
    </row>
    <row r="656" spans="1:35" ht="12.75" customHeight="1" x14ac:dyDescent="0.45">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c r="AA656" s="18"/>
      <c r="AB656" s="18"/>
      <c r="AC656" s="18"/>
      <c r="AD656" s="18"/>
      <c r="AE656" s="18"/>
      <c r="AF656" s="18"/>
      <c r="AG656" s="18"/>
      <c r="AH656" s="18"/>
      <c r="AI656" s="18"/>
    </row>
    <row r="657" spans="1:35" ht="12.75" customHeight="1" x14ac:dyDescent="0.45">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c r="AA657" s="18"/>
      <c r="AB657" s="18"/>
      <c r="AC657" s="18"/>
      <c r="AD657" s="18"/>
      <c r="AE657" s="18"/>
      <c r="AF657" s="18"/>
      <c r="AG657" s="18"/>
      <c r="AH657" s="18"/>
      <c r="AI657" s="18"/>
    </row>
    <row r="658" spans="1:35" ht="12.75" customHeight="1" x14ac:dyDescent="0.45">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c r="AA658" s="18"/>
      <c r="AB658" s="18"/>
      <c r="AC658" s="18"/>
      <c r="AD658" s="18"/>
      <c r="AE658" s="18"/>
      <c r="AF658" s="18"/>
      <c r="AG658" s="18"/>
      <c r="AH658" s="18"/>
      <c r="AI658" s="18"/>
    </row>
    <row r="659" spans="1:35" ht="12.75" customHeight="1" x14ac:dyDescent="0.45">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c r="AA659" s="18"/>
      <c r="AB659" s="18"/>
      <c r="AC659" s="18"/>
      <c r="AD659" s="18"/>
      <c r="AE659" s="18"/>
      <c r="AF659" s="18"/>
      <c r="AG659" s="18"/>
      <c r="AH659" s="18"/>
      <c r="AI659" s="18"/>
    </row>
    <row r="660" spans="1:35" ht="12.75" customHeight="1" x14ac:dyDescent="0.45">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c r="AA660" s="18"/>
      <c r="AB660" s="18"/>
      <c r="AC660" s="18"/>
      <c r="AD660" s="18"/>
      <c r="AE660" s="18"/>
      <c r="AF660" s="18"/>
      <c r="AG660" s="18"/>
      <c r="AH660" s="18"/>
      <c r="AI660" s="18"/>
    </row>
    <row r="661" spans="1:35" ht="12.75" customHeight="1" x14ac:dyDescent="0.45">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c r="AA661" s="18"/>
      <c r="AB661" s="18"/>
      <c r="AC661" s="18"/>
      <c r="AD661" s="18"/>
      <c r="AE661" s="18"/>
      <c r="AF661" s="18"/>
      <c r="AG661" s="18"/>
      <c r="AH661" s="18"/>
      <c r="AI661" s="18"/>
    </row>
    <row r="662" spans="1:35" ht="12.75" customHeight="1" x14ac:dyDescent="0.45">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c r="AA662" s="18"/>
      <c r="AB662" s="18"/>
      <c r="AC662" s="18"/>
      <c r="AD662" s="18"/>
      <c r="AE662" s="18"/>
      <c r="AF662" s="18"/>
      <c r="AG662" s="18"/>
      <c r="AH662" s="18"/>
      <c r="AI662" s="18"/>
    </row>
    <row r="663" spans="1:35" ht="12.75" customHeight="1" x14ac:dyDescent="0.45">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c r="AA663" s="18"/>
      <c r="AB663" s="18"/>
      <c r="AC663" s="18"/>
      <c r="AD663" s="18"/>
      <c r="AE663" s="18"/>
      <c r="AF663" s="18"/>
      <c r="AG663" s="18"/>
      <c r="AH663" s="18"/>
      <c r="AI663" s="18"/>
    </row>
    <row r="664" spans="1:35" ht="12.75" customHeight="1" x14ac:dyDescent="0.45">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c r="AA664" s="18"/>
      <c r="AB664" s="18"/>
      <c r="AC664" s="18"/>
      <c r="AD664" s="18"/>
      <c r="AE664" s="18"/>
      <c r="AF664" s="18"/>
      <c r="AG664" s="18"/>
      <c r="AH664" s="18"/>
      <c r="AI664" s="18"/>
    </row>
    <row r="665" spans="1:35" ht="12.75" customHeight="1" x14ac:dyDescent="0.45">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c r="AA665" s="18"/>
      <c r="AB665" s="18"/>
      <c r="AC665" s="18"/>
      <c r="AD665" s="18"/>
      <c r="AE665" s="18"/>
      <c r="AF665" s="18"/>
      <c r="AG665" s="18"/>
      <c r="AH665" s="18"/>
      <c r="AI665" s="18"/>
    </row>
    <row r="666" spans="1:35" ht="12.75" customHeight="1" x14ac:dyDescent="0.45">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c r="AA666" s="18"/>
      <c r="AB666" s="18"/>
      <c r="AC666" s="18"/>
      <c r="AD666" s="18"/>
      <c r="AE666" s="18"/>
      <c r="AF666" s="18"/>
      <c r="AG666" s="18"/>
      <c r="AH666" s="18"/>
      <c r="AI666" s="18"/>
    </row>
    <row r="667" spans="1:35" ht="12.75" customHeight="1" x14ac:dyDescent="0.45">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c r="AA667" s="18"/>
      <c r="AB667" s="18"/>
      <c r="AC667" s="18"/>
      <c r="AD667" s="18"/>
      <c r="AE667" s="18"/>
      <c r="AF667" s="18"/>
      <c r="AG667" s="18"/>
      <c r="AH667" s="18"/>
      <c r="AI667" s="18"/>
    </row>
    <row r="668" spans="1:35" ht="12.75" customHeight="1" x14ac:dyDescent="0.45">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c r="AA668" s="18"/>
      <c r="AB668" s="18"/>
      <c r="AC668" s="18"/>
      <c r="AD668" s="18"/>
      <c r="AE668" s="18"/>
      <c r="AF668" s="18"/>
      <c r="AG668" s="18"/>
      <c r="AH668" s="18"/>
      <c r="AI668" s="18"/>
    </row>
    <row r="669" spans="1:35" ht="12.75" customHeight="1" x14ac:dyDescent="0.45">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c r="AA669" s="18"/>
      <c r="AB669" s="18"/>
      <c r="AC669" s="18"/>
      <c r="AD669" s="18"/>
      <c r="AE669" s="18"/>
      <c r="AF669" s="18"/>
      <c r="AG669" s="18"/>
      <c r="AH669" s="18"/>
      <c r="AI669" s="18"/>
    </row>
    <row r="670" spans="1:35" ht="12.75" customHeight="1" x14ac:dyDescent="0.45">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c r="AA670" s="18"/>
      <c r="AB670" s="18"/>
      <c r="AC670" s="18"/>
      <c r="AD670" s="18"/>
      <c r="AE670" s="18"/>
      <c r="AF670" s="18"/>
      <c r="AG670" s="18"/>
      <c r="AH670" s="18"/>
      <c r="AI670" s="18"/>
    </row>
    <row r="671" spans="1:35" ht="12.75" customHeight="1" x14ac:dyDescent="0.45">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c r="AA671" s="18"/>
      <c r="AB671" s="18"/>
      <c r="AC671" s="18"/>
      <c r="AD671" s="18"/>
      <c r="AE671" s="18"/>
      <c r="AF671" s="18"/>
      <c r="AG671" s="18"/>
      <c r="AH671" s="18"/>
      <c r="AI671" s="18"/>
    </row>
    <row r="672" spans="1:35" ht="12.75" customHeight="1" x14ac:dyDescent="0.45">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c r="AA672" s="18"/>
      <c r="AB672" s="18"/>
      <c r="AC672" s="18"/>
      <c r="AD672" s="18"/>
      <c r="AE672" s="18"/>
      <c r="AF672" s="18"/>
      <c r="AG672" s="18"/>
      <c r="AH672" s="18"/>
      <c r="AI672" s="18"/>
    </row>
    <row r="673" spans="1:35" ht="12.75" customHeight="1" x14ac:dyDescent="0.45">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c r="AA673" s="18"/>
      <c r="AB673" s="18"/>
      <c r="AC673" s="18"/>
      <c r="AD673" s="18"/>
      <c r="AE673" s="18"/>
      <c r="AF673" s="18"/>
      <c r="AG673" s="18"/>
      <c r="AH673" s="18"/>
      <c r="AI673" s="18"/>
    </row>
    <row r="674" spans="1:35" ht="12.75" customHeight="1" x14ac:dyDescent="0.45">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c r="AA674" s="18"/>
      <c r="AB674" s="18"/>
      <c r="AC674" s="18"/>
      <c r="AD674" s="18"/>
      <c r="AE674" s="18"/>
      <c r="AF674" s="18"/>
      <c r="AG674" s="18"/>
      <c r="AH674" s="18"/>
      <c r="AI674" s="18"/>
    </row>
    <row r="675" spans="1:35" ht="12.75" customHeight="1" x14ac:dyDescent="0.45">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c r="AA675" s="18"/>
      <c r="AB675" s="18"/>
      <c r="AC675" s="18"/>
      <c r="AD675" s="18"/>
      <c r="AE675" s="18"/>
      <c r="AF675" s="18"/>
      <c r="AG675" s="18"/>
      <c r="AH675" s="18"/>
      <c r="AI675" s="18"/>
    </row>
    <row r="676" spans="1:35" ht="12.75" customHeight="1" x14ac:dyDescent="0.45">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c r="AA676" s="18"/>
      <c r="AB676" s="18"/>
      <c r="AC676" s="18"/>
      <c r="AD676" s="18"/>
      <c r="AE676" s="18"/>
      <c r="AF676" s="18"/>
      <c r="AG676" s="18"/>
      <c r="AH676" s="18"/>
      <c r="AI676" s="18"/>
    </row>
    <row r="677" spans="1:35" ht="12.75" customHeight="1" x14ac:dyDescent="0.45">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c r="AA677" s="18"/>
      <c r="AB677" s="18"/>
      <c r="AC677" s="18"/>
      <c r="AD677" s="18"/>
      <c r="AE677" s="18"/>
      <c r="AF677" s="18"/>
      <c r="AG677" s="18"/>
      <c r="AH677" s="18"/>
      <c r="AI677" s="18"/>
    </row>
    <row r="678" spans="1:35" ht="12.75" customHeight="1" x14ac:dyDescent="0.45">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c r="AA678" s="18"/>
      <c r="AB678" s="18"/>
      <c r="AC678" s="18"/>
      <c r="AD678" s="18"/>
      <c r="AE678" s="18"/>
      <c r="AF678" s="18"/>
      <c r="AG678" s="18"/>
      <c r="AH678" s="18"/>
      <c r="AI678" s="18"/>
    </row>
    <row r="679" spans="1:35" ht="12.75" customHeight="1" x14ac:dyDescent="0.45">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c r="AA679" s="18"/>
      <c r="AB679" s="18"/>
      <c r="AC679" s="18"/>
      <c r="AD679" s="18"/>
      <c r="AE679" s="18"/>
      <c r="AF679" s="18"/>
      <c r="AG679" s="18"/>
      <c r="AH679" s="18"/>
      <c r="AI679" s="18"/>
    </row>
    <row r="680" spans="1:35" ht="12.75" customHeight="1" x14ac:dyDescent="0.45">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c r="AA680" s="18"/>
      <c r="AB680" s="18"/>
      <c r="AC680" s="18"/>
      <c r="AD680" s="18"/>
      <c r="AE680" s="18"/>
      <c r="AF680" s="18"/>
      <c r="AG680" s="18"/>
      <c r="AH680" s="18"/>
      <c r="AI680" s="18"/>
    </row>
    <row r="681" spans="1:35" ht="12.75" customHeight="1" x14ac:dyDescent="0.45">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c r="AA681" s="18"/>
      <c r="AB681" s="18"/>
      <c r="AC681" s="18"/>
      <c r="AD681" s="18"/>
      <c r="AE681" s="18"/>
      <c r="AF681" s="18"/>
      <c r="AG681" s="18"/>
      <c r="AH681" s="18"/>
      <c r="AI681" s="18"/>
    </row>
    <row r="682" spans="1:35" ht="12.75" customHeight="1" x14ac:dyDescent="0.45">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c r="AA682" s="18"/>
      <c r="AB682" s="18"/>
      <c r="AC682" s="18"/>
      <c r="AD682" s="18"/>
      <c r="AE682" s="18"/>
      <c r="AF682" s="18"/>
      <c r="AG682" s="18"/>
      <c r="AH682" s="18"/>
      <c r="AI682" s="18"/>
    </row>
    <row r="683" spans="1:35" ht="12.75" customHeight="1" x14ac:dyDescent="0.45">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c r="AA683" s="18"/>
      <c r="AB683" s="18"/>
      <c r="AC683" s="18"/>
      <c r="AD683" s="18"/>
      <c r="AE683" s="18"/>
      <c r="AF683" s="18"/>
      <c r="AG683" s="18"/>
      <c r="AH683" s="18"/>
      <c r="AI683" s="18"/>
    </row>
    <row r="684" spans="1:35" ht="12.75" customHeight="1" x14ac:dyDescent="0.45">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c r="AA684" s="18"/>
      <c r="AB684" s="18"/>
      <c r="AC684" s="18"/>
      <c r="AD684" s="18"/>
      <c r="AE684" s="18"/>
      <c r="AF684" s="18"/>
      <c r="AG684" s="18"/>
      <c r="AH684" s="18"/>
      <c r="AI684" s="18"/>
    </row>
    <row r="685" spans="1:35" ht="12.75" customHeight="1" x14ac:dyDescent="0.45">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c r="AA685" s="18"/>
      <c r="AB685" s="18"/>
      <c r="AC685" s="18"/>
      <c r="AD685" s="18"/>
      <c r="AE685" s="18"/>
      <c r="AF685" s="18"/>
      <c r="AG685" s="18"/>
      <c r="AH685" s="18"/>
      <c r="AI685" s="18"/>
    </row>
    <row r="686" spans="1:35" ht="12.75" customHeight="1" x14ac:dyDescent="0.45">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c r="AA686" s="18"/>
      <c r="AB686" s="18"/>
      <c r="AC686" s="18"/>
      <c r="AD686" s="18"/>
      <c r="AE686" s="18"/>
      <c r="AF686" s="18"/>
      <c r="AG686" s="18"/>
      <c r="AH686" s="18"/>
      <c r="AI686" s="18"/>
    </row>
    <row r="687" spans="1:35" ht="12.75" customHeight="1" x14ac:dyDescent="0.45">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c r="AA687" s="18"/>
      <c r="AB687" s="18"/>
      <c r="AC687" s="18"/>
      <c r="AD687" s="18"/>
      <c r="AE687" s="18"/>
      <c r="AF687" s="18"/>
      <c r="AG687" s="18"/>
      <c r="AH687" s="18"/>
      <c r="AI687" s="18"/>
    </row>
    <row r="688" spans="1:35" ht="12.75" customHeight="1" x14ac:dyDescent="0.45">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c r="AA688" s="18"/>
      <c r="AB688" s="18"/>
      <c r="AC688" s="18"/>
      <c r="AD688" s="18"/>
      <c r="AE688" s="18"/>
      <c r="AF688" s="18"/>
      <c r="AG688" s="18"/>
      <c r="AH688" s="18"/>
      <c r="AI688" s="18"/>
    </row>
    <row r="689" spans="1:35" ht="12.75" customHeight="1" x14ac:dyDescent="0.45">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c r="AA689" s="18"/>
      <c r="AB689" s="18"/>
      <c r="AC689" s="18"/>
      <c r="AD689" s="18"/>
      <c r="AE689" s="18"/>
      <c r="AF689" s="18"/>
      <c r="AG689" s="18"/>
      <c r="AH689" s="18"/>
      <c r="AI689" s="18"/>
    </row>
    <row r="690" spans="1:35" ht="12.75" customHeight="1" x14ac:dyDescent="0.45">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c r="AA690" s="18"/>
      <c r="AB690" s="18"/>
      <c r="AC690" s="18"/>
      <c r="AD690" s="18"/>
      <c r="AE690" s="18"/>
      <c r="AF690" s="18"/>
      <c r="AG690" s="18"/>
      <c r="AH690" s="18"/>
      <c r="AI690" s="18"/>
    </row>
    <row r="691" spans="1:35" ht="12.75" customHeight="1" x14ac:dyDescent="0.45">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c r="AA691" s="18"/>
      <c r="AB691" s="18"/>
      <c r="AC691" s="18"/>
      <c r="AD691" s="18"/>
      <c r="AE691" s="18"/>
      <c r="AF691" s="18"/>
      <c r="AG691" s="18"/>
      <c r="AH691" s="18"/>
      <c r="AI691" s="18"/>
    </row>
    <row r="692" spans="1:35" ht="12.75" customHeight="1" x14ac:dyDescent="0.45">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c r="AA692" s="18"/>
      <c r="AB692" s="18"/>
      <c r="AC692" s="18"/>
      <c r="AD692" s="18"/>
      <c r="AE692" s="18"/>
      <c r="AF692" s="18"/>
      <c r="AG692" s="18"/>
      <c r="AH692" s="18"/>
      <c r="AI692" s="18"/>
    </row>
    <row r="693" spans="1:35" ht="12.75" customHeight="1" x14ac:dyDescent="0.45">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c r="AA693" s="18"/>
      <c r="AB693" s="18"/>
      <c r="AC693" s="18"/>
      <c r="AD693" s="18"/>
      <c r="AE693" s="18"/>
      <c r="AF693" s="18"/>
      <c r="AG693" s="18"/>
      <c r="AH693" s="18"/>
      <c r="AI693" s="18"/>
    </row>
    <row r="694" spans="1:35" ht="12.75" customHeight="1" x14ac:dyDescent="0.45">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c r="AA694" s="18"/>
      <c r="AB694" s="18"/>
      <c r="AC694" s="18"/>
      <c r="AD694" s="18"/>
      <c r="AE694" s="18"/>
      <c r="AF694" s="18"/>
      <c r="AG694" s="18"/>
      <c r="AH694" s="18"/>
      <c r="AI694" s="18"/>
    </row>
    <row r="695" spans="1:35" ht="12.75" customHeight="1" x14ac:dyDescent="0.45">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c r="AA695" s="18"/>
      <c r="AB695" s="18"/>
      <c r="AC695" s="18"/>
      <c r="AD695" s="18"/>
      <c r="AE695" s="18"/>
      <c r="AF695" s="18"/>
      <c r="AG695" s="18"/>
      <c r="AH695" s="18"/>
      <c r="AI695" s="18"/>
    </row>
    <row r="696" spans="1:35" ht="12.75" customHeight="1" x14ac:dyDescent="0.45">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c r="AA696" s="18"/>
      <c r="AB696" s="18"/>
      <c r="AC696" s="18"/>
      <c r="AD696" s="18"/>
      <c r="AE696" s="18"/>
      <c r="AF696" s="18"/>
      <c r="AG696" s="18"/>
      <c r="AH696" s="18"/>
      <c r="AI696" s="18"/>
    </row>
    <row r="697" spans="1:35" ht="12.75" customHeight="1" x14ac:dyDescent="0.45">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c r="AA697" s="18"/>
      <c r="AB697" s="18"/>
      <c r="AC697" s="18"/>
      <c r="AD697" s="18"/>
      <c r="AE697" s="18"/>
      <c r="AF697" s="18"/>
      <c r="AG697" s="18"/>
      <c r="AH697" s="18"/>
      <c r="AI697" s="18"/>
    </row>
    <row r="698" spans="1:35" ht="12.75" customHeight="1" x14ac:dyDescent="0.45">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c r="AA698" s="18"/>
      <c r="AB698" s="18"/>
      <c r="AC698" s="18"/>
      <c r="AD698" s="18"/>
      <c r="AE698" s="18"/>
      <c r="AF698" s="18"/>
      <c r="AG698" s="18"/>
      <c r="AH698" s="18"/>
      <c r="AI698" s="18"/>
    </row>
    <row r="699" spans="1:35" ht="12.75" customHeight="1" x14ac:dyDescent="0.45">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c r="AA699" s="18"/>
      <c r="AB699" s="18"/>
      <c r="AC699" s="18"/>
      <c r="AD699" s="18"/>
      <c r="AE699" s="18"/>
      <c r="AF699" s="18"/>
      <c r="AG699" s="18"/>
      <c r="AH699" s="18"/>
      <c r="AI699" s="18"/>
    </row>
    <row r="700" spans="1:35" ht="12.75" customHeight="1" x14ac:dyDescent="0.45">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c r="AA700" s="18"/>
      <c r="AB700" s="18"/>
      <c r="AC700" s="18"/>
      <c r="AD700" s="18"/>
      <c r="AE700" s="18"/>
      <c r="AF700" s="18"/>
      <c r="AG700" s="18"/>
      <c r="AH700" s="18"/>
      <c r="AI700" s="18"/>
    </row>
    <row r="701" spans="1:35" ht="12.75" customHeight="1" x14ac:dyDescent="0.45">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c r="AA701" s="18"/>
      <c r="AB701" s="18"/>
      <c r="AC701" s="18"/>
      <c r="AD701" s="18"/>
      <c r="AE701" s="18"/>
      <c r="AF701" s="18"/>
      <c r="AG701" s="18"/>
      <c r="AH701" s="18"/>
      <c r="AI701" s="18"/>
    </row>
    <row r="702" spans="1:35" ht="12.75" customHeight="1" x14ac:dyDescent="0.45">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c r="AA702" s="18"/>
      <c r="AB702" s="18"/>
      <c r="AC702" s="18"/>
      <c r="AD702" s="18"/>
      <c r="AE702" s="18"/>
      <c r="AF702" s="18"/>
      <c r="AG702" s="18"/>
      <c r="AH702" s="18"/>
      <c r="AI702" s="18"/>
    </row>
    <row r="703" spans="1:35" ht="12.75" customHeight="1" x14ac:dyDescent="0.45">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c r="AA703" s="18"/>
      <c r="AB703" s="18"/>
      <c r="AC703" s="18"/>
      <c r="AD703" s="18"/>
      <c r="AE703" s="18"/>
      <c r="AF703" s="18"/>
      <c r="AG703" s="18"/>
      <c r="AH703" s="18"/>
      <c r="AI703" s="18"/>
    </row>
    <row r="704" spans="1:35" ht="12.75" customHeight="1" x14ac:dyDescent="0.45">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c r="AA704" s="18"/>
      <c r="AB704" s="18"/>
      <c r="AC704" s="18"/>
      <c r="AD704" s="18"/>
      <c r="AE704" s="18"/>
      <c r="AF704" s="18"/>
      <c r="AG704" s="18"/>
      <c r="AH704" s="18"/>
      <c r="AI704" s="18"/>
    </row>
    <row r="705" spans="1:35" ht="12.75" customHeight="1" x14ac:dyDescent="0.45">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c r="AA705" s="18"/>
      <c r="AB705" s="18"/>
      <c r="AC705" s="18"/>
      <c r="AD705" s="18"/>
      <c r="AE705" s="18"/>
      <c r="AF705" s="18"/>
      <c r="AG705" s="18"/>
      <c r="AH705" s="18"/>
      <c r="AI705" s="18"/>
    </row>
    <row r="706" spans="1:35" ht="12.75" customHeight="1" x14ac:dyDescent="0.45">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c r="AA706" s="18"/>
      <c r="AB706" s="18"/>
      <c r="AC706" s="18"/>
      <c r="AD706" s="18"/>
      <c r="AE706" s="18"/>
      <c r="AF706" s="18"/>
      <c r="AG706" s="18"/>
      <c r="AH706" s="18"/>
      <c r="AI706" s="18"/>
    </row>
    <row r="707" spans="1:35" ht="12.75" customHeight="1" x14ac:dyDescent="0.45">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c r="AA707" s="18"/>
      <c r="AB707" s="18"/>
      <c r="AC707" s="18"/>
      <c r="AD707" s="18"/>
      <c r="AE707" s="18"/>
      <c r="AF707" s="18"/>
      <c r="AG707" s="18"/>
      <c r="AH707" s="18"/>
      <c r="AI707" s="18"/>
    </row>
    <row r="708" spans="1:35" ht="12.75" customHeight="1" x14ac:dyDescent="0.45">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c r="AA708" s="18"/>
      <c r="AB708" s="18"/>
      <c r="AC708" s="18"/>
      <c r="AD708" s="18"/>
      <c r="AE708" s="18"/>
      <c r="AF708" s="18"/>
      <c r="AG708" s="18"/>
      <c r="AH708" s="18"/>
      <c r="AI708" s="18"/>
    </row>
    <row r="709" spans="1:35" ht="12.75" customHeight="1" x14ac:dyDescent="0.45">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c r="AA709" s="18"/>
      <c r="AB709" s="18"/>
      <c r="AC709" s="18"/>
      <c r="AD709" s="18"/>
      <c r="AE709" s="18"/>
      <c r="AF709" s="18"/>
      <c r="AG709" s="18"/>
      <c r="AH709" s="18"/>
      <c r="AI709" s="18"/>
    </row>
    <row r="710" spans="1:35" ht="12.75" customHeight="1" x14ac:dyDescent="0.45">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c r="AA710" s="18"/>
      <c r="AB710" s="18"/>
      <c r="AC710" s="18"/>
      <c r="AD710" s="18"/>
      <c r="AE710" s="18"/>
      <c r="AF710" s="18"/>
      <c r="AG710" s="18"/>
      <c r="AH710" s="18"/>
      <c r="AI710" s="18"/>
    </row>
    <row r="711" spans="1:35" ht="12.75" customHeight="1" x14ac:dyDescent="0.45">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c r="AA711" s="18"/>
      <c r="AB711" s="18"/>
      <c r="AC711" s="18"/>
      <c r="AD711" s="18"/>
      <c r="AE711" s="18"/>
      <c r="AF711" s="18"/>
      <c r="AG711" s="18"/>
      <c r="AH711" s="18"/>
      <c r="AI711" s="18"/>
    </row>
    <row r="712" spans="1:35" ht="12.75" customHeight="1" x14ac:dyDescent="0.45">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c r="AA712" s="18"/>
      <c r="AB712" s="18"/>
      <c r="AC712" s="18"/>
      <c r="AD712" s="18"/>
      <c r="AE712" s="18"/>
      <c r="AF712" s="18"/>
      <c r="AG712" s="18"/>
      <c r="AH712" s="18"/>
      <c r="AI712" s="18"/>
    </row>
    <row r="713" spans="1:35" ht="12.75" customHeight="1" x14ac:dyDescent="0.45">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c r="AA713" s="18"/>
      <c r="AB713" s="18"/>
      <c r="AC713" s="18"/>
      <c r="AD713" s="18"/>
      <c r="AE713" s="18"/>
      <c r="AF713" s="18"/>
      <c r="AG713" s="18"/>
      <c r="AH713" s="18"/>
      <c r="AI713" s="18"/>
    </row>
    <row r="714" spans="1:35" ht="12.75" customHeight="1" x14ac:dyDescent="0.45">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c r="AA714" s="18"/>
      <c r="AB714" s="18"/>
      <c r="AC714" s="18"/>
      <c r="AD714" s="18"/>
      <c r="AE714" s="18"/>
      <c r="AF714" s="18"/>
      <c r="AG714" s="18"/>
      <c r="AH714" s="18"/>
      <c r="AI714" s="18"/>
    </row>
    <row r="715" spans="1:35" ht="12.75" customHeight="1" x14ac:dyDescent="0.45">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c r="AA715" s="18"/>
      <c r="AB715" s="18"/>
      <c r="AC715" s="18"/>
      <c r="AD715" s="18"/>
      <c r="AE715" s="18"/>
      <c r="AF715" s="18"/>
      <c r="AG715" s="18"/>
      <c r="AH715" s="18"/>
      <c r="AI715" s="18"/>
    </row>
    <row r="716" spans="1:35" ht="12.75" customHeight="1" x14ac:dyDescent="0.45">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c r="AA716" s="18"/>
      <c r="AB716" s="18"/>
      <c r="AC716" s="18"/>
      <c r="AD716" s="18"/>
      <c r="AE716" s="18"/>
      <c r="AF716" s="18"/>
      <c r="AG716" s="18"/>
      <c r="AH716" s="18"/>
      <c r="AI716" s="18"/>
    </row>
    <row r="717" spans="1:35" ht="12.75" customHeight="1" x14ac:dyDescent="0.45">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c r="AA717" s="18"/>
      <c r="AB717" s="18"/>
      <c r="AC717" s="18"/>
      <c r="AD717" s="18"/>
      <c r="AE717" s="18"/>
      <c r="AF717" s="18"/>
      <c r="AG717" s="18"/>
      <c r="AH717" s="18"/>
      <c r="AI717" s="18"/>
    </row>
    <row r="718" spans="1:35" ht="12.75" customHeight="1" x14ac:dyDescent="0.45">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c r="AA718" s="18"/>
      <c r="AB718" s="18"/>
      <c r="AC718" s="18"/>
      <c r="AD718" s="18"/>
      <c r="AE718" s="18"/>
      <c r="AF718" s="18"/>
      <c r="AG718" s="18"/>
      <c r="AH718" s="18"/>
      <c r="AI718" s="18"/>
    </row>
    <row r="719" spans="1:35" ht="12.75" customHeight="1" x14ac:dyDescent="0.45">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c r="AA719" s="18"/>
      <c r="AB719" s="18"/>
      <c r="AC719" s="18"/>
      <c r="AD719" s="18"/>
      <c r="AE719" s="18"/>
      <c r="AF719" s="18"/>
      <c r="AG719" s="18"/>
      <c r="AH719" s="18"/>
      <c r="AI719" s="18"/>
    </row>
    <row r="720" spans="1:35" ht="12.75" customHeight="1" x14ac:dyDescent="0.45">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c r="AA720" s="18"/>
      <c r="AB720" s="18"/>
      <c r="AC720" s="18"/>
      <c r="AD720" s="18"/>
      <c r="AE720" s="18"/>
      <c r="AF720" s="18"/>
      <c r="AG720" s="18"/>
      <c r="AH720" s="18"/>
      <c r="AI720" s="18"/>
    </row>
    <row r="721" spans="1:35" ht="12.75" customHeight="1" x14ac:dyDescent="0.45">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c r="AA721" s="18"/>
      <c r="AB721" s="18"/>
      <c r="AC721" s="18"/>
      <c r="AD721" s="18"/>
      <c r="AE721" s="18"/>
      <c r="AF721" s="18"/>
      <c r="AG721" s="18"/>
      <c r="AH721" s="18"/>
      <c r="AI721" s="18"/>
    </row>
    <row r="722" spans="1:35" ht="12.75" customHeight="1" x14ac:dyDescent="0.45">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c r="AA722" s="18"/>
      <c r="AB722" s="18"/>
      <c r="AC722" s="18"/>
      <c r="AD722" s="18"/>
      <c r="AE722" s="18"/>
      <c r="AF722" s="18"/>
      <c r="AG722" s="18"/>
      <c r="AH722" s="18"/>
      <c r="AI722" s="18"/>
    </row>
    <row r="723" spans="1:35" ht="12.75" customHeight="1" x14ac:dyDescent="0.45">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c r="AA723" s="18"/>
      <c r="AB723" s="18"/>
      <c r="AC723" s="18"/>
      <c r="AD723" s="18"/>
      <c r="AE723" s="18"/>
      <c r="AF723" s="18"/>
      <c r="AG723" s="18"/>
      <c r="AH723" s="18"/>
      <c r="AI723" s="18"/>
    </row>
    <row r="724" spans="1:35" ht="12.75" customHeight="1" x14ac:dyDescent="0.45">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c r="AA724" s="18"/>
      <c r="AB724" s="18"/>
      <c r="AC724" s="18"/>
      <c r="AD724" s="18"/>
      <c r="AE724" s="18"/>
      <c r="AF724" s="18"/>
      <c r="AG724" s="18"/>
      <c r="AH724" s="18"/>
      <c r="AI724" s="18"/>
    </row>
    <row r="725" spans="1:35" ht="12.75" customHeight="1" x14ac:dyDescent="0.45">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c r="AA725" s="18"/>
      <c r="AB725" s="18"/>
      <c r="AC725" s="18"/>
      <c r="AD725" s="18"/>
      <c r="AE725" s="18"/>
      <c r="AF725" s="18"/>
      <c r="AG725" s="18"/>
      <c r="AH725" s="18"/>
      <c r="AI725" s="18"/>
    </row>
    <row r="726" spans="1:35" ht="12.75" customHeight="1" x14ac:dyDescent="0.45">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c r="AA726" s="18"/>
      <c r="AB726" s="18"/>
      <c r="AC726" s="18"/>
      <c r="AD726" s="18"/>
      <c r="AE726" s="18"/>
      <c r="AF726" s="18"/>
      <c r="AG726" s="18"/>
      <c r="AH726" s="18"/>
      <c r="AI726" s="18"/>
    </row>
    <row r="727" spans="1:35" ht="12.75" customHeight="1" x14ac:dyDescent="0.45">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c r="AA727" s="18"/>
      <c r="AB727" s="18"/>
      <c r="AC727" s="18"/>
      <c r="AD727" s="18"/>
      <c r="AE727" s="18"/>
      <c r="AF727" s="18"/>
      <c r="AG727" s="18"/>
      <c r="AH727" s="18"/>
      <c r="AI727" s="18"/>
    </row>
    <row r="728" spans="1:35" ht="12.75" customHeight="1" x14ac:dyDescent="0.45">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c r="AA728" s="18"/>
      <c r="AB728" s="18"/>
      <c r="AC728" s="18"/>
      <c r="AD728" s="18"/>
      <c r="AE728" s="18"/>
      <c r="AF728" s="18"/>
      <c r="AG728" s="18"/>
      <c r="AH728" s="18"/>
      <c r="AI728" s="18"/>
    </row>
    <row r="729" spans="1:35" ht="12.75" customHeight="1" x14ac:dyDescent="0.45">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c r="AA729" s="18"/>
      <c r="AB729" s="18"/>
      <c r="AC729" s="18"/>
      <c r="AD729" s="18"/>
      <c r="AE729" s="18"/>
      <c r="AF729" s="18"/>
      <c r="AG729" s="18"/>
      <c r="AH729" s="18"/>
      <c r="AI729" s="18"/>
    </row>
    <row r="730" spans="1:35" ht="12.75" customHeight="1" x14ac:dyDescent="0.45">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c r="AA730" s="18"/>
      <c r="AB730" s="18"/>
      <c r="AC730" s="18"/>
      <c r="AD730" s="18"/>
      <c r="AE730" s="18"/>
      <c r="AF730" s="18"/>
      <c r="AG730" s="18"/>
      <c r="AH730" s="18"/>
      <c r="AI730" s="18"/>
    </row>
    <row r="731" spans="1:35" ht="12.75" customHeight="1" x14ac:dyDescent="0.45">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c r="AA731" s="18"/>
      <c r="AB731" s="18"/>
      <c r="AC731" s="18"/>
      <c r="AD731" s="18"/>
      <c r="AE731" s="18"/>
      <c r="AF731" s="18"/>
      <c r="AG731" s="18"/>
      <c r="AH731" s="18"/>
      <c r="AI731" s="18"/>
    </row>
    <row r="732" spans="1:35" ht="12.75" customHeight="1" x14ac:dyDescent="0.45">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c r="AA732" s="18"/>
      <c r="AB732" s="18"/>
      <c r="AC732" s="18"/>
      <c r="AD732" s="18"/>
      <c r="AE732" s="18"/>
      <c r="AF732" s="18"/>
      <c r="AG732" s="18"/>
      <c r="AH732" s="18"/>
      <c r="AI732" s="18"/>
    </row>
    <row r="733" spans="1:35" ht="12.75" customHeight="1" x14ac:dyDescent="0.45">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c r="AA733" s="18"/>
      <c r="AB733" s="18"/>
      <c r="AC733" s="18"/>
      <c r="AD733" s="18"/>
      <c r="AE733" s="18"/>
      <c r="AF733" s="18"/>
      <c r="AG733" s="18"/>
      <c r="AH733" s="18"/>
      <c r="AI733" s="18"/>
    </row>
    <row r="734" spans="1:35" ht="12.75" customHeight="1" x14ac:dyDescent="0.45">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c r="AA734" s="18"/>
      <c r="AB734" s="18"/>
      <c r="AC734" s="18"/>
      <c r="AD734" s="18"/>
      <c r="AE734" s="18"/>
      <c r="AF734" s="18"/>
      <c r="AG734" s="18"/>
      <c r="AH734" s="18"/>
      <c r="AI734" s="18"/>
    </row>
    <row r="735" spans="1:35" ht="12.75" customHeight="1" x14ac:dyDescent="0.45">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c r="AA735" s="18"/>
      <c r="AB735" s="18"/>
      <c r="AC735" s="18"/>
      <c r="AD735" s="18"/>
      <c r="AE735" s="18"/>
      <c r="AF735" s="18"/>
      <c r="AG735" s="18"/>
      <c r="AH735" s="18"/>
      <c r="AI735" s="18"/>
    </row>
    <row r="736" spans="1:35" ht="12.75" customHeight="1" x14ac:dyDescent="0.45">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c r="AA736" s="18"/>
      <c r="AB736" s="18"/>
      <c r="AC736" s="18"/>
      <c r="AD736" s="18"/>
      <c r="AE736" s="18"/>
      <c r="AF736" s="18"/>
      <c r="AG736" s="18"/>
      <c r="AH736" s="18"/>
      <c r="AI736" s="18"/>
    </row>
    <row r="737" spans="1:35" ht="12.75" customHeight="1" x14ac:dyDescent="0.45">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c r="AA737" s="18"/>
      <c r="AB737" s="18"/>
      <c r="AC737" s="18"/>
      <c r="AD737" s="18"/>
      <c r="AE737" s="18"/>
      <c r="AF737" s="18"/>
      <c r="AG737" s="18"/>
      <c r="AH737" s="18"/>
      <c r="AI737" s="18"/>
    </row>
    <row r="738" spans="1:35" ht="12.75" customHeight="1" x14ac:dyDescent="0.45">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c r="AA738" s="18"/>
      <c r="AB738" s="18"/>
      <c r="AC738" s="18"/>
      <c r="AD738" s="18"/>
      <c r="AE738" s="18"/>
      <c r="AF738" s="18"/>
      <c r="AG738" s="18"/>
      <c r="AH738" s="18"/>
      <c r="AI738" s="18"/>
    </row>
    <row r="739" spans="1:35" ht="12.75" customHeight="1" x14ac:dyDescent="0.45">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c r="AA739" s="18"/>
      <c r="AB739" s="18"/>
      <c r="AC739" s="18"/>
      <c r="AD739" s="18"/>
      <c r="AE739" s="18"/>
      <c r="AF739" s="18"/>
      <c r="AG739" s="18"/>
      <c r="AH739" s="18"/>
      <c r="AI739" s="18"/>
    </row>
    <row r="740" spans="1:35" ht="12.75" customHeight="1" x14ac:dyDescent="0.45">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c r="AA740" s="18"/>
      <c r="AB740" s="18"/>
      <c r="AC740" s="18"/>
      <c r="AD740" s="18"/>
      <c r="AE740" s="18"/>
      <c r="AF740" s="18"/>
      <c r="AG740" s="18"/>
      <c r="AH740" s="18"/>
      <c r="AI740" s="18"/>
    </row>
    <row r="741" spans="1:35" ht="12.75" customHeight="1" x14ac:dyDescent="0.45">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c r="AA741" s="18"/>
      <c r="AB741" s="18"/>
      <c r="AC741" s="18"/>
      <c r="AD741" s="18"/>
      <c r="AE741" s="18"/>
      <c r="AF741" s="18"/>
      <c r="AG741" s="18"/>
      <c r="AH741" s="18"/>
      <c r="AI741" s="18"/>
    </row>
    <row r="742" spans="1:35" ht="12.75" customHeight="1" x14ac:dyDescent="0.45">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c r="AA742" s="18"/>
      <c r="AB742" s="18"/>
      <c r="AC742" s="18"/>
      <c r="AD742" s="18"/>
      <c r="AE742" s="18"/>
      <c r="AF742" s="18"/>
      <c r="AG742" s="18"/>
      <c r="AH742" s="18"/>
      <c r="AI742" s="18"/>
    </row>
    <row r="743" spans="1:35" ht="12.75" customHeight="1" x14ac:dyDescent="0.45">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c r="AA743" s="18"/>
      <c r="AB743" s="18"/>
      <c r="AC743" s="18"/>
      <c r="AD743" s="18"/>
      <c r="AE743" s="18"/>
      <c r="AF743" s="18"/>
      <c r="AG743" s="18"/>
      <c r="AH743" s="18"/>
      <c r="AI743" s="18"/>
    </row>
    <row r="744" spans="1:35" ht="12.75" customHeight="1" x14ac:dyDescent="0.45">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c r="AA744" s="18"/>
      <c r="AB744" s="18"/>
      <c r="AC744" s="18"/>
      <c r="AD744" s="18"/>
      <c r="AE744" s="18"/>
      <c r="AF744" s="18"/>
      <c r="AG744" s="18"/>
      <c r="AH744" s="18"/>
      <c r="AI744" s="18"/>
    </row>
    <row r="745" spans="1:35" ht="12.75" customHeight="1" x14ac:dyDescent="0.45">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c r="AA745" s="18"/>
      <c r="AB745" s="18"/>
      <c r="AC745" s="18"/>
      <c r="AD745" s="18"/>
      <c r="AE745" s="18"/>
      <c r="AF745" s="18"/>
      <c r="AG745" s="18"/>
      <c r="AH745" s="18"/>
      <c r="AI745" s="18"/>
    </row>
    <row r="746" spans="1:35" ht="12.75" customHeight="1" x14ac:dyDescent="0.45">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c r="AA746" s="18"/>
      <c r="AB746" s="18"/>
      <c r="AC746" s="18"/>
      <c r="AD746" s="18"/>
      <c r="AE746" s="18"/>
      <c r="AF746" s="18"/>
      <c r="AG746" s="18"/>
      <c r="AH746" s="18"/>
      <c r="AI746" s="18"/>
    </row>
    <row r="747" spans="1:35" ht="12.75" customHeight="1" x14ac:dyDescent="0.45">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c r="AA747" s="18"/>
      <c r="AB747" s="18"/>
      <c r="AC747" s="18"/>
      <c r="AD747" s="18"/>
      <c r="AE747" s="18"/>
      <c r="AF747" s="18"/>
      <c r="AG747" s="18"/>
      <c r="AH747" s="18"/>
      <c r="AI747" s="18"/>
    </row>
    <row r="748" spans="1:35" ht="12.75" customHeight="1" x14ac:dyDescent="0.45">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c r="AA748" s="18"/>
      <c r="AB748" s="18"/>
      <c r="AC748" s="18"/>
      <c r="AD748" s="18"/>
      <c r="AE748" s="18"/>
      <c r="AF748" s="18"/>
      <c r="AG748" s="18"/>
      <c r="AH748" s="18"/>
      <c r="AI748" s="18"/>
    </row>
    <row r="749" spans="1:35" ht="12.75" customHeight="1" x14ac:dyDescent="0.45">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c r="AA749" s="18"/>
      <c r="AB749" s="18"/>
      <c r="AC749" s="18"/>
      <c r="AD749" s="18"/>
      <c r="AE749" s="18"/>
      <c r="AF749" s="18"/>
      <c r="AG749" s="18"/>
      <c r="AH749" s="18"/>
      <c r="AI749" s="18"/>
    </row>
    <row r="750" spans="1:35" ht="12.75" customHeight="1" x14ac:dyDescent="0.45">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c r="AA750" s="18"/>
      <c r="AB750" s="18"/>
      <c r="AC750" s="18"/>
      <c r="AD750" s="18"/>
      <c r="AE750" s="18"/>
      <c r="AF750" s="18"/>
      <c r="AG750" s="18"/>
      <c r="AH750" s="18"/>
      <c r="AI750" s="18"/>
    </row>
    <row r="751" spans="1:35" ht="12.75" customHeight="1" x14ac:dyDescent="0.45">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c r="AA751" s="18"/>
      <c r="AB751" s="18"/>
      <c r="AC751" s="18"/>
      <c r="AD751" s="18"/>
      <c r="AE751" s="18"/>
      <c r="AF751" s="18"/>
      <c r="AG751" s="18"/>
      <c r="AH751" s="18"/>
      <c r="AI751" s="18"/>
    </row>
    <row r="752" spans="1:35" ht="12.75" customHeight="1" x14ac:dyDescent="0.45">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c r="AA752" s="18"/>
      <c r="AB752" s="18"/>
      <c r="AC752" s="18"/>
      <c r="AD752" s="18"/>
      <c r="AE752" s="18"/>
      <c r="AF752" s="18"/>
      <c r="AG752" s="18"/>
      <c r="AH752" s="18"/>
      <c r="AI752" s="18"/>
    </row>
    <row r="753" spans="1:35" ht="12.75" customHeight="1" x14ac:dyDescent="0.45">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c r="AA753" s="18"/>
      <c r="AB753" s="18"/>
      <c r="AC753" s="18"/>
      <c r="AD753" s="18"/>
      <c r="AE753" s="18"/>
      <c r="AF753" s="18"/>
      <c r="AG753" s="18"/>
      <c r="AH753" s="18"/>
      <c r="AI753" s="18"/>
    </row>
    <row r="754" spans="1:35" ht="12.75" customHeight="1" x14ac:dyDescent="0.45">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c r="AA754" s="18"/>
      <c r="AB754" s="18"/>
      <c r="AC754" s="18"/>
      <c r="AD754" s="18"/>
      <c r="AE754" s="18"/>
      <c r="AF754" s="18"/>
      <c r="AG754" s="18"/>
      <c r="AH754" s="18"/>
      <c r="AI754" s="18"/>
    </row>
    <row r="755" spans="1:35" ht="12.75" customHeight="1" x14ac:dyDescent="0.45">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c r="AA755" s="18"/>
      <c r="AB755" s="18"/>
      <c r="AC755" s="18"/>
      <c r="AD755" s="18"/>
      <c r="AE755" s="18"/>
      <c r="AF755" s="18"/>
      <c r="AG755" s="18"/>
      <c r="AH755" s="18"/>
      <c r="AI755" s="18"/>
    </row>
    <row r="756" spans="1:35" ht="12.75" customHeight="1" x14ac:dyDescent="0.45">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c r="AA756" s="18"/>
      <c r="AB756" s="18"/>
      <c r="AC756" s="18"/>
      <c r="AD756" s="18"/>
      <c r="AE756" s="18"/>
      <c r="AF756" s="18"/>
      <c r="AG756" s="18"/>
      <c r="AH756" s="18"/>
      <c r="AI756" s="18"/>
    </row>
    <row r="757" spans="1:35" ht="12.75" customHeight="1" x14ac:dyDescent="0.45">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c r="AA757" s="18"/>
      <c r="AB757" s="18"/>
      <c r="AC757" s="18"/>
      <c r="AD757" s="18"/>
      <c r="AE757" s="18"/>
      <c r="AF757" s="18"/>
      <c r="AG757" s="18"/>
      <c r="AH757" s="18"/>
      <c r="AI757" s="18"/>
    </row>
    <row r="758" spans="1:35" ht="12.75" customHeight="1" x14ac:dyDescent="0.45">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c r="AA758" s="18"/>
      <c r="AB758" s="18"/>
      <c r="AC758" s="18"/>
      <c r="AD758" s="18"/>
      <c r="AE758" s="18"/>
      <c r="AF758" s="18"/>
      <c r="AG758" s="18"/>
      <c r="AH758" s="18"/>
      <c r="AI758" s="18"/>
    </row>
    <row r="759" spans="1:35" ht="12.75" customHeight="1" x14ac:dyDescent="0.45">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c r="AA759" s="18"/>
      <c r="AB759" s="18"/>
      <c r="AC759" s="18"/>
      <c r="AD759" s="18"/>
      <c r="AE759" s="18"/>
      <c r="AF759" s="18"/>
      <c r="AG759" s="18"/>
      <c r="AH759" s="18"/>
      <c r="AI759" s="18"/>
    </row>
    <row r="760" spans="1:35" ht="12.75" customHeight="1" x14ac:dyDescent="0.45">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c r="AA760" s="18"/>
      <c r="AB760" s="18"/>
      <c r="AC760" s="18"/>
      <c r="AD760" s="18"/>
      <c r="AE760" s="18"/>
      <c r="AF760" s="18"/>
      <c r="AG760" s="18"/>
      <c r="AH760" s="18"/>
      <c r="AI760" s="18"/>
    </row>
    <row r="761" spans="1:35" ht="12.75" customHeight="1" x14ac:dyDescent="0.45">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c r="AA761" s="18"/>
      <c r="AB761" s="18"/>
      <c r="AC761" s="18"/>
      <c r="AD761" s="18"/>
      <c r="AE761" s="18"/>
      <c r="AF761" s="18"/>
      <c r="AG761" s="18"/>
      <c r="AH761" s="18"/>
      <c r="AI761" s="18"/>
    </row>
    <row r="762" spans="1:35" ht="12.75" customHeight="1" x14ac:dyDescent="0.45">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c r="AA762" s="18"/>
      <c r="AB762" s="18"/>
      <c r="AC762" s="18"/>
      <c r="AD762" s="18"/>
      <c r="AE762" s="18"/>
      <c r="AF762" s="18"/>
      <c r="AG762" s="18"/>
      <c r="AH762" s="18"/>
      <c r="AI762" s="18"/>
    </row>
    <row r="763" spans="1:35" ht="12.75" customHeight="1" x14ac:dyDescent="0.45">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c r="AA763" s="18"/>
      <c r="AB763" s="18"/>
      <c r="AC763" s="18"/>
      <c r="AD763" s="18"/>
      <c r="AE763" s="18"/>
      <c r="AF763" s="18"/>
      <c r="AG763" s="18"/>
      <c r="AH763" s="18"/>
      <c r="AI763" s="18"/>
    </row>
    <row r="764" spans="1:35" ht="12.75" customHeight="1" x14ac:dyDescent="0.45">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c r="AA764" s="18"/>
      <c r="AB764" s="18"/>
      <c r="AC764" s="18"/>
      <c r="AD764" s="18"/>
      <c r="AE764" s="18"/>
      <c r="AF764" s="18"/>
      <c r="AG764" s="18"/>
      <c r="AH764" s="18"/>
      <c r="AI764" s="18"/>
    </row>
    <row r="765" spans="1:35" ht="12.75" customHeight="1" x14ac:dyDescent="0.45">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c r="AA765" s="18"/>
      <c r="AB765" s="18"/>
      <c r="AC765" s="18"/>
      <c r="AD765" s="18"/>
      <c r="AE765" s="18"/>
      <c r="AF765" s="18"/>
      <c r="AG765" s="18"/>
      <c r="AH765" s="18"/>
      <c r="AI765" s="18"/>
    </row>
    <row r="766" spans="1:35" ht="12.75" customHeight="1" x14ac:dyDescent="0.45">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c r="AA766" s="18"/>
      <c r="AB766" s="18"/>
      <c r="AC766" s="18"/>
      <c r="AD766" s="18"/>
      <c r="AE766" s="18"/>
      <c r="AF766" s="18"/>
      <c r="AG766" s="18"/>
      <c r="AH766" s="18"/>
      <c r="AI766" s="18"/>
    </row>
    <row r="767" spans="1:35" ht="12.75" customHeight="1" x14ac:dyDescent="0.45">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c r="AA767" s="18"/>
      <c r="AB767" s="18"/>
      <c r="AC767" s="18"/>
      <c r="AD767" s="18"/>
      <c r="AE767" s="18"/>
      <c r="AF767" s="18"/>
      <c r="AG767" s="18"/>
      <c r="AH767" s="18"/>
      <c r="AI767" s="18"/>
    </row>
    <row r="768" spans="1:35" ht="12.75" customHeight="1" x14ac:dyDescent="0.45">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c r="AA768" s="18"/>
      <c r="AB768" s="18"/>
      <c r="AC768" s="18"/>
      <c r="AD768" s="18"/>
      <c r="AE768" s="18"/>
      <c r="AF768" s="18"/>
      <c r="AG768" s="18"/>
      <c r="AH768" s="18"/>
      <c r="AI768" s="18"/>
    </row>
    <row r="769" spans="1:35" ht="12.75" customHeight="1" x14ac:dyDescent="0.45">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c r="AA769" s="18"/>
      <c r="AB769" s="18"/>
      <c r="AC769" s="18"/>
      <c r="AD769" s="18"/>
      <c r="AE769" s="18"/>
      <c r="AF769" s="18"/>
      <c r="AG769" s="18"/>
      <c r="AH769" s="18"/>
      <c r="AI769" s="18"/>
    </row>
    <row r="770" spans="1:35" ht="12.75" customHeight="1" x14ac:dyDescent="0.45">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c r="AA770" s="18"/>
      <c r="AB770" s="18"/>
      <c r="AC770" s="18"/>
      <c r="AD770" s="18"/>
      <c r="AE770" s="18"/>
      <c r="AF770" s="18"/>
      <c r="AG770" s="18"/>
      <c r="AH770" s="18"/>
      <c r="AI770" s="18"/>
    </row>
    <row r="771" spans="1:35" ht="12.75" customHeight="1" x14ac:dyDescent="0.45">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c r="AA771" s="18"/>
      <c r="AB771" s="18"/>
      <c r="AC771" s="18"/>
      <c r="AD771" s="18"/>
      <c r="AE771" s="18"/>
      <c r="AF771" s="18"/>
      <c r="AG771" s="18"/>
      <c r="AH771" s="18"/>
      <c r="AI771" s="18"/>
    </row>
    <row r="772" spans="1:35" ht="12.75" customHeight="1" x14ac:dyDescent="0.45">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c r="AA772" s="18"/>
      <c r="AB772" s="18"/>
      <c r="AC772" s="18"/>
      <c r="AD772" s="18"/>
      <c r="AE772" s="18"/>
      <c r="AF772" s="18"/>
      <c r="AG772" s="18"/>
      <c r="AH772" s="18"/>
      <c r="AI772" s="18"/>
    </row>
    <row r="773" spans="1:35" ht="12.75" customHeight="1" x14ac:dyDescent="0.45">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c r="AA773" s="18"/>
      <c r="AB773" s="18"/>
      <c r="AC773" s="18"/>
      <c r="AD773" s="18"/>
      <c r="AE773" s="18"/>
      <c r="AF773" s="18"/>
      <c r="AG773" s="18"/>
      <c r="AH773" s="18"/>
      <c r="AI773" s="18"/>
    </row>
    <row r="774" spans="1:35" ht="12.75" customHeight="1" x14ac:dyDescent="0.45">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c r="AA774" s="18"/>
      <c r="AB774" s="18"/>
      <c r="AC774" s="18"/>
      <c r="AD774" s="18"/>
      <c r="AE774" s="18"/>
      <c r="AF774" s="18"/>
      <c r="AG774" s="18"/>
      <c r="AH774" s="18"/>
      <c r="AI774" s="18"/>
    </row>
    <row r="775" spans="1:35" ht="12.75" customHeight="1" x14ac:dyDescent="0.45">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c r="AA775" s="18"/>
      <c r="AB775" s="18"/>
      <c r="AC775" s="18"/>
      <c r="AD775" s="18"/>
      <c r="AE775" s="18"/>
      <c r="AF775" s="18"/>
      <c r="AG775" s="18"/>
      <c r="AH775" s="18"/>
      <c r="AI775" s="18"/>
    </row>
    <row r="776" spans="1:35" ht="12.75" customHeight="1" x14ac:dyDescent="0.45">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c r="AA776" s="18"/>
      <c r="AB776" s="18"/>
      <c r="AC776" s="18"/>
      <c r="AD776" s="18"/>
      <c r="AE776" s="18"/>
      <c r="AF776" s="18"/>
      <c r="AG776" s="18"/>
      <c r="AH776" s="18"/>
      <c r="AI776" s="18"/>
    </row>
    <row r="777" spans="1:35" ht="12.75" customHeight="1" x14ac:dyDescent="0.45">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c r="AA777" s="18"/>
      <c r="AB777" s="18"/>
      <c r="AC777" s="18"/>
      <c r="AD777" s="18"/>
      <c r="AE777" s="18"/>
      <c r="AF777" s="18"/>
      <c r="AG777" s="18"/>
      <c r="AH777" s="18"/>
      <c r="AI777" s="18"/>
    </row>
    <row r="778" spans="1:35" ht="12.75" customHeight="1" x14ac:dyDescent="0.45">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c r="AA778" s="18"/>
      <c r="AB778" s="18"/>
      <c r="AC778" s="18"/>
      <c r="AD778" s="18"/>
      <c r="AE778" s="18"/>
      <c r="AF778" s="18"/>
      <c r="AG778" s="18"/>
      <c r="AH778" s="18"/>
      <c r="AI778" s="18"/>
    </row>
    <row r="779" spans="1:35" ht="12.75" customHeight="1" x14ac:dyDescent="0.45">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c r="AA779" s="18"/>
      <c r="AB779" s="18"/>
      <c r="AC779" s="18"/>
      <c r="AD779" s="18"/>
      <c r="AE779" s="18"/>
      <c r="AF779" s="18"/>
      <c r="AG779" s="18"/>
      <c r="AH779" s="18"/>
      <c r="AI779" s="18"/>
    </row>
    <row r="780" spans="1:35" ht="12.75" customHeight="1" x14ac:dyDescent="0.45">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c r="AA780" s="18"/>
      <c r="AB780" s="18"/>
      <c r="AC780" s="18"/>
      <c r="AD780" s="18"/>
      <c r="AE780" s="18"/>
      <c r="AF780" s="18"/>
      <c r="AG780" s="18"/>
      <c r="AH780" s="18"/>
      <c r="AI780" s="18"/>
    </row>
    <row r="781" spans="1:35" ht="12.75" customHeight="1" x14ac:dyDescent="0.45">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c r="AA781" s="18"/>
      <c r="AB781" s="18"/>
      <c r="AC781" s="18"/>
      <c r="AD781" s="18"/>
      <c r="AE781" s="18"/>
      <c r="AF781" s="18"/>
      <c r="AG781" s="18"/>
      <c r="AH781" s="18"/>
      <c r="AI781" s="18"/>
    </row>
    <row r="782" spans="1:35" ht="12.75" customHeight="1" x14ac:dyDescent="0.45">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c r="AA782" s="18"/>
      <c r="AB782" s="18"/>
      <c r="AC782" s="18"/>
      <c r="AD782" s="18"/>
      <c r="AE782" s="18"/>
      <c r="AF782" s="18"/>
      <c r="AG782" s="18"/>
      <c r="AH782" s="18"/>
      <c r="AI782" s="18"/>
    </row>
    <row r="783" spans="1:35" ht="12.75" customHeight="1" x14ac:dyDescent="0.45">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c r="AA783" s="18"/>
      <c r="AB783" s="18"/>
      <c r="AC783" s="18"/>
      <c r="AD783" s="18"/>
      <c r="AE783" s="18"/>
      <c r="AF783" s="18"/>
      <c r="AG783" s="18"/>
      <c r="AH783" s="18"/>
      <c r="AI783" s="18"/>
    </row>
    <row r="784" spans="1:35" ht="12.75" customHeight="1" x14ac:dyDescent="0.45">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c r="AA784" s="18"/>
      <c r="AB784" s="18"/>
      <c r="AC784" s="18"/>
      <c r="AD784" s="18"/>
      <c r="AE784" s="18"/>
      <c r="AF784" s="18"/>
      <c r="AG784" s="18"/>
      <c r="AH784" s="18"/>
      <c r="AI784" s="18"/>
    </row>
    <row r="785" spans="1:35" ht="12.75" customHeight="1" x14ac:dyDescent="0.45">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c r="AA785" s="18"/>
      <c r="AB785" s="18"/>
      <c r="AC785" s="18"/>
      <c r="AD785" s="18"/>
      <c r="AE785" s="18"/>
      <c r="AF785" s="18"/>
      <c r="AG785" s="18"/>
      <c r="AH785" s="18"/>
      <c r="AI785" s="18"/>
    </row>
    <row r="786" spans="1:35" ht="12.75" customHeight="1" x14ac:dyDescent="0.45">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c r="AA786" s="18"/>
      <c r="AB786" s="18"/>
      <c r="AC786" s="18"/>
      <c r="AD786" s="18"/>
      <c r="AE786" s="18"/>
      <c r="AF786" s="18"/>
      <c r="AG786" s="18"/>
      <c r="AH786" s="18"/>
      <c r="AI786" s="18"/>
    </row>
    <row r="787" spans="1:35" ht="12.75" customHeight="1" x14ac:dyDescent="0.45">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c r="AA787" s="18"/>
      <c r="AB787" s="18"/>
      <c r="AC787" s="18"/>
      <c r="AD787" s="18"/>
      <c r="AE787" s="18"/>
      <c r="AF787" s="18"/>
      <c r="AG787" s="18"/>
      <c r="AH787" s="18"/>
      <c r="AI787" s="18"/>
    </row>
    <row r="788" spans="1:35" ht="12.75" customHeight="1" x14ac:dyDescent="0.45">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c r="AA788" s="18"/>
      <c r="AB788" s="18"/>
      <c r="AC788" s="18"/>
      <c r="AD788" s="18"/>
      <c r="AE788" s="18"/>
      <c r="AF788" s="18"/>
      <c r="AG788" s="18"/>
      <c r="AH788" s="18"/>
      <c r="AI788" s="18"/>
    </row>
    <row r="789" spans="1:35" ht="12.75" customHeight="1" x14ac:dyDescent="0.45">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c r="AA789" s="18"/>
      <c r="AB789" s="18"/>
      <c r="AC789" s="18"/>
      <c r="AD789" s="18"/>
      <c r="AE789" s="18"/>
      <c r="AF789" s="18"/>
      <c r="AG789" s="18"/>
      <c r="AH789" s="18"/>
      <c r="AI789" s="18"/>
    </row>
    <row r="790" spans="1:35" ht="12.75" customHeight="1" x14ac:dyDescent="0.45">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c r="AA790" s="18"/>
      <c r="AB790" s="18"/>
      <c r="AC790" s="18"/>
      <c r="AD790" s="18"/>
      <c r="AE790" s="18"/>
      <c r="AF790" s="18"/>
      <c r="AG790" s="18"/>
      <c r="AH790" s="18"/>
      <c r="AI790" s="18"/>
    </row>
    <row r="791" spans="1:35" ht="12.75" customHeight="1" x14ac:dyDescent="0.45">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c r="AA791" s="18"/>
      <c r="AB791" s="18"/>
      <c r="AC791" s="18"/>
      <c r="AD791" s="18"/>
      <c r="AE791" s="18"/>
      <c r="AF791" s="18"/>
      <c r="AG791" s="18"/>
      <c r="AH791" s="18"/>
      <c r="AI791" s="18"/>
    </row>
    <row r="792" spans="1:35" ht="12.75" customHeight="1" x14ac:dyDescent="0.45">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c r="AA792" s="18"/>
      <c r="AB792" s="18"/>
      <c r="AC792" s="18"/>
      <c r="AD792" s="18"/>
      <c r="AE792" s="18"/>
      <c r="AF792" s="18"/>
      <c r="AG792" s="18"/>
      <c r="AH792" s="18"/>
      <c r="AI792" s="18"/>
    </row>
    <row r="793" spans="1:35" ht="12.75" customHeight="1" x14ac:dyDescent="0.45">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c r="AA793" s="18"/>
      <c r="AB793" s="18"/>
      <c r="AC793" s="18"/>
      <c r="AD793" s="18"/>
      <c r="AE793" s="18"/>
      <c r="AF793" s="18"/>
      <c r="AG793" s="18"/>
      <c r="AH793" s="18"/>
      <c r="AI793" s="18"/>
    </row>
    <row r="794" spans="1:35" ht="12.75" customHeight="1" x14ac:dyDescent="0.45">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c r="AA794" s="18"/>
      <c r="AB794" s="18"/>
      <c r="AC794" s="18"/>
      <c r="AD794" s="18"/>
      <c r="AE794" s="18"/>
      <c r="AF794" s="18"/>
      <c r="AG794" s="18"/>
      <c r="AH794" s="18"/>
      <c r="AI794" s="18"/>
    </row>
    <row r="795" spans="1:35" ht="12.75" customHeight="1" x14ac:dyDescent="0.45">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c r="AA795" s="18"/>
      <c r="AB795" s="18"/>
      <c r="AC795" s="18"/>
      <c r="AD795" s="18"/>
      <c r="AE795" s="18"/>
      <c r="AF795" s="18"/>
      <c r="AG795" s="18"/>
      <c r="AH795" s="18"/>
      <c r="AI795" s="18"/>
    </row>
    <row r="796" spans="1:35" ht="12.75" customHeight="1" x14ac:dyDescent="0.45">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c r="AA796" s="18"/>
      <c r="AB796" s="18"/>
      <c r="AC796" s="18"/>
      <c r="AD796" s="18"/>
      <c r="AE796" s="18"/>
      <c r="AF796" s="18"/>
      <c r="AG796" s="18"/>
      <c r="AH796" s="18"/>
      <c r="AI796" s="18"/>
    </row>
    <row r="797" spans="1:35" ht="12.75" customHeight="1" x14ac:dyDescent="0.45">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c r="AA797" s="18"/>
      <c r="AB797" s="18"/>
      <c r="AC797" s="18"/>
      <c r="AD797" s="18"/>
      <c r="AE797" s="18"/>
      <c r="AF797" s="18"/>
      <c r="AG797" s="18"/>
      <c r="AH797" s="18"/>
      <c r="AI797" s="18"/>
    </row>
    <row r="798" spans="1:35" ht="12.75" customHeight="1" x14ac:dyDescent="0.45">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c r="AA798" s="18"/>
      <c r="AB798" s="18"/>
      <c r="AC798" s="18"/>
      <c r="AD798" s="18"/>
      <c r="AE798" s="18"/>
      <c r="AF798" s="18"/>
      <c r="AG798" s="18"/>
      <c r="AH798" s="18"/>
      <c r="AI798" s="18"/>
    </row>
    <row r="799" spans="1:35" ht="12.75" customHeight="1" x14ac:dyDescent="0.45">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c r="AA799" s="18"/>
      <c r="AB799" s="18"/>
      <c r="AC799" s="18"/>
      <c r="AD799" s="18"/>
      <c r="AE799" s="18"/>
      <c r="AF799" s="18"/>
      <c r="AG799" s="18"/>
      <c r="AH799" s="18"/>
      <c r="AI799" s="18"/>
    </row>
    <row r="800" spans="1:35" ht="12.75" customHeight="1" x14ac:dyDescent="0.45">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c r="AA800" s="18"/>
      <c r="AB800" s="18"/>
      <c r="AC800" s="18"/>
      <c r="AD800" s="18"/>
      <c r="AE800" s="18"/>
      <c r="AF800" s="18"/>
      <c r="AG800" s="18"/>
      <c r="AH800" s="18"/>
      <c r="AI800" s="18"/>
    </row>
    <row r="801" spans="1:35" ht="12.75" customHeight="1" x14ac:dyDescent="0.45">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c r="AA801" s="18"/>
      <c r="AB801" s="18"/>
      <c r="AC801" s="18"/>
      <c r="AD801" s="18"/>
      <c r="AE801" s="18"/>
      <c r="AF801" s="18"/>
      <c r="AG801" s="18"/>
      <c r="AH801" s="18"/>
      <c r="AI801" s="18"/>
    </row>
    <row r="802" spans="1:35" ht="12.75" customHeight="1" x14ac:dyDescent="0.45">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c r="AA802" s="18"/>
      <c r="AB802" s="18"/>
      <c r="AC802" s="18"/>
      <c r="AD802" s="18"/>
      <c r="AE802" s="18"/>
      <c r="AF802" s="18"/>
      <c r="AG802" s="18"/>
      <c r="AH802" s="18"/>
      <c r="AI802" s="18"/>
    </row>
    <row r="803" spans="1:35" ht="12.75" customHeight="1" x14ac:dyDescent="0.45">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c r="AA803" s="18"/>
      <c r="AB803" s="18"/>
      <c r="AC803" s="18"/>
      <c r="AD803" s="18"/>
      <c r="AE803" s="18"/>
      <c r="AF803" s="18"/>
      <c r="AG803" s="18"/>
      <c r="AH803" s="18"/>
      <c r="AI803" s="18"/>
    </row>
    <row r="804" spans="1:35" ht="12.75" customHeight="1" x14ac:dyDescent="0.45">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c r="AA804" s="18"/>
      <c r="AB804" s="18"/>
      <c r="AC804" s="18"/>
      <c r="AD804" s="18"/>
      <c r="AE804" s="18"/>
      <c r="AF804" s="18"/>
      <c r="AG804" s="18"/>
      <c r="AH804" s="18"/>
      <c r="AI804" s="18"/>
    </row>
    <row r="805" spans="1:35" ht="12.75" customHeight="1" x14ac:dyDescent="0.45">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c r="AA805" s="18"/>
      <c r="AB805" s="18"/>
      <c r="AC805" s="18"/>
      <c r="AD805" s="18"/>
      <c r="AE805" s="18"/>
      <c r="AF805" s="18"/>
      <c r="AG805" s="18"/>
      <c r="AH805" s="18"/>
      <c r="AI805" s="18"/>
    </row>
    <row r="806" spans="1:35" ht="12.75" customHeight="1" x14ac:dyDescent="0.45">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c r="AA806" s="18"/>
      <c r="AB806" s="18"/>
      <c r="AC806" s="18"/>
      <c r="AD806" s="18"/>
      <c r="AE806" s="18"/>
      <c r="AF806" s="18"/>
      <c r="AG806" s="18"/>
      <c r="AH806" s="18"/>
      <c r="AI806" s="18"/>
    </row>
    <row r="807" spans="1:35" ht="12.75" customHeight="1" x14ac:dyDescent="0.45">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c r="AA807" s="18"/>
      <c r="AB807" s="18"/>
      <c r="AC807" s="18"/>
      <c r="AD807" s="18"/>
      <c r="AE807" s="18"/>
      <c r="AF807" s="18"/>
      <c r="AG807" s="18"/>
      <c r="AH807" s="18"/>
      <c r="AI807" s="18"/>
    </row>
    <row r="808" spans="1:35" ht="12.75" customHeight="1" x14ac:dyDescent="0.45">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c r="AA808" s="18"/>
      <c r="AB808" s="18"/>
      <c r="AC808" s="18"/>
      <c r="AD808" s="18"/>
      <c r="AE808" s="18"/>
      <c r="AF808" s="18"/>
      <c r="AG808" s="18"/>
      <c r="AH808" s="18"/>
      <c r="AI808" s="18"/>
    </row>
    <row r="809" spans="1:35" ht="12.75" customHeight="1" x14ac:dyDescent="0.45">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c r="AA809" s="18"/>
      <c r="AB809" s="18"/>
      <c r="AC809" s="18"/>
      <c r="AD809" s="18"/>
      <c r="AE809" s="18"/>
      <c r="AF809" s="18"/>
      <c r="AG809" s="18"/>
      <c r="AH809" s="18"/>
      <c r="AI809" s="18"/>
    </row>
    <row r="810" spans="1:35" ht="12.75" customHeight="1" x14ac:dyDescent="0.45">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c r="AA810" s="18"/>
      <c r="AB810" s="18"/>
      <c r="AC810" s="18"/>
      <c r="AD810" s="18"/>
      <c r="AE810" s="18"/>
      <c r="AF810" s="18"/>
      <c r="AG810" s="18"/>
      <c r="AH810" s="18"/>
      <c r="AI810" s="18"/>
    </row>
    <row r="811" spans="1:35" ht="12.75" customHeight="1" x14ac:dyDescent="0.45">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c r="AA811" s="18"/>
      <c r="AB811" s="18"/>
      <c r="AC811" s="18"/>
      <c r="AD811" s="18"/>
      <c r="AE811" s="18"/>
      <c r="AF811" s="18"/>
      <c r="AG811" s="18"/>
      <c r="AH811" s="18"/>
      <c r="AI811" s="18"/>
    </row>
    <row r="812" spans="1:35" ht="12.75" customHeight="1" x14ac:dyDescent="0.45">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c r="AA812" s="18"/>
      <c r="AB812" s="18"/>
      <c r="AC812" s="18"/>
      <c r="AD812" s="18"/>
      <c r="AE812" s="18"/>
      <c r="AF812" s="18"/>
      <c r="AG812" s="18"/>
      <c r="AH812" s="18"/>
      <c r="AI812" s="18"/>
    </row>
    <row r="813" spans="1:35" ht="12.75" customHeight="1" x14ac:dyDescent="0.45">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c r="AA813" s="18"/>
      <c r="AB813" s="18"/>
      <c r="AC813" s="18"/>
      <c r="AD813" s="18"/>
      <c r="AE813" s="18"/>
      <c r="AF813" s="18"/>
      <c r="AG813" s="18"/>
      <c r="AH813" s="18"/>
      <c r="AI813" s="18"/>
    </row>
    <row r="814" spans="1:35" ht="12.75" customHeight="1" x14ac:dyDescent="0.45">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c r="AA814" s="18"/>
      <c r="AB814" s="18"/>
      <c r="AC814" s="18"/>
      <c r="AD814" s="18"/>
      <c r="AE814" s="18"/>
      <c r="AF814" s="18"/>
      <c r="AG814" s="18"/>
      <c r="AH814" s="18"/>
      <c r="AI814" s="18"/>
    </row>
    <row r="815" spans="1:35" ht="12.75" customHeight="1" x14ac:dyDescent="0.45">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c r="AA815" s="18"/>
      <c r="AB815" s="18"/>
      <c r="AC815" s="18"/>
      <c r="AD815" s="18"/>
      <c r="AE815" s="18"/>
      <c r="AF815" s="18"/>
      <c r="AG815" s="18"/>
      <c r="AH815" s="18"/>
      <c r="AI815" s="18"/>
    </row>
    <row r="816" spans="1:35" ht="12.75" customHeight="1" x14ac:dyDescent="0.45">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c r="AA816" s="18"/>
      <c r="AB816" s="18"/>
      <c r="AC816" s="18"/>
      <c r="AD816" s="18"/>
      <c r="AE816" s="18"/>
      <c r="AF816" s="18"/>
      <c r="AG816" s="18"/>
      <c r="AH816" s="18"/>
      <c r="AI816" s="18"/>
    </row>
    <row r="817" spans="1:35" ht="12.75" customHeight="1" x14ac:dyDescent="0.45">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c r="AA817" s="18"/>
      <c r="AB817" s="18"/>
      <c r="AC817" s="18"/>
      <c r="AD817" s="18"/>
      <c r="AE817" s="18"/>
      <c r="AF817" s="18"/>
      <c r="AG817" s="18"/>
      <c r="AH817" s="18"/>
      <c r="AI817" s="18"/>
    </row>
    <row r="818" spans="1:35" ht="12.75" customHeight="1" x14ac:dyDescent="0.45">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c r="AA818" s="18"/>
      <c r="AB818" s="18"/>
      <c r="AC818" s="18"/>
      <c r="AD818" s="18"/>
      <c r="AE818" s="18"/>
      <c r="AF818" s="18"/>
      <c r="AG818" s="18"/>
      <c r="AH818" s="18"/>
      <c r="AI818" s="18"/>
    </row>
    <row r="819" spans="1:35" ht="12.75" customHeight="1" x14ac:dyDescent="0.45">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c r="AA819" s="18"/>
      <c r="AB819" s="18"/>
      <c r="AC819" s="18"/>
      <c r="AD819" s="18"/>
      <c r="AE819" s="18"/>
      <c r="AF819" s="18"/>
      <c r="AG819" s="18"/>
      <c r="AH819" s="18"/>
      <c r="AI819" s="18"/>
    </row>
    <row r="820" spans="1:35" ht="12.75" customHeight="1" x14ac:dyDescent="0.45">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c r="AA820" s="18"/>
      <c r="AB820" s="18"/>
      <c r="AC820" s="18"/>
      <c r="AD820" s="18"/>
      <c r="AE820" s="18"/>
      <c r="AF820" s="18"/>
      <c r="AG820" s="18"/>
      <c r="AH820" s="18"/>
      <c r="AI820" s="18"/>
    </row>
    <row r="821" spans="1:35" ht="12.75" customHeight="1" x14ac:dyDescent="0.45">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c r="AA821" s="18"/>
      <c r="AB821" s="18"/>
      <c r="AC821" s="18"/>
      <c r="AD821" s="18"/>
      <c r="AE821" s="18"/>
      <c r="AF821" s="18"/>
      <c r="AG821" s="18"/>
      <c r="AH821" s="18"/>
      <c r="AI821" s="18"/>
    </row>
    <row r="822" spans="1:35" ht="12.75" customHeight="1" x14ac:dyDescent="0.45">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c r="AA822" s="18"/>
      <c r="AB822" s="18"/>
      <c r="AC822" s="18"/>
      <c r="AD822" s="18"/>
      <c r="AE822" s="18"/>
      <c r="AF822" s="18"/>
      <c r="AG822" s="18"/>
      <c r="AH822" s="18"/>
      <c r="AI822" s="18"/>
    </row>
    <row r="823" spans="1:35" ht="12.75" customHeight="1" x14ac:dyDescent="0.45">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c r="AA823" s="18"/>
      <c r="AB823" s="18"/>
      <c r="AC823" s="18"/>
      <c r="AD823" s="18"/>
      <c r="AE823" s="18"/>
      <c r="AF823" s="18"/>
      <c r="AG823" s="18"/>
      <c r="AH823" s="18"/>
      <c r="AI823" s="18"/>
    </row>
    <row r="824" spans="1:35" ht="12.75" customHeight="1" x14ac:dyDescent="0.45">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c r="AA824" s="18"/>
      <c r="AB824" s="18"/>
      <c r="AC824" s="18"/>
      <c r="AD824" s="18"/>
      <c r="AE824" s="18"/>
      <c r="AF824" s="18"/>
      <c r="AG824" s="18"/>
      <c r="AH824" s="18"/>
      <c r="AI824" s="18"/>
    </row>
    <row r="825" spans="1:35" ht="12.75" customHeight="1" x14ac:dyDescent="0.45">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c r="AA825" s="18"/>
      <c r="AB825" s="18"/>
      <c r="AC825" s="18"/>
      <c r="AD825" s="18"/>
      <c r="AE825" s="18"/>
      <c r="AF825" s="18"/>
      <c r="AG825" s="18"/>
      <c r="AH825" s="18"/>
      <c r="AI825" s="18"/>
    </row>
    <row r="826" spans="1:35" ht="12.75" customHeight="1" x14ac:dyDescent="0.45">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c r="AA826" s="18"/>
      <c r="AB826" s="18"/>
      <c r="AC826" s="18"/>
      <c r="AD826" s="18"/>
      <c r="AE826" s="18"/>
      <c r="AF826" s="18"/>
      <c r="AG826" s="18"/>
      <c r="AH826" s="18"/>
      <c r="AI826" s="18"/>
    </row>
    <row r="827" spans="1:35" ht="12.75" customHeight="1" x14ac:dyDescent="0.45">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c r="AA827" s="18"/>
      <c r="AB827" s="18"/>
      <c r="AC827" s="18"/>
      <c r="AD827" s="18"/>
      <c r="AE827" s="18"/>
      <c r="AF827" s="18"/>
      <c r="AG827" s="18"/>
      <c r="AH827" s="18"/>
      <c r="AI827" s="18"/>
    </row>
    <row r="828" spans="1:35" ht="12.75" customHeight="1" x14ac:dyDescent="0.45">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c r="AA828" s="18"/>
      <c r="AB828" s="18"/>
      <c r="AC828" s="18"/>
      <c r="AD828" s="18"/>
      <c r="AE828" s="18"/>
      <c r="AF828" s="18"/>
      <c r="AG828" s="18"/>
      <c r="AH828" s="18"/>
      <c r="AI828" s="18"/>
    </row>
    <row r="829" spans="1:35" ht="12.75" customHeight="1" x14ac:dyDescent="0.45">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c r="AA829" s="18"/>
      <c r="AB829" s="18"/>
      <c r="AC829" s="18"/>
      <c r="AD829" s="18"/>
      <c r="AE829" s="18"/>
      <c r="AF829" s="18"/>
      <c r="AG829" s="18"/>
      <c r="AH829" s="18"/>
      <c r="AI829" s="18"/>
    </row>
    <row r="830" spans="1:35" ht="12.75" customHeight="1" x14ac:dyDescent="0.45">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c r="AA830" s="18"/>
      <c r="AB830" s="18"/>
      <c r="AC830" s="18"/>
      <c r="AD830" s="18"/>
      <c r="AE830" s="18"/>
      <c r="AF830" s="18"/>
      <c r="AG830" s="18"/>
      <c r="AH830" s="18"/>
      <c r="AI830" s="18"/>
    </row>
    <row r="831" spans="1:35" ht="12.75" customHeight="1" x14ac:dyDescent="0.45">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c r="AA831" s="18"/>
      <c r="AB831" s="18"/>
      <c r="AC831" s="18"/>
      <c r="AD831" s="18"/>
      <c r="AE831" s="18"/>
      <c r="AF831" s="18"/>
      <c r="AG831" s="18"/>
      <c r="AH831" s="18"/>
      <c r="AI831" s="18"/>
    </row>
    <row r="832" spans="1:35" ht="12.75" customHeight="1" x14ac:dyDescent="0.45">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c r="AA832" s="18"/>
      <c r="AB832" s="18"/>
      <c r="AC832" s="18"/>
      <c r="AD832" s="18"/>
      <c r="AE832" s="18"/>
      <c r="AF832" s="18"/>
      <c r="AG832" s="18"/>
      <c r="AH832" s="18"/>
      <c r="AI832" s="18"/>
    </row>
    <row r="833" spans="1:35" ht="12.75" customHeight="1" x14ac:dyDescent="0.45">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c r="AA833" s="18"/>
      <c r="AB833" s="18"/>
      <c r="AC833" s="18"/>
      <c r="AD833" s="18"/>
      <c r="AE833" s="18"/>
      <c r="AF833" s="18"/>
      <c r="AG833" s="18"/>
      <c r="AH833" s="18"/>
      <c r="AI833" s="18"/>
    </row>
    <row r="834" spans="1:35" ht="12.75" customHeight="1" x14ac:dyDescent="0.45">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c r="AA834" s="18"/>
      <c r="AB834" s="18"/>
      <c r="AC834" s="18"/>
      <c r="AD834" s="18"/>
      <c r="AE834" s="18"/>
      <c r="AF834" s="18"/>
      <c r="AG834" s="18"/>
      <c r="AH834" s="18"/>
      <c r="AI834" s="18"/>
    </row>
    <row r="835" spans="1:35" ht="12.75" customHeight="1" x14ac:dyDescent="0.45">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c r="AA835" s="18"/>
      <c r="AB835" s="18"/>
      <c r="AC835" s="18"/>
      <c r="AD835" s="18"/>
      <c r="AE835" s="18"/>
      <c r="AF835" s="18"/>
      <c r="AG835" s="18"/>
      <c r="AH835" s="18"/>
      <c r="AI835" s="18"/>
    </row>
    <row r="836" spans="1:35" ht="12.75" customHeight="1" x14ac:dyDescent="0.45">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c r="AA836" s="18"/>
      <c r="AB836" s="18"/>
      <c r="AC836" s="18"/>
      <c r="AD836" s="18"/>
      <c r="AE836" s="18"/>
      <c r="AF836" s="18"/>
      <c r="AG836" s="18"/>
      <c r="AH836" s="18"/>
      <c r="AI836" s="18"/>
    </row>
    <row r="837" spans="1:35" ht="12.75" customHeight="1" x14ac:dyDescent="0.45">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c r="AA837" s="18"/>
      <c r="AB837" s="18"/>
      <c r="AC837" s="18"/>
      <c r="AD837" s="18"/>
      <c r="AE837" s="18"/>
      <c r="AF837" s="18"/>
      <c r="AG837" s="18"/>
      <c r="AH837" s="18"/>
      <c r="AI837" s="18"/>
    </row>
    <row r="838" spans="1:35" ht="12.75" customHeight="1" x14ac:dyDescent="0.45">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c r="AA838" s="18"/>
      <c r="AB838" s="18"/>
      <c r="AC838" s="18"/>
      <c r="AD838" s="18"/>
      <c r="AE838" s="18"/>
      <c r="AF838" s="18"/>
      <c r="AG838" s="18"/>
      <c r="AH838" s="18"/>
      <c r="AI838" s="18"/>
    </row>
    <row r="839" spans="1:35" ht="12.75" customHeight="1" x14ac:dyDescent="0.45">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c r="AA839" s="18"/>
      <c r="AB839" s="18"/>
      <c r="AC839" s="18"/>
      <c r="AD839" s="18"/>
      <c r="AE839" s="18"/>
      <c r="AF839" s="18"/>
      <c r="AG839" s="18"/>
      <c r="AH839" s="18"/>
      <c r="AI839" s="18"/>
    </row>
    <row r="840" spans="1:35" ht="12.75" customHeight="1" x14ac:dyDescent="0.45">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c r="AA840" s="18"/>
      <c r="AB840" s="18"/>
      <c r="AC840" s="18"/>
      <c r="AD840" s="18"/>
      <c r="AE840" s="18"/>
      <c r="AF840" s="18"/>
      <c r="AG840" s="18"/>
      <c r="AH840" s="18"/>
      <c r="AI840" s="18"/>
    </row>
    <row r="841" spans="1:35" ht="12.75" customHeight="1" x14ac:dyDescent="0.45">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c r="AA841" s="18"/>
      <c r="AB841" s="18"/>
      <c r="AC841" s="18"/>
      <c r="AD841" s="18"/>
      <c r="AE841" s="18"/>
      <c r="AF841" s="18"/>
      <c r="AG841" s="18"/>
      <c r="AH841" s="18"/>
      <c r="AI841" s="18"/>
    </row>
    <row r="842" spans="1:35" ht="12.75" customHeight="1" x14ac:dyDescent="0.45">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c r="AA842" s="18"/>
      <c r="AB842" s="18"/>
      <c r="AC842" s="18"/>
      <c r="AD842" s="18"/>
      <c r="AE842" s="18"/>
      <c r="AF842" s="18"/>
      <c r="AG842" s="18"/>
      <c r="AH842" s="18"/>
      <c r="AI842" s="18"/>
    </row>
    <row r="843" spans="1:35" ht="12.75" customHeight="1" x14ac:dyDescent="0.45">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c r="AA843" s="18"/>
      <c r="AB843" s="18"/>
      <c r="AC843" s="18"/>
      <c r="AD843" s="18"/>
      <c r="AE843" s="18"/>
      <c r="AF843" s="18"/>
      <c r="AG843" s="18"/>
      <c r="AH843" s="18"/>
      <c r="AI843" s="18"/>
    </row>
    <row r="844" spans="1:35" ht="12.75" customHeight="1" x14ac:dyDescent="0.45">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c r="AA844" s="18"/>
      <c r="AB844" s="18"/>
      <c r="AC844" s="18"/>
      <c r="AD844" s="18"/>
      <c r="AE844" s="18"/>
      <c r="AF844" s="18"/>
      <c r="AG844" s="18"/>
      <c r="AH844" s="18"/>
      <c r="AI844" s="18"/>
    </row>
    <row r="845" spans="1:35" ht="12.75" customHeight="1" x14ac:dyDescent="0.45">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c r="AA845" s="18"/>
      <c r="AB845" s="18"/>
      <c r="AC845" s="18"/>
      <c r="AD845" s="18"/>
      <c r="AE845" s="18"/>
      <c r="AF845" s="18"/>
      <c r="AG845" s="18"/>
      <c r="AH845" s="18"/>
      <c r="AI845" s="18"/>
    </row>
    <row r="846" spans="1:35" ht="12.75" customHeight="1" x14ac:dyDescent="0.45">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c r="AA846" s="18"/>
      <c r="AB846" s="18"/>
      <c r="AC846" s="18"/>
      <c r="AD846" s="18"/>
      <c r="AE846" s="18"/>
      <c r="AF846" s="18"/>
      <c r="AG846" s="18"/>
      <c r="AH846" s="18"/>
      <c r="AI846" s="18"/>
    </row>
    <row r="847" spans="1:35" ht="12.75" customHeight="1" x14ac:dyDescent="0.45">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c r="AA847" s="18"/>
      <c r="AB847" s="18"/>
      <c r="AC847" s="18"/>
      <c r="AD847" s="18"/>
      <c r="AE847" s="18"/>
      <c r="AF847" s="18"/>
      <c r="AG847" s="18"/>
      <c r="AH847" s="18"/>
      <c r="AI847" s="18"/>
    </row>
    <row r="848" spans="1:35" ht="12.75" customHeight="1" x14ac:dyDescent="0.45">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c r="AA848" s="18"/>
      <c r="AB848" s="18"/>
      <c r="AC848" s="18"/>
      <c r="AD848" s="18"/>
      <c r="AE848" s="18"/>
      <c r="AF848" s="18"/>
      <c r="AG848" s="18"/>
      <c r="AH848" s="18"/>
      <c r="AI848" s="18"/>
    </row>
    <row r="849" spans="1:35" ht="12.75" customHeight="1" x14ac:dyDescent="0.45">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c r="AA849" s="18"/>
      <c r="AB849" s="18"/>
      <c r="AC849" s="18"/>
      <c r="AD849" s="18"/>
      <c r="AE849" s="18"/>
      <c r="AF849" s="18"/>
      <c r="AG849" s="18"/>
      <c r="AH849" s="18"/>
      <c r="AI849" s="18"/>
    </row>
    <row r="850" spans="1:35" ht="12.75" customHeight="1" x14ac:dyDescent="0.45">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c r="AA850" s="18"/>
      <c r="AB850" s="18"/>
      <c r="AC850" s="18"/>
      <c r="AD850" s="18"/>
      <c r="AE850" s="18"/>
      <c r="AF850" s="18"/>
      <c r="AG850" s="18"/>
      <c r="AH850" s="18"/>
      <c r="AI850" s="18"/>
    </row>
    <row r="851" spans="1:35" ht="12.75" customHeight="1" x14ac:dyDescent="0.45">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c r="AA851" s="18"/>
      <c r="AB851" s="18"/>
      <c r="AC851" s="18"/>
      <c r="AD851" s="18"/>
      <c r="AE851" s="18"/>
      <c r="AF851" s="18"/>
      <c r="AG851" s="18"/>
      <c r="AH851" s="18"/>
      <c r="AI851" s="18"/>
    </row>
    <row r="852" spans="1:35" ht="12.75" customHeight="1" x14ac:dyDescent="0.45">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c r="AA852" s="18"/>
      <c r="AB852" s="18"/>
      <c r="AC852" s="18"/>
      <c r="AD852" s="18"/>
      <c r="AE852" s="18"/>
      <c r="AF852" s="18"/>
      <c r="AG852" s="18"/>
      <c r="AH852" s="18"/>
      <c r="AI852" s="18"/>
    </row>
    <row r="853" spans="1:35" ht="12.75" customHeight="1" x14ac:dyDescent="0.45">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c r="AA853" s="18"/>
      <c r="AB853" s="18"/>
      <c r="AC853" s="18"/>
      <c r="AD853" s="18"/>
      <c r="AE853" s="18"/>
      <c r="AF853" s="18"/>
      <c r="AG853" s="18"/>
      <c r="AH853" s="18"/>
      <c r="AI853" s="18"/>
    </row>
    <row r="854" spans="1:35" ht="12.75" customHeight="1" x14ac:dyDescent="0.45">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c r="AA854" s="18"/>
      <c r="AB854" s="18"/>
      <c r="AC854" s="18"/>
      <c r="AD854" s="18"/>
      <c r="AE854" s="18"/>
      <c r="AF854" s="18"/>
      <c r="AG854" s="18"/>
      <c r="AH854" s="18"/>
      <c r="AI854" s="18"/>
    </row>
    <row r="855" spans="1:35" ht="12.75" customHeight="1" x14ac:dyDescent="0.45">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c r="AA855" s="18"/>
      <c r="AB855" s="18"/>
      <c r="AC855" s="18"/>
      <c r="AD855" s="18"/>
      <c r="AE855" s="18"/>
      <c r="AF855" s="18"/>
      <c r="AG855" s="18"/>
      <c r="AH855" s="18"/>
      <c r="AI855" s="18"/>
    </row>
    <row r="856" spans="1:35" ht="12.75" customHeight="1" x14ac:dyDescent="0.45">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c r="AA856" s="18"/>
      <c r="AB856" s="18"/>
      <c r="AC856" s="18"/>
      <c r="AD856" s="18"/>
      <c r="AE856" s="18"/>
      <c r="AF856" s="18"/>
      <c r="AG856" s="18"/>
      <c r="AH856" s="18"/>
      <c r="AI856" s="18"/>
    </row>
    <row r="857" spans="1:35" ht="12.75" customHeight="1" x14ac:dyDescent="0.45">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c r="AA857" s="18"/>
      <c r="AB857" s="18"/>
      <c r="AC857" s="18"/>
      <c r="AD857" s="18"/>
      <c r="AE857" s="18"/>
      <c r="AF857" s="18"/>
      <c r="AG857" s="18"/>
      <c r="AH857" s="18"/>
      <c r="AI857" s="18"/>
    </row>
    <row r="858" spans="1:35" ht="12.75" customHeight="1" x14ac:dyDescent="0.45">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c r="AA858" s="18"/>
      <c r="AB858" s="18"/>
      <c r="AC858" s="18"/>
      <c r="AD858" s="18"/>
      <c r="AE858" s="18"/>
      <c r="AF858" s="18"/>
      <c r="AG858" s="18"/>
      <c r="AH858" s="18"/>
      <c r="AI858" s="18"/>
    </row>
    <row r="859" spans="1:35" ht="12.75" customHeight="1" x14ac:dyDescent="0.45">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c r="AA859" s="18"/>
      <c r="AB859" s="18"/>
      <c r="AC859" s="18"/>
      <c r="AD859" s="18"/>
      <c r="AE859" s="18"/>
      <c r="AF859" s="18"/>
      <c r="AG859" s="18"/>
      <c r="AH859" s="18"/>
      <c r="AI859" s="18"/>
    </row>
    <row r="860" spans="1:35" ht="12.75" customHeight="1" x14ac:dyDescent="0.45">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c r="AA860" s="18"/>
      <c r="AB860" s="18"/>
      <c r="AC860" s="18"/>
      <c r="AD860" s="18"/>
      <c r="AE860" s="18"/>
      <c r="AF860" s="18"/>
      <c r="AG860" s="18"/>
      <c r="AH860" s="18"/>
      <c r="AI860" s="18"/>
    </row>
    <row r="861" spans="1:35" ht="12.75" customHeight="1" x14ac:dyDescent="0.45">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c r="AA861" s="18"/>
      <c r="AB861" s="18"/>
      <c r="AC861" s="18"/>
      <c r="AD861" s="18"/>
      <c r="AE861" s="18"/>
      <c r="AF861" s="18"/>
      <c r="AG861" s="18"/>
      <c r="AH861" s="18"/>
      <c r="AI861" s="18"/>
    </row>
    <row r="862" spans="1:35" ht="12.75" customHeight="1" x14ac:dyDescent="0.45">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c r="AA862" s="18"/>
      <c r="AB862" s="18"/>
      <c r="AC862" s="18"/>
      <c r="AD862" s="18"/>
      <c r="AE862" s="18"/>
      <c r="AF862" s="18"/>
      <c r="AG862" s="18"/>
      <c r="AH862" s="18"/>
      <c r="AI862" s="18"/>
    </row>
    <row r="863" spans="1:35" ht="12.75" customHeight="1" x14ac:dyDescent="0.45">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c r="AA863" s="18"/>
      <c r="AB863" s="18"/>
      <c r="AC863" s="18"/>
      <c r="AD863" s="18"/>
      <c r="AE863" s="18"/>
      <c r="AF863" s="18"/>
      <c r="AG863" s="18"/>
      <c r="AH863" s="18"/>
      <c r="AI863" s="18"/>
    </row>
    <row r="864" spans="1:35" ht="12.75" customHeight="1" x14ac:dyDescent="0.45">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c r="AA864" s="18"/>
      <c r="AB864" s="18"/>
      <c r="AC864" s="18"/>
      <c r="AD864" s="18"/>
      <c r="AE864" s="18"/>
      <c r="AF864" s="18"/>
      <c r="AG864" s="18"/>
      <c r="AH864" s="18"/>
      <c r="AI864" s="18"/>
    </row>
    <row r="865" spans="1:35" ht="12.75" customHeight="1" x14ac:dyDescent="0.45">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c r="AA865" s="18"/>
      <c r="AB865" s="18"/>
      <c r="AC865" s="18"/>
      <c r="AD865" s="18"/>
      <c r="AE865" s="18"/>
      <c r="AF865" s="18"/>
      <c r="AG865" s="18"/>
      <c r="AH865" s="18"/>
      <c r="AI865" s="18"/>
    </row>
    <row r="866" spans="1:35" ht="12.75" customHeight="1" x14ac:dyDescent="0.45">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c r="AA866" s="18"/>
      <c r="AB866" s="18"/>
      <c r="AC866" s="18"/>
      <c r="AD866" s="18"/>
      <c r="AE866" s="18"/>
      <c r="AF866" s="18"/>
      <c r="AG866" s="18"/>
      <c r="AH866" s="18"/>
      <c r="AI866" s="18"/>
    </row>
    <row r="867" spans="1:35" ht="12.75" customHeight="1" x14ac:dyDescent="0.45">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c r="AA867" s="18"/>
      <c r="AB867" s="18"/>
      <c r="AC867" s="18"/>
      <c r="AD867" s="18"/>
      <c r="AE867" s="18"/>
      <c r="AF867" s="18"/>
      <c r="AG867" s="18"/>
      <c r="AH867" s="18"/>
      <c r="AI867" s="18"/>
    </row>
    <row r="868" spans="1:35" ht="12.75" customHeight="1" x14ac:dyDescent="0.45">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c r="AA868" s="18"/>
      <c r="AB868" s="18"/>
      <c r="AC868" s="18"/>
      <c r="AD868" s="18"/>
      <c r="AE868" s="18"/>
      <c r="AF868" s="18"/>
      <c r="AG868" s="18"/>
      <c r="AH868" s="18"/>
      <c r="AI868" s="18"/>
    </row>
    <row r="869" spans="1:35" ht="12.75" customHeight="1" x14ac:dyDescent="0.45">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c r="AA869" s="18"/>
      <c r="AB869" s="18"/>
      <c r="AC869" s="18"/>
      <c r="AD869" s="18"/>
      <c r="AE869" s="18"/>
      <c r="AF869" s="18"/>
      <c r="AG869" s="18"/>
      <c r="AH869" s="18"/>
      <c r="AI869" s="18"/>
    </row>
    <row r="870" spans="1:35" ht="12.75" customHeight="1" x14ac:dyDescent="0.45">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c r="AA870" s="18"/>
      <c r="AB870" s="18"/>
      <c r="AC870" s="18"/>
      <c r="AD870" s="18"/>
      <c r="AE870" s="18"/>
      <c r="AF870" s="18"/>
      <c r="AG870" s="18"/>
      <c r="AH870" s="18"/>
      <c r="AI870" s="18"/>
    </row>
    <row r="871" spans="1:35" ht="12.75" customHeight="1" x14ac:dyDescent="0.45">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c r="AA871" s="18"/>
      <c r="AB871" s="18"/>
      <c r="AC871" s="18"/>
      <c r="AD871" s="18"/>
      <c r="AE871" s="18"/>
      <c r="AF871" s="18"/>
      <c r="AG871" s="18"/>
      <c r="AH871" s="18"/>
      <c r="AI871" s="18"/>
    </row>
    <row r="872" spans="1:35" ht="12.75" customHeight="1" x14ac:dyDescent="0.45">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c r="AA872" s="18"/>
      <c r="AB872" s="18"/>
      <c r="AC872" s="18"/>
      <c r="AD872" s="18"/>
      <c r="AE872" s="18"/>
      <c r="AF872" s="18"/>
      <c r="AG872" s="18"/>
      <c r="AH872" s="18"/>
      <c r="AI872" s="18"/>
    </row>
    <row r="873" spans="1:35" ht="12.75" customHeight="1" x14ac:dyDescent="0.45">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c r="AA873" s="18"/>
      <c r="AB873" s="18"/>
      <c r="AC873" s="18"/>
      <c r="AD873" s="18"/>
      <c r="AE873" s="18"/>
      <c r="AF873" s="18"/>
      <c r="AG873" s="18"/>
      <c r="AH873" s="18"/>
      <c r="AI873" s="18"/>
    </row>
    <row r="874" spans="1:35" ht="12.75" customHeight="1" x14ac:dyDescent="0.45">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c r="AA874" s="18"/>
      <c r="AB874" s="18"/>
      <c r="AC874" s="18"/>
      <c r="AD874" s="18"/>
      <c r="AE874" s="18"/>
      <c r="AF874" s="18"/>
      <c r="AG874" s="18"/>
      <c r="AH874" s="18"/>
      <c r="AI874" s="18"/>
    </row>
    <row r="875" spans="1:35" ht="12.75" customHeight="1" x14ac:dyDescent="0.45">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c r="AA875" s="18"/>
      <c r="AB875" s="18"/>
      <c r="AC875" s="18"/>
      <c r="AD875" s="18"/>
      <c r="AE875" s="18"/>
      <c r="AF875" s="18"/>
      <c r="AG875" s="18"/>
      <c r="AH875" s="18"/>
      <c r="AI875" s="18"/>
    </row>
    <row r="876" spans="1:35" ht="12.75" customHeight="1" x14ac:dyDescent="0.45">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c r="AA876" s="18"/>
      <c r="AB876" s="18"/>
      <c r="AC876" s="18"/>
      <c r="AD876" s="18"/>
      <c r="AE876" s="18"/>
      <c r="AF876" s="18"/>
      <c r="AG876" s="18"/>
      <c r="AH876" s="18"/>
      <c r="AI876" s="18"/>
    </row>
    <row r="877" spans="1:35" ht="12.75" customHeight="1" x14ac:dyDescent="0.45">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c r="AA877" s="18"/>
      <c r="AB877" s="18"/>
      <c r="AC877" s="18"/>
      <c r="AD877" s="18"/>
      <c r="AE877" s="18"/>
      <c r="AF877" s="18"/>
      <c r="AG877" s="18"/>
      <c r="AH877" s="18"/>
      <c r="AI877" s="18"/>
    </row>
    <row r="878" spans="1:35" ht="12.75" customHeight="1" x14ac:dyDescent="0.45">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c r="AA878" s="18"/>
      <c r="AB878" s="18"/>
      <c r="AC878" s="18"/>
      <c r="AD878" s="18"/>
      <c r="AE878" s="18"/>
      <c r="AF878" s="18"/>
      <c r="AG878" s="18"/>
      <c r="AH878" s="18"/>
      <c r="AI878" s="18"/>
    </row>
    <row r="879" spans="1:35" ht="12.75" customHeight="1" x14ac:dyDescent="0.45">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c r="AA879" s="18"/>
      <c r="AB879" s="18"/>
      <c r="AC879" s="18"/>
      <c r="AD879" s="18"/>
      <c r="AE879" s="18"/>
      <c r="AF879" s="18"/>
      <c r="AG879" s="18"/>
      <c r="AH879" s="18"/>
      <c r="AI879" s="18"/>
    </row>
    <row r="880" spans="1:35" ht="12.75" customHeight="1" x14ac:dyDescent="0.45">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c r="AA880" s="18"/>
      <c r="AB880" s="18"/>
      <c r="AC880" s="18"/>
      <c r="AD880" s="18"/>
      <c r="AE880" s="18"/>
      <c r="AF880" s="18"/>
      <c r="AG880" s="18"/>
      <c r="AH880" s="18"/>
      <c r="AI880" s="18"/>
    </row>
    <row r="881" spans="1:35" ht="12.75" customHeight="1" x14ac:dyDescent="0.45">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c r="AA881" s="18"/>
      <c r="AB881" s="18"/>
      <c r="AC881" s="18"/>
      <c r="AD881" s="18"/>
      <c r="AE881" s="18"/>
      <c r="AF881" s="18"/>
      <c r="AG881" s="18"/>
      <c r="AH881" s="18"/>
      <c r="AI881" s="18"/>
    </row>
    <row r="882" spans="1:35" ht="12.75" customHeight="1" x14ac:dyDescent="0.45">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c r="AA882" s="18"/>
      <c r="AB882" s="18"/>
      <c r="AC882" s="18"/>
      <c r="AD882" s="18"/>
      <c r="AE882" s="18"/>
      <c r="AF882" s="18"/>
      <c r="AG882" s="18"/>
      <c r="AH882" s="18"/>
      <c r="AI882" s="18"/>
    </row>
    <row r="883" spans="1:35" ht="12.75" customHeight="1" x14ac:dyDescent="0.45">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c r="AA883" s="18"/>
      <c r="AB883" s="18"/>
      <c r="AC883" s="18"/>
      <c r="AD883" s="18"/>
      <c r="AE883" s="18"/>
      <c r="AF883" s="18"/>
      <c r="AG883" s="18"/>
      <c r="AH883" s="18"/>
      <c r="AI883" s="18"/>
    </row>
    <row r="884" spans="1:35" ht="12.75" customHeight="1" x14ac:dyDescent="0.45">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c r="AA884" s="18"/>
      <c r="AB884" s="18"/>
      <c r="AC884" s="18"/>
      <c r="AD884" s="18"/>
      <c r="AE884" s="18"/>
      <c r="AF884" s="18"/>
      <c r="AG884" s="18"/>
      <c r="AH884" s="18"/>
      <c r="AI884" s="18"/>
    </row>
    <row r="885" spans="1:35" ht="12.75" customHeight="1" x14ac:dyDescent="0.45">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c r="AA885" s="18"/>
      <c r="AB885" s="18"/>
      <c r="AC885" s="18"/>
      <c r="AD885" s="18"/>
      <c r="AE885" s="18"/>
      <c r="AF885" s="18"/>
      <c r="AG885" s="18"/>
      <c r="AH885" s="18"/>
      <c r="AI885" s="18"/>
    </row>
    <row r="886" spans="1:35" ht="12.75" customHeight="1" x14ac:dyDescent="0.45">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c r="AA886" s="18"/>
      <c r="AB886" s="18"/>
      <c r="AC886" s="18"/>
      <c r="AD886" s="18"/>
      <c r="AE886" s="18"/>
      <c r="AF886" s="18"/>
      <c r="AG886" s="18"/>
      <c r="AH886" s="18"/>
      <c r="AI886" s="18"/>
    </row>
    <row r="887" spans="1:35" ht="12.75" customHeight="1" x14ac:dyDescent="0.45">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c r="AA887" s="18"/>
      <c r="AB887" s="18"/>
      <c r="AC887" s="18"/>
      <c r="AD887" s="18"/>
      <c r="AE887" s="18"/>
      <c r="AF887" s="18"/>
      <c r="AG887" s="18"/>
      <c r="AH887" s="18"/>
      <c r="AI887" s="18"/>
    </row>
    <row r="888" spans="1:35" ht="12.75" customHeight="1" x14ac:dyDescent="0.45">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c r="AA888" s="18"/>
      <c r="AB888" s="18"/>
      <c r="AC888" s="18"/>
      <c r="AD888" s="18"/>
      <c r="AE888" s="18"/>
      <c r="AF888" s="18"/>
      <c r="AG888" s="18"/>
      <c r="AH888" s="18"/>
      <c r="AI888" s="18"/>
    </row>
    <row r="889" spans="1:35" ht="12.75" customHeight="1" x14ac:dyDescent="0.45">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c r="AA889" s="18"/>
      <c r="AB889" s="18"/>
      <c r="AC889" s="18"/>
      <c r="AD889" s="18"/>
      <c r="AE889" s="18"/>
      <c r="AF889" s="18"/>
      <c r="AG889" s="18"/>
      <c r="AH889" s="18"/>
      <c r="AI889" s="18"/>
    </row>
    <row r="890" spans="1:35" ht="12.75" customHeight="1" x14ac:dyDescent="0.45">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c r="AA890" s="18"/>
      <c r="AB890" s="18"/>
      <c r="AC890" s="18"/>
      <c r="AD890" s="18"/>
      <c r="AE890" s="18"/>
      <c r="AF890" s="18"/>
      <c r="AG890" s="18"/>
      <c r="AH890" s="18"/>
      <c r="AI890" s="18"/>
    </row>
    <row r="891" spans="1:35" ht="12.75" customHeight="1" x14ac:dyDescent="0.45">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c r="AA891" s="18"/>
      <c r="AB891" s="18"/>
      <c r="AC891" s="18"/>
      <c r="AD891" s="18"/>
      <c r="AE891" s="18"/>
      <c r="AF891" s="18"/>
      <c r="AG891" s="18"/>
      <c r="AH891" s="18"/>
      <c r="AI891" s="18"/>
    </row>
    <row r="892" spans="1:35" ht="12.75" customHeight="1" x14ac:dyDescent="0.45">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c r="AA892" s="18"/>
      <c r="AB892" s="18"/>
      <c r="AC892" s="18"/>
      <c r="AD892" s="18"/>
      <c r="AE892" s="18"/>
      <c r="AF892" s="18"/>
      <c r="AG892" s="18"/>
      <c r="AH892" s="18"/>
      <c r="AI892" s="18"/>
    </row>
    <row r="893" spans="1:35" ht="12.75" customHeight="1" x14ac:dyDescent="0.45">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c r="AA893" s="18"/>
      <c r="AB893" s="18"/>
      <c r="AC893" s="18"/>
      <c r="AD893" s="18"/>
      <c r="AE893" s="18"/>
      <c r="AF893" s="18"/>
      <c r="AG893" s="18"/>
      <c r="AH893" s="18"/>
      <c r="AI893" s="18"/>
    </row>
    <row r="894" spans="1:35" ht="12.75" customHeight="1" x14ac:dyDescent="0.45">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c r="AA894" s="18"/>
      <c r="AB894" s="18"/>
      <c r="AC894" s="18"/>
      <c r="AD894" s="18"/>
      <c r="AE894" s="18"/>
      <c r="AF894" s="18"/>
      <c r="AG894" s="18"/>
      <c r="AH894" s="18"/>
      <c r="AI894" s="18"/>
    </row>
    <row r="895" spans="1:35" ht="12.75" customHeight="1" x14ac:dyDescent="0.45">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c r="AA895" s="18"/>
      <c r="AB895" s="18"/>
      <c r="AC895" s="18"/>
      <c r="AD895" s="18"/>
      <c r="AE895" s="18"/>
      <c r="AF895" s="18"/>
      <c r="AG895" s="18"/>
      <c r="AH895" s="18"/>
      <c r="AI895" s="18"/>
    </row>
    <row r="896" spans="1:35" ht="12.75" customHeight="1" x14ac:dyDescent="0.45">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c r="AA896" s="18"/>
      <c r="AB896" s="18"/>
      <c r="AC896" s="18"/>
      <c r="AD896" s="18"/>
      <c r="AE896" s="18"/>
      <c r="AF896" s="18"/>
      <c r="AG896" s="18"/>
      <c r="AH896" s="18"/>
      <c r="AI896" s="18"/>
    </row>
    <row r="897" spans="1:35" ht="12.75" customHeight="1" x14ac:dyDescent="0.45">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c r="AA897" s="18"/>
      <c r="AB897" s="18"/>
      <c r="AC897" s="18"/>
      <c r="AD897" s="18"/>
      <c r="AE897" s="18"/>
      <c r="AF897" s="18"/>
      <c r="AG897" s="18"/>
      <c r="AH897" s="18"/>
      <c r="AI897" s="18"/>
    </row>
    <row r="898" spans="1:35" ht="12.75" customHeight="1" x14ac:dyDescent="0.45">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c r="AA898" s="18"/>
      <c r="AB898" s="18"/>
      <c r="AC898" s="18"/>
      <c r="AD898" s="18"/>
      <c r="AE898" s="18"/>
      <c r="AF898" s="18"/>
      <c r="AG898" s="18"/>
      <c r="AH898" s="18"/>
      <c r="AI898" s="18"/>
    </row>
    <row r="899" spans="1:35" ht="12.75" customHeight="1" x14ac:dyDescent="0.45">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c r="AA899" s="18"/>
      <c r="AB899" s="18"/>
      <c r="AC899" s="18"/>
      <c r="AD899" s="18"/>
      <c r="AE899" s="18"/>
      <c r="AF899" s="18"/>
      <c r="AG899" s="18"/>
      <c r="AH899" s="18"/>
      <c r="AI899" s="18"/>
    </row>
    <row r="900" spans="1:35" ht="12.75" customHeight="1" x14ac:dyDescent="0.45">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c r="AA900" s="18"/>
      <c r="AB900" s="18"/>
      <c r="AC900" s="18"/>
      <c r="AD900" s="18"/>
      <c r="AE900" s="18"/>
      <c r="AF900" s="18"/>
      <c r="AG900" s="18"/>
      <c r="AH900" s="18"/>
      <c r="AI900" s="18"/>
    </row>
    <row r="901" spans="1:35" ht="12.75" customHeight="1" x14ac:dyDescent="0.45">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c r="AA901" s="18"/>
      <c r="AB901" s="18"/>
      <c r="AC901" s="18"/>
      <c r="AD901" s="18"/>
      <c r="AE901" s="18"/>
      <c r="AF901" s="18"/>
      <c r="AG901" s="18"/>
      <c r="AH901" s="18"/>
      <c r="AI901" s="18"/>
    </row>
    <row r="902" spans="1:35" ht="12.75" customHeight="1" x14ac:dyDescent="0.45">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c r="AA902" s="18"/>
      <c r="AB902" s="18"/>
      <c r="AC902" s="18"/>
      <c r="AD902" s="18"/>
      <c r="AE902" s="18"/>
      <c r="AF902" s="18"/>
      <c r="AG902" s="18"/>
      <c r="AH902" s="18"/>
      <c r="AI902" s="18"/>
    </row>
    <row r="903" spans="1:35" ht="12.75" customHeight="1" x14ac:dyDescent="0.45">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c r="AA903" s="18"/>
      <c r="AB903" s="18"/>
      <c r="AC903" s="18"/>
      <c r="AD903" s="18"/>
      <c r="AE903" s="18"/>
      <c r="AF903" s="18"/>
      <c r="AG903" s="18"/>
      <c r="AH903" s="18"/>
      <c r="AI903" s="18"/>
    </row>
    <row r="904" spans="1:35" ht="12.75" customHeight="1" x14ac:dyDescent="0.45">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c r="AA904" s="18"/>
      <c r="AB904" s="18"/>
      <c r="AC904" s="18"/>
      <c r="AD904" s="18"/>
      <c r="AE904" s="18"/>
      <c r="AF904" s="18"/>
      <c r="AG904" s="18"/>
      <c r="AH904" s="18"/>
      <c r="AI904" s="18"/>
    </row>
    <row r="905" spans="1:35" ht="12.75" customHeight="1" x14ac:dyDescent="0.45">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c r="AA905" s="18"/>
      <c r="AB905" s="18"/>
      <c r="AC905" s="18"/>
      <c r="AD905" s="18"/>
      <c r="AE905" s="18"/>
      <c r="AF905" s="18"/>
      <c r="AG905" s="18"/>
      <c r="AH905" s="18"/>
      <c r="AI905" s="18"/>
    </row>
    <row r="906" spans="1:35" ht="12.75" customHeight="1" x14ac:dyDescent="0.45">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c r="AA906" s="18"/>
      <c r="AB906" s="18"/>
      <c r="AC906" s="18"/>
      <c r="AD906" s="18"/>
      <c r="AE906" s="18"/>
      <c r="AF906" s="18"/>
      <c r="AG906" s="18"/>
      <c r="AH906" s="18"/>
      <c r="AI906" s="18"/>
    </row>
    <row r="907" spans="1:35" ht="12.75" customHeight="1" x14ac:dyDescent="0.45">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c r="AA907" s="18"/>
      <c r="AB907" s="18"/>
      <c r="AC907" s="18"/>
      <c r="AD907" s="18"/>
      <c r="AE907" s="18"/>
      <c r="AF907" s="18"/>
      <c r="AG907" s="18"/>
      <c r="AH907" s="18"/>
      <c r="AI907" s="18"/>
    </row>
    <row r="908" spans="1:35" ht="12.75" customHeight="1" x14ac:dyDescent="0.45">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c r="AA908" s="18"/>
      <c r="AB908" s="18"/>
      <c r="AC908" s="18"/>
      <c r="AD908" s="18"/>
      <c r="AE908" s="18"/>
      <c r="AF908" s="18"/>
      <c r="AG908" s="18"/>
      <c r="AH908" s="18"/>
      <c r="AI908" s="18"/>
    </row>
    <row r="909" spans="1:35" ht="12.75" customHeight="1" x14ac:dyDescent="0.45">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c r="AA909" s="18"/>
      <c r="AB909" s="18"/>
      <c r="AC909" s="18"/>
      <c r="AD909" s="18"/>
      <c r="AE909" s="18"/>
      <c r="AF909" s="18"/>
      <c r="AG909" s="18"/>
      <c r="AH909" s="18"/>
      <c r="AI909" s="18"/>
    </row>
    <row r="910" spans="1:35" ht="12.75" customHeight="1" x14ac:dyDescent="0.45">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c r="AA910" s="18"/>
      <c r="AB910" s="18"/>
      <c r="AC910" s="18"/>
      <c r="AD910" s="18"/>
      <c r="AE910" s="18"/>
      <c r="AF910" s="18"/>
      <c r="AG910" s="18"/>
      <c r="AH910" s="18"/>
      <c r="AI910" s="18"/>
    </row>
    <row r="911" spans="1:35" ht="12.75" customHeight="1" x14ac:dyDescent="0.45">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c r="AA911" s="18"/>
      <c r="AB911" s="18"/>
      <c r="AC911" s="18"/>
      <c r="AD911" s="18"/>
      <c r="AE911" s="18"/>
      <c r="AF911" s="18"/>
      <c r="AG911" s="18"/>
      <c r="AH911" s="18"/>
      <c r="AI911" s="18"/>
    </row>
    <row r="912" spans="1:35" ht="12.75" customHeight="1" x14ac:dyDescent="0.45">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c r="AA912" s="18"/>
      <c r="AB912" s="18"/>
      <c r="AC912" s="18"/>
      <c r="AD912" s="18"/>
      <c r="AE912" s="18"/>
      <c r="AF912" s="18"/>
      <c r="AG912" s="18"/>
      <c r="AH912" s="18"/>
      <c r="AI912" s="18"/>
    </row>
    <row r="913" spans="1:35" ht="12.75" customHeight="1" x14ac:dyDescent="0.45">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c r="AA913" s="18"/>
      <c r="AB913" s="18"/>
      <c r="AC913" s="18"/>
      <c r="AD913" s="18"/>
      <c r="AE913" s="18"/>
      <c r="AF913" s="18"/>
      <c r="AG913" s="18"/>
      <c r="AH913" s="18"/>
      <c r="AI913" s="18"/>
    </row>
    <row r="914" spans="1:35" ht="12.75" customHeight="1" x14ac:dyDescent="0.45">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c r="AA914" s="18"/>
      <c r="AB914" s="18"/>
      <c r="AC914" s="18"/>
      <c r="AD914" s="18"/>
      <c r="AE914" s="18"/>
      <c r="AF914" s="18"/>
      <c r="AG914" s="18"/>
      <c r="AH914" s="18"/>
      <c r="AI914" s="18"/>
    </row>
    <row r="915" spans="1:35" ht="12.75" customHeight="1" x14ac:dyDescent="0.45">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c r="AA915" s="18"/>
      <c r="AB915" s="18"/>
      <c r="AC915" s="18"/>
      <c r="AD915" s="18"/>
      <c r="AE915" s="18"/>
      <c r="AF915" s="18"/>
      <c r="AG915" s="18"/>
      <c r="AH915" s="18"/>
      <c r="AI915" s="18"/>
    </row>
    <row r="916" spans="1:35" ht="12.75" customHeight="1" x14ac:dyDescent="0.45">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c r="AA916" s="18"/>
      <c r="AB916" s="18"/>
      <c r="AC916" s="18"/>
      <c r="AD916" s="18"/>
      <c r="AE916" s="18"/>
      <c r="AF916" s="18"/>
      <c r="AG916" s="18"/>
      <c r="AH916" s="18"/>
      <c r="AI916" s="18"/>
    </row>
    <row r="917" spans="1:35" ht="12.75" customHeight="1" x14ac:dyDescent="0.45">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c r="AA917" s="18"/>
      <c r="AB917" s="18"/>
      <c r="AC917" s="18"/>
      <c r="AD917" s="18"/>
      <c r="AE917" s="18"/>
      <c r="AF917" s="18"/>
      <c r="AG917" s="18"/>
      <c r="AH917" s="18"/>
      <c r="AI917" s="18"/>
    </row>
    <row r="918" spans="1:35" ht="12.75" customHeight="1" x14ac:dyDescent="0.45">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c r="AA918" s="18"/>
      <c r="AB918" s="18"/>
      <c r="AC918" s="18"/>
      <c r="AD918" s="18"/>
      <c r="AE918" s="18"/>
      <c r="AF918" s="18"/>
      <c r="AG918" s="18"/>
      <c r="AH918" s="18"/>
      <c r="AI918" s="18"/>
    </row>
    <row r="919" spans="1:35" ht="12.75" customHeight="1" x14ac:dyDescent="0.45">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c r="AA919" s="18"/>
      <c r="AB919" s="18"/>
      <c r="AC919" s="18"/>
      <c r="AD919" s="18"/>
      <c r="AE919" s="18"/>
      <c r="AF919" s="18"/>
      <c r="AG919" s="18"/>
      <c r="AH919" s="18"/>
      <c r="AI919" s="18"/>
    </row>
    <row r="920" spans="1:35" ht="12.75" customHeight="1" x14ac:dyDescent="0.45">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c r="AA920" s="18"/>
      <c r="AB920" s="18"/>
      <c r="AC920" s="18"/>
      <c r="AD920" s="18"/>
      <c r="AE920" s="18"/>
      <c r="AF920" s="18"/>
      <c r="AG920" s="18"/>
      <c r="AH920" s="18"/>
      <c r="AI920" s="18"/>
    </row>
    <row r="921" spans="1:35" ht="12.75" customHeight="1" x14ac:dyDescent="0.45">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c r="AA921" s="18"/>
      <c r="AB921" s="18"/>
      <c r="AC921" s="18"/>
      <c r="AD921" s="18"/>
      <c r="AE921" s="18"/>
      <c r="AF921" s="18"/>
      <c r="AG921" s="18"/>
      <c r="AH921" s="18"/>
      <c r="AI921" s="18"/>
    </row>
    <row r="922" spans="1:35" ht="12.75" customHeight="1" x14ac:dyDescent="0.45">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c r="AA922" s="18"/>
      <c r="AB922" s="18"/>
      <c r="AC922" s="18"/>
      <c r="AD922" s="18"/>
      <c r="AE922" s="18"/>
      <c r="AF922" s="18"/>
      <c r="AG922" s="18"/>
      <c r="AH922" s="18"/>
      <c r="AI922" s="18"/>
    </row>
    <row r="923" spans="1:35" ht="12.75" customHeight="1" x14ac:dyDescent="0.45">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c r="AA923" s="18"/>
      <c r="AB923" s="18"/>
      <c r="AC923" s="18"/>
      <c r="AD923" s="18"/>
      <c r="AE923" s="18"/>
      <c r="AF923" s="18"/>
      <c r="AG923" s="18"/>
      <c r="AH923" s="18"/>
      <c r="AI923" s="18"/>
    </row>
    <row r="924" spans="1:35" ht="12.75" customHeight="1" x14ac:dyDescent="0.45">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c r="AA924" s="18"/>
      <c r="AB924" s="18"/>
      <c r="AC924" s="18"/>
      <c r="AD924" s="18"/>
      <c r="AE924" s="18"/>
      <c r="AF924" s="18"/>
      <c r="AG924" s="18"/>
      <c r="AH924" s="18"/>
      <c r="AI924" s="18"/>
    </row>
    <row r="925" spans="1:35" ht="12.75" customHeight="1" x14ac:dyDescent="0.45">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c r="AA925" s="18"/>
      <c r="AB925" s="18"/>
      <c r="AC925" s="18"/>
      <c r="AD925" s="18"/>
      <c r="AE925" s="18"/>
      <c r="AF925" s="18"/>
      <c r="AG925" s="18"/>
      <c r="AH925" s="18"/>
      <c r="AI925" s="18"/>
    </row>
    <row r="926" spans="1:35" ht="12.75" customHeight="1" x14ac:dyDescent="0.45">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c r="AA926" s="18"/>
      <c r="AB926" s="18"/>
      <c r="AC926" s="18"/>
      <c r="AD926" s="18"/>
      <c r="AE926" s="18"/>
      <c r="AF926" s="18"/>
      <c r="AG926" s="18"/>
      <c r="AH926" s="18"/>
      <c r="AI926" s="18"/>
    </row>
    <row r="927" spans="1:35" ht="12.75" customHeight="1" x14ac:dyDescent="0.45">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c r="AA927" s="18"/>
      <c r="AB927" s="18"/>
      <c r="AC927" s="18"/>
      <c r="AD927" s="18"/>
      <c r="AE927" s="18"/>
      <c r="AF927" s="18"/>
      <c r="AG927" s="18"/>
      <c r="AH927" s="18"/>
      <c r="AI927" s="18"/>
    </row>
    <row r="928" spans="1:35" ht="12.75" customHeight="1" x14ac:dyDescent="0.45">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c r="AA928" s="18"/>
      <c r="AB928" s="18"/>
      <c r="AC928" s="18"/>
      <c r="AD928" s="18"/>
      <c r="AE928" s="18"/>
      <c r="AF928" s="18"/>
      <c r="AG928" s="18"/>
      <c r="AH928" s="18"/>
      <c r="AI928" s="18"/>
    </row>
    <row r="929" spans="1:35" ht="12.75" customHeight="1" x14ac:dyDescent="0.45">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c r="AA929" s="18"/>
      <c r="AB929" s="18"/>
      <c r="AC929" s="18"/>
      <c r="AD929" s="18"/>
      <c r="AE929" s="18"/>
      <c r="AF929" s="18"/>
      <c r="AG929" s="18"/>
      <c r="AH929" s="18"/>
      <c r="AI929" s="18"/>
    </row>
    <row r="930" spans="1:35" ht="12.75" customHeight="1" x14ac:dyDescent="0.45">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c r="AA930" s="18"/>
      <c r="AB930" s="18"/>
      <c r="AC930" s="18"/>
      <c r="AD930" s="18"/>
      <c r="AE930" s="18"/>
      <c r="AF930" s="18"/>
      <c r="AG930" s="18"/>
      <c r="AH930" s="18"/>
      <c r="AI930" s="18"/>
    </row>
    <row r="931" spans="1:35" ht="12.75" customHeight="1" x14ac:dyDescent="0.45">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c r="AA931" s="18"/>
      <c r="AB931" s="18"/>
      <c r="AC931" s="18"/>
      <c r="AD931" s="18"/>
      <c r="AE931" s="18"/>
      <c r="AF931" s="18"/>
      <c r="AG931" s="18"/>
      <c r="AH931" s="18"/>
      <c r="AI931" s="18"/>
    </row>
    <row r="932" spans="1:35" ht="12.75" customHeight="1" x14ac:dyDescent="0.45">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c r="AA932" s="18"/>
      <c r="AB932" s="18"/>
      <c r="AC932" s="18"/>
      <c r="AD932" s="18"/>
      <c r="AE932" s="18"/>
      <c r="AF932" s="18"/>
      <c r="AG932" s="18"/>
      <c r="AH932" s="18"/>
      <c r="AI932" s="18"/>
    </row>
    <row r="933" spans="1:35" ht="12.75" customHeight="1" x14ac:dyDescent="0.45">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c r="AA933" s="18"/>
      <c r="AB933" s="18"/>
      <c r="AC933" s="18"/>
      <c r="AD933" s="18"/>
      <c r="AE933" s="18"/>
      <c r="AF933" s="18"/>
      <c r="AG933" s="18"/>
      <c r="AH933" s="18"/>
      <c r="AI933" s="18"/>
    </row>
    <row r="934" spans="1:35" ht="12.75" customHeight="1" x14ac:dyDescent="0.45">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c r="AA934" s="18"/>
      <c r="AB934" s="18"/>
      <c r="AC934" s="18"/>
      <c r="AD934" s="18"/>
      <c r="AE934" s="18"/>
      <c r="AF934" s="18"/>
      <c r="AG934" s="18"/>
      <c r="AH934" s="18"/>
      <c r="AI934" s="18"/>
    </row>
    <row r="935" spans="1:35" ht="12.75" customHeight="1" x14ac:dyDescent="0.45">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c r="AA935" s="18"/>
      <c r="AB935" s="18"/>
      <c r="AC935" s="18"/>
      <c r="AD935" s="18"/>
      <c r="AE935" s="18"/>
      <c r="AF935" s="18"/>
      <c r="AG935" s="18"/>
      <c r="AH935" s="18"/>
      <c r="AI935" s="18"/>
    </row>
    <row r="936" spans="1:35" ht="12.75" customHeight="1" x14ac:dyDescent="0.45">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c r="AA936" s="18"/>
      <c r="AB936" s="18"/>
      <c r="AC936" s="18"/>
      <c r="AD936" s="18"/>
      <c r="AE936" s="18"/>
      <c r="AF936" s="18"/>
      <c r="AG936" s="18"/>
      <c r="AH936" s="18"/>
      <c r="AI936" s="18"/>
    </row>
    <row r="937" spans="1:35" ht="12.75" customHeight="1" x14ac:dyDescent="0.45">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c r="AA937" s="18"/>
      <c r="AB937" s="18"/>
      <c r="AC937" s="18"/>
      <c r="AD937" s="18"/>
      <c r="AE937" s="18"/>
      <c r="AF937" s="18"/>
      <c r="AG937" s="18"/>
      <c r="AH937" s="18"/>
      <c r="AI937" s="18"/>
    </row>
    <row r="938" spans="1:35" ht="12.75" customHeight="1" x14ac:dyDescent="0.45">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c r="AA938" s="18"/>
      <c r="AB938" s="18"/>
      <c r="AC938" s="18"/>
      <c r="AD938" s="18"/>
      <c r="AE938" s="18"/>
      <c r="AF938" s="18"/>
      <c r="AG938" s="18"/>
      <c r="AH938" s="18"/>
      <c r="AI938" s="18"/>
    </row>
    <row r="939" spans="1:35" ht="12.75" customHeight="1" x14ac:dyDescent="0.45">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c r="AA939" s="18"/>
      <c r="AB939" s="18"/>
      <c r="AC939" s="18"/>
      <c r="AD939" s="18"/>
      <c r="AE939" s="18"/>
      <c r="AF939" s="18"/>
      <c r="AG939" s="18"/>
      <c r="AH939" s="18"/>
      <c r="AI939" s="18"/>
    </row>
    <row r="940" spans="1:35" ht="12.75" customHeight="1" x14ac:dyDescent="0.45">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c r="AA940" s="18"/>
      <c r="AB940" s="18"/>
      <c r="AC940" s="18"/>
      <c r="AD940" s="18"/>
      <c r="AE940" s="18"/>
      <c r="AF940" s="18"/>
      <c r="AG940" s="18"/>
      <c r="AH940" s="18"/>
      <c r="AI940" s="18"/>
    </row>
    <row r="941" spans="1:35" ht="12.75" customHeight="1" x14ac:dyDescent="0.45">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c r="AA941" s="18"/>
      <c r="AB941" s="18"/>
      <c r="AC941" s="18"/>
      <c r="AD941" s="18"/>
      <c r="AE941" s="18"/>
      <c r="AF941" s="18"/>
      <c r="AG941" s="18"/>
      <c r="AH941" s="18"/>
      <c r="AI941" s="18"/>
    </row>
    <row r="942" spans="1:35" ht="12.75" customHeight="1" x14ac:dyDescent="0.45">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c r="AA942" s="18"/>
      <c r="AB942" s="18"/>
      <c r="AC942" s="18"/>
      <c r="AD942" s="18"/>
      <c r="AE942" s="18"/>
      <c r="AF942" s="18"/>
      <c r="AG942" s="18"/>
      <c r="AH942" s="18"/>
      <c r="AI942" s="18"/>
    </row>
    <row r="943" spans="1:35" ht="12.75" customHeight="1" x14ac:dyDescent="0.45">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c r="AA943" s="18"/>
      <c r="AB943" s="18"/>
      <c r="AC943" s="18"/>
      <c r="AD943" s="18"/>
      <c r="AE943" s="18"/>
      <c r="AF943" s="18"/>
      <c r="AG943" s="18"/>
      <c r="AH943" s="18"/>
      <c r="AI943" s="18"/>
    </row>
    <row r="944" spans="1:35" ht="12.75" customHeight="1" x14ac:dyDescent="0.45">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c r="AA944" s="18"/>
      <c r="AB944" s="18"/>
      <c r="AC944" s="18"/>
      <c r="AD944" s="18"/>
      <c r="AE944" s="18"/>
      <c r="AF944" s="18"/>
      <c r="AG944" s="18"/>
      <c r="AH944" s="18"/>
      <c r="AI944" s="18"/>
    </row>
    <row r="945" spans="1:35" ht="12.75" customHeight="1" x14ac:dyDescent="0.45">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c r="AA945" s="18"/>
      <c r="AB945" s="18"/>
      <c r="AC945" s="18"/>
      <c r="AD945" s="18"/>
      <c r="AE945" s="18"/>
      <c r="AF945" s="18"/>
      <c r="AG945" s="18"/>
      <c r="AH945" s="18"/>
      <c r="AI945" s="18"/>
    </row>
    <row r="946" spans="1:35" ht="12.75" customHeight="1" x14ac:dyDescent="0.45">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c r="AA946" s="18"/>
      <c r="AB946" s="18"/>
      <c r="AC946" s="18"/>
      <c r="AD946" s="18"/>
      <c r="AE946" s="18"/>
      <c r="AF946" s="18"/>
      <c r="AG946" s="18"/>
      <c r="AH946" s="18"/>
      <c r="AI946" s="18"/>
    </row>
    <row r="947" spans="1:35" ht="12.75" customHeight="1" x14ac:dyDescent="0.45">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c r="AA947" s="18"/>
      <c r="AB947" s="18"/>
      <c r="AC947" s="18"/>
      <c r="AD947" s="18"/>
      <c r="AE947" s="18"/>
      <c r="AF947" s="18"/>
      <c r="AG947" s="18"/>
      <c r="AH947" s="18"/>
      <c r="AI947" s="18"/>
    </row>
    <row r="948" spans="1:35" ht="12.75" customHeight="1" x14ac:dyDescent="0.45">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c r="AA948" s="18"/>
      <c r="AB948" s="18"/>
      <c r="AC948" s="18"/>
      <c r="AD948" s="18"/>
      <c r="AE948" s="18"/>
      <c r="AF948" s="18"/>
      <c r="AG948" s="18"/>
      <c r="AH948" s="18"/>
      <c r="AI948" s="18"/>
    </row>
    <row r="949" spans="1:35" ht="12.75" customHeight="1" x14ac:dyDescent="0.45">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c r="AA949" s="18"/>
      <c r="AB949" s="18"/>
      <c r="AC949" s="18"/>
      <c r="AD949" s="18"/>
      <c r="AE949" s="18"/>
      <c r="AF949" s="18"/>
      <c r="AG949" s="18"/>
      <c r="AH949" s="18"/>
      <c r="AI949" s="18"/>
    </row>
    <row r="950" spans="1:35" ht="12.75" customHeight="1" x14ac:dyDescent="0.45">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c r="AA950" s="18"/>
      <c r="AB950" s="18"/>
      <c r="AC950" s="18"/>
      <c r="AD950" s="18"/>
      <c r="AE950" s="18"/>
      <c r="AF950" s="18"/>
      <c r="AG950" s="18"/>
      <c r="AH950" s="18"/>
      <c r="AI950" s="18"/>
    </row>
    <row r="951" spans="1:35" ht="12.75" customHeight="1" x14ac:dyDescent="0.45">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c r="AA951" s="18"/>
      <c r="AB951" s="18"/>
      <c r="AC951" s="18"/>
      <c r="AD951" s="18"/>
      <c r="AE951" s="18"/>
      <c r="AF951" s="18"/>
      <c r="AG951" s="18"/>
      <c r="AH951" s="18"/>
      <c r="AI951" s="18"/>
    </row>
    <row r="952" spans="1:35" ht="12.75" customHeight="1" x14ac:dyDescent="0.45">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c r="AA952" s="18"/>
      <c r="AB952" s="18"/>
      <c r="AC952" s="18"/>
      <c r="AD952" s="18"/>
      <c r="AE952" s="18"/>
      <c r="AF952" s="18"/>
      <c r="AG952" s="18"/>
      <c r="AH952" s="18"/>
      <c r="AI952" s="18"/>
    </row>
    <row r="953" spans="1:35" ht="12.75" customHeight="1" x14ac:dyDescent="0.45">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c r="AA953" s="18"/>
      <c r="AB953" s="18"/>
      <c r="AC953" s="18"/>
      <c r="AD953" s="18"/>
      <c r="AE953" s="18"/>
      <c r="AF953" s="18"/>
      <c r="AG953" s="18"/>
      <c r="AH953" s="18"/>
      <c r="AI953" s="18"/>
    </row>
    <row r="954" spans="1:35" ht="12.75" customHeight="1" x14ac:dyDescent="0.45">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c r="AA954" s="18"/>
      <c r="AB954" s="18"/>
      <c r="AC954" s="18"/>
      <c r="AD954" s="18"/>
      <c r="AE954" s="18"/>
      <c r="AF954" s="18"/>
      <c r="AG954" s="18"/>
      <c r="AH954" s="18"/>
      <c r="AI954" s="18"/>
    </row>
    <row r="955" spans="1:35" ht="12.75" customHeight="1" x14ac:dyDescent="0.45">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c r="AA955" s="18"/>
      <c r="AB955" s="18"/>
      <c r="AC955" s="18"/>
      <c r="AD955" s="18"/>
      <c r="AE955" s="18"/>
      <c r="AF955" s="18"/>
      <c r="AG955" s="18"/>
      <c r="AH955" s="18"/>
      <c r="AI955" s="18"/>
    </row>
    <row r="956" spans="1:35" ht="12.75" customHeight="1" x14ac:dyDescent="0.45">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c r="AA956" s="18"/>
      <c r="AB956" s="18"/>
      <c r="AC956" s="18"/>
      <c r="AD956" s="18"/>
      <c r="AE956" s="18"/>
      <c r="AF956" s="18"/>
      <c r="AG956" s="18"/>
      <c r="AH956" s="18"/>
      <c r="AI956" s="18"/>
    </row>
    <row r="957" spans="1:35" ht="12.75" customHeight="1" x14ac:dyDescent="0.45">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c r="AA957" s="18"/>
      <c r="AB957" s="18"/>
      <c r="AC957" s="18"/>
      <c r="AD957" s="18"/>
      <c r="AE957" s="18"/>
      <c r="AF957" s="18"/>
      <c r="AG957" s="18"/>
      <c r="AH957" s="18"/>
      <c r="AI957" s="18"/>
    </row>
    <row r="958" spans="1:35" ht="12.75" customHeight="1" x14ac:dyDescent="0.45">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c r="AA958" s="18"/>
      <c r="AB958" s="18"/>
      <c r="AC958" s="18"/>
      <c r="AD958" s="18"/>
      <c r="AE958" s="18"/>
      <c r="AF958" s="18"/>
      <c r="AG958" s="18"/>
      <c r="AH958" s="18"/>
      <c r="AI958" s="18"/>
    </row>
    <row r="959" spans="1:35" ht="12.75" customHeight="1" x14ac:dyDescent="0.45">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c r="AA959" s="18"/>
      <c r="AB959" s="18"/>
      <c r="AC959" s="18"/>
      <c r="AD959" s="18"/>
      <c r="AE959" s="18"/>
      <c r="AF959" s="18"/>
      <c r="AG959" s="18"/>
      <c r="AH959" s="18"/>
      <c r="AI959" s="18"/>
    </row>
    <row r="960" spans="1:35" ht="12.75" customHeight="1" x14ac:dyDescent="0.45">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c r="AA960" s="18"/>
      <c r="AB960" s="18"/>
      <c r="AC960" s="18"/>
      <c r="AD960" s="18"/>
      <c r="AE960" s="18"/>
      <c r="AF960" s="18"/>
      <c r="AG960" s="18"/>
      <c r="AH960" s="18"/>
      <c r="AI960" s="18"/>
    </row>
    <row r="961" spans="1:35" ht="12.75" customHeight="1" x14ac:dyDescent="0.45">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c r="AA961" s="18"/>
      <c r="AB961" s="18"/>
      <c r="AC961" s="18"/>
      <c r="AD961" s="18"/>
      <c r="AE961" s="18"/>
      <c r="AF961" s="18"/>
      <c r="AG961" s="18"/>
      <c r="AH961" s="18"/>
      <c r="AI961" s="18"/>
    </row>
    <row r="962" spans="1:35" ht="12.75" customHeight="1" x14ac:dyDescent="0.45">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c r="AA962" s="18"/>
      <c r="AB962" s="18"/>
      <c r="AC962" s="18"/>
      <c r="AD962" s="18"/>
      <c r="AE962" s="18"/>
      <c r="AF962" s="18"/>
      <c r="AG962" s="18"/>
      <c r="AH962" s="18"/>
      <c r="AI962" s="18"/>
    </row>
    <row r="963" spans="1:35" ht="12.75" customHeight="1" x14ac:dyDescent="0.45">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c r="AA963" s="18"/>
      <c r="AB963" s="18"/>
      <c r="AC963" s="18"/>
      <c r="AD963" s="18"/>
      <c r="AE963" s="18"/>
      <c r="AF963" s="18"/>
      <c r="AG963" s="18"/>
      <c r="AH963" s="18"/>
      <c r="AI963" s="18"/>
    </row>
    <row r="964" spans="1:35" ht="12.75" customHeight="1" x14ac:dyDescent="0.45">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c r="AA964" s="18"/>
      <c r="AB964" s="18"/>
      <c r="AC964" s="18"/>
      <c r="AD964" s="18"/>
      <c r="AE964" s="18"/>
      <c r="AF964" s="18"/>
      <c r="AG964" s="18"/>
      <c r="AH964" s="18"/>
      <c r="AI964" s="18"/>
    </row>
    <row r="965" spans="1:35" ht="12.75" customHeight="1" x14ac:dyDescent="0.45">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c r="AA965" s="18"/>
      <c r="AB965" s="18"/>
      <c r="AC965" s="18"/>
      <c r="AD965" s="18"/>
      <c r="AE965" s="18"/>
      <c r="AF965" s="18"/>
      <c r="AG965" s="18"/>
      <c r="AH965" s="18"/>
      <c r="AI965" s="18"/>
    </row>
    <row r="966" spans="1:35" ht="12.75" customHeight="1" x14ac:dyDescent="0.45">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c r="AA966" s="18"/>
      <c r="AB966" s="18"/>
      <c r="AC966" s="18"/>
      <c r="AD966" s="18"/>
      <c r="AE966" s="18"/>
      <c r="AF966" s="18"/>
      <c r="AG966" s="18"/>
      <c r="AH966" s="18"/>
      <c r="AI966" s="18"/>
    </row>
    <row r="967" spans="1:35" ht="12.75" customHeight="1" x14ac:dyDescent="0.45">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c r="AA967" s="18"/>
      <c r="AB967" s="18"/>
      <c r="AC967" s="18"/>
      <c r="AD967" s="18"/>
      <c r="AE967" s="18"/>
      <c r="AF967" s="18"/>
      <c r="AG967" s="18"/>
      <c r="AH967" s="18"/>
      <c r="AI967" s="18"/>
    </row>
    <row r="968" spans="1:35" ht="12.75" customHeight="1" x14ac:dyDescent="0.45">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c r="AA968" s="18"/>
      <c r="AB968" s="18"/>
      <c r="AC968" s="18"/>
      <c r="AD968" s="18"/>
      <c r="AE968" s="18"/>
      <c r="AF968" s="18"/>
      <c r="AG968" s="18"/>
      <c r="AH968" s="18"/>
      <c r="AI968" s="18"/>
    </row>
    <row r="969" spans="1:35" ht="12.75" customHeight="1" x14ac:dyDescent="0.45">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c r="AA969" s="18"/>
      <c r="AB969" s="18"/>
      <c r="AC969" s="18"/>
      <c r="AD969" s="18"/>
      <c r="AE969" s="18"/>
      <c r="AF969" s="18"/>
      <c r="AG969" s="18"/>
      <c r="AH969" s="18"/>
      <c r="AI969" s="18"/>
    </row>
    <row r="970" spans="1:35" ht="12.75" customHeight="1" x14ac:dyDescent="0.45">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c r="AA970" s="18"/>
      <c r="AB970" s="18"/>
      <c r="AC970" s="18"/>
      <c r="AD970" s="18"/>
      <c r="AE970" s="18"/>
      <c r="AF970" s="18"/>
      <c r="AG970" s="18"/>
      <c r="AH970" s="18"/>
      <c r="AI970" s="18"/>
    </row>
    <row r="971" spans="1:35" ht="12.75" customHeight="1" x14ac:dyDescent="0.45">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c r="AA971" s="18"/>
      <c r="AB971" s="18"/>
      <c r="AC971" s="18"/>
      <c r="AD971" s="18"/>
      <c r="AE971" s="18"/>
      <c r="AF971" s="18"/>
      <c r="AG971" s="18"/>
      <c r="AH971" s="18"/>
      <c r="AI971" s="18"/>
    </row>
    <row r="972" spans="1:35" ht="12.75" customHeight="1" x14ac:dyDescent="0.45">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c r="AA972" s="18"/>
      <c r="AB972" s="18"/>
      <c r="AC972" s="18"/>
      <c r="AD972" s="18"/>
      <c r="AE972" s="18"/>
      <c r="AF972" s="18"/>
      <c r="AG972" s="18"/>
      <c r="AH972" s="18"/>
      <c r="AI972" s="18"/>
    </row>
    <row r="973" spans="1:35" ht="12.75" customHeight="1" x14ac:dyDescent="0.45">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c r="AA973" s="18"/>
      <c r="AB973" s="18"/>
      <c r="AC973" s="18"/>
      <c r="AD973" s="18"/>
      <c r="AE973" s="18"/>
      <c r="AF973" s="18"/>
      <c r="AG973" s="18"/>
      <c r="AH973" s="18"/>
      <c r="AI973" s="18"/>
    </row>
    <row r="974" spans="1:35" ht="12.75" customHeight="1" x14ac:dyDescent="0.45">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c r="AA974" s="18"/>
      <c r="AB974" s="18"/>
      <c r="AC974" s="18"/>
      <c r="AD974" s="18"/>
      <c r="AE974" s="18"/>
      <c r="AF974" s="18"/>
      <c r="AG974" s="18"/>
      <c r="AH974" s="18"/>
      <c r="AI974" s="18"/>
    </row>
    <row r="975" spans="1:35" ht="12.75" customHeight="1" x14ac:dyDescent="0.45">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c r="AA975" s="18"/>
      <c r="AB975" s="18"/>
      <c r="AC975" s="18"/>
      <c r="AD975" s="18"/>
      <c r="AE975" s="18"/>
      <c r="AF975" s="18"/>
      <c r="AG975" s="18"/>
      <c r="AH975" s="18"/>
      <c r="AI975" s="18"/>
    </row>
    <row r="976" spans="1:35" ht="12.75" customHeight="1" x14ac:dyDescent="0.45">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c r="AA976" s="18"/>
      <c r="AB976" s="18"/>
      <c r="AC976" s="18"/>
      <c r="AD976" s="18"/>
      <c r="AE976" s="18"/>
      <c r="AF976" s="18"/>
      <c r="AG976" s="18"/>
      <c r="AH976" s="18"/>
      <c r="AI976" s="18"/>
    </row>
    <row r="977" spans="1:35" ht="12.75" customHeight="1" x14ac:dyDescent="0.45">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c r="AA977" s="18"/>
      <c r="AB977" s="18"/>
      <c r="AC977" s="18"/>
      <c r="AD977" s="18"/>
      <c r="AE977" s="18"/>
      <c r="AF977" s="18"/>
      <c r="AG977" s="18"/>
      <c r="AH977" s="18"/>
      <c r="AI977" s="18"/>
    </row>
    <row r="978" spans="1:35" ht="12.75" customHeight="1" x14ac:dyDescent="0.45">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c r="AA978" s="18"/>
      <c r="AB978" s="18"/>
      <c r="AC978" s="18"/>
      <c r="AD978" s="18"/>
      <c r="AE978" s="18"/>
      <c r="AF978" s="18"/>
      <c r="AG978" s="18"/>
      <c r="AH978" s="18"/>
      <c r="AI978" s="18"/>
    </row>
    <row r="979" spans="1:35" ht="12.75" customHeight="1" x14ac:dyDescent="0.45">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c r="AA979" s="18"/>
      <c r="AB979" s="18"/>
      <c r="AC979" s="18"/>
      <c r="AD979" s="18"/>
      <c r="AE979" s="18"/>
      <c r="AF979" s="18"/>
      <c r="AG979" s="18"/>
      <c r="AH979" s="18"/>
      <c r="AI979" s="18"/>
    </row>
    <row r="980" spans="1:35" ht="12.75" customHeight="1" x14ac:dyDescent="0.45">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c r="AA980" s="18"/>
      <c r="AB980" s="18"/>
      <c r="AC980" s="18"/>
      <c r="AD980" s="18"/>
      <c r="AE980" s="18"/>
      <c r="AF980" s="18"/>
      <c r="AG980" s="18"/>
      <c r="AH980" s="18"/>
      <c r="AI980" s="18"/>
    </row>
    <row r="981" spans="1:35" ht="12.75" customHeight="1" x14ac:dyDescent="0.45">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c r="AA981" s="18"/>
      <c r="AB981" s="18"/>
      <c r="AC981" s="18"/>
      <c r="AD981" s="18"/>
      <c r="AE981" s="18"/>
      <c r="AF981" s="18"/>
      <c r="AG981" s="18"/>
      <c r="AH981" s="18"/>
      <c r="AI981" s="18"/>
    </row>
    <row r="982" spans="1:35" ht="12.75" customHeight="1" x14ac:dyDescent="0.45">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c r="AA982" s="18"/>
      <c r="AB982" s="18"/>
      <c r="AC982" s="18"/>
      <c r="AD982" s="18"/>
      <c r="AE982" s="18"/>
      <c r="AF982" s="18"/>
      <c r="AG982" s="18"/>
      <c r="AH982" s="18"/>
      <c r="AI982" s="18"/>
    </row>
    <row r="983" spans="1:35" ht="12.75" customHeight="1" x14ac:dyDescent="0.45">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c r="AA983" s="18"/>
      <c r="AB983" s="18"/>
      <c r="AC983" s="18"/>
      <c r="AD983" s="18"/>
      <c r="AE983" s="18"/>
      <c r="AF983" s="18"/>
      <c r="AG983" s="18"/>
      <c r="AH983" s="18"/>
      <c r="AI983" s="18"/>
    </row>
    <row r="984" spans="1:35" ht="12.75" customHeight="1" x14ac:dyDescent="0.45">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c r="AA984" s="18"/>
      <c r="AB984" s="18"/>
      <c r="AC984" s="18"/>
      <c r="AD984" s="18"/>
      <c r="AE984" s="18"/>
      <c r="AF984" s="18"/>
      <c r="AG984" s="18"/>
      <c r="AH984" s="18"/>
      <c r="AI984" s="18"/>
    </row>
    <row r="985" spans="1:35" ht="12.75" customHeight="1" x14ac:dyDescent="0.45">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c r="AA985" s="18"/>
      <c r="AB985" s="18"/>
      <c r="AC985" s="18"/>
      <c r="AD985" s="18"/>
      <c r="AE985" s="18"/>
      <c r="AF985" s="18"/>
      <c r="AG985" s="18"/>
      <c r="AH985" s="18"/>
      <c r="AI985" s="18"/>
    </row>
    <row r="986" spans="1:35" ht="12.75" customHeight="1" x14ac:dyDescent="0.45">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c r="AA986" s="18"/>
      <c r="AB986" s="18"/>
      <c r="AC986" s="18"/>
      <c r="AD986" s="18"/>
      <c r="AE986" s="18"/>
      <c r="AF986" s="18"/>
      <c r="AG986" s="18"/>
      <c r="AH986" s="18"/>
      <c r="AI986" s="18"/>
    </row>
    <row r="987" spans="1:35" ht="12.75" customHeight="1" x14ac:dyDescent="0.45">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c r="AA987" s="18"/>
      <c r="AB987" s="18"/>
      <c r="AC987" s="18"/>
      <c r="AD987" s="18"/>
      <c r="AE987" s="18"/>
      <c r="AF987" s="18"/>
      <c r="AG987" s="18"/>
      <c r="AH987" s="18"/>
      <c r="AI987" s="18"/>
    </row>
    <row r="988" spans="1:35" ht="12.75" customHeight="1" x14ac:dyDescent="0.45">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c r="AA988" s="18"/>
      <c r="AB988" s="18"/>
      <c r="AC988" s="18"/>
      <c r="AD988" s="18"/>
      <c r="AE988" s="18"/>
      <c r="AF988" s="18"/>
      <c r="AG988" s="18"/>
      <c r="AH988" s="18"/>
      <c r="AI988" s="18"/>
    </row>
    <row r="989" spans="1:35" ht="12.75" customHeight="1" x14ac:dyDescent="0.45">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c r="AA989" s="18"/>
      <c r="AB989" s="18"/>
      <c r="AC989" s="18"/>
      <c r="AD989" s="18"/>
      <c r="AE989" s="18"/>
      <c r="AF989" s="18"/>
      <c r="AG989" s="18"/>
      <c r="AH989" s="18"/>
      <c r="AI989" s="18"/>
    </row>
    <row r="990" spans="1:35" ht="12.75" customHeight="1" x14ac:dyDescent="0.45">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c r="AA990" s="18"/>
      <c r="AB990" s="18"/>
      <c r="AC990" s="18"/>
      <c r="AD990" s="18"/>
      <c r="AE990" s="18"/>
      <c r="AF990" s="18"/>
      <c r="AG990" s="18"/>
      <c r="AH990" s="18"/>
      <c r="AI990" s="18"/>
    </row>
    <row r="991" spans="1:35" ht="12.75" customHeight="1" x14ac:dyDescent="0.45">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c r="AA991" s="18"/>
      <c r="AB991" s="18"/>
      <c r="AC991" s="18"/>
      <c r="AD991" s="18"/>
      <c r="AE991" s="18"/>
      <c r="AF991" s="18"/>
      <c r="AG991" s="18"/>
      <c r="AH991" s="18"/>
      <c r="AI991" s="18"/>
    </row>
    <row r="992" spans="1:35" ht="12.75" customHeight="1" x14ac:dyDescent="0.45">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c r="AA992" s="18"/>
      <c r="AB992" s="18"/>
      <c r="AC992" s="18"/>
      <c r="AD992" s="18"/>
      <c r="AE992" s="18"/>
      <c r="AF992" s="18"/>
      <c r="AG992" s="18"/>
      <c r="AH992" s="18"/>
      <c r="AI992" s="18"/>
    </row>
    <row r="993" spans="1:35" ht="12.75" customHeight="1" x14ac:dyDescent="0.45">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c r="AA993" s="18"/>
      <c r="AB993" s="18"/>
      <c r="AC993" s="18"/>
      <c r="AD993" s="18"/>
      <c r="AE993" s="18"/>
      <c r="AF993" s="18"/>
      <c r="AG993" s="18"/>
      <c r="AH993" s="18"/>
      <c r="AI993" s="18"/>
    </row>
    <row r="994" spans="1:35" ht="12.75" customHeight="1" x14ac:dyDescent="0.45">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c r="AA994" s="18"/>
      <c r="AB994" s="18"/>
      <c r="AC994" s="18"/>
      <c r="AD994" s="18"/>
      <c r="AE994" s="18"/>
      <c r="AF994" s="18"/>
      <c r="AG994" s="18"/>
      <c r="AH994" s="18"/>
      <c r="AI994" s="18"/>
    </row>
    <row r="995" spans="1:35" ht="12.75" customHeight="1" x14ac:dyDescent="0.45">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c r="AA995" s="18"/>
      <c r="AB995" s="18"/>
      <c r="AC995" s="18"/>
      <c r="AD995" s="18"/>
      <c r="AE995" s="18"/>
      <c r="AF995" s="18"/>
      <c r="AG995" s="18"/>
      <c r="AH995" s="18"/>
      <c r="AI995" s="18"/>
    </row>
    <row r="996" spans="1:35" ht="12.75" customHeight="1" x14ac:dyDescent="0.45">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c r="AA996" s="18"/>
      <c r="AB996" s="18"/>
      <c r="AC996" s="18"/>
      <c r="AD996" s="18"/>
      <c r="AE996" s="18"/>
      <c r="AF996" s="18"/>
      <c r="AG996" s="18"/>
      <c r="AH996" s="18"/>
      <c r="AI996" s="18"/>
    </row>
    <row r="997" spans="1:35" ht="12.75" customHeight="1" x14ac:dyDescent="0.45">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c r="AA997" s="18"/>
      <c r="AB997" s="18"/>
      <c r="AC997" s="18"/>
      <c r="AD997" s="18"/>
      <c r="AE997" s="18"/>
      <c r="AF997" s="18"/>
      <c r="AG997" s="18"/>
      <c r="AH997" s="18"/>
      <c r="AI997" s="18"/>
    </row>
    <row r="998" spans="1:35" ht="12.75" customHeight="1" x14ac:dyDescent="0.45">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c r="AA998" s="18"/>
      <c r="AB998" s="18"/>
      <c r="AC998" s="18"/>
      <c r="AD998" s="18"/>
      <c r="AE998" s="18"/>
      <c r="AF998" s="18"/>
      <c r="AG998" s="18"/>
      <c r="AH998" s="18"/>
      <c r="AI998" s="18"/>
    </row>
    <row r="999" spans="1:35" ht="12.75" customHeight="1" x14ac:dyDescent="0.45">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c r="AA999" s="18"/>
      <c r="AB999" s="18"/>
      <c r="AC999" s="18"/>
      <c r="AD999" s="18"/>
      <c r="AE999" s="18"/>
      <c r="AF999" s="18"/>
      <c r="AG999" s="18"/>
      <c r="AH999" s="18"/>
      <c r="AI999" s="18"/>
    </row>
    <row r="1000" spans="1:35" ht="12.75" customHeight="1" x14ac:dyDescent="0.45">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c r="AA1000" s="18"/>
      <c r="AB1000" s="18"/>
      <c r="AC1000" s="18"/>
      <c r="AD1000" s="18"/>
      <c r="AE1000" s="18"/>
      <c r="AF1000" s="18"/>
      <c r="AG1000" s="18"/>
      <c r="AH1000" s="18"/>
      <c r="AI1000" s="18"/>
    </row>
  </sheetData>
  <mergeCells count="58">
    <mergeCell ref="A72:Z72"/>
    <mergeCell ref="A73:Z73"/>
    <mergeCell ref="A74:Z74"/>
    <mergeCell ref="A75:Z75"/>
    <mergeCell ref="A67:Z67"/>
    <mergeCell ref="A68:Z68"/>
    <mergeCell ref="A69:Z69"/>
    <mergeCell ref="A70:Z70"/>
    <mergeCell ref="A71:Z71"/>
    <mergeCell ref="A62:Z62"/>
    <mergeCell ref="A63:Z63"/>
    <mergeCell ref="A64:Z64"/>
    <mergeCell ref="A65:Z65"/>
    <mergeCell ref="A66:Z66"/>
    <mergeCell ref="A57:Z57"/>
    <mergeCell ref="A58:Z58"/>
    <mergeCell ref="A59:Z59"/>
    <mergeCell ref="A60:Z60"/>
    <mergeCell ref="A61:Z61"/>
    <mergeCell ref="A52:Z52"/>
    <mergeCell ref="A53:Z53"/>
    <mergeCell ref="A54:Z54"/>
    <mergeCell ref="A55:Z55"/>
    <mergeCell ref="A56:Z56"/>
    <mergeCell ref="A47:Z47"/>
    <mergeCell ref="A48:Z48"/>
    <mergeCell ref="A49:Z49"/>
    <mergeCell ref="A50:Z50"/>
    <mergeCell ref="A51:Z51"/>
    <mergeCell ref="A42:Z42"/>
    <mergeCell ref="A43:Z43"/>
    <mergeCell ref="A44:Z44"/>
    <mergeCell ref="A45:Z45"/>
    <mergeCell ref="A46:Z46"/>
    <mergeCell ref="A37:Z37"/>
    <mergeCell ref="A38:Z38"/>
    <mergeCell ref="A39:Z39"/>
    <mergeCell ref="A40:Z40"/>
    <mergeCell ref="A41:Z41"/>
    <mergeCell ref="A32:Z32"/>
    <mergeCell ref="A33:Z33"/>
    <mergeCell ref="A34:Z34"/>
    <mergeCell ref="A35:Z35"/>
    <mergeCell ref="A36:Z36"/>
    <mergeCell ref="A1:AG1"/>
    <mergeCell ref="A28:Z28"/>
    <mergeCell ref="A29:Z29"/>
    <mergeCell ref="A30:Z30"/>
    <mergeCell ref="A31:Z31"/>
    <mergeCell ref="A83:Z83"/>
    <mergeCell ref="A84:Z84"/>
    <mergeCell ref="A76:Z76"/>
    <mergeCell ref="A77:Z77"/>
    <mergeCell ref="A78:Z78"/>
    <mergeCell ref="A79:Z79"/>
    <mergeCell ref="A80:Z80"/>
    <mergeCell ref="A81:Z81"/>
    <mergeCell ref="A82:Z82"/>
  </mergeCells>
  <pageMargins left="0.25" right="0.25" top="0.25" bottom="0.25" header="0" footer="0"/>
  <pageSetup fitToHeight="0"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workbookViewId="0"/>
  </sheetViews>
  <sheetFormatPr defaultColWidth="12.625" defaultRowHeight="15" customHeight="1" x14ac:dyDescent="0.35"/>
  <cols>
    <col min="1" max="1" width="23.5" customWidth="1"/>
    <col min="2" max="2" width="14.625" customWidth="1"/>
    <col min="3" max="3" width="11" customWidth="1"/>
    <col min="4" max="4" width="12.375" customWidth="1"/>
    <col min="5" max="5" width="14.625" customWidth="1"/>
    <col min="6" max="6" width="14.25" customWidth="1"/>
    <col min="7" max="7" width="13.875" customWidth="1"/>
    <col min="8" max="26" width="7.625" customWidth="1"/>
  </cols>
  <sheetData>
    <row r="1" spans="1:26" ht="14.25" x14ac:dyDescent="0.45">
      <c r="A1" s="102" t="s">
        <v>1160</v>
      </c>
      <c r="B1" s="50"/>
      <c r="C1" s="50"/>
      <c r="D1" s="103"/>
      <c r="E1" s="11"/>
      <c r="F1" s="11"/>
      <c r="G1" s="11"/>
      <c r="H1" s="11"/>
      <c r="I1" s="11"/>
      <c r="J1" s="11"/>
      <c r="K1" s="11"/>
      <c r="L1" s="11"/>
      <c r="M1" s="11"/>
      <c r="N1" s="11"/>
      <c r="O1" s="11"/>
      <c r="P1" s="11"/>
      <c r="Q1" s="11"/>
      <c r="R1" s="11"/>
      <c r="S1" s="11"/>
      <c r="T1" s="11"/>
      <c r="U1" s="11"/>
      <c r="V1" s="11"/>
      <c r="W1" s="11"/>
      <c r="X1" s="11"/>
      <c r="Y1" s="11"/>
      <c r="Z1" s="11"/>
    </row>
    <row r="2" spans="1:26" ht="14.25" x14ac:dyDescent="0.45">
      <c r="A2" s="18"/>
      <c r="B2" s="11"/>
      <c r="C2" s="11"/>
      <c r="D2" s="103"/>
      <c r="E2" s="11"/>
      <c r="F2" s="11"/>
      <c r="G2" s="11"/>
      <c r="H2" s="11"/>
      <c r="I2" s="11"/>
      <c r="J2" s="11"/>
      <c r="K2" s="11"/>
      <c r="L2" s="11"/>
      <c r="M2" s="11"/>
      <c r="N2" s="11"/>
      <c r="O2" s="11"/>
      <c r="P2" s="11"/>
      <c r="Q2" s="11"/>
      <c r="R2" s="11"/>
      <c r="S2" s="11"/>
      <c r="T2" s="11"/>
      <c r="U2" s="11"/>
      <c r="V2" s="11"/>
      <c r="W2" s="11"/>
      <c r="X2" s="11"/>
      <c r="Y2" s="11"/>
      <c r="Z2" s="11"/>
    </row>
    <row r="3" spans="1:26" ht="42.75" x14ac:dyDescent="0.45">
      <c r="A3" s="104" t="s">
        <v>1161</v>
      </c>
      <c r="B3" s="104" t="s">
        <v>1162</v>
      </c>
      <c r="C3" s="104" t="s">
        <v>1163</v>
      </c>
      <c r="D3" s="105" t="s">
        <v>1164</v>
      </c>
      <c r="E3" s="104" t="s">
        <v>1165</v>
      </c>
      <c r="F3" s="104" t="s">
        <v>1166</v>
      </c>
      <c r="G3" s="104" t="s">
        <v>1167</v>
      </c>
      <c r="H3" s="11"/>
      <c r="I3" s="11"/>
      <c r="J3" s="11"/>
      <c r="K3" s="11"/>
      <c r="L3" s="11"/>
      <c r="M3" s="11"/>
      <c r="N3" s="11"/>
      <c r="O3" s="11"/>
      <c r="P3" s="11"/>
      <c r="Q3" s="11"/>
      <c r="R3" s="11"/>
      <c r="S3" s="11"/>
      <c r="T3" s="11"/>
      <c r="U3" s="11"/>
      <c r="V3" s="11"/>
      <c r="W3" s="11"/>
      <c r="X3" s="11"/>
      <c r="Y3" s="11"/>
      <c r="Z3" s="11"/>
    </row>
    <row r="4" spans="1:26" ht="14.25" x14ac:dyDescent="0.45">
      <c r="A4" s="11" t="s">
        <v>1168</v>
      </c>
      <c r="B4" s="106">
        <v>1118.2395840000001</v>
      </c>
      <c r="C4" s="106">
        <v>12636.040032000001</v>
      </c>
      <c r="D4" s="107">
        <v>185.45049600000002</v>
      </c>
      <c r="E4" s="13">
        <v>11.3</v>
      </c>
      <c r="F4" s="13">
        <v>5.7</v>
      </c>
      <c r="G4" s="13">
        <v>2.4</v>
      </c>
      <c r="H4" s="11"/>
      <c r="I4" s="11"/>
      <c r="J4" s="11"/>
      <c r="K4" s="11"/>
      <c r="L4" s="11"/>
      <c r="M4" s="11"/>
      <c r="N4" s="11"/>
      <c r="O4" s="11"/>
      <c r="P4" s="11"/>
      <c r="Q4" s="11"/>
      <c r="R4" s="11"/>
      <c r="S4" s="11"/>
      <c r="T4" s="11"/>
      <c r="U4" s="11"/>
      <c r="V4" s="11"/>
      <c r="W4" s="11"/>
      <c r="X4" s="11"/>
      <c r="Y4" s="11"/>
      <c r="Z4" s="11"/>
    </row>
    <row r="5" spans="1:26" ht="14.25" x14ac:dyDescent="0.45">
      <c r="A5" s="103" t="s">
        <v>1169</v>
      </c>
      <c r="B5" s="107">
        <v>525.04636800000003</v>
      </c>
      <c r="C5" s="107">
        <v>6305.7825600000006</v>
      </c>
      <c r="D5" s="107">
        <v>105.29904000000001</v>
      </c>
      <c r="E5" s="108">
        <v>12</v>
      </c>
      <c r="F5" s="108">
        <v>6</v>
      </c>
      <c r="G5" s="108">
        <v>2.7</v>
      </c>
      <c r="H5" s="103"/>
      <c r="I5" s="103"/>
      <c r="J5" s="103"/>
      <c r="K5" s="103"/>
      <c r="L5" s="103"/>
      <c r="M5" s="103"/>
      <c r="N5" s="103"/>
      <c r="O5" s="103"/>
      <c r="P5" s="103"/>
      <c r="Q5" s="103"/>
      <c r="R5" s="103"/>
      <c r="S5" s="103"/>
      <c r="T5" s="103"/>
      <c r="U5" s="103"/>
      <c r="V5" s="103"/>
      <c r="W5" s="103"/>
      <c r="X5" s="103"/>
      <c r="Y5" s="103"/>
      <c r="Z5" s="103"/>
    </row>
    <row r="6" spans="1:26" ht="14.25" x14ac:dyDescent="0.45">
      <c r="A6" s="11" t="s">
        <v>1170</v>
      </c>
      <c r="B6" s="109">
        <v>38.031840000000003</v>
      </c>
      <c r="C6" s="106">
        <v>421.04092800000006</v>
      </c>
      <c r="D6" s="108">
        <v>7.9685760000000005</v>
      </c>
      <c r="E6" s="13">
        <v>11.1</v>
      </c>
      <c r="F6" s="13">
        <v>7.8</v>
      </c>
      <c r="G6" s="13">
        <v>2.4</v>
      </c>
      <c r="H6" s="11"/>
      <c r="I6" s="11"/>
      <c r="J6" s="11"/>
      <c r="K6" s="11"/>
      <c r="L6" s="11"/>
      <c r="M6" s="11"/>
      <c r="N6" s="11"/>
      <c r="O6" s="11"/>
      <c r="P6" s="11"/>
      <c r="Q6" s="11"/>
      <c r="R6" s="11"/>
      <c r="S6" s="11"/>
      <c r="T6" s="11"/>
      <c r="U6" s="11"/>
      <c r="V6" s="11"/>
      <c r="W6" s="11"/>
      <c r="X6" s="11"/>
      <c r="Y6" s="11"/>
      <c r="Z6" s="11"/>
    </row>
    <row r="7" spans="1:26" ht="14.25" x14ac:dyDescent="0.45">
      <c r="A7" s="103" t="s">
        <v>1171</v>
      </c>
      <c r="B7" s="108">
        <v>44.189376000000003</v>
      </c>
      <c r="C7" s="107">
        <v>656.83833600000003</v>
      </c>
      <c r="D7" s="108">
        <v>11.383680000000002</v>
      </c>
      <c r="E7" s="108">
        <v>14.9</v>
      </c>
      <c r="F7" s="108">
        <v>4.0999999999999996</v>
      </c>
      <c r="G7" s="108">
        <v>3.8</v>
      </c>
      <c r="H7" s="103"/>
      <c r="I7" s="103"/>
      <c r="J7" s="103"/>
      <c r="K7" s="103"/>
      <c r="L7" s="103"/>
      <c r="M7" s="103"/>
      <c r="N7" s="103"/>
      <c r="O7" s="103"/>
      <c r="P7" s="103"/>
      <c r="Q7" s="103"/>
      <c r="R7" s="103"/>
      <c r="S7" s="103"/>
      <c r="T7" s="103"/>
      <c r="U7" s="103"/>
      <c r="V7" s="103"/>
      <c r="W7" s="103"/>
      <c r="X7" s="103"/>
      <c r="Y7" s="103"/>
      <c r="Z7" s="103"/>
    </row>
    <row r="8" spans="1:26" ht="14.25" x14ac:dyDescent="0.45">
      <c r="A8" s="103" t="s">
        <v>1172</v>
      </c>
      <c r="B8" s="107">
        <v>88.171776000000008</v>
      </c>
      <c r="C8" s="107">
        <v>969.06163200000015</v>
      </c>
      <c r="D8" s="108">
        <v>10.969728000000002</v>
      </c>
      <c r="E8" s="108">
        <v>11</v>
      </c>
      <c r="F8" s="108">
        <v>4.7</v>
      </c>
      <c r="G8" s="108">
        <v>2.2999999999999998</v>
      </c>
      <c r="H8" s="103"/>
      <c r="I8" s="103"/>
      <c r="J8" s="103"/>
      <c r="K8" s="103"/>
      <c r="L8" s="103"/>
      <c r="M8" s="103"/>
      <c r="N8" s="103"/>
      <c r="O8" s="103"/>
      <c r="P8" s="103"/>
      <c r="Q8" s="103"/>
      <c r="R8" s="103"/>
      <c r="S8" s="103"/>
      <c r="T8" s="103"/>
      <c r="U8" s="103"/>
      <c r="V8" s="103"/>
      <c r="W8" s="103"/>
      <c r="X8" s="103"/>
      <c r="Y8" s="103"/>
      <c r="Z8" s="103"/>
    </row>
    <row r="9" spans="1:26" ht="14.25" x14ac:dyDescent="0.45">
      <c r="A9" s="11" t="s">
        <v>1173</v>
      </c>
      <c r="B9" s="106">
        <v>129.77395200000001</v>
      </c>
      <c r="C9" s="106">
        <v>1116.63552</v>
      </c>
      <c r="D9" s="108">
        <v>18.731328000000001</v>
      </c>
      <c r="E9" s="13">
        <v>8.6</v>
      </c>
      <c r="F9" s="13">
        <v>6.3</v>
      </c>
      <c r="G9" s="13">
        <v>2.2999999999999998</v>
      </c>
      <c r="H9" s="11"/>
      <c r="I9" s="11"/>
      <c r="J9" s="11"/>
      <c r="K9" s="11"/>
      <c r="L9" s="11"/>
      <c r="M9" s="11"/>
      <c r="N9" s="11"/>
      <c r="O9" s="11"/>
      <c r="P9" s="11"/>
      <c r="Q9" s="11"/>
      <c r="R9" s="11"/>
      <c r="S9" s="11"/>
      <c r="T9" s="11"/>
      <c r="U9" s="11"/>
      <c r="V9" s="11"/>
      <c r="W9" s="11"/>
      <c r="X9" s="11"/>
      <c r="Y9" s="11"/>
      <c r="Z9" s="11"/>
    </row>
    <row r="10" spans="1:26" ht="14.25" x14ac:dyDescent="0.45">
      <c r="A10" s="11" t="s">
        <v>1174</v>
      </c>
      <c r="B10" s="106">
        <v>202.62950400000003</v>
      </c>
      <c r="C10" s="106">
        <v>2263.3343040000004</v>
      </c>
      <c r="D10" s="108">
        <v>14.488320000000002</v>
      </c>
      <c r="E10" s="13">
        <v>11.2</v>
      </c>
      <c r="F10" s="13">
        <v>4.5999999999999996</v>
      </c>
      <c r="G10" s="13">
        <v>1.3</v>
      </c>
      <c r="H10" s="11"/>
      <c r="I10" s="11"/>
      <c r="J10" s="11"/>
      <c r="K10" s="11"/>
      <c r="L10" s="11"/>
      <c r="M10" s="11"/>
      <c r="N10" s="11"/>
      <c r="O10" s="11"/>
      <c r="P10" s="11"/>
      <c r="Q10" s="11"/>
      <c r="R10" s="11"/>
      <c r="S10" s="11"/>
      <c r="T10" s="11"/>
      <c r="U10" s="11"/>
      <c r="V10" s="11"/>
      <c r="W10" s="11"/>
      <c r="X10" s="11"/>
      <c r="Y10" s="11"/>
      <c r="Z10" s="11"/>
    </row>
    <row r="11" spans="1:26" ht="14.25" x14ac:dyDescent="0.45">
      <c r="A11" s="11" t="s">
        <v>1175</v>
      </c>
      <c r="B11" s="106">
        <v>90.396768000000009</v>
      </c>
      <c r="C11" s="106">
        <v>903.34675200000004</v>
      </c>
      <c r="D11" s="108">
        <v>16.661568000000003</v>
      </c>
      <c r="E11" s="13">
        <v>10</v>
      </c>
      <c r="F11" s="13">
        <v>6.8</v>
      </c>
      <c r="G11" s="13">
        <v>2.4</v>
      </c>
      <c r="H11" s="11"/>
      <c r="I11" s="11"/>
      <c r="J11" s="11"/>
      <c r="K11" s="11"/>
      <c r="L11" s="11"/>
      <c r="M11" s="11"/>
      <c r="N11" s="11"/>
      <c r="O11" s="11"/>
      <c r="P11" s="11"/>
      <c r="Q11" s="11"/>
      <c r="R11" s="11"/>
      <c r="S11" s="11"/>
      <c r="T11" s="11"/>
      <c r="U11" s="11"/>
      <c r="V11" s="11"/>
      <c r="W11" s="11"/>
      <c r="X11" s="11"/>
      <c r="Y11" s="11"/>
      <c r="Z11" s="11"/>
    </row>
    <row r="12" spans="1:26" ht="14.25" x14ac:dyDescent="0.45">
      <c r="A12" s="11"/>
      <c r="B12" s="11"/>
      <c r="C12" s="11"/>
      <c r="D12" s="103"/>
      <c r="E12" s="11"/>
      <c r="F12" s="11"/>
      <c r="G12" s="11"/>
      <c r="H12" s="11"/>
      <c r="I12" s="11"/>
      <c r="J12" s="11"/>
      <c r="K12" s="11"/>
      <c r="L12" s="11"/>
      <c r="M12" s="11"/>
      <c r="N12" s="11"/>
      <c r="O12" s="11"/>
      <c r="P12" s="11"/>
      <c r="Q12" s="11"/>
      <c r="R12" s="11"/>
      <c r="S12" s="11"/>
      <c r="T12" s="11"/>
      <c r="U12" s="11"/>
      <c r="V12" s="11"/>
      <c r="W12" s="11"/>
      <c r="X12" s="11"/>
      <c r="Y12" s="11"/>
      <c r="Z12" s="11"/>
    </row>
    <row r="13" spans="1:26" ht="14.25" x14ac:dyDescent="0.45">
      <c r="A13" s="11"/>
      <c r="B13" s="110" t="s">
        <v>1176</v>
      </c>
      <c r="C13" s="11"/>
      <c r="D13" s="103"/>
      <c r="E13" s="11"/>
      <c r="F13" s="11"/>
      <c r="G13" s="11"/>
      <c r="H13" s="11"/>
      <c r="I13" s="11"/>
      <c r="J13" s="11"/>
      <c r="K13" s="11"/>
      <c r="L13" s="11"/>
      <c r="M13" s="11"/>
      <c r="N13" s="11"/>
      <c r="O13" s="11"/>
      <c r="P13" s="11"/>
      <c r="Q13" s="11"/>
      <c r="R13" s="11"/>
      <c r="S13" s="11"/>
      <c r="T13" s="11"/>
      <c r="U13" s="11"/>
      <c r="V13" s="11"/>
      <c r="W13" s="11"/>
      <c r="X13" s="11"/>
      <c r="Y13" s="11"/>
      <c r="Z13" s="11"/>
    </row>
    <row r="14" spans="1:26" ht="14.25" x14ac:dyDescent="0.45">
      <c r="A14" s="11"/>
      <c r="B14" s="11"/>
      <c r="C14" s="11"/>
      <c r="D14" s="103"/>
      <c r="E14" s="11"/>
      <c r="F14" s="11"/>
      <c r="G14" s="11"/>
      <c r="H14" s="11"/>
      <c r="I14" s="11"/>
      <c r="J14" s="11"/>
      <c r="K14" s="11"/>
      <c r="L14" s="11"/>
      <c r="M14" s="11"/>
      <c r="N14" s="11"/>
      <c r="O14" s="11"/>
      <c r="P14" s="11"/>
      <c r="Q14" s="11"/>
      <c r="R14" s="11"/>
      <c r="S14" s="11"/>
      <c r="T14" s="11"/>
      <c r="U14" s="11"/>
      <c r="V14" s="11"/>
      <c r="W14" s="11"/>
      <c r="X14" s="11"/>
      <c r="Y14" s="11"/>
      <c r="Z14" s="11"/>
    </row>
    <row r="15" spans="1:26" ht="14.25" x14ac:dyDescent="0.45">
      <c r="A15" s="11"/>
      <c r="B15" s="11"/>
      <c r="C15" s="11"/>
      <c r="D15" s="103"/>
      <c r="E15" s="11"/>
      <c r="F15" s="11"/>
      <c r="G15" s="11"/>
      <c r="H15" s="11"/>
      <c r="I15" s="11"/>
      <c r="J15" s="11"/>
      <c r="K15" s="11"/>
      <c r="L15" s="11"/>
      <c r="M15" s="11"/>
      <c r="N15" s="11"/>
      <c r="O15" s="11"/>
      <c r="P15" s="11"/>
      <c r="Q15" s="11"/>
      <c r="R15" s="11"/>
      <c r="S15" s="11"/>
      <c r="T15" s="11"/>
      <c r="U15" s="11"/>
      <c r="V15" s="11"/>
      <c r="W15" s="11"/>
      <c r="X15" s="11"/>
      <c r="Y15" s="11"/>
      <c r="Z15" s="11"/>
    </row>
    <row r="16" spans="1:26" ht="14.25" x14ac:dyDescent="0.45">
      <c r="A16" s="11"/>
      <c r="B16" s="11"/>
      <c r="C16" s="11"/>
      <c r="D16" s="103"/>
      <c r="E16" s="11"/>
      <c r="F16" s="11"/>
      <c r="G16" s="11"/>
      <c r="H16" s="11"/>
      <c r="I16" s="11"/>
      <c r="J16" s="11"/>
      <c r="K16" s="11"/>
      <c r="L16" s="11"/>
      <c r="M16" s="11"/>
      <c r="N16" s="11"/>
      <c r="O16" s="11"/>
      <c r="P16" s="11"/>
      <c r="Q16" s="11"/>
      <c r="R16" s="11"/>
      <c r="S16" s="11"/>
      <c r="T16" s="11"/>
      <c r="U16" s="11"/>
      <c r="V16" s="11"/>
      <c r="W16" s="11"/>
      <c r="X16" s="11"/>
      <c r="Y16" s="11"/>
      <c r="Z16" s="11"/>
    </row>
    <row r="17" spans="1:26" ht="14.25" x14ac:dyDescent="0.45">
      <c r="A17" s="11"/>
      <c r="B17" s="11"/>
      <c r="C17" s="11"/>
      <c r="D17" s="103"/>
      <c r="E17" s="11"/>
      <c r="F17" s="11"/>
      <c r="G17" s="11"/>
      <c r="H17" s="11"/>
      <c r="I17" s="11"/>
      <c r="J17" s="11"/>
      <c r="K17" s="11"/>
      <c r="L17" s="11"/>
      <c r="M17" s="11"/>
      <c r="N17" s="11"/>
      <c r="O17" s="11"/>
      <c r="P17" s="11"/>
      <c r="Q17" s="11"/>
      <c r="R17" s="11"/>
      <c r="S17" s="11"/>
      <c r="T17" s="11"/>
      <c r="U17" s="11"/>
      <c r="V17" s="11"/>
      <c r="W17" s="11"/>
      <c r="X17" s="11"/>
      <c r="Y17" s="11"/>
      <c r="Z17" s="11"/>
    </row>
    <row r="18" spans="1:26" ht="14.25" x14ac:dyDescent="0.45">
      <c r="A18" s="11"/>
      <c r="B18" s="11"/>
      <c r="C18" s="11"/>
      <c r="D18" s="103"/>
      <c r="E18" s="11"/>
      <c r="F18" s="11"/>
      <c r="G18" s="11"/>
      <c r="H18" s="11"/>
      <c r="I18" s="11"/>
      <c r="J18" s="11"/>
      <c r="K18" s="11"/>
      <c r="L18" s="11"/>
      <c r="M18" s="11"/>
      <c r="N18" s="11"/>
      <c r="O18" s="11"/>
      <c r="P18" s="11"/>
      <c r="Q18" s="11"/>
      <c r="R18" s="11"/>
      <c r="S18" s="11"/>
      <c r="T18" s="11"/>
      <c r="U18" s="11"/>
      <c r="V18" s="11"/>
      <c r="W18" s="11"/>
      <c r="X18" s="11"/>
      <c r="Y18" s="11"/>
      <c r="Z18" s="11"/>
    </row>
    <row r="19" spans="1:26" ht="14.25" x14ac:dyDescent="0.45">
      <c r="A19" s="11"/>
      <c r="B19" s="11"/>
      <c r="C19" s="11"/>
      <c r="D19" s="103"/>
      <c r="E19" s="11"/>
      <c r="F19" s="11"/>
      <c r="G19" s="11"/>
      <c r="H19" s="11"/>
      <c r="I19" s="11"/>
      <c r="J19" s="11"/>
      <c r="K19" s="11"/>
      <c r="L19" s="11"/>
      <c r="M19" s="11"/>
      <c r="N19" s="11"/>
      <c r="O19" s="11"/>
      <c r="P19" s="11"/>
      <c r="Q19" s="11"/>
      <c r="R19" s="11"/>
      <c r="S19" s="11"/>
      <c r="T19" s="11"/>
      <c r="U19" s="11"/>
      <c r="V19" s="11"/>
      <c r="W19" s="11"/>
      <c r="X19" s="11"/>
      <c r="Y19" s="11"/>
      <c r="Z19" s="11"/>
    </row>
    <row r="20" spans="1:26" ht="14.25" x14ac:dyDescent="0.45">
      <c r="A20" s="11"/>
      <c r="B20" s="12" t="s">
        <v>80</v>
      </c>
      <c r="C20" s="50"/>
      <c r="D20" s="111"/>
      <c r="E20" s="50"/>
      <c r="F20" s="11"/>
      <c r="G20" s="11"/>
      <c r="H20" s="11"/>
      <c r="I20" s="11"/>
      <c r="J20" s="11"/>
      <c r="K20" s="11"/>
      <c r="L20" s="11"/>
      <c r="M20" s="11"/>
      <c r="N20" s="11"/>
      <c r="O20" s="11"/>
      <c r="P20" s="11"/>
      <c r="Q20" s="11"/>
      <c r="R20" s="11"/>
      <c r="S20" s="11"/>
      <c r="T20" s="11"/>
      <c r="U20" s="11"/>
      <c r="V20" s="11"/>
      <c r="W20" s="11"/>
      <c r="X20" s="11"/>
      <c r="Y20" s="11"/>
      <c r="Z20" s="11"/>
    </row>
    <row r="21" spans="1:26" ht="15.75" customHeight="1" x14ac:dyDescent="0.45">
      <c r="A21" s="11"/>
      <c r="B21" s="10" t="s">
        <v>81</v>
      </c>
      <c r="C21" s="50"/>
      <c r="D21" s="111"/>
      <c r="E21" s="11"/>
      <c r="F21" s="11"/>
      <c r="G21" s="11"/>
      <c r="H21" s="11"/>
      <c r="I21" s="11"/>
      <c r="J21" s="11"/>
      <c r="K21" s="11"/>
      <c r="L21" s="11"/>
      <c r="M21" s="11"/>
      <c r="N21" s="11"/>
      <c r="O21" s="11"/>
      <c r="P21" s="11"/>
      <c r="Q21" s="11"/>
      <c r="R21" s="11"/>
      <c r="S21" s="11"/>
      <c r="T21" s="11"/>
      <c r="U21" s="11"/>
      <c r="V21" s="11"/>
      <c r="W21" s="11"/>
      <c r="X21" s="11"/>
      <c r="Y21" s="11"/>
      <c r="Z21" s="11"/>
    </row>
    <row r="22" spans="1:26" ht="15.75" customHeight="1" x14ac:dyDescent="0.45">
      <c r="A22" s="11"/>
      <c r="B22" s="13">
        <f>0.154*0.336</f>
        <v>5.1744000000000005E-2</v>
      </c>
      <c r="C22" s="11"/>
      <c r="D22" s="103"/>
      <c r="E22" s="11"/>
      <c r="F22" s="11"/>
      <c r="G22" s="11"/>
      <c r="H22" s="11"/>
      <c r="I22" s="11"/>
      <c r="J22" s="11"/>
      <c r="K22" s="11"/>
      <c r="L22" s="11"/>
      <c r="M22" s="11"/>
      <c r="N22" s="11"/>
      <c r="O22" s="11"/>
      <c r="P22" s="11"/>
      <c r="Q22" s="11"/>
      <c r="R22" s="11"/>
      <c r="S22" s="11"/>
      <c r="T22" s="11"/>
      <c r="U22" s="11"/>
      <c r="V22" s="11"/>
      <c r="W22" s="11"/>
      <c r="X22" s="11"/>
      <c r="Y22" s="11"/>
      <c r="Z22" s="11"/>
    </row>
    <row r="23" spans="1:26" ht="15.75" customHeight="1" x14ac:dyDescent="0.45">
      <c r="A23" s="11"/>
      <c r="B23" s="11"/>
      <c r="C23" s="11"/>
      <c r="D23" s="103"/>
      <c r="E23" s="11"/>
      <c r="F23" s="11"/>
      <c r="G23" s="11"/>
      <c r="H23" s="11"/>
      <c r="I23" s="11"/>
      <c r="J23" s="11"/>
      <c r="K23" s="11"/>
      <c r="L23" s="11"/>
      <c r="M23" s="11"/>
      <c r="N23" s="11"/>
      <c r="O23" s="11"/>
      <c r="P23" s="11"/>
      <c r="Q23" s="11"/>
      <c r="R23" s="11"/>
      <c r="S23" s="11"/>
      <c r="T23" s="11"/>
      <c r="U23" s="11"/>
      <c r="V23" s="11"/>
      <c r="W23" s="11"/>
      <c r="X23" s="11"/>
      <c r="Y23" s="11"/>
      <c r="Z23" s="11"/>
    </row>
    <row r="24" spans="1:26" ht="15.75" customHeight="1" x14ac:dyDescent="0.45">
      <c r="A24" s="11"/>
      <c r="B24" s="11"/>
      <c r="C24" s="11"/>
      <c r="D24" s="103"/>
      <c r="E24" s="11"/>
      <c r="F24" s="11"/>
      <c r="G24" s="11"/>
      <c r="H24" s="11"/>
      <c r="I24" s="11"/>
      <c r="J24" s="11"/>
      <c r="K24" s="11"/>
      <c r="L24" s="11"/>
      <c r="M24" s="11"/>
      <c r="N24" s="11"/>
      <c r="O24" s="11"/>
      <c r="P24" s="11"/>
      <c r="Q24" s="11"/>
      <c r="R24" s="11"/>
      <c r="S24" s="11"/>
      <c r="T24" s="11"/>
      <c r="U24" s="11"/>
      <c r="V24" s="11"/>
      <c r="W24" s="11"/>
      <c r="X24" s="11"/>
      <c r="Y24" s="11"/>
      <c r="Z24" s="11"/>
    </row>
    <row r="25" spans="1:26" ht="15.75" customHeight="1" x14ac:dyDescent="0.45">
      <c r="A25" s="11"/>
      <c r="B25" s="11"/>
      <c r="C25" s="11"/>
      <c r="D25" s="103"/>
      <c r="E25" s="11"/>
      <c r="F25" s="11"/>
      <c r="G25" s="11"/>
      <c r="H25" s="11"/>
      <c r="I25" s="11"/>
      <c r="J25" s="11"/>
      <c r="K25" s="11"/>
      <c r="L25" s="11"/>
      <c r="M25" s="11"/>
      <c r="N25" s="11"/>
      <c r="O25" s="11"/>
      <c r="P25" s="11"/>
      <c r="Q25" s="11"/>
      <c r="R25" s="11"/>
      <c r="S25" s="11"/>
      <c r="T25" s="11"/>
      <c r="U25" s="11"/>
      <c r="V25" s="11"/>
      <c r="W25" s="11"/>
      <c r="X25" s="11"/>
      <c r="Y25" s="11"/>
      <c r="Z25" s="11"/>
    </row>
    <row r="26" spans="1:26" ht="15.75" customHeight="1" x14ac:dyDescent="0.45">
      <c r="A26" s="11"/>
      <c r="B26" s="11"/>
      <c r="C26" s="11"/>
      <c r="D26" s="103"/>
      <c r="E26" s="11"/>
      <c r="F26" s="11"/>
      <c r="G26" s="11"/>
      <c r="H26" s="11"/>
      <c r="I26" s="11"/>
      <c r="J26" s="11"/>
      <c r="K26" s="11"/>
      <c r="L26" s="11"/>
      <c r="M26" s="11"/>
      <c r="N26" s="11"/>
      <c r="O26" s="11"/>
      <c r="P26" s="11"/>
      <c r="Q26" s="11"/>
      <c r="R26" s="11"/>
      <c r="S26" s="11"/>
      <c r="T26" s="11"/>
      <c r="U26" s="11"/>
      <c r="V26" s="11"/>
      <c r="W26" s="11"/>
      <c r="X26" s="11"/>
      <c r="Y26" s="11"/>
      <c r="Z26" s="11"/>
    </row>
    <row r="27" spans="1:26" ht="15.75" customHeight="1" x14ac:dyDescent="0.45">
      <c r="A27" s="11"/>
      <c r="B27" s="11"/>
      <c r="C27" s="11"/>
      <c r="D27" s="103"/>
      <c r="E27" s="11"/>
      <c r="F27" s="11"/>
      <c r="G27" s="11"/>
      <c r="H27" s="11"/>
      <c r="I27" s="11"/>
      <c r="J27" s="11"/>
      <c r="K27" s="11"/>
      <c r="L27" s="11"/>
      <c r="M27" s="11"/>
      <c r="N27" s="11"/>
      <c r="O27" s="11"/>
      <c r="P27" s="11"/>
      <c r="Q27" s="11"/>
      <c r="R27" s="11"/>
      <c r="S27" s="11"/>
      <c r="T27" s="11"/>
      <c r="U27" s="11"/>
      <c r="V27" s="11"/>
      <c r="W27" s="11"/>
      <c r="X27" s="11"/>
      <c r="Y27" s="11"/>
      <c r="Z27" s="11"/>
    </row>
    <row r="28" spans="1:26" ht="15.75" customHeight="1" x14ac:dyDescent="0.45">
      <c r="A28" s="11"/>
      <c r="B28" s="11"/>
      <c r="C28" s="11"/>
      <c r="D28" s="103"/>
      <c r="E28" s="11"/>
      <c r="F28" s="11"/>
      <c r="G28" s="11"/>
      <c r="H28" s="11"/>
      <c r="I28" s="11"/>
      <c r="J28" s="11"/>
      <c r="K28" s="11"/>
      <c r="L28" s="11"/>
      <c r="M28" s="11"/>
      <c r="N28" s="11"/>
      <c r="O28" s="11"/>
      <c r="P28" s="11"/>
      <c r="Q28" s="11"/>
      <c r="R28" s="11"/>
      <c r="S28" s="11"/>
      <c r="T28" s="11"/>
      <c r="U28" s="11"/>
      <c r="V28" s="11"/>
      <c r="W28" s="11"/>
      <c r="X28" s="11"/>
      <c r="Y28" s="11"/>
      <c r="Z28" s="11"/>
    </row>
    <row r="29" spans="1:26" ht="15.75" customHeight="1" x14ac:dyDescent="0.45">
      <c r="A29" s="11"/>
      <c r="B29" s="11"/>
      <c r="C29" s="11"/>
      <c r="D29" s="103"/>
      <c r="E29" s="11"/>
      <c r="F29" s="11"/>
      <c r="G29" s="11"/>
      <c r="H29" s="11"/>
      <c r="I29" s="11"/>
      <c r="J29" s="11"/>
      <c r="K29" s="11"/>
      <c r="L29" s="11"/>
      <c r="M29" s="11"/>
      <c r="N29" s="11"/>
      <c r="O29" s="11"/>
      <c r="P29" s="11"/>
      <c r="Q29" s="11"/>
      <c r="R29" s="11"/>
      <c r="S29" s="11"/>
      <c r="T29" s="11"/>
      <c r="U29" s="11"/>
      <c r="V29" s="11"/>
      <c r="W29" s="11"/>
      <c r="X29" s="11"/>
      <c r="Y29" s="11"/>
      <c r="Z29" s="11"/>
    </row>
    <row r="30" spans="1:26" ht="15.75" customHeight="1" x14ac:dyDescent="0.45">
      <c r="A30" s="11"/>
      <c r="B30" s="11"/>
      <c r="C30" s="11"/>
      <c r="D30" s="103"/>
      <c r="E30" s="11"/>
      <c r="F30" s="11"/>
      <c r="G30" s="11"/>
      <c r="H30" s="11"/>
      <c r="I30" s="11"/>
      <c r="J30" s="11"/>
      <c r="K30" s="11"/>
      <c r="L30" s="11"/>
      <c r="M30" s="11"/>
      <c r="N30" s="11"/>
      <c r="O30" s="11"/>
      <c r="P30" s="11"/>
      <c r="Q30" s="11"/>
      <c r="R30" s="11"/>
      <c r="S30" s="11"/>
      <c r="T30" s="11"/>
      <c r="U30" s="11"/>
      <c r="V30" s="11"/>
      <c r="W30" s="11"/>
      <c r="X30" s="11"/>
      <c r="Y30" s="11"/>
      <c r="Z30" s="11"/>
    </row>
    <row r="31" spans="1:26" ht="15.75" customHeight="1" x14ac:dyDescent="0.45">
      <c r="A31" s="11"/>
      <c r="B31" s="11"/>
      <c r="C31" s="11"/>
      <c r="D31" s="103"/>
      <c r="E31" s="11"/>
      <c r="F31" s="11"/>
      <c r="G31" s="11"/>
      <c r="H31" s="11"/>
      <c r="I31" s="11"/>
      <c r="J31" s="11"/>
      <c r="K31" s="11"/>
      <c r="L31" s="11"/>
      <c r="M31" s="11"/>
      <c r="N31" s="11"/>
      <c r="O31" s="11"/>
      <c r="P31" s="11"/>
      <c r="Q31" s="11"/>
      <c r="R31" s="11"/>
      <c r="S31" s="11"/>
      <c r="T31" s="11"/>
      <c r="U31" s="11"/>
      <c r="V31" s="11"/>
      <c r="W31" s="11"/>
      <c r="X31" s="11"/>
      <c r="Y31" s="11"/>
      <c r="Z31" s="11"/>
    </row>
    <row r="32" spans="1:26" ht="15.75" customHeight="1" x14ac:dyDescent="0.45">
      <c r="A32" s="11"/>
      <c r="B32" s="11"/>
      <c r="C32" s="11"/>
      <c r="D32" s="103"/>
      <c r="E32" s="11"/>
      <c r="F32" s="11"/>
      <c r="G32" s="11"/>
      <c r="H32" s="11"/>
      <c r="I32" s="11"/>
      <c r="J32" s="11"/>
      <c r="K32" s="11"/>
      <c r="L32" s="11"/>
      <c r="M32" s="11"/>
      <c r="N32" s="11"/>
      <c r="O32" s="11"/>
      <c r="P32" s="11"/>
      <c r="Q32" s="11"/>
      <c r="R32" s="11"/>
      <c r="S32" s="11"/>
      <c r="T32" s="11"/>
      <c r="U32" s="11"/>
      <c r="V32" s="11"/>
      <c r="W32" s="11"/>
      <c r="X32" s="11"/>
      <c r="Y32" s="11"/>
      <c r="Z32" s="11"/>
    </row>
    <row r="33" spans="1:26" ht="15.75" customHeight="1" x14ac:dyDescent="0.45">
      <c r="A33" s="11"/>
      <c r="B33" s="11"/>
      <c r="C33" s="11"/>
      <c r="D33" s="103"/>
      <c r="E33" s="11"/>
      <c r="F33" s="11"/>
      <c r="G33" s="11"/>
      <c r="H33" s="11"/>
      <c r="I33" s="11"/>
      <c r="J33" s="11"/>
      <c r="K33" s="11"/>
      <c r="L33" s="11"/>
      <c r="M33" s="11"/>
      <c r="N33" s="11"/>
      <c r="O33" s="11"/>
      <c r="P33" s="11"/>
      <c r="Q33" s="11"/>
      <c r="R33" s="11"/>
      <c r="S33" s="11"/>
      <c r="T33" s="11"/>
      <c r="U33" s="11"/>
      <c r="V33" s="11"/>
      <c r="W33" s="11"/>
      <c r="X33" s="11"/>
      <c r="Y33" s="11"/>
      <c r="Z33" s="11"/>
    </row>
    <row r="34" spans="1:26" ht="15.75" customHeight="1" x14ac:dyDescent="0.45">
      <c r="A34" s="11"/>
      <c r="B34" s="11"/>
      <c r="C34" s="11"/>
      <c r="D34" s="103"/>
      <c r="E34" s="11"/>
      <c r="F34" s="11"/>
      <c r="G34" s="11"/>
      <c r="H34" s="11"/>
      <c r="I34" s="11"/>
      <c r="J34" s="11"/>
      <c r="K34" s="11"/>
      <c r="L34" s="11"/>
      <c r="M34" s="11"/>
      <c r="N34" s="11"/>
      <c r="O34" s="11"/>
      <c r="P34" s="11"/>
      <c r="Q34" s="11"/>
      <c r="R34" s="11"/>
      <c r="S34" s="11"/>
      <c r="T34" s="11"/>
      <c r="U34" s="11"/>
      <c r="V34" s="11"/>
      <c r="W34" s="11"/>
      <c r="X34" s="11"/>
      <c r="Y34" s="11"/>
      <c r="Z34" s="11"/>
    </row>
    <row r="35" spans="1:26" ht="15.75" customHeight="1" x14ac:dyDescent="0.45">
      <c r="A35" s="11"/>
      <c r="B35" s="11"/>
      <c r="C35" s="11"/>
      <c r="D35" s="103"/>
      <c r="E35" s="11"/>
      <c r="F35" s="11"/>
      <c r="G35" s="11"/>
      <c r="H35" s="11"/>
      <c r="I35" s="11"/>
      <c r="J35" s="11"/>
      <c r="K35" s="11"/>
      <c r="L35" s="11"/>
      <c r="M35" s="11"/>
      <c r="N35" s="11"/>
      <c r="O35" s="11"/>
      <c r="P35" s="11"/>
      <c r="Q35" s="11"/>
      <c r="R35" s="11"/>
      <c r="S35" s="11"/>
      <c r="T35" s="11"/>
      <c r="U35" s="11"/>
      <c r="V35" s="11"/>
      <c r="W35" s="11"/>
      <c r="X35" s="11"/>
      <c r="Y35" s="11"/>
      <c r="Z35" s="11"/>
    </row>
    <row r="36" spans="1:26" ht="15.75" customHeight="1" x14ac:dyDescent="0.45">
      <c r="A36" s="11"/>
      <c r="B36" s="11"/>
      <c r="C36" s="11"/>
      <c r="D36" s="103"/>
      <c r="E36" s="11"/>
      <c r="F36" s="11"/>
      <c r="G36" s="11"/>
      <c r="H36" s="11"/>
      <c r="I36" s="11"/>
      <c r="J36" s="11"/>
      <c r="K36" s="11"/>
      <c r="L36" s="11"/>
      <c r="M36" s="11"/>
      <c r="N36" s="11"/>
      <c r="O36" s="11"/>
      <c r="P36" s="11"/>
      <c r="Q36" s="11"/>
      <c r="R36" s="11"/>
      <c r="S36" s="11"/>
      <c r="T36" s="11"/>
      <c r="U36" s="11"/>
      <c r="V36" s="11"/>
      <c r="W36" s="11"/>
      <c r="X36" s="11"/>
      <c r="Y36" s="11"/>
      <c r="Z36" s="11"/>
    </row>
    <row r="37" spans="1:26" ht="15.75" customHeight="1" x14ac:dyDescent="0.45">
      <c r="A37" s="11"/>
      <c r="B37" s="11"/>
      <c r="C37" s="11"/>
      <c r="D37" s="103"/>
      <c r="E37" s="11"/>
      <c r="F37" s="11"/>
      <c r="G37" s="11"/>
      <c r="H37" s="11"/>
      <c r="I37" s="11"/>
      <c r="J37" s="11"/>
      <c r="K37" s="11"/>
      <c r="L37" s="11"/>
      <c r="M37" s="11"/>
      <c r="N37" s="11"/>
      <c r="O37" s="11"/>
      <c r="P37" s="11"/>
      <c r="Q37" s="11"/>
      <c r="R37" s="11"/>
      <c r="S37" s="11"/>
      <c r="T37" s="11"/>
      <c r="U37" s="11"/>
      <c r="V37" s="11"/>
      <c r="W37" s="11"/>
      <c r="X37" s="11"/>
      <c r="Y37" s="11"/>
      <c r="Z37" s="11"/>
    </row>
    <row r="38" spans="1:26" ht="15.75" customHeight="1" x14ac:dyDescent="0.45">
      <c r="A38" s="11"/>
      <c r="B38" s="11"/>
      <c r="C38" s="11"/>
      <c r="D38" s="103"/>
      <c r="E38" s="11"/>
      <c r="F38" s="11"/>
      <c r="G38" s="11"/>
      <c r="H38" s="11"/>
      <c r="I38" s="11"/>
      <c r="J38" s="11"/>
      <c r="K38" s="11"/>
      <c r="L38" s="11"/>
      <c r="M38" s="11"/>
      <c r="N38" s="11"/>
      <c r="O38" s="11"/>
      <c r="P38" s="11"/>
      <c r="Q38" s="11"/>
      <c r="R38" s="11"/>
      <c r="S38" s="11"/>
      <c r="T38" s="11"/>
      <c r="U38" s="11"/>
      <c r="V38" s="11"/>
      <c r="W38" s="11"/>
      <c r="X38" s="11"/>
      <c r="Y38" s="11"/>
      <c r="Z38" s="11"/>
    </row>
    <row r="39" spans="1:26" ht="15.75" customHeight="1" x14ac:dyDescent="0.45">
      <c r="A39" s="11"/>
      <c r="B39" s="11"/>
      <c r="C39" s="11"/>
      <c r="D39" s="103"/>
      <c r="E39" s="11"/>
      <c r="F39" s="11"/>
      <c r="G39" s="11"/>
      <c r="H39" s="11"/>
      <c r="I39" s="11"/>
      <c r="J39" s="11"/>
      <c r="K39" s="11"/>
      <c r="L39" s="11"/>
      <c r="M39" s="11"/>
      <c r="N39" s="11"/>
      <c r="O39" s="11"/>
      <c r="P39" s="11"/>
      <c r="Q39" s="11"/>
      <c r="R39" s="11"/>
      <c r="S39" s="11"/>
      <c r="T39" s="11"/>
      <c r="U39" s="11"/>
      <c r="V39" s="11"/>
      <c r="W39" s="11"/>
      <c r="X39" s="11"/>
      <c r="Y39" s="11"/>
      <c r="Z39" s="11"/>
    </row>
    <row r="40" spans="1:26" ht="15.75" customHeight="1" x14ac:dyDescent="0.45">
      <c r="A40" s="11"/>
      <c r="B40" s="11"/>
      <c r="C40" s="11"/>
      <c r="D40" s="103"/>
      <c r="E40" s="11"/>
      <c r="F40" s="11"/>
      <c r="G40" s="11"/>
      <c r="H40" s="11"/>
      <c r="I40" s="11"/>
      <c r="J40" s="11"/>
      <c r="K40" s="11"/>
      <c r="L40" s="11"/>
      <c r="M40" s="11"/>
      <c r="N40" s="11"/>
      <c r="O40" s="11"/>
      <c r="P40" s="11"/>
      <c r="Q40" s="11"/>
      <c r="R40" s="11"/>
      <c r="S40" s="11"/>
      <c r="T40" s="11"/>
      <c r="U40" s="11"/>
      <c r="V40" s="11"/>
      <c r="W40" s="11"/>
      <c r="X40" s="11"/>
      <c r="Y40" s="11"/>
      <c r="Z40" s="11"/>
    </row>
    <row r="41" spans="1:26" ht="15.75" customHeight="1" x14ac:dyDescent="0.45">
      <c r="A41" s="11"/>
      <c r="B41" s="11"/>
      <c r="C41" s="11"/>
      <c r="D41" s="103"/>
      <c r="E41" s="11"/>
      <c r="F41" s="11"/>
      <c r="G41" s="11"/>
      <c r="H41" s="11"/>
      <c r="I41" s="11"/>
      <c r="J41" s="11"/>
      <c r="K41" s="11"/>
      <c r="L41" s="11"/>
      <c r="M41" s="11"/>
      <c r="N41" s="11"/>
      <c r="O41" s="11"/>
      <c r="P41" s="11"/>
      <c r="Q41" s="11"/>
      <c r="R41" s="11"/>
      <c r="S41" s="11"/>
      <c r="T41" s="11"/>
      <c r="U41" s="11"/>
      <c r="V41" s="11"/>
      <c r="W41" s="11"/>
      <c r="X41" s="11"/>
      <c r="Y41" s="11"/>
      <c r="Z41" s="11"/>
    </row>
    <row r="42" spans="1:26" ht="15.75" customHeight="1" x14ac:dyDescent="0.45">
      <c r="A42" s="11"/>
      <c r="B42" s="11"/>
      <c r="C42" s="11"/>
      <c r="D42" s="103"/>
      <c r="E42" s="11"/>
      <c r="F42" s="11"/>
      <c r="G42" s="11"/>
      <c r="H42" s="11"/>
      <c r="I42" s="11"/>
      <c r="J42" s="11"/>
      <c r="K42" s="11"/>
      <c r="L42" s="11"/>
      <c r="M42" s="11"/>
      <c r="N42" s="11"/>
      <c r="O42" s="11"/>
      <c r="P42" s="11"/>
      <c r="Q42" s="11"/>
      <c r="R42" s="11"/>
      <c r="S42" s="11"/>
      <c r="T42" s="11"/>
      <c r="U42" s="11"/>
      <c r="V42" s="11"/>
      <c r="W42" s="11"/>
      <c r="X42" s="11"/>
      <c r="Y42" s="11"/>
      <c r="Z42" s="11"/>
    </row>
    <row r="43" spans="1:26" ht="15.75" customHeight="1" x14ac:dyDescent="0.45">
      <c r="A43" s="11"/>
      <c r="B43" s="11"/>
      <c r="C43" s="11"/>
      <c r="D43" s="103"/>
      <c r="E43" s="11"/>
      <c r="F43" s="11"/>
      <c r="G43" s="11"/>
      <c r="H43" s="11"/>
      <c r="I43" s="11"/>
      <c r="J43" s="11"/>
      <c r="K43" s="11"/>
      <c r="L43" s="11"/>
      <c r="M43" s="11"/>
      <c r="N43" s="11"/>
      <c r="O43" s="11"/>
      <c r="P43" s="11"/>
      <c r="Q43" s="11"/>
      <c r="R43" s="11"/>
      <c r="S43" s="11"/>
      <c r="T43" s="11"/>
      <c r="U43" s="11"/>
      <c r="V43" s="11"/>
      <c r="W43" s="11"/>
      <c r="X43" s="11"/>
      <c r="Y43" s="11"/>
      <c r="Z43" s="11"/>
    </row>
    <row r="44" spans="1:26" ht="15.75" customHeight="1" x14ac:dyDescent="0.45">
      <c r="A44" s="11"/>
      <c r="B44" s="11"/>
      <c r="C44" s="11"/>
      <c r="D44" s="103"/>
      <c r="E44" s="11"/>
      <c r="F44" s="11"/>
      <c r="G44" s="11"/>
      <c r="H44" s="11"/>
      <c r="I44" s="11"/>
      <c r="J44" s="11"/>
      <c r="K44" s="11"/>
      <c r="L44" s="11"/>
      <c r="M44" s="11"/>
      <c r="N44" s="11"/>
      <c r="O44" s="11"/>
      <c r="P44" s="11"/>
      <c r="Q44" s="11"/>
      <c r="R44" s="11"/>
      <c r="S44" s="11"/>
      <c r="T44" s="11"/>
      <c r="U44" s="11"/>
      <c r="V44" s="11"/>
      <c r="W44" s="11"/>
      <c r="X44" s="11"/>
      <c r="Y44" s="11"/>
      <c r="Z44" s="11"/>
    </row>
    <row r="45" spans="1:26" ht="15.75" customHeight="1" x14ac:dyDescent="0.45">
      <c r="A45" s="11"/>
      <c r="B45" s="11"/>
      <c r="C45" s="11"/>
      <c r="D45" s="103"/>
      <c r="E45" s="11"/>
      <c r="F45" s="11"/>
      <c r="G45" s="11"/>
      <c r="H45" s="11"/>
      <c r="I45" s="11"/>
      <c r="J45" s="11"/>
      <c r="K45" s="11"/>
      <c r="L45" s="11"/>
      <c r="M45" s="11"/>
      <c r="N45" s="11"/>
      <c r="O45" s="11"/>
      <c r="P45" s="11"/>
      <c r="Q45" s="11"/>
      <c r="R45" s="11"/>
      <c r="S45" s="11"/>
      <c r="T45" s="11"/>
      <c r="U45" s="11"/>
      <c r="V45" s="11"/>
      <c r="W45" s="11"/>
      <c r="X45" s="11"/>
      <c r="Y45" s="11"/>
      <c r="Z45" s="11"/>
    </row>
    <row r="46" spans="1:26" ht="15.75" customHeight="1" x14ac:dyDescent="0.45">
      <c r="A46" s="11"/>
      <c r="B46" s="11"/>
      <c r="C46" s="11"/>
      <c r="D46" s="103"/>
      <c r="E46" s="11"/>
      <c r="F46" s="11"/>
      <c r="G46" s="11"/>
      <c r="H46" s="11"/>
      <c r="I46" s="11"/>
      <c r="J46" s="11"/>
      <c r="K46" s="11"/>
      <c r="L46" s="11"/>
      <c r="M46" s="11"/>
      <c r="N46" s="11"/>
      <c r="O46" s="11"/>
      <c r="P46" s="11"/>
      <c r="Q46" s="11"/>
      <c r="R46" s="11"/>
      <c r="S46" s="11"/>
      <c r="T46" s="11"/>
      <c r="U46" s="11"/>
      <c r="V46" s="11"/>
      <c r="W46" s="11"/>
      <c r="X46" s="11"/>
      <c r="Y46" s="11"/>
      <c r="Z46" s="11"/>
    </row>
    <row r="47" spans="1:26" ht="15.75" customHeight="1" x14ac:dyDescent="0.45">
      <c r="A47" s="11"/>
      <c r="B47" s="11"/>
      <c r="C47" s="11"/>
      <c r="D47" s="103"/>
      <c r="E47" s="11"/>
      <c r="F47" s="11"/>
      <c r="G47" s="11"/>
      <c r="H47" s="11"/>
      <c r="I47" s="11"/>
      <c r="J47" s="11"/>
      <c r="K47" s="11"/>
      <c r="L47" s="11"/>
      <c r="M47" s="11"/>
      <c r="N47" s="11"/>
      <c r="O47" s="11"/>
      <c r="P47" s="11"/>
      <c r="Q47" s="11"/>
      <c r="R47" s="11"/>
      <c r="S47" s="11"/>
      <c r="T47" s="11"/>
      <c r="U47" s="11"/>
      <c r="V47" s="11"/>
      <c r="W47" s="11"/>
      <c r="X47" s="11"/>
      <c r="Y47" s="11"/>
      <c r="Z47" s="11"/>
    </row>
    <row r="48" spans="1:26" ht="15.75" customHeight="1" x14ac:dyDescent="0.45">
      <c r="A48" s="11"/>
      <c r="B48" s="11"/>
      <c r="C48" s="11"/>
      <c r="D48" s="103"/>
      <c r="E48" s="11"/>
      <c r="F48" s="11"/>
      <c r="G48" s="11"/>
      <c r="H48" s="11"/>
      <c r="I48" s="11"/>
      <c r="J48" s="11"/>
      <c r="K48" s="11"/>
      <c r="L48" s="11"/>
      <c r="M48" s="11"/>
      <c r="N48" s="11"/>
      <c r="O48" s="11"/>
      <c r="P48" s="11"/>
      <c r="Q48" s="11"/>
      <c r="R48" s="11"/>
      <c r="S48" s="11"/>
      <c r="T48" s="11"/>
      <c r="U48" s="11"/>
      <c r="V48" s="11"/>
      <c r="W48" s="11"/>
      <c r="X48" s="11"/>
      <c r="Y48" s="11"/>
      <c r="Z48" s="11"/>
    </row>
    <row r="49" spans="1:26" ht="15.75" customHeight="1" x14ac:dyDescent="0.45">
      <c r="A49" s="11"/>
      <c r="B49" s="11"/>
      <c r="C49" s="11"/>
      <c r="D49" s="103"/>
      <c r="E49" s="11"/>
      <c r="F49" s="11"/>
      <c r="G49" s="11"/>
      <c r="H49" s="11"/>
      <c r="I49" s="11"/>
      <c r="J49" s="11"/>
      <c r="K49" s="11"/>
      <c r="L49" s="11"/>
      <c r="M49" s="11"/>
      <c r="N49" s="11"/>
      <c r="O49" s="11"/>
      <c r="P49" s="11"/>
      <c r="Q49" s="11"/>
      <c r="R49" s="11"/>
      <c r="S49" s="11"/>
      <c r="T49" s="11"/>
      <c r="U49" s="11"/>
      <c r="V49" s="11"/>
      <c r="W49" s="11"/>
      <c r="X49" s="11"/>
      <c r="Y49" s="11"/>
      <c r="Z49" s="11"/>
    </row>
    <row r="50" spans="1:26" ht="15.75" customHeight="1" x14ac:dyDescent="0.45">
      <c r="A50" s="11"/>
      <c r="B50" s="11"/>
      <c r="C50" s="11"/>
      <c r="D50" s="103"/>
      <c r="E50" s="11"/>
      <c r="F50" s="11"/>
      <c r="G50" s="11"/>
      <c r="H50" s="11"/>
      <c r="I50" s="11"/>
      <c r="J50" s="11"/>
      <c r="K50" s="11"/>
      <c r="L50" s="11"/>
      <c r="M50" s="11"/>
      <c r="N50" s="11"/>
      <c r="O50" s="11"/>
      <c r="P50" s="11"/>
      <c r="Q50" s="11"/>
      <c r="R50" s="11"/>
      <c r="S50" s="11"/>
      <c r="T50" s="11"/>
      <c r="U50" s="11"/>
      <c r="V50" s="11"/>
      <c r="W50" s="11"/>
      <c r="X50" s="11"/>
      <c r="Y50" s="11"/>
      <c r="Z50" s="11"/>
    </row>
    <row r="51" spans="1:26" ht="15.75" customHeight="1" x14ac:dyDescent="0.45">
      <c r="A51" s="11"/>
      <c r="B51" s="11"/>
      <c r="C51" s="11"/>
      <c r="D51" s="103"/>
      <c r="E51" s="11"/>
      <c r="F51" s="11"/>
      <c r="G51" s="11"/>
      <c r="H51" s="11"/>
      <c r="I51" s="11"/>
      <c r="J51" s="11"/>
      <c r="K51" s="11"/>
      <c r="L51" s="11"/>
      <c r="M51" s="11"/>
      <c r="N51" s="11"/>
      <c r="O51" s="11"/>
      <c r="P51" s="11"/>
      <c r="Q51" s="11"/>
      <c r="R51" s="11"/>
      <c r="S51" s="11"/>
      <c r="T51" s="11"/>
      <c r="U51" s="11"/>
      <c r="V51" s="11"/>
      <c r="W51" s="11"/>
      <c r="X51" s="11"/>
      <c r="Y51" s="11"/>
      <c r="Z51" s="11"/>
    </row>
    <row r="52" spans="1:26" ht="15.75" customHeight="1" x14ac:dyDescent="0.45">
      <c r="A52" s="11"/>
      <c r="B52" s="11"/>
      <c r="C52" s="11"/>
      <c r="D52" s="103"/>
      <c r="E52" s="11"/>
      <c r="F52" s="11"/>
      <c r="G52" s="11"/>
      <c r="H52" s="11"/>
      <c r="I52" s="11"/>
      <c r="J52" s="11"/>
      <c r="K52" s="11"/>
      <c r="L52" s="11"/>
      <c r="M52" s="11"/>
      <c r="N52" s="11"/>
      <c r="O52" s="11"/>
      <c r="P52" s="11"/>
      <c r="Q52" s="11"/>
      <c r="R52" s="11"/>
      <c r="S52" s="11"/>
      <c r="T52" s="11"/>
      <c r="U52" s="11"/>
      <c r="V52" s="11"/>
      <c r="W52" s="11"/>
      <c r="X52" s="11"/>
      <c r="Y52" s="11"/>
      <c r="Z52" s="11"/>
    </row>
    <row r="53" spans="1:26" ht="15.75" customHeight="1" x14ac:dyDescent="0.45">
      <c r="A53" s="11"/>
      <c r="B53" s="11"/>
      <c r="C53" s="11"/>
      <c r="D53" s="103"/>
      <c r="E53" s="11"/>
      <c r="F53" s="11"/>
      <c r="G53" s="11"/>
      <c r="H53" s="11"/>
      <c r="I53" s="11"/>
      <c r="J53" s="11"/>
      <c r="K53" s="11"/>
      <c r="L53" s="11"/>
      <c r="M53" s="11"/>
      <c r="N53" s="11"/>
      <c r="O53" s="11"/>
      <c r="P53" s="11"/>
      <c r="Q53" s="11"/>
      <c r="R53" s="11"/>
      <c r="S53" s="11"/>
      <c r="T53" s="11"/>
      <c r="U53" s="11"/>
      <c r="V53" s="11"/>
      <c r="W53" s="11"/>
      <c r="X53" s="11"/>
      <c r="Y53" s="11"/>
      <c r="Z53" s="11"/>
    </row>
    <row r="54" spans="1:26" ht="15.75" customHeight="1" x14ac:dyDescent="0.45">
      <c r="A54" s="11"/>
      <c r="B54" s="11"/>
      <c r="C54" s="11"/>
      <c r="D54" s="103"/>
      <c r="E54" s="11"/>
      <c r="F54" s="11"/>
      <c r="G54" s="11"/>
      <c r="H54" s="11"/>
      <c r="I54" s="11"/>
      <c r="J54" s="11"/>
      <c r="K54" s="11"/>
      <c r="L54" s="11"/>
      <c r="M54" s="11"/>
      <c r="N54" s="11"/>
      <c r="O54" s="11"/>
      <c r="P54" s="11"/>
      <c r="Q54" s="11"/>
      <c r="R54" s="11"/>
      <c r="S54" s="11"/>
      <c r="T54" s="11"/>
      <c r="U54" s="11"/>
      <c r="V54" s="11"/>
      <c r="W54" s="11"/>
      <c r="X54" s="11"/>
      <c r="Y54" s="11"/>
      <c r="Z54" s="11"/>
    </row>
    <row r="55" spans="1:26" ht="15.75" customHeight="1" x14ac:dyDescent="0.45">
      <c r="A55" s="11"/>
      <c r="B55" s="11"/>
      <c r="C55" s="11"/>
      <c r="D55" s="103"/>
      <c r="E55" s="11"/>
      <c r="F55" s="11"/>
      <c r="G55" s="11"/>
      <c r="H55" s="11"/>
      <c r="I55" s="11"/>
      <c r="J55" s="11"/>
      <c r="K55" s="11"/>
      <c r="L55" s="11"/>
      <c r="M55" s="11"/>
      <c r="N55" s="11"/>
      <c r="O55" s="11"/>
      <c r="P55" s="11"/>
      <c r="Q55" s="11"/>
      <c r="R55" s="11"/>
      <c r="S55" s="11"/>
      <c r="T55" s="11"/>
      <c r="U55" s="11"/>
      <c r="V55" s="11"/>
      <c r="W55" s="11"/>
      <c r="X55" s="11"/>
      <c r="Y55" s="11"/>
      <c r="Z55" s="11"/>
    </row>
    <row r="56" spans="1:26" ht="15.75" customHeight="1" x14ac:dyDescent="0.45">
      <c r="A56" s="11"/>
      <c r="B56" s="11"/>
      <c r="C56" s="11"/>
      <c r="D56" s="103"/>
      <c r="E56" s="11"/>
      <c r="F56" s="11"/>
      <c r="G56" s="11"/>
      <c r="H56" s="11"/>
      <c r="I56" s="11"/>
      <c r="J56" s="11"/>
      <c r="K56" s="11"/>
      <c r="L56" s="11"/>
      <c r="M56" s="11"/>
      <c r="N56" s="11"/>
      <c r="O56" s="11"/>
      <c r="P56" s="11"/>
      <c r="Q56" s="11"/>
      <c r="R56" s="11"/>
      <c r="S56" s="11"/>
      <c r="T56" s="11"/>
      <c r="U56" s="11"/>
      <c r="V56" s="11"/>
      <c r="W56" s="11"/>
      <c r="X56" s="11"/>
      <c r="Y56" s="11"/>
      <c r="Z56" s="11"/>
    </row>
    <row r="57" spans="1:26" ht="15.75" customHeight="1" x14ac:dyDescent="0.45">
      <c r="A57" s="11"/>
      <c r="B57" s="11"/>
      <c r="C57" s="11"/>
      <c r="D57" s="103"/>
      <c r="E57" s="11"/>
      <c r="F57" s="11"/>
      <c r="G57" s="11"/>
      <c r="H57" s="11"/>
      <c r="I57" s="11"/>
      <c r="J57" s="11"/>
      <c r="K57" s="11"/>
      <c r="L57" s="11"/>
      <c r="M57" s="11"/>
      <c r="N57" s="11"/>
      <c r="O57" s="11"/>
      <c r="P57" s="11"/>
      <c r="Q57" s="11"/>
      <c r="R57" s="11"/>
      <c r="S57" s="11"/>
      <c r="T57" s="11"/>
      <c r="U57" s="11"/>
      <c r="V57" s="11"/>
      <c r="W57" s="11"/>
      <c r="X57" s="11"/>
      <c r="Y57" s="11"/>
      <c r="Z57" s="11"/>
    </row>
    <row r="58" spans="1:26" ht="15.75" customHeight="1" x14ac:dyDescent="0.45">
      <c r="A58" s="11"/>
      <c r="B58" s="11"/>
      <c r="C58" s="11"/>
      <c r="D58" s="103"/>
      <c r="E58" s="11"/>
      <c r="F58" s="11"/>
      <c r="G58" s="11"/>
      <c r="H58" s="11"/>
      <c r="I58" s="11"/>
      <c r="J58" s="11"/>
      <c r="K58" s="11"/>
      <c r="L58" s="11"/>
      <c r="M58" s="11"/>
      <c r="N58" s="11"/>
      <c r="O58" s="11"/>
      <c r="P58" s="11"/>
      <c r="Q58" s="11"/>
      <c r="R58" s="11"/>
      <c r="S58" s="11"/>
      <c r="T58" s="11"/>
      <c r="U58" s="11"/>
      <c r="V58" s="11"/>
      <c r="W58" s="11"/>
      <c r="X58" s="11"/>
      <c r="Y58" s="11"/>
      <c r="Z58" s="11"/>
    </row>
    <row r="59" spans="1:26" ht="15.75" customHeight="1" x14ac:dyDescent="0.45">
      <c r="A59" s="11"/>
      <c r="B59" s="11"/>
      <c r="C59" s="11"/>
      <c r="D59" s="103"/>
      <c r="E59" s="11"/>
      <c r="F59" s="11"/>
      <c r="G59" s="11"/>
      <c r="H59" s="11"/>
      <c r="I59" s="11"/>
      <c r="J59" s="11"/>
      <c r="K59" s="11"/>
      <c r="L59" s="11"/>
      <c r="M59" s="11"/>
      <c r="N59" s="11"/>
      <c r="O59" s="11"/>
      <c r="P59" s="11"/>
      <c r="Q59" s="11"/>
      <c r="R59" s="11"/>
      <c r="S59" s="11"/>
      <c r="T59" s="11"/>
      <c r="U59" s="11"/>
      <c r="V59" s="11"/>
      <c r="W59" s="11"/>
      <c r="X59" s="11"/>
      <c r="Y59" s="11"/>
      <c r="Z59" s="11"/>
    </row>
    <row r="60" spans="1:26" ht="15.75" customHeight="1" x14ac:dyDescent="0.45">
      <c r="A60" s="11"/>
      <c r="B60" s="11"/>
      <c r="C60" s="11"/>
      <c r="D60" s="103"/>
      <c r="E60" s="11"/>
      <c r="F60" s="11"/>
      <c r="G60" s="11"/>
      <c r="H60" s="11"/>
      <c r="I60" s="11"/>
      <c r="J60" s="11"/>
      <c r="K60" s="11"/>
      <c r="L60" s="11"/>
      <c r="M60" s="11"/>
      <c r="N60" s="11"/>
      <c r="O60" s="11"/>
      <c r="P60" s="11"/>
      <c r="Q60" s="11"/>
      <c r="R60" s="11"/>
      <c r="S60" s="11"/>
      <c r="T60" s="11"/>
      <c r="U60" s="11"/>
      <c r="V60" s="11"/>
      <c r="W60" s="11"/>
      <c r="X60" s="11"/>
      <c r="Y60" s="11"/>
      <c r="Z60" s="11"/>
    </row>
    <row r="61" spans="1:26" ht="15.75" customHeight="1" x14ac:dyDescent="0.45">
      <c r="A61" s="11"/>
      <c r="B61" s="11"/>
      <c r="C61" s="11"/>
      <c r="D61" s="103"/>
      <c r="E61" s="11"/>
      <c r="F61" s="11"/>
      <c r="G61" s="11"/>
      <c r="H61" s="11"/>
      <c r="I61" s="11"/>
      <c r="J61" s="11"/>
      <c r="K61" s="11"/>
      <c r="L61" s="11"/>
      <c r="M61" s="11"/>
      <c r="N61" s="11"/>
      <c r="O61" s="11"/>
      <c r="P61" s="11"/>
      <c r="Q61" s="11"/>
      <c r="R61" s="11"/>
      <c r="S61" s="11"/>
      <c r="T61" s="11"/>
      <c r="U61" s="11"/>
      <c r="V61" s="11"/>
      <c r="W61" s="11"/>
      <c r="X61" s="11"/>
      <c r="Y61" s="11"/>
      <c r="Z61" s="11"/>
    </row>
    <row r="62" spans="1:26" ht="15.75" customHeight="1" x14ac:dyDescent="0.45">
      <c r="A62" s="11"/>
      <c r="B62" s="11"/>
      <c r="C62" s="11"/>
      <c r="D62" s="103"/>
      <c r="E62" s="11"/>
      <c r="F62" s="11"/>
      <c r="G62" s="11"/>
      <c r="H62" s="11"/>
      <c r="I62" s="11"/>
      <c r="J62" s="11"/>
      <c r="K62" s="11"/>
      <c r="L62" s="11"/>
      <c r="M62" s="11"/>
      <c r="N62" s="11"/>
      <c r="O62" s="11"/>
      <c r="P62" s="11"/>
      <c r="Q62" s="11"/>
      <c r="R62" s="11"/>
      <c r="S62" s="11"/>
      <c r="T62" s="11"/>
      <c r="U62" s="11"/>
      <c r="V62" s="11"/>
      <c r="W62" s="11"/>
      <c r="X62" s="11"/>
      <c r="Y62" s="11"/>
      <c r="Z62" s="11"/>
    </row>
    <row r="63" spans="1:26" ht="15.75" customHeight="1" x14ac:dyDescent="0.45">
      <c r="A63" s="11"/>
      <c r="B63" s="11"/>
      <c r="C63" s="11"/>
      <c r="D63" s="103"/>
      <c r="E63" s="11"/>
      <c r="F63" s="11"/>
      <c r="G63" s="11"/>
      <c r="H63" s="11"/>
      <c r="I63" s="11"/>
      <c r="J63" s="11"/>
      <c r="K63" s="11"/>
      <c r="L63" s="11"/>
      <c r="M63" s="11"/>
      <c r="N63" s="11"/>
      <c r="O63" s="11"/>
      <c r="P63" s="11"/>
      <c r="Q63" s="11"/>
      <c r="R63" s="11"/>
      <c r="S63" s="11"/>
      <c r="T63" s="11"/>
      <c r="U63" s="11"/>
      <c r="V63" s="11"/>
      <c r="W63" s="11"/>
      <c r="X63" s="11"/>
      <c r="Y63" s="11"/>
      <c r="Z63" s="11"/>
    </row>
    <row r="64" spans="1:26" ht="15.75" customHeight="1" x14ac:dyDescent="0.45">
      <c r="A64" s="11"/>
      <c r="B64" s="11"/>
      <c r="C64" s="11"/>
      <c r="D64" s="103"/>
      <c r="E64" s="11"/>
      <c r="F64" s="11"/>
      <c r="G64" s="11"/>
      <c r="H64" s="11"/>
      <c r="I64" s="11"/>
      <c r="J64" s="11"/>
      <c r="K64" s="11"/>
      <c r="L64" s="11"/>
      <c r="M64" s="11"/>
      <c r="N64" s="11"/>
      <c r="O64" s="11"/>
      <c r="P64" s="11"/>
      <c r="Q64" s="11"/>
      <c r="R64" s="11"/>
      <c r="S64" s="11"/>
      <c r="T64" s="11"/>
      <c r="U64" s="11"/>
      <c r="V64" s="11"/>
      <c r="W64" s="11"/>
      <c r="X64" s="11"/>
      <c r="Y64" s="11"/>
      <c r="Z64" s="11"/>
    </row>
    <row r="65" spans="1:26" ht="15.75" customHeight="1" x14ac:dyDescent="0.45">
      <c r="A65" s="11"/>
      <c r="B65" s="11"/>
      <c r="C65" s="11"/>
      <c r="D65" s="103"/>
      <c r="E65" s="11"/>
      <c r="F65" s="11"/>
      <c r="G65" s="11"/>
      <c r="H65" s="11"/>
      <c r="I65" s="11"/>
      <c r="J65" s="11"/>
      <c r="K65" s="11"/>
      <c r="L65" s="11"/>
      <c r="M65" s="11"/>
      <c r="N65" s="11"/>
      <c r="O65" s="11"/>
      <c r="P65" s="11"/>
      <c r="Q65" s="11"/>
      <c r="R65" s="11"/>
      <c r="S65" s="11"/>
      <c r="T65" s="11"/>
      <c r="U65" s="11"/>
      <c r="V65" s="11"/>
      <c r="W65" s="11"/>
      <c r="X65" s="11"/>
      <c r="Y65" s="11"/>
      <c r="Z65" s="11"/>
    </row>
    <row r="66" spans="1:26" ht="15.75" customHeight="1" x14ac:dyDescent="0.45">
      <c r="A66" s="11"/>
      <c r="B66" s="11"/>
      <c r="C66" s="11"/>
      <c r="D66" s="103"/>
      <c r="E66" s="11"/>
      <c r="F66" s="11"/>
      <c r="G66" s="11"/>
      <c r="H66" s="11"/>
      <c r="I66" s="11"/>
      <c r="J66" s="11"/>
      <c r="K66" s="11"/>
      <c r="L66" s="11"/>
      <c r="M66" s="11"/>
      <c r="N66" s="11"/>
      <c r="O66" s="11"/>
      <c r="P66" s="11"/>
      <c r="Q66" s="11"/>
      <c r="R66" s="11"/>
      <c r="S66" s="11"/>
      <c r="T66" s="11"/>
      <c r="U66" s="11"/>
      <c r="V66" s="11"/>
      <c r="W66" s="11"/>
      <c r="X66" s="11"/>
      <c r="Y66" s="11"/>
      <c r="Z66" s="11"/>
    </row>
    <row r="67" spans="1:26" ht="15.75" customHeight="1" x14ac:dyDescent="0.45">
      <c r="A67" s="11"/>
      <c r="B67" s="11"/>
      <c r="C67" s="11"/>
      <c r="D67" s="103"/>
      <c r="E67" s="11"/>
      <c r="F67" s="11"/>
      <c r="G67" s="11"/>
      <c r="H67" s="11"/>
      <c r="I67" s="11"/>
      <c r="J67" s="11"/>
      <c r="K67" s="11"/>
      <c r="L67" s="11"/>
      <c r="M67" s="11"/>
      <c r="N67" s="11"/>
      <c r="O67" s="11"/>
      <c r="P67" s="11"/>
      <c r="Q67" s="11"/>
      <c r="R67" s="11"/>
      <c r="S67" s="11"/>
      <c r="T67" s="11"/>
      <c r="U67" s="11"/>
      <c r="V67" s="11"/>
      <c r="W67" s="11"/>
      <c r="X67" s="11"/>
      <c r="Y67" s="11"/>
      <c r="Z67" s="11"/>
    </row>
    <row r="68" spans="1:26" ht="15.75" customHeight="1" x14ac:dyDescent="0.45">
      <c r="A68" s="11"/>
      <c r="B68" s="11"/>
      <c r="C68" s="11"/>
      <c r="D68" s="103"/>
      <c r="E68" s="11"/>
      <c r="F68" s="11"/>
      <c r="G68" s="11"/>
      <c r="H68" s="11"/>
      <c r="I68" s="11"/>
      <c r="J68" s="11"/>
      <c r="K68" s="11"/>
      <c r="L68" s="11"/>
      <c r="M68" s="11"/>
      <c r="N68" s="11"/>
      <c r="O68" s="11"/>
      <c r="P68" s="11"/>
      <c r="Q68" s="11"/>
      <c r="R68" s="11"/>
      <c r="S68" s="11"/>
      <c r="T68" s="11"/>
      <c r="U68" s="11"/>
      <c r="V68" s="11"/>
      <c r="W68" s="11"/>
      <c r="X68" s="11"/>
      <c r="Y68" s="11"/>
      <c r="Z68" s="11"/>
    </row>
    <row r="69" spans="1:26" ht="15.75" customHeight="1" x14ac:dyDescent="0.45">
      <c r="A69" s="11"/>
      <c r="B69" s="11"/>
      <c r="C69" s="11"/>
      <c r="D69" s="103"/>
      <c r="E69" s="11"/>
      <c r="F69" s="11"/>
      <c r="G69" s="11"/>
      <c r="H69" s="11"/>
      <c r="I69" s="11"/>
      <c r="J69" s="11"/>
      <c r="K69" s="11"/>
      <c r="L69" s="11"/>
      <c r="M69" s="11"/>
      <c r="N69" s="11"/>
      <c r="O69" s="11"/>
      <c r="P69" s="11"/>
      <c r="Q69" s="11"/>
      <c r="R69" s="11"/>
      <c r="S69" s="11"/>
      <c r="T69" s="11"/>
      <c r="U69" s="11"/>
      <c r="V69" s="11"/>
      <c r="W69" s="11"/>
      <c r="X69" s="11"/>
      <c r="Y69" s="11"/>
      <c r="Z69" s="11"/>
    </row>
    <row r="70" spans="1:26" ht="15.75" customHeight="1" x14ac:dyDescent="0.45">
      <c r="A70" s="11"/>
      <c r="B70" s="11"/>
      <c r="C70" s="11"/>
      <c r="D70" s="103"/>
      <c r="E70" s="11"/>
      <c r="F70" s="11"/>
      <c r="G70" s="11"/>
      <c r="H70" s="11"/>
      <c r="I70" s="11"/>
      <c r="J70" s="11"/>
      <c r="K70" s="11"/>
      <c r="L70" s="11"/>
      <c r="M70" s="11"/>
      <c r="N70" s="11"/>
      <c r="O70" s="11"/>
      <c r="P70" s="11"/>
      <c r="Q70" s="11"/>
      <c r="R70" s="11"/>
      <c r="S70" s="11"/>
      <c r="T70" s="11"/>
      <c r="U70" s="11"/>
      <c r="V70" s="11"/>
      <c r="W70" s="11"/>
      <c r="X70" s="11"/>
      <c r="Y70" s="11"/>
      <c r="Z70" s="11"/>
    </row>
    <row r="71" spans="1:26" ht="15.75" customHeight="1" x14ac:dyDescent="0.45">
      <c r="A71" s="11"/>
      <c r="B71" s="11"/>
      <c r="C71" s="11"/>
      <c r="D71" s="103"/>
      <c r="E71" s="11"/>
      <c r="F71" s="11"/>
      <c r="G71" s="11"/>
      <c r="H71" s="11"/>
      <c r="I71" s="11"/>
      <c r="J71" s="11"/>
      <c r="K71" s="11"/>
      <c r="L71" s="11"/>
      <c r="M71" s="11"/>
      <c r="N71" s="11"/>
      <c r="O71" s="11"/>
      <c r="P71" s="11"/>
      <c r="Q71" s="11"/>
      <c r="R71" s="11"/>
      <c r="S71" s="11"/>
      <c r="T71" s="11"/>
      <c r="U71" s="11"/>
      <c r="V71" s="11"/>
      <c r="W71" s="11"/>
      <c r="X71" s="11"/>
      <c r="Y71" s="11"/>
      <c r="Z71" s="11"/>
    </row>
    <row r="72" spans="1:26" ht="15.75" customHeight="1" x14ac:dyDescent="0.45">
      <c r="A72" s="11"/>
      <c r="B72" s="11"/>
      <c r="C72" s="11"/>
      <c r="D72" s="103"/>
      <c r="E72" s="11"/>
      <c r="F72" s="11"/>
      <c r="G72" s="11"/>
      <c r="H72" s="11"/>
      <c r="I72" s="11"/>
      <c r="J72" s="11"/>
      <c r="K72" s="11"/>
      <c r="L72" s="11"/>
      <c r="M72" s="11"/>
      <c r="N72" s="11"/>
      <c r="O72" s="11"/>
      <c r="P72" s="11"/>
      <c r="Q72" s="11"/>
      <c r="R72" s="11"/>
      <c r="S72" s="11"/>
      <c r="T72" s="11"/>
      <c r="U72" s="11"/>
      <c r="V72" s="11"/>
      <c r="W72" s="11"/>
      <c r="X72" s="11"/>
      <c r="Y72" s="11"/>
      <c r="Z72" s="11"/>
    </row>
    <row r="73" spans="1:26" ht="15.75" customHeight="1" x14ac:dyDescent="0.45">
      <c r="A73" s="11"/>
      <c r="B73" s="11"/>
      <c r="C73" s="11"/>
      <c r="D73" s="103"/>
      <c r="E73" s="11"/>
      <c r="F73" s="11"/>
      <c r="G73" s="11"/>
      <c r="H73" s="11"/>
      <c r="I73" s="11"/>
      <c r="J73" s="11"/>
      <c r="K73" s="11"/>
      <c r="L73" s="11"/>
      <c r="M73" s="11"/>
      <c r="N73" s="11"/>
      <c r="O73" s="11"/>
      <c r="P73" s="11"/>
      <c r="Q73" s="11"/>
      <c r="R73" s="11"/>
      <c r="S73" s="11"/>
      <c r="T73" s="11"/>
      <c r="U73" s="11"/>
      <c r="V73" s="11"/>
      <c r="W73" s="11"/>
      <c r="X73" s="11"/>
      <c r="Y73" s="11"/>
      <c r="Z73" s="11"/>
    </row>
    <row r="74" spans="1:26" ht="15.75" customHeight="1" x14ac:dyDescent="0.45">
      <c r="A74" s="11"/>
      <c r="B74" s="11"/>
      <c r="C74" s="11"/>
      <c r="D74" s="103"/>
      <c r="E74" s="11"/>
      <c r="F74" s="11"/>
      <c r="G74" s="11"/>
      <c r="H74" s="11"/>
      <c r="I74" s="11"/>
      <c r="J74" s="11"/>
      <c r="K74" s="11"/>
      <c r="L74" s="11"/>
      <c r="M74" s="11"/>
      <c r="N74" s="11"/>
      <c r="O74" s="11"/>
      <c r="P74" s="11"/>
      <c r="Q74" s="11"/>
      <c r="R74" s="11"/>
      <c r="S74" s="11"/>
      <c r="T74" s="11"/>
      <c r="U74" s="11"/>
      <c r="V74" s="11"/>
      <c r="W74" s="11"/>
      <c r="X74" s="11"/>
      <c r="Y74" s="11"/>
      <c r="Z74" s="11"/>
    </row>
    <row r="75" spans="1:26" ht="15.75" customHeight="1" x14ac:dyDescent="0.45">
      <c r="A75" s="11"/>
      <c r="B75" s="11"/>
      <c r="C75" s="11"/>
      <c r="D75" s="103"/>
      <c r="E75" s="11"/>
      <c r="F75" s="11"/>
      <c r="G75" s="11"/>
      <c r="H75" s="11"/>
      <c r="I75" s="11"/>
      <c r="J75" s="11"/>
      <c r="K75" s="11"/>
      <c r="L75" s="11"/>
      <c r="M75" s="11"/>
      <c r="N75" s="11"/>
      <c r="O75" s="11"/>
      <c r="P75" s="11"/>
      <c r="Q75" s="11"/>
      <c r="R75" s="11"/>
      <c r="S75" s="11"/>
      <c r="T75" s="11"/>
      <c r="U75" s="11"/>
      <c r="V75" s="11"/>
      <c r="W75" s="11"/>
      <c r="X75" s="11"/>
      <c r="Y75" s="11"/>
      <c r="Z75" s="11"/>
    </row>
    <row r="76" spans="1:26" ht="15.75" customHeight="1" x14ac:dyDescent="0.45">
      <c r="A76" s="11"/>
      <c r="B76" s="11"/>
      <c r="C76" s="11"/>
      <c r="D76" s="103"/>
      <c r="E76" s="11"/>
      <c r="F76" s="11"/>
      <c r="G76" s="11"/>
      <c r="H76" s="11"/>
      <c r="I76" s="11"/>
      <c r="J76" s="11"/>
      <c r="K76" s="11"/>
      <c r="L76" s="11"/>
      <c r="M76" s="11"/>
      <c r="N76" s="11"/>
      <c r="O76" s="11"/>
      <c r="P76" s="11"/>
      <c r="Q76" s="11"/>
      <c r="R76" s="11"/>
      <c r="S76" s="11"/>
      <c r="T76" s="11"/>
      <c r="U76" s="11"/>
      <c r="V76" s="11"/>
      <c r="W76" s="11"/>
      <c r="X76" s="11"/>
      <c r="Y76" s="11"/>
      <c r="Z76" s="11"/>
    </row>
    <row r="77" spans="1:26" ht="15.75" customHeight="1" x14ac:dyDescent="0.45">
      <c r="A77" s="11"/>
      <c r="B77" s="11"/>
      <c r="C77" s="11"/>
      <c r="D77" s="103"/>
      <c r="E77" s="11"/>
      <c r="F77" s="11"/>
      <c r="G77" s="11"/>
      <c r="H77" s="11"/>
      <c r="I77" s="11"/>
      <c r="J77" s="11"/>
      <c r="K77" s="11"/>
      <c r="L77" s="11"/>
      <c r="M77" s="11"/>
      <c r="N77" s="11"/>
      <c r="O77" s="11"/>
      <c r="P77" s="11"/>
      <c r="Q77" s="11"/>
      <c r="R77" s="11"/>
      <c r="S77" s="11"/>
      <c r="T77" s="11"/>
      <c r="U77" s="11"/>
      <c r="V77" s="11"/>
      <c r="W77" s="11"/>
      <c r="X77" s="11"/>
      <c r="Y77" s="11"/>
      <c r="Z77" s="11"/>
    </row>
    <row r="78" spans="1:26" ht="15.75" customHeight="1" x14ac:dyDescent="0.45">
      <c r="A78" s="11"/>
      <c r="B78" s="11"/>
      <c r="C78" s="11"/>
      <c r="D78" s="103"/>
      <c r="E78" s="11"/>
      <c r="F78" s="11"/>
      <c r="G78" s="11"/>
      <c r="H78" s="11"/>
      <c r="I78" s="11"/>
      <c r="J78" s="11"/>
      <c r="K78" s="11"/>
      <c r="L78" s="11"/>
      <c r="M78" s="11"/>
      <c r="N78" s="11"/>
      <c r="O78" s="11"/>
      <c r="P78" s="11"/>
      <c r="Q78" s="11"/>
      <c r="R78" s="11"/>
      <c r="S78" s="11"/>
      <c r="T78" s="11"/>
      <c r="U78" s="11"/>
      <c r="V78" s="11"/>
      <c r="W78" s="11"/>
      <c r="X78" s="11"/>
      <c r="Y78" s="11"/>
      <c r="Z78" s="11"/>
    </row>
    <row r="79" spans="1:26" ht="15.75" customHeight="1" x14ac:dyDescent="0.45">
      <c r="A79" s="11"/>
      <c r="B79" s="11"/>
      <c r="C79" s="11"/>
      <c r="D79" s="103"/>
      <c r="E79" s="11"/>
      <c r="F79" s="11"/>
      <c r="G79" s="11"/>
      <c r="H79" s="11"/>
      <c r="I79" s="11"/>
      <c r="J79" s="11"/>
      <c r="K79" s="11"/>
      <c r="L79" s="11"/>
      <c r="M79" s="11"/>
      <c r="N79" s="11"/>
      <c r="O79" s="11"/>
      <c r="P79" s="11"/>
      <c r="Q79" s="11"/>
      <c r="R79" s="11"/>
      <c r="S79" s="11"/>
      <c r="T79" s="11"/>
      <c r="U79" s="11"/>
      <c r="V79" s="11"/>
      <c r="W79" s="11"/>
      <c r="X79" s="11"/>
      <c r="Y79" s="11"/>
      <c r="Z79" s="11"/>
    </row>
    <row r="80" spans="1:26" ht="15.75" customHeight="1" x14ac:dyDescent="0.45">
      <c r="A80" s="11"/>
      <c r="B80" s="11"/>
      <c r="C80" s="11"/>
      <c r="D80" s="103"/>
      <c r="E80" s="11"/>
      <c r="F80" s="11"/>
      <c r="G80" s="11"/>
      <c r="H80" s="11"/>
      <c r="I80" s="11"/>
      <c r="J80" s="11"/>
      <c r="K80" s="11"/>
      <c r="L80" s="11"/>
      <c r="M80" s="11"/>
      <c r="N80" s="11"/>
      <c r="O80" s="11"/>
      <c r="P80" s="11"/>
      <c r="Q80" s="11"/>
      <c r="R80" s="11"/>
      <c r="S80" s="11"/>
      <c r="T80" s="11"/>
      <c r="U80" s="11"/>
      <c r="V80" s="11"/>
      <c r="W80" s="11"/>
      <c r="X80" s="11"/>
      <c r="Y80" s="11"/>
      <c r="Z80" s="11"/>
    </row>
    <row r="81" spans="1:26" ht="15.75" customHeight="1" x14ac:dyDescent="0.45">
      <c r="A81" s="11"/>
      <c r="B81" s="11"/>
      <c r="C81" s="11"/>
      <c r="D81" s="103"/>
      <c r="E81" s="11"/>
      <c r="F81" s="11"/>
      <c r="G81" s="11"/>
      <c r="H81" s="11"/>
      <c r="I81" s="11"/>
      <c r="J81" s="11"/>
      <c r="K81" s="11"/>
      <c r="L81" s="11"/>
      <c r="M81" s="11"/>
      <c r="N81" s="11"/>
      <c r="O81" s="11"/>
      <c r="P81" s="11"/>
      <c r="Q81" s="11"/>
      <c r="R81" s="11"/>
      <c r="S81" s="11"/>
      <c r="T81" s="11"/>
      <c r="U81" s="11"/>
      <c r="V81" s="11"/>
      <c r="W81" s="11"/>
      <c r="X81" s="11"/>
      <c r="Y81" s="11"/>
      <c r="Z81" s="11"/>
    </row>
    <row r="82" spans="1:26" ht="15.75" customHeight="1" x14ac:dyDescent="0.45">
      <c r="A82" s="11"/>
      <c r="B82" s="11"/>
      <c r="C82" s="11"/>
      <c r="D82" s="103"/>
      <c r="E82" s="11"/>
      <c r="F82" s="11"/>
      <c r="G82" s="11"/>
      <c r="H82" s="11"/>
      <c r="I82" s="11"/>
      <c r="J82" s="11"/>
      <c r="K82" s="11"/>
      <c r="L82" s="11"/>
      <c r="M82" s="11"/>
      <c r="N82" s="11"/>
      <c r="O82" s="11"/>
      <c r="P82" s="11"/>
      <c r="Q82" s="11"/>
      <c r="R82" s="11"/>
      <c r="S82" s="11"/>
      <c r="T82" s="11"/>
      <c r="U82" s="11"/>
      <c r="V82" s="11"/>
      <c r="W82" s="11"/>
      <c r="X82" s="11"/>
      <c r="Y82" s="11"/>
      <c r="Z82" s="11"/>
    </row>
    <row r="83" spans="1:26" ht="15.75" customHeight="1" x14ac:dyDescent="0.45">
      <c r="A83" s="11"/>
      <c r="B83" s="11"/>
      <c r="C83" s="11"/>
      <c r="D83" s="103"/>
      <c r="E83" s="11"/>
      <c r="F83" s="11"/>
      <c r="G83" s="11"/>
      <c r="H83" s="11"/>
      <c r="I83" s="11"/>
      <c r="J83" s="11"/>
      <c r="K83" s="11"/>
      <c r="L83" s="11"/>
      <c r="M83" s="11"/>
      <c r="N83" s="11"/>
      <c r="O83" s="11"/>
      <c r="P83" s="11"/>
      <c r="Q83" s="11"/>
      <c r="R83" s="11"/>
      <c r="S83" s="11"/>
      <c r="T83" s="11"/>
      <c r="U83" s="11"/>
      <c r="V83" s="11"/>
      <c r="W83" s="11"/>
      <c r="X83" s="11"/>
      <c r="Y83" s="11"/>
      <c r="Z83" s="11"/>
    </row>
    <row r="84" spans="1:26" ht="15.75" customHeight="1" x14ac:dyDescent="0.45">
      <c r="A84" s="11"/>
      <c r="B84" s="11"/>
      <c r="C84" s="11"/>
      <c r="D84" s="103"/>
      <c r="E84" s="11"/>
      <c r="F84" s="11"/>
      <c r="G84" s="11"/>
      <c r="H84" s="11"/>
      <c r="I84" s="11"/>
      <c r="J84" s="11"/>
      <c r="K84" s="11"/>
      <c r="L84" s="11"/>
      <c r="M84" s="11"/>
      <c r="N84" s="11"/>
      <c r="O84" s="11"/>
      <c r="P84" s="11"/>
      <c r="Q84" s="11"/>
      <c r="R84" s="11"/>
      <c r="S84" s="11"/>
      <c r="T84" s="11"/>
      <c r="U84" s="11"/>
      <c r="V84" s="11"/>
      <c r="W84" s="11"/>
      <c r="X84" s="11"/>
      <c r="Y84" s="11"/>
      <c r="Z84" s="11"/>
    </row>
    <row r="85" spans="1:26" ht="15.75" customHeight="1" x14ac:dyDescent="0.45">
      <c r="A85" s="11"/>
      <c r="B85" s="11"/>
      <c r="C85" s="11"/>
      <c r="D85" s="103"/>
      <c r="E85" s="11"/>
      <c r="F85" s="11"/>
      <c r="G85" s="11"/>
      <c r="H85" s="11"/>
      <c r="I85" s="11"/>
      <c r="J85" s="11"/>
      <c r="K85" s="11"/>
      <c r="L85" s="11"/>
      <c r="M85" s="11"/>
      <c r="N85" s="11"/>
      <c r="O85" s="11"/>
      <c r="P85" s="11"/>
      <c r="Q85" s="11"/>
      <c r="R85" s="11"/>
      <c r="S85" s="11"/>
      <c r="T85" s="11"/>
      <c r="U85" s="11"/>
      <c r="V85" s="11"/>
      <c r="W85" s="11"/>
      <c r="X85" s="11"/>
      <c r="Y85" s="11"/>
      <c r="Z85" s="11"/>
    </row>
    <row r="86" spans="1:26" ht="15.75" customHeight="1" x14ac:dyDescent="0.45">
      <c r="A86" s="11"/>
      <c r="B86" s="11"/>
      <c r="C86" s="11"/>
      <c r="D86" s="103"/>
      <c r="E86" s="11"/>
      <c r="F86" s="11"/>
      <c r="G86" s="11"/>
      <c r="H86" s="11"/>
      <c r="I86" s="11"/>
      <c r="J86" s="11"/>
      <c r="K86" s="11"/>
      <c r="L86" s="11"/>
      <c r="M86" s="11"/>
      <c r="N86" s="11"/>
      <c r="O86" s="11"/>
      <c r="P86" s="11"/>
      <c r="Q86" s="11"/>
      <c r="R86" s="11"/>
      <c r="S86" s="11"/>
      <c r="T86" s="11"/>
      <c r="U86" s="11"/>
      <c r="V86" s="11"/>
      <c r="W86" s="11"/>
      <c r="X86" s="11"/>
      <c r="Y86" s="11"/>
      <c r="Z86" s="11"/>
    </row>
    <row r="87" spans="1:26" ht="15.75" customHeight="1" x14ac:dyDescent="0.45">
      <c r="A87" s="11"/>
      <c r="B87" s="11"/>
      <c r="C87" s="11"/>
      <c r="D87" s="103"/>
      <c r="E87" s="11"/>
      <c r="F87" s="11"/>
      <c r="G87" s="11"/>
      <c r="H87" s="11"/>
      <c r="I87" s="11"/>
      <c r="J87" s="11"/>
      <c r="K87" s="11"/>
      <c r="L87" s="11"/>
      <c r="M87" s="11"/>
      <c r="N87" s="11"/>
      <c r="O87" s="11"/>
      <c r="P87" s="11"/>
      <c r="Q87" s="11"/>
      <c r="R87" s="11"/>
      <c r="S87" s="11"/>
      <c r="T87" s="11"/>
      <c r="U87" s="11"/>
      <c r="V87" s="11"/>
      <c r="W87" s="11"/>
      <c r="X87" s="11"/>
      <c r="Y87" s="11"/>
      <c r="Z87" s="11"/>
    </row>
    <row r="88" spans="1:26" ht="15.75" customHeight="1" x14ac:dyDescent="0.45">
      <c r="A88" s="11"/>
      <c r="B88" s="11"/>
      <c r="C88" s="11"/>
      <c r="D88" s="103"/>
      <c r="E88" s="11"/>
      <c r="F88" s="11"/>
      <c r="G88" s="11"/>
      <c r="H88" s="11"/>
      <c r="I88" s="11"/>
      <c r="J88" s="11"/>
      <c r="K88" s="11"/>
      <c r="L88" s="11"/>
      <c r="M88" s="11"/>
      <c r="N88" s="11"/>
      <c r="O88" s="11"/>
      <c r="P88" s="11"/>
      <c r="Q88" s="11"/>
      <c r="R88" s="11"/>
      <c r="S88" s="11"/>
      <c r="T88" s="11"/>
      <c r="U88" s="11"/>
      <c r="V88" s="11"/>
      <c r="W88" s="11"/>
      <c r="X88" s="11"/>
      <c r="Y88" s="11"/>
      <c r="Z88" s="11"/>
    </row>
    <row r="89" spans="1:26" ht="15.75" customHeight="1" x14ac:dyDescent="0.45">
      <c r="A89" s="11"/>
      <c r="B89" s="11"/>
      <c r="C89" s="11"/>
      <c r="D89" s="103"/>
      <c r="E89" s="11"/>
      <c r="F89" s="11"/>
      <c r="G89" s="11"/>
      <c r="H89" s="11"/>
      <c r="I89" s="11"/>
      <c r="J89" s="11"/>
      <c r="K89" s="11"/>
      <c r="L89" s="11"/>
      <c r="M89" s="11"/>
      <c r="N89" s="11"/>
      <c r="O89" s="11"/>
      <c r="P89" s="11"/>
      <c r="Q89" s="11"/>
      <c r="R89" s="11"/>
      <c r="S89" s="11"/>
      <c r="T89" s="11"/>
      <c r="U89" s="11"/>
      <c r="V89" s="11"/>
      <c r="W89" s="11"/>
      <c r="X89" s="11"/>
      <c r="Y89" s="11"/>
      <c r="Z89" s="11"/>
    </row>
    <row r="90" spans="1:26" ht="15.75" customHeight="1" x14ac:dyDescent="0.45">
      <c r="A90" s="11"/>
      <c r="B90" s="11"/>
      <c r="C90" s="11"/>
      <c r="D90" s="103"/>
      <c r="E90" s="11"/>
      <c r="F90" s="11"/>
      <c r="G90" s="11"/>
      <c r="H90" s="11"/>
      <c r="I90" s="11"/>
      <c r="J90" s="11"/>
      <c r="K90" s="11"/>
      <c r="L90" s="11"/>
      <c r="M90" s="11"/>
      <c r="N90" s="11"/>
      <c r="O90" s="11"/>
      <c r="P90" s="11"/>
      <c r="Q90" s="11"/>
      <c r="R90" s="11"/>
      <c r="S90" s="11"/>
      <c r="T90" s="11"/>
      <c r="U90" s="11"/>
      <c r="V90" s="11"/>
      <c r="W90" s="11"/>
      <c r="X90" s="11"/>
      <c r="Y90" s="11"/>
      <c r="Z90" s="11"/>
    </row>
    <row r="91" spans="1:26" ht="15.75" customHeight="1" x14ac:dyDescent="0.45">
      <c r="A91" s="11"/>
      <c r="B91" s="11"/>
      <c r="C91" s="11"/>
      <c r="D91" s="103"/>
      <c r="E91" s="11"/>
      <c r="F91" s="11"/>
      <c r="G91" s="11"/>
      <c r="H91" s="11"/>
      <c r="I91" s="11"/>
      <c r="J91" s="11"/>
      <c r="K91" s="11"/>
      <c r="L91" s="11"/>
      <c r="M91" s="11"/>
      <c r="N91" s="11"/>
      <c r="O91" s="11"/>
      <c r="P91" s="11"/>
      <c r="Q91" s="11"/>
      <c r="R91" s="11"/>
      <c r="S91" s="11"/>
      <c r="T91" s="11"/>
      <c r="U91" s="11"/>
      <c r="V91" s="11"/>
      <c r="W91" s="11"/>
      <c r="X91" s="11"/>
      <c r="Y91" s="11"/>
      <c r="Z91" s="11"/>
    </row>
    <row r="92" spans="1:26" ht="15.75" customHeight="1" x14ac:dyDescent="0.45">
      <c r="A92" s="11"/>
      <c r="B92" s="11"/>
      <c r="C92" s="11"/>
      <c r="D92" s="103"/>
      <c r="E92" s="11"/>
      <c r="F92" s="11"/>
      <c r="G92" s="11"/>
      <c r="H92" s="11"/>
      <c r="I92" s="11"/>
      <c r="J92" s="11"/>
      <c r="K92" s="11"/>
      <c r="L92" s="11"/>
      <c r="M92" s="11"/>
      <c r="N92" s="11"/>
      <c r="O92" s="11"/>
      <c r="P92" s="11"/>
      <c r="Q92" s="11"/>
      <c r="R92" s="11"/>
      <c r="S92" s="11"/>
      <c r="T92" s="11"/>
      <c r="U92" s="11"/>
      <c r="V92" s="11"/>
      <c r="W92" s="11"/>
      <c r="X92" s="11"/>
      <c r="Y92" s="11"/>
      <c r="Z92" s="11"/>
    </row>
    <row r="93" spans="1:26" ht="15.75" customHeight="1" x14ac:dyDescent="0.45">
      <c r="A93" s="11"/>
      <c r="B93" s="11"/>
      <c r="C93" s="11"/>
      <c r="D93" s="103"/>
      <c r="E93" s="11"/>
      <c r="F93" s="11"/>
      <c r="G93" s="11"/>
      <c r="H93" s="11"/>
      <c r="I93" s="11"/>
      <c r="J93" s="11"/>
      <c r="K93" s="11"/>
      <c r="L93" s="11"/>
      <c r="M93" s="11"/>
      <c r="N93" s="11"/>
      <c r="O93" s="11"/>
      <c r="P93" s="11"/>
      <c r="Q93" s="11"/>
      <c r="R93" s="11"/>
      <c r="S93" s="11"/>
      <c r="T93" s="11"/>
      <c r="U93" s="11"/>
      <c r="V93" s="11"/>
      <c r="W93" s="11"/>
      <c r="X93" s="11"/>
      <c r="Y93" s="11"/>
      <c r="Z93" s="11"/>
    </row>
    <row r="94" spans="1:26" ht="15.75" customHeight="1" x14ac:dyDescent="0.45">
      <c r="A94" s="11"/>
      <c r="B94" s="11"/>
      <c r="C94" s="11"/>
      <c r="D94" s="103"/>
      <c r="E94" s="11"/>
      <c r="F94" s="11"/>
      <c r="G94" s="11"/>
      <c r="H94" s="11"/>
      <c r="I94" s="11"/>
      <c r="J94" s="11"/>
      <c r="K94" s="11"/>
      <c r="L94" s="11"/>
      <c r="M94" s="11"/>
      <c r="N94" s="11"/>
      <c r="O94" s="11"/>
      <c r="P94" s="11"/>
      <c r="Q94" s="11"/>
      <c r="R94" s="11"/>
      <c r="S94" s="11"/>
      <c r="T94" s="11"/>
      <c r="U94" s="11"/>
      <c r="V94" s="11"/>
      <c r="W94" s="11"/>
      <c r="X94" s="11"/>
      <c r="Y94" s="11"/>
      <c r="Z94" s="11"/>
    </row>
    <row r="95" spans="1:26" ht="15.75" customHeight="1" x14ac:dyDescent="0.45">
      <c r="A95" s="11"/>
      <c r="B95" s="11"/>
      <c r="C95" s="11"/>
      <c r="D95" s="103"/>
      <c r="E95" s="11"/>
      <c r="F95" s="11"/>
      <c r="G95" s="11"/>
      <c r="H95" s="11"/>
      <c r="I95" s="11"/>
      <c r="J95" s="11"/>
      <c r="K95" s="11"/>
      <c r="L95" s="11"/>
      <c r="M95" s="11"/>
      <c r="N95" s="11"/>
      <c r="O95" s="11"/>
      <c r="P95" s="11"/>
      <c r="Q95" s="11"/>
      <c r="R95" s="11"/>
      <c r="S95" s="11"/>
      <c r="T95" s="11"/>
      <c r="U95" s="11"/>
      <c r="V95" s="11"/>
      <c r="W95" s="11"/>
      <c r="X95" s="11"/>
      <c r="Y95" s="11"/>
      <c r="Z95" s="11"/>
    </row>
    <row r="96" spans="1:26" ht="15.75" customHeight="1" x14ac:dyDescent="0.45">
      <c r="A96" s="11"/>
      <c r="B96" s="11"/>
      <c r="C96" s="11"/>
      <c r="D96" s="103"/>
      <c r="E96" s="11"/>
      <c r="F96" s="11"/>
      <c r="G96" s="11"/>
      <c r="H96" s="11"/>
      <c r="I96" s="11"/>
      <c r="J96" s="11"/>
      <c r="K96" s="11"/>
      <c r="L96" s="11"/>
      <c r="M96" s="11"/>
      <c r="N96" s="11"/>
      <c r="O96" s="11"/>
      <c r="P96" s="11"/>
      <c r="Q96" s="11"/>
      <c r="R96" s="11"/>
      <c r="S96" s="11"/>
      <c r="T96" s="11"/>
      <c r="U96" s="11"/>
      <c r="V96" s="11"/>
      <c r="W96" s="11"/>
      <c r="X96" s="11"/>
      <c r="Y96" s="11"/>
      <c r="Z96" s="11"/>
    </row>
    <row r="97" spans="1:26" ht="15.75" customHeight="1" x14ac:dyDescent="0.45">
      <c r="A97" s="11"/>
      <c r="B97" s="11"/>
      <c r="C97" s="11"/>
      <c r="D97" s="103"/>
      <c r="E97" s="11"/>
      <c r="F97" s="11"/>
      <c r="G97" s="11"/>
      <c r="H97" s="11"/>
      <c r="I97" s="11"/>
      <c r="J97" s="11"/>
      <c r="K97" s="11"/>
      <c r="L97" s="11"/>
      <c r="M97" s="11"/>
      <c r="N97" s="11"/>
      <c r="O97" s="11"/>
      <c r="P97" s="11"/>
      <c r="Q97" s="11"/>
      <c r="R97" s="11"/>
      <c r="S97" s="11"/>
      <c r="T97" s="11"/>
      <c r="U97" s="11"/>
      <c r="V97" s="11"/>
      <c r="W97" s="11"/>
      <c r="X97" s="11"/>
      <c r="Y97" s="11"/>
      <c r="Z97" s="11"/>
    </row>
    <row r="98" spans="1:26" ht="15.75" customHeight="1" x14ac:dyDescent="0.45">
      <c r="A98" s="11"/>
      <c r="B98" s="11"/>
      <c r="C98" s="11"/>
      <c r="D98" s="103"/>
      <c r="E98" s="11"/>
      <c r="F98" s="11"/>
      <c r="G98" s="11"/>
      <c r="H98" s="11"/>
      <c r="I98" s="11"/>
      <c r="J98" s="11"/>
      <c r="K98" s="11"/>
      <c r="L98" s="11"/>
      <c r="M98" s="11"/>
      <c r="N98" s="11"/>
      <c r="O98" s="11"/>
      <c r="P98" s="11"/>
      <c r="Q98" s="11"/>
      <c r="R98" s="11"/>
      <c r="S98" s="11"/>
      <c r="T98" s="11"/>
      <c r="U98" s="11"/>
      <c r="V98" s="11"/>
      <c r="W98" s="11"/>
      <c r="X98" s="11"/>
      <c r="Y98" s="11"/>
      <c r="Z98" s="11"/>
    </row>
    <row r="99" spans="1:26" ht="15.75" customHeight="1" x14ac:dyDescent="0.45">
      <c r="A99" s="11"/>
      <c r="B99" s="11"/>
      <c r="C99" s="11"/>
      <c r="D99" s="103"/>
      <c r="E99" s="11"/>
      <c r="F99" s="11"/>
      <c r="G99" s="11"/>
      <c r="H99" s="11"/>
      <c r="I99" s="11"/>
      <c r="J99" s="11"/>
      <c r="K99" s="11"/>
      <c r="L99" s="11"/>
      <c r="M99" s="11"/>
      <c r="N99" s="11"/>
      <c r="O99" s="11"/>
      <c r="P99" s="11"/>
      <c r="Q99" s="11"/>
      <c r="R99" s="11"/>
      <c r="S99" s="11"/>
      <c r="T99" s="11"/>
      <c r="U99" s="11"/>
      <c r="V99" s="11"/>
      <c r="W99" s="11"/>
      <c r="X99" s="11"/>
      <c r="Y99" s="11"/>
      <c r="Z99" s="11"/>
    </row>
    <row r="100" spans="1:26" ht="15.75" customHeight="1" x14ac:dyDescent="0.45">
      <c r="A100" s="11"/>
      <c r="B100" s="11"/>
      <c r="C100" s="11"/>
      <c r="D100" s="103"/>
      <c r="E100" s="11"/>
      <c r="F100" s="11"/>
      <c r="G100" s="11"/>
      <c r="H100" s="11"/>
      <c r="I100" s="11"/>
      <c r="J100" s="11"/>
      <c r="K100" s="11"/>
      <c r="L100" s="11"/>
      <c r="M100" s="11"/>
      <c r="N100" s="11"/>
      <c r="O100" s="11"/>
      <c r="P100" s="11"/>
      <c r="Q100" s="11"/>
      <c r="R100" s="11"/>
      <c r="S100" s="11"/>
      <c r="T100" s="11"/>
      <c r="U100" s="11"/>
      <c r="V100" s="11"/>
      <c r="W100" s="11"/>
      <c r="X100" s="11"/>
      <c r="Y100" s="11"/>
      <c r="Z100" s="11"/>
    </row>
    <row r="101" spans="1:26" ht="15.75" customHeight="1" x14ac:dyDescent="0.45">
      <c r="A101" s="11"/>
      <c r="B101" s="11"/>
      <c r="C101" s="11"/>
      <c r="D101" s="103"/>
      <c r="E101" s="11"/>
      <c r="F101" s="11"/>
      <c r="G101" s="11"/>
      <c r="H101" s="11"/>
      <c r="I101" s="11"/>
      <c r="J101" s="11"/>
      <c r="K101" s="11"/>
      <c r="L101" s="11"/>
      <c r="M101" s="11"/>
      <c r="N101" s="11"/>
      <c r="O101" s="11"/>
      <c r="P101" s="11"/>
      <c r="Q101" s="11"/>
      <c r="R101" s="11"/>
      <c r="S101" s="11"/>
      <c r="T101" s="11"/>
      <c r="U101" s="11"/>
      <c r="V101" s="11"/>
      <c r="W101" s="11"/>
      <c r="X101" s="11"/>
      <c r="Y101" s="11"/>
      <c r="Z101" s="11"/>
    </row>
    <row r="102" spans="1:26" ht="15.75" customHeight="1" x14ac:dyDescent="0.45">
      <c r="A102" s="11"/>
      <c r="B102" s="11"/>
      <c r="C102" s="11"/>
      <c r="D102" s="103"/>
      <c r="E102" s="11"/>
      <c r="F102" s="11"/>
      <c r="G102" s="11"/>
      <c r="H102" s="11"/>
      <c r="I102" s="11"/>
      <c r="J102" s="11"/>
      <c r="K102" s="11"/>
      <c r="L102" s="11"/>
      <c r="M102" s="11"/>
      <c r="N102" s="11"/>
      <c r="O102" s="11"/>
      <c r="P102" s="11"/>
      <c r="Q102" s="11"/>
      <c r="R102" s="11"/>
      <c r="S102" s="11"/>
      <c r="T102" s="11"/>
      <c r="U102" s="11"/>
      <c r="V102" s="11"/>
      <c r="W102" s="11"/>
      <c r="X102" s="11"/>
      <c r="Y102" s="11"/>
      <c r="Z102" s="11"/>
    </row>
    <row r="103" spans="1:26" ht="15.75" customHeight="1" x14ac:dyDescent="0.45">
      <c r="A103" s="11"/>
      <c r="B103" s="11"/>
      <c r="C103" s="11"/>
      <c r="D103" s="103"/>
      <c r="E103" s="11"/>
      <c r="F103" s="11"/>
      <c r="G103" s="11"/>
      <c r="H103" s="11"/>
      <c r="I103" s="11"/>
      <c r="J103" s="11"/>
      <c r="K103" s="11"/>
      <c r="L103" s="11"/>
      <c r="M103" s="11"/>
      <c r="N103" s="11"/>
      <c r="O103" s="11"/>
      <c r="P103" s="11"/>
      <c r="Q103" s="11"/>
      <c r="R103" s="11"/>
      <c r="S103" s="11"/>
      <c r="T103" s="11"/>
      <c r="U103" s="11"/>
      <c r="V103" s="11"/>
      <c r="W103" s="11"/>
      <c r="X103" s="11"/>
      <c r="Y103" s="11"/>
      <c r="Z103" s="11"/>
    </row>
    <row r="104" spans="1:26" ht="15.75" customHeight="1" x14ac:dyDescent="0.45">
      <c r="A104" s="11"/>
      <c r="B104" s="11"/>
      <c r="C104" s="11"/>
      <c r="D104" s="103"/>
      <c r="E104" s="11"/>
      <c r="F104" s="11"/>
      <c r="G104" s="11"/>
      <c r="H104" s="11"/>
      <c r="I104" s="11"/>
      <c r="J104" s="11"/>
      <c r="K104" s="11"/>
      <c r="L104" s="11"/>
      <c r="M104" s="11"/>
      <c r="N104" s="11"/>
      <c r="O104" s="11"/>
      <c r="P104" s="11"/>
      <c r="Q104" s="11"/>
      <c r="R104" s="11"/>
      <c r="S104" s="11"/>
      <c r="T104" s="11"/>
      <c r="U104" s="11"/>
      <c r="V104" s="11"/>
      <c r="W104" s="11"/>
      <c r="X104" s="11"/>
      <c r="Y104" s="11"/>
      <c r="Z104" s="11"/>
    </row>
    <row r="105" spans="1:26" ht="15.75" customHeight="1" x14ac:dyDescent="0.45">
      <c r="A105" s="11"/>
      <c r="B105" s="11"/>
      <c r="C105" s="11"/>
      <c r="D105" s="103"/>
      <c r="E105" s="11"/>
      <c r="F105" s="11"/>
      <c r="G105" s="11"/>
      <c r="H105" s="11"/>
      <c r="I105" s="11"/>
      <c r="J105" s="11"/>
      <c r="K105" s="11"/>
      <c r="L105" s="11"/>
      <c r="M105" s="11"/>
      <c r="N105" s="11"/>
      <c r="O105" s="11"/>
      <c r="P105" s="11"/>
      <c r="Q105" s="11"/>
      <c r="R105" s="11"/>
      <c r="S105" s="11"/>
      <c r="T105" s="11"/>
      <c r="U105" s="11"/>
      <c r="V105" s="11"/>
      <c r="W105" s="11"/>
      <c r="X105" s="11"/>
      <c r="Y105" s="11"/>
      <c r="Z105" s="11"/>
    </row>
    <row r="106" spans="1:26" ht="15.75" customHeight="1" x14ac:dyDescent="0.45">
      <c r="A106" s="11"/>
      <c r="B106" s="11"/>
      <c r="C106" s="11"/>
      <c r="D106" s="103"/>
      <c r="E106" s="11"/>
      <c r="F106" s="11"/>
      <c r="G106" s="11"/>
      <c r="H106" s="11"/>
      <c r="I106" s="11"/>
      <c r="J106" s="11"/>
      <c r="K106" s="11"/>
      <c r="L106" s="11"/>
      <c r="M106" s="11"/>
      <c r="N106" s="11"/>
      <c r="O106" s="11"/>
      <c r="P106" s="11"/>
      <c r="Q106" s="11"/>
      <c r="R106" s="11"/>
      <c r="S106" s="11"/>
      <c r="T106" s="11"/>
      <c r="U106" s="11"/>
      <c r="V106" s="11"/>
      <c r="W106" s="11"/>
      <c r="X106" s="11"/>
      <c r="Y106" s="11"/>
      <c r="Z106" s="11"/>
    </row>
    <row r="107" spans="1:26" ht="15.75" customHeight="1" x14ac:dyDescent="0.45">
      <c r="A107" s="11"/>
      <c r="B107" s="11"/>
      <c r="C107" s="11"/>
      <c r="D107" s="103"/>
      <c r="E107" s="11"/>
      <c r="F107" s="11"/>
      <c r="G107" s="11"/>
      <c r="H107" s="11"/>
      <c r="I107" s="11"/>
      <c r="J107" s="11"/>
      <c r="K107" s="11"/>
      <c r="L107" s="11"/>
      <c r="M107" s="11"/>
      <c r="N107" s="11"/>
      <c r="O107" s="11"/>
      <c r="P107" s="11"/>
      <c r="Q107" s="11"/>
      <c r="R107" s="11"/>
      <c r="S107" s="11"/>
      <c r="T107" s="11"/>
      <c r="U107" s="11"/>
      <c r="V107" s="11"/>
      <c r="W107" s="11"/>
      <c r="X107" s="11"/>
      <c r="Y107" s="11"/>
      <c r="Z107" s="11"/>
    </row>
    <row r="108" spans="1:26" ht="15.75" customHeight="1" x14ac:dyDescent="0.45">
      <c r="A108" s="11"/>
      <c r="B108" s="11"/>
      <c r="C108" s="11"/>
      <c r="D108" s="103"/>
      <c r="E108" s="11"/>
      <c r="F108" s="11"/>
      <c r="G108" s="11"/>
      <c r="H108" s="11"/>
      <c r="I108" s="11"/>
      <c r="J108" s="11"/>
      <c r="K108" s="11"/>
      <c r="L108" s="11"/>
      <c r="M108" s="11"/>
      <c r="N108" s="11"/>
      <c r="O108" s="11"/>
      <c r="P108" s="11"/>
      <c r="Q108" s="11"/>
      <c r="R108" s="11"/>
      <c r="S108" s="11"/>
      <c r="T108" s="11"/>
      <c r="U108" s="11"/>
      <c r="V108" s="11"/>
      <c r="W108" s="11"/>
      <c r="X108" s="11"/>
      <c r="Y108" s="11"/>
      <c r="Z108" s="11"/>
    </row>
    <row r="109" spans="1:26" ht="15.75" customHeight="1" x14ac:dyDescent="0.45">
      <c r="A109" s="11"/>
      <c r="B109" s="11"/>
      <c r="C109" s="11"/>
      <c r="D109" s="103"/>
      <c r="E109" s="11"/>
      <c r="F109" s="11"/>
      <c r="G109" s="11"/>
      <c r="H109" s="11"/>
      <c r="I109" s="11"/>
      <c r="J109" s="11"/>
      <c r="K109" s="11"/>
      <c r="L109" s="11"/>
      <c r="M109" s="11"/>
      <c r="N109" s="11"/>
      <c r="O109" s="11"/>
      <c r="P109" s="11"/>
      <c r="Q109" s="11"/>
      <c r="R109" s="11"/>
      <c r="S109" s="11"/>
      <c r="T109" s="11"/>
      <c r="U109" s="11"/>
      <c r="V109" s="11"/>
      <c r="W109" s="11"/>
      <c r="X109" s="11"/>
      <c r="Y109" s="11"/>
      <c r="Z109" s="11"/>
    </row>
    <row r="110" spans="1:26" ht="15.75" customHeight="1" x14ac:dyDescent="0.45">
      <c r="A110" s="11"/>
      <c r="B110" s="11"/>
      <c r="C110" s="11"/>
      <c r="D110" s="103"/>
      <c r="E110" s="11"/>
      <c r="F110" s="11"/>
      <c r="G110" s="11"/>
      <c r="H110" s="11"/>
      <c r="I110" s="11"/>
      <c r="J110" s="11"/>
      <c r="K110" s="11"/>
      <c r="L110" s="11"/>
      <c r="M110" s="11"/>
      <c r="N110" s="11"/>
      <c r="O110" s="11"/>
      <c r="P110" s="11"/>
      <c r="Q110" s="11"/>
      <c r="R110" s="11"/>
      <c r="S110" s="11"/>
      <c r="T110" s="11"/>
      <c r="U110" s="11"/>
      <c r="V110" s="11"/>
      <c r="W110" s="11"/>
      <c r="X110" s="11"/>
      <c r="Y110" s="11"/>
      <c r="Z110" s="11"/>
    </row>
    <row r="111" spans="1:26" ht="15.75" customHeight="1" x14ac:dyDescent="0.45">
      <c r="A111" s="11"/>
      <c r="B111" s="11"/>
      <c r="C111" s="11"/>
      <c r="D111" s="103"/>
      <c r="E111" s="11"/>
      <c r="F111" s="11"/>
      <c r="G111" s="11"/>
      <c r="H111" s="11"/>
      <c r="I111" s="11"/>
      <c r="J111" s="11"/>
      <c r="K111" s="11"/>
      <c r="L111" s="11"/>
      <c r="M111" s="11"/>
      <c r="N111" s="11"/>
      <c r="O111" s="11"/>
      <c r="P111" s="11"/>
      <c r="Q111" s="11"/>
      <c r="R111" s="11"/>
      <c r="S111" s="11"/>
      <c r="T111" s="11"/>
      <c r="U111" s="11"/>
      <c r="V111" s="11"/>
      <c r="W111" s="11"/>
      <c r="X111" s="11"/>
      <c r="Y111" s="11"/>
      <c r="Z111" s="11"/>
    </row>
    <row r="112" spans="1:26" ht="15.75" customHeight="1" x14ac:dyDescent="0.45">
      <c r="A112" s="11"/>
      <c r="B112" s="11"/>
      <c r="C112" s="11"/>
      <c r="D112" s="103"/>
      <c r="E112" s="11"/>
      <c r="F112" s="11"/>
      <c r="G112" s="11"/>
      <c r="H112" s="11"/>
      <c r="I112" s="11"/>
      <c r="J112" s="11"/>
      <c r="K112" s="11"/>
      <c r="L112" s="11"/>
      <c r="M112" s="11"/>
      <c r="N112" s="11"/>
      <c r="O112" s="11"/>
      <c r="P112" s="11"/>
      <c r="Q112" s="11"/>
      <c r="R112" s="11"/>
      <c r="S112" s="11"/>
      <c r="T112" s="11"/>
      <c r="U112" s="11"/>
      <c r="V112" s="11"/>
      <c r="W112" s="11"/>
      <c r="X112" s="11"/>
      <c r="Y112" s="11"/>
      <c r="Z112" s="11"/>
    </row>
    <row r="113" spans="1:26" ht="15.75" customHeight="1" x14ac:dyDescent="0.45">
      <c r="A113" s="11"/>
      <c r="B113" s="11"/>
      <c r="C113" s="11"/>
      <c r="D113" s="103"/>
      <c r="E113" s="11"/>
      <c r="F113" s="11"/>
      <c r="G113" s="11"/>
      <c r="H113" s="11"/>
      <c r="I113" s="11"/>
      <c r="J113" s="11"/>
      <c r="K113" s="11"/>
      <c r="L113" s="11"/>
      <c r="M113" s="11"/>
      <c r="N113" s="11"/>
      <c r="O113" s="11"/>
      <c r="P113" s="11"/>
      <c r="Q113" s="11"/>
      <c r="R113" s="11"/>
      <c r="S113" s="11"/>
      <c r="T113" s="11"/>
      <c r="U113" s="11"/>
      <c r="V113" s="11"/>
      <c r="W113" s="11"/>
      <c r="X113" s="11"/>
      <c r="Y113" s="11"/>
      <c r="Z113" s="11"/>
    </row>
    <row r="114" spans="1:26" ht="15.75" customHeight="1" x14ac:dyDescent="0.45">
      <c r="A114" s="11"/>
      <c r="B114" s="11"/>
      <c r="C114" s="11"/>
      <c r="D114" s="103"/>
      <c r="E114" s="11"/>
      <c r="F114" s="11"/>
      <c r="G114" s="11"/>
      <c r="H114" s="11"/>
      <c r="I114" s="11"/>
      <c r="J114" s="11"/>
      <c r="K114" s="11"/>
      <c r="L114" s="11"/>
      <c r="M114" s="11"/>
      <c r="N114" s="11"/>
      <c r="O114" s="11"/>
      <c r="P114" s="11"/>
      <c r="Q114" s="11"/>
      <c r="R114" s="11"/>
      <c r="S114" s="11"/>
      <c r="T114" s="11"/>
      <c r="U114" s="11"/>
      <c r="V114" s="11"/>
      <c r="W114" s="11"/>
      <c r="X114" s="11"/>
      <c r="Y114" s="11"/>
      <c r="Z114" s="11"/>
    </row>
    <row r="115" spans="1:26" ht="15.75" customHeight="1" x14ac:dyDescent="0.45">
      <c r="A115" s="11"/>
      <c r="B115" s="11"/>
      <c r="C115" s="11"/>
      <c r="D115" s="103"/>
      <c r="E115" s="11"/>
      <c r="F115" s="11"/>
      <c r="G115" s="11"/>
      <c r="H115" s="11"/>
      <c r="I115" s="11"/>
      <c r="J115" s="11"/>
      <c r="K115" s="11"/>
      <c r="L115" s="11"/>
      <c r="M115" s="11"/>
      <c r="N115" s="11"/>
      <c r="O115" s="11"/>
      <c r="P115" s="11"/>
      <c r="Q115" s="11"/>
      <c r="R115" s="11"/>
      <c r="S115" s="11"/>
      <c r="T115" s="11"/>
      <c r="U115" s="11"/>
      <c r="V115" s="11"/>
      <c r="W115" s="11"/>
      <c r="X115" s="11"/>
      <c r="Y115" s="11"/>
      <c r="Z115" s="11"/>
    </row>
    <row r="116" spans="1:26" ht="15.75" customHeight="1" x14ac:dyDescent="0.45">
      <c r="A116" s="11"/>
      <c r="B116" s="11"/>
      <c r="C116" s="11"/>
      <c r="D116" s="103"/>
      <c r="E116" s="11"/>
      <c r="F116" s="11"/>
      <c r="G116" s="11"/>
      <c r="H116" s="11"/>
      <c r="I116" s="11"/>
      <c r="J116" s="11"/>
      <c r="K116" s="11"/>
      <c r="L116" s="11"/>
      <c r="M116" s="11"/>
      <c r="N116" s="11"/>
      <c r="O116" s="11"/>
      <c r="P116" s="11"/>
      <c r="Q116" s="11"/>
      <c r="R116" s="11"/>
      <c r="S116" s="11"/>
      <c r="T116" s="11"/>
      <c r="U116" s="11"/>
      <c r="V116" s="11"/>
      <c r="W116" s="11"/>
      <c r="X116" s="11"/>
      <c r="Y116" s="11"/>
      <c r="Z116" s="11"/>
    </row>
    <row r="117" spans="1:26" ht="15.75" customHeight="1" x14ac:dyDescent="0.45">
      <c r="A117" s="11"/>
      <c r="B117" s="11"/>
      <c r="C117" s="11"/>
      <c r="D117" s="103"/>
      <c r="E117" s="11"/>
      <c r="F117" s="11"/>
      <c r="G117" s="11"/>
      <c r="H117" s="11"/>
      <c r="I117" s="11"/>
      <c r="J117" s="11"/>
      <c r="K117" s="11"/>
      <c r="L117" s="11"/>
      <c r="M117" s="11"/>
      <c r="N117" s="11"/>
      <c r="O117" s="11"/>
      <c r="P117" s="11"/>
      <c r="Q117" s="11"/>
      <c r="R117" s="11"/>
      <c r="S117" s="11"/>
      <c r="T117" s="11"/>
      <c r="U117" s="11"/>
      <c r="V117" s="11"/>
      <c r="W117" s="11"/>
      <c r="X117" s="11"/>
      <c r="Y117" s="11"/>
      <c r="Z117" s="11"/>
    </row>
    <row r="118" spans="1:26" ht="15.75" customHeight="1" x14ac:dyDescent="0.45">
      <c r="A118" s="11"/>
      <c r="B118" s="11"/>
      <c r="C118" s="11"/>
      <c r="D118" s="103"/>
      <c r="E118" s="11"/>
      <c r="F118" s="11"/>
      <c r="G118" s="11"/>
      <c r="H118" s="11"/>
      <c r="I118" s="11"/>
      <c r="J118" s="11"/>
      <c r="K118" s="11"/>
      <c r="L118" s="11"/>
      <c r="M118" s="11"/>
      <c r="N118" s="11"/>
      <c r="O118" s="11"/>
      <c r="P118" s="11"/>
      <c r="Q118" s="11"/>
      <c r="R118" s="11"/>
      <c r="S118" s="11"/>
      <c r="T118" s="11"/>
      <c r="U118" s="11"/>
      <c r="V118" s="11"/>
      <c r="W118" s="11"/>
      <c r="X118" s="11"/>
      <c r="Y118" s="11"/>
      <c r="Z118" s="11"/>
    </row>
    <row r="119" spans="1:26" ht="15.75" customHeight="1" x14ac:dyDescent="0.45">
      <c r="A119" s="11"/>
      <c r="B119" s="11"/>
      <c r="C119" s="11"/>
      <c r="D119" s="103"/>
      <c r="E119" s="11"/>
      <c r="F119" s="11"/>
      <c r="G119" s="11"/>
      <c r="H119" s="11"/>
      <c r="I119" s="11"/>
      <c r="J119" s="11"/>
      <c r="K119" s="11"/>
      <c r="L119" s="11"/>
      <c r="M119" s="11"/>
      <c r="N119" s="11"/>
      <c r="O119" s="11"/>
      <c r="P119" s="11"/>
      <c r="Q119" s="11"/>
      <c r="R119" s="11"/>
      <c r="S119" s="11"/>
      <c r="T119" s="11"/>
      <c r="U119" s="11"/>
      <c r="V119" s="11"/>
      <c r="W119" s="11"/>
      <c r="X119" s="11"/>
      <c r="Y119" s="11"/>
      <c r="Z119" s="11"/>
    </row>
    <row r="120" spans="1:26" ht="15.75" customHeight="1" x14ac:dyDescent="0.45">
      <c r="A120" s="11"/>
      <c r="B120" s="11"/>
      <c r="C120" s="11"/>
      <c r="D120" s="103"/>
      <c r="E120" s="11"/>
      <c r="F120" s="11"/>
      <c r="G120" s="11"/>
      <c r="H120" s="11"/>
      <c r="I120" s="11"/>
      <c r="J120" s="11"/>
      <c r="K120" s="11"/>
      <c r="L120" s="11"/>
      <c r="M120" s="11"/>
      <c r="N120" s="11"/>
      <c r="O120" s="11"/>
      <c r="P120" s="11"/>
      <c r="Q120" s="11"/>
      <c r="R120" s="11"/>
      <c r="S120" s="11"/>
      <c r="T120" s="11"/>
      <c r="U120" s="11"/>
      <c r="V120" s="11"/>
      <c r="W120" s="11"/>
      <c r="X120" s="11"/>
      <c r="Y120" s="11"/>
      <c r="Z120" s="11"/>
    </row>
    <row r="121" spans="1:26" ht="15.75" customHeight="1" x14ac:dyDescent="0.45">
      <c r="A121" s="11"/>
      <c r="B121" s="11"/>
      <c r="C121" s="11"/>
      <c r="D121" s="103"/>
      <c r="E121" s="11"/>
      <c r="F121" s="11"/>
      <c r="G121" s="11"/>
      <c r="H121" s="11"/>
      <c r="I121" s="11"/>
      <c r="J121" s="11"/>
      <c r="K121" s="11"/>
      <c r="L121" s="11"/>
      <c r="M121" s="11"/>
      <c r="N121" s="11"/>
      <c r="O121" s="11"/>
      <c r="P121" s="11"/>
      <c r="Q121" s="11"/>
      <c r="R121" s="11"/>
      <c r="S121" s="11"/>
      <c r="T121" s="11"/>
      <c r="U121" s="11"/>
      <c r="V121" s="11"/>
      <c r="W121" s="11"/>
      <c r="X121" s="11"/>
      <c r="Y121" s="11"/>
      <c r="Z121" s="11"/>
    </row>
    <row r="122" spans="1:26" ht="15.75" customHeight="1" x14ac:dyDescent="0.45">
      <c r="A122" s="11"/>
      <c r="B122" s="11"/>
      <c r="C122" s="11"/>
      <c r="D122" s="103"/>
      <c r="E122" s="11"/>
      <c r="F122" s="11"/>
      <c r="G122" s="11"/>
      <c r="H122" s="11"/>
      <c r="I122" s="11"/>
      <c r="J122" s="11"/>
      <c r="K122" s="11"/>
      <c r="L122" s="11"/>
      <c r="M122" s="11"/>
      <c r="N122" s="11"/>
      <c r="O122" s="11"/>
      <c r="P122" s="11"/>
      <c r="Q122" s="11"/>
      <c r="R122" s="11"/>
      <c r="S122" s="11"/>
      <c r="T122" s="11"/>
      <c r="U122" s="11"/>
      <c r="V122" s="11"/>
      <c r="W122" s="11"/>
      <c r="X122" s="11"/>
      <c r="Y122" s="11"/>
      <c r="Z122" s="11"/>
    </row>
    <row r="123" spans="1:26" ht="15.75" customHeight="1" x14ac:dyDescent="0.45">
      <c r="A123" s="11"/>
      <c r="B123" s="11"/>
      <c r="C123" s="11"/>
      <c r="D123" s="103"/>
      <c r="E123" s="11"/>
      <c r="F123" s="11"/>
      <c r="G123" s="11"/>
      <c r="H123" s="11"/>
      <c r="I123" s="11"/>
      <c r="J123" s="11"/>
      <c r="K123" s="11"/>
      <c r="L123" s="11"/>
      <c r="M123" s="11"/>
      <c r="N123" s="11"/>
      <c r="O123" s="11"/>
      <c r="P123" s="11"/>
      <c r="Q123" s="11"/>
      <c r="R123" s="11"/>
      <c r="S123" s="11"/>
      <c r="T123" s="11"/>
      <c r="U123" s="11"/>
      <c r="V123" s="11"/>
      <c r="W123" s="11"/>
      <c r="X123" s="11"/>
      <c r="Y123" s="11"/>
      <c r="Z123" s="11"/>
    </row>
    <row r="124" spans="1:26" ht="15.75" customHeight="1" x14ac:dyDescent="0.45">
      <c r="A124" s="11"/>
      <c r="B124" s="11"/>
      <c r="C124" s="11"/>
      <c r="D124" s="103"/>
      <c r="E124" s="11"/>
      <c r="F124" s="11"/>
      <c r="G124" s="11"/>
      <c r="H124" s="11"/>
      <c r="I124" s="11"/>
      <c r="J124" s="11"/>
      <c r="K124" s="11"/>
      <c r="L124" s="11"/>
      <c r="M124" s="11"/>
      <c r="N124" s="11"/>
      <c r="O124" s="11"/>
      <c r="P124" s="11"/>
      <c r="Q124" s="11"/>
      <c r="R124" s="11"/>
      <c r="S124" s="11"/>
      <c r="T124" s="11"/>
      <c r="U124" s="11"/>
      <c r="V124" s="11"/>
      <c r="W124" s="11"/>
      <c r="X124" s="11"/>
      <c r="Y124" s="11"/>
      <c r="Z124" s="11"/>
    </row>
    <row r="125" spans="1:26" ht="15.75" customHeight="1" x14ac:dyDescent="0.45">
      <c r="A125" s="11"/>
      <c r="B125" s="11"/>
      <c r="C125" s="11"/>
      <c r="D125" s="103"/>
      <c r="E125" s="11"/>
      <c r="F125" s="11"/>
      <c r="G125" s="11"/>
      <c r="H125" s="11"/>
      <c r="I125" s="11"/>
      <c r="J125" s="11"/>
      <c r="K125" s="11"/>
      <c r="L125" s="11"/>
      <c r="M125" s="11"/>
      <c r="N125" s="11"/>
      <c r="O125" s="11"/>
      <c r="P125" s="11"/>
      <c r="Q125" s="11"/>
      <c r="R125" s="11"/>
      <c r="S125" s="11"/>
      <c r="T125" s="11"/>
      <c r="U125" s="11"/>
      <c r="V125" s="11"/>
      <c r="W125" s="11"/>
      <c r="X125" s="11"/>
      <c r="Y125" s="11"/>
      <c r="Z125" s="11"/>
    </row>
    <row r="126" spans="1:26" ht="15.75" customHeight="1" x14ac:dyDescent="0.45">
      <c r="A126" s="11"/>
      <c r="B126" s="11"/>
      <c r="C126" s="11"/>
      <c r="D126" s="103"/>
      <c r="E126" s="11"/>
      <c r="F126" s="11"/>
      <c r="G126" s="11"/>
      <c r="H126" s="11"/>
      <c r="I126" s="11"/>
      <c r="J126" s="11"/>
      <c r="K126" s="11"/>
      <c r="L126" s="11"/>
      <c r="M126" s="11"/>
      <c r="N126" s="11"/>
      <c r="O126" s="11"/>
      <c r="P126" s="11"/>
      <c r="Q126" s="11"/>
      <c r="R126" s="11"/>
      <c r="S126" s="11"/>
      <c r="T126" s="11"/>
      <c r="U126" s="11"/>
      <c r="V126" s="11"/>
      <c r="W126" s="11"/>
      <c r="X126" s="11"/>
      <c r="Y126" s="11"/>
      <c r="Z126" s="11"/>
    </row>
    <row r="127" spans="1:26" ht="15.75" customHeight="1" x14ac:dyDescent="0.45">
      <c r="A127" s="11"/>
      <c r="B127" s="11"/>
      <c r="C127" s="11"/>
      <c r="D127" s="103"/>
      <c r="E127" s="11"/>
      <c r="F127" s="11"/>
      <c r="G127" s="11"/>
      <c r="H127" s="11"/>
      <c r="I127" s="11"/>
      <c r="J127" s="11"/>
      <c r="K127" s="11"/>
      <c r="L127" s="11"/>
      <c r="M127" s="11"/>
      <c r="N127" s="11"/>
      <c r="O127" s="11"/>
      <c r="P127" s="11"/>
      <c r="Q127" s="11"/>
      <c r="R127" s="11"/>
      <c r="S127" s="11"/>
      <c r="T127" s="11"/>
      <c r="U127" s="11"/>
      <c r="V127" s="11"/>
      <c r="W127" s="11"/>
      <c r="X127" s="11"/>
      <c r="Y127" s="11"/>
      <c r="Z127" s="11"/>
    </row>
    <row r="128" spans="1:26" ht="15.75" customHeight="1" x14ac:dyDescent="0.45">
      <c r="A128" s="11"/>
      <c r="B128" s="11"/>
      <c r="C128" s="11"/>
      <c r="D128" s="103"/>
      <c r="E128" s="11"/>
      <c r="F128" s="11"/>
      <c r="G128" s="11"/>
      <c r="H128" s="11"/>
      <c r="I128" s="11"/>
      <c r="J128" s="11"/>
      <c r="K128" s="11"/>
      <c r="L128" s="11"/>
      <c r="M128" s="11"/>
      <c r="N128" s="11"/>
      <c r="O128" s="11"/>
      <c r="P128" s="11"/>
      <c r="Q128" s="11"/>
      <c r="R128" s="11"/>
      <c r="S128" s="11"/>
      <c r="T128" s="11"/>
      <c r="U128" s="11"/>
      <c r="V128" s="11"/>
      <c r="W128" s="11"/>
      <c r="X128" s="11"/>
      <c r="Y128" s="11"/>
      <c r="Z128" s="11"/>
    </row>
    <row r="129" spans="1:26" ht="15.75" customHeight="1" x14ac:dyDescent="0.45">
      <c r="A129" s="11"/>
      <c r="B129" s="11"/>
      <c r="C129" s="11"/>
      <c r="D129" s="103"/>
      <c r="E129" s="11"/>
      <c r="F129" s="11"/>
      <c r="G129" s="11"/>
      <c r="H129" s="11"/>
      <c r="I129" s="11"/>
      <c r="J129" s="11"/>
      <c r="K129" s="11"/>
      <c r="L129" s="11"/>
      <c r="M129" s="11"/>
      <c r="N129" s="11"/>
      <c r="O129" s="11"/>
      <c r="P129" s="11"/>
      <c r="Q129" s="11"/>
      <c r="R129" s="11"/>
      <c r="S129" s="11"/>
      <c r="T129" s="11"/>
      <c r="U129" s="11"/>
      <c r="V129" s="11"/>
      <c r="W129" s="11"/>
      <c r="X129" s="11"/>
      <c r="Y129" s="11"/>
      <c r="Z129" s="11"/>
    </row>
    <row r="130" spans="1:26" ht="15.75" customHeight="1" x14ac:dyDescent="0.45">
      <c r="A130" s="11"/>
      <c r="B130" s="11"/>
      <c r="C130" s="11"/>
      <c r="D130" s="103"/>
      <c r="E130" s="11"/>
      <c r="F130" s="11"/>
      <c r="G130" s="11"/>
      <c r="H130" s="11"/>
      <c r="I130" s="11"/>
      <c r="J130" s="11"/>
      <c r="K130" s="11"/>
      <c r="L130" s="11"/>
      <c r="M130" s="11"/>
      <c r="N130" s="11"/>
      <c r="O130" s="11"/>
      <c r="P130" s="11"/>
      <c r="Q130" s="11"/>
      <c r="R130" s="11"/>
      <c r="S130" s="11"/>
      <c r="T130" s="11"/>
      <c r="U130" s="11"/>
      <c r="V130" s="11"/>
      <c r="W130" s="11"/>
      <c r="X130" s="11"/>
      <c r="Y130" s="11"/>
      <c r="Z130" s="11"/>
    </row>
    <row r="131" spans="1:26" ht="15.75" customHeight="1" x14ac:dyDescent="0.45">
      <c r="A131" s="11"/>
      <c r="B131" s="11"/>
      <c r="C131" s="11"/>
      <c r="D131" s="103"/>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ht="15.75" customHeight="1" x14ac:dyDescent="0.45">
      <c r="A132" s="11"/>
      <c r="B132" s="11"/>
      <c r="C132" s="11"/>
      <c r="D132" s="103"/>
      <c r="E132" s="11"/>
      <c r="F132" s="11"/>
      <c r="G132" s="11"/>
      <c r="H132" s="11"/>
      <c r="I132" s="11"/>
      <c r="J132" s="11"/>
      <c r="K132" s="11"/>
      <c r="L132" s="11"/>
      <c r="M132" s="11"/>
      <c r="N132" s="11"/>
      <c r="O132" s="11"/>
      <c r="P132" s="11"/>
      <c r="Q132" s="11"/>
      <c r="R132" s="11"/>
      <c r="S132" s="11"/>
      <c r="T132" s="11"/>
      <c r="U132" s="11"/>
      <c r="V132" s="11"/>
      <c r="W132" s="11"/>
      <c r="X132" s="11"/>
      <c r="Y132" s="11"/>
      <c r="Z132" s="11"/>
    </row>
    <row r="133" spans="1:26" ht="15.75" customHeight="1" x14ac:dyDescent="0.45">
      <c r="A133" s="11"/>
      <c r="B133" s="11"/>
      <c r="C133" s="11"/>
      <c r="D133" s="103"/>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ht="15.75" customHeight="1" x14ac:dyDescent="0.45">
      <c r="A134" s="11"/>
      <c r="B134" s="11"/>
      <c r="C134" s="11"/>
      <c r="D134" s="103"/>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ht="15.75" customHeight="1" x14ac:dyDescent="0.45">
      <c r="A135" s="11"/>
      <c r="B135" s="11"/>
      <c r="C135" s="11"/>
      <c r="D135" s="103"/>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ht="15.75" customHeight="1" x14ac:dyDescent="0.45">
      <c r="A136" s="11"/>
      <c r="B136" s="11"/>
      <c r="C136" s="11"/>
      <c r="D136" s="103"/>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ht="15.75" customHeight="1" x14ac:dyDescent="0.45">
      <c r="A137" s="11"/>
      <c r="B137" s="11"/>
      <c r="C137" s="11"/>
      <c r="D137" s="103"/>
      <c r="E137" s="11"/>
      <c r="F137" s="11"/>
      <c r="G137" s="11"/>
      <c r="H137" s="11"/>
      <c r="I137" s="11"/>
      <c r="J137" s="11"/>
      <c r="K137" s="11"/>
      <c r="L137" s="11"/>
      <c r="M137" s="11"/>
      <c r="N137" s="11"/>
      <c r="O137" s="11"/>
      <c r="P137" s="11"/>
      <c r="Q137" s="11"/>
      <c r="R137" s="11"/>
      <c r="S137" s="11"/>
      <c r="T137" s="11"/>
      <c r="U137" s="11"/>
      <c r="V137" s="11"/>
      <c r="W137" s="11"/>
      <c r="X137" s="11"/>
      <c r="Y137" s="11"/>
      <c r="Z137" s="11"/>
    </row>
    <row r="138" spans="1:26" ht="15.75" customHeight="1" x14ac:dyDescent="0.45">
      <c r="A138" s="11"/>
      <c r="B138" s="11"/>
      <c r="C138" s="11"/>
      <c r="D138" s="103"/>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ht="15.75" customHeight="1" x14ac:dyDescent="0.45">
      <c r="A139" s="11"/>
      <c r="B139" s="11"/>
      <c r="C139" s="11"/>
      <c r="D139" s="103"/>
      <c r="E139" s="11"/>
      <c r="F139" s="11"/>
      <c r="G139" s="11"/>
      <c r="H139" s="11"/>
      <c r="I139" s="11"/>
      <c r="J139" s="11"/>
      <c r="K139" s="11"/>
      <c r="L139" s="11"/>
      <c r="M139" s="11"/>
      <c r="N139" s="11"/>
      <c r="O139" s="11"/>
      <c r="P139" s="11"/>
      <c r="Q139" s="11"/>
      <c r="R139" s="11"/>
      <c r="S139" s="11"/>
      <c r="T139" s="11"/>
      <c r="U139" s="11"/>
      <c r="V139" s="11"/>
      <c r="W139" s="11"/>
      <c r="X139" s="11"/>
      <c r="Y139" s="11"/>
      <c r="Z139" s="11"/>
    </row>
    <row r="140" spans="1:26" ht="15.75" customHeight="1" x14ac:dyDescent="0.45">
      <c r="A140" s="11"/>
      <c r="B140" s="11"/>
      <c r="C140" s="11"/>
      <c r="D140" s="103"/>
      <c r="E140" s="11"/>
      <c r="F140" s="11"/>
      <c r="G140" s="11"/>
      <c r="H140" s="11"/>
      <c r="I140" s="11"/>
      <c r="J140" s="11"/>
      <c r="K140" s="11"/>
      <c r="L140" s="11"/>
      <c r="M140" s="11"/>
      <c r="N140" s="11"/>
      <c r="O140" s="11"/>
      <c r="P140" s="11"/>
      <c r="Q140" s="11"/>
      <c r="R140" s="11"/>
      <c r="S140" s="11"/>
      <c r="T140" s="11"/>
      <c r="U140" s="11"/>
      <c r="V140" s="11"/>
      <c r="W140" s="11"/>
      <c r="X140" s="11"/>
      <c r="Y140" s="11"/>
      <c r="Z140" s="11"/>
    </row>
    <row r="141" spans="1:26" ht="15.75" customHeight="1" x14ac:dyDescent="0.45">
      <c r="A141" s="11"/>
      <c r="B141" s="11"/>
      <c r="C141" s="11"/>
      <c r="D141" s="103"/>
      <c r="E141" s="11"/>
      <c r="F141" s="11"/>
      <c r="G141" s="11"/>
      <c r="H141" s="11"/>
      <c r="I141" s="11"/>
      <c r="J141" s="11"/>
      <c r="K141" s="11"/>
      <c r="L141" s="11"/>
      <c r="M141" s="11"/>
      <c r="N141" s="11"/>
      <c r="O141" s="11"/>
      <c r="P141" s="11"/>
      <c r="Q141" s="11"/>
      <c r="R141" s="11"/>
      <c r="S141" s="11"/>
      <c r="T141" s="11"/>
      <c r="U141" s="11"/>
      <c r="V141" s="11"/>
      <c r="W141" s="11"/>
      <c r="X141" s="11"/>
      <c r="Y141" s="11"/>
      <c r="Z141" s="11"/>
    </row>
    <row r="142" spans="1:26" ht="15.75" customHeight="1" x14ac:dyDescent="0.45">
      <c r="A142" s="11"/>
      <c r="B142" s="11"/>
      <c r="C142" s="11"/>
      <c r="D142" s="103"/>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ht="15.75" customHeight="1" x14ac:dyDescent="0.45">
      <c r="A143" s="11"/>
      <c r="B143" s="11"/>
      <c r="C143" s="11"/>
      <c r="D143" s="103"/>
      <c r="E143" s="11"/>
      <c r="F143" s="11"/>
      <c r="G143" s="11"/>
      <c r="H143" s="11"/>
      <c r="I143" s="11"/>
      <c r="J143" s="11"/>
      <c r="K143" s="11"/>
      <c r="L143" s="11"/>
      <c r="M143" s="11"/>
      <c r="N143" s="11"/>
      <c r="O143" s="11"/>
      <c r="P143" s="11"/>
      <c r="Q143" s="11"/>
      <c r="R143" s="11"/>
      <c r="S143" s="11"/>
      <c r="T143" s="11"/>
      <c r="U143" s="11"/>
      <c r="V143" s="11"/>
      <c r="W143" s="11"/>
      <c r="X143" s="11"/>
      <c r="Y143" s="11"/>
      <c r="Z143" s="11"/>
    </row>
    <row r="144" spans="1:26" ht="15.75" customHeight="1" x14ac:dyDescent="0.45">
      <c r="A144" s="11"/>
      <c r="B144" s="11"/>
      <c r="C144" s="11"/>
      <c r="D144" s="103"/>
      <c r="E144" s="11"/>
      <c r="F144" s="11"/>
      <c r="G144" s="11"/>
      <c r="H144" s="11"/>
      <c r="I144" s="11"/>
      <c r="J144" s="11"/>
      <c r="K144" s="11"/>
      <c r="L144" s="11"/>
      <c r="M144" s="11"/>
      <c r="N144" s="11"/>
      <c r="O144" s="11"/>
      <c r="P144" s="11"/>
      <c r="Q144" s="11"/>
      <c r="R144" s="11"/>
      <c r="S144" s="11"/>
      <c r="T144" s="11"/>
      <c r="U144" s="11"/>
      <c r="V144" s="11"/>
      <c r="W144" s="11"/>
      <c r="X144" s="11"/>
      <c r="Y144" s="11"/>
      <c r="Z144" s="11"/>
    </row>
    <row r="145" spans="1:26" ht="15.75" customHeight="1" x14ac:dyDescent="0.45">
      <c r="A145" s="11"/>
      <c r="B145" s="11"/>
      <c r="C145" s="11"/>
      <c r="D145" s="103"/>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ht="15.75" customHeight="1" x14ac:dyDescent="0.45">
      <c r="A146" s="11"/>
      <c r="B146" s="11"/>
      <c r="C146" s="11"/>
      <c r="D146" s="103"/>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ht="15.75" customHeight="1" x14ac:dyDescent="0.45">
      <c r="A147" s="11"/>
      <c r="B147" s="11"/>
      <c r="C147" s="11"/>
      <c r="D147" s="103"/>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ht="15.75" customHeight="1" x14ac:dyDescent="0.45">
      <c r="A148" s="11"/>
      <c r="B148" s="11"/>
      <c r="C148" s="11"/>
      <c r="D148" s="103"/>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ht="15.75" customHeight="1" x14ac:dyDescent="0.45">
      <c r="A149" s="11"/>
      <c r="B149" s="11"/>
      <c r="C149" s="11"/>
      <c r="D149" s="103"/>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ht="15.75" customHeight="1" x14ac:dyDescent="0.45">
      <c r="A150" s="11"/>
      <c r="B150" s="11"/>
      <c r="C150" s="11"/>
      <c r="D150" s="103"/>
      <c r="E150" s="11"/>
      <c r="F150" s="11"/>
      <c r="G150" s="11"/>
      <c r="H150" s="11"/>
      <c r="I150" s="11"/>
      <c r="J150" s="11"/>
      <c r="K150" s="11"/>
      <c r="L150" s="11"/>
      <c r="M150" s="11"/>
      <c r="N150" s="11"/>
      <c r="O150" s="11"/>
      <c r="P150" s="11"/>
      <c r="Q150" s="11"/>
      <c r="R150" s="11"/>
      <c r="S150" s="11"/>
      <c r="T150" s="11"/>
      <c r="U150" s="11"/>
      <c r="V150" s="11"/>
      <c r="W150" s="11"/>
      <c r="X150" s="11"/>
      <c r="Y150" s="11"/>
      <c r="Z150" s="11"/>
    </row>
    <row r="151" spans="1:26" ht="15.75" customHeight="1" x14ac:dyDescent="0.45">
      <c r="A151" s="11"/>
      <c r="B151" s="11"/>
      <c r="C151" s="11"/>
      <c r="D151" s="103"/>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ht="15.75" customHeight="1" x14ac:dyDescent="0.45">
      <c r="A152" s="11"/>
      <c r="B152" s="11"/>
      <c r="C152" s="11"/>
      <c r="D152" s="103"/>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ht="15.75" customHeight="1" x14ac:dyDescent="0.45">
      <c r="A153" s="11"/>
      <c r="B153" s="11"/>
      <c r="C153" s="11"/>
      <c r="D153" s="103"/>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ht="15.75" customHeight="1" x14ac:dyDescent="0.45">
      <c r="A154" s="11"/>
      <c r="B154" s="11"/>
      <c r="C154" s="11"/>
      <c r="D154" s="103"/>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ht="15.75" customHeight="1" x14ac:dyDescent="0.45">
      <c r="A155" s="11"/>
      <c r="B155" s="11"/>
      <c r="C155" s="11"/>
      <c r="D155" s="103"/>
      <c r="E155" s="11"/>
      <c r="F155" s="11"/>
      <c r="G155" s="11"/>
      <c r="H155" s="11"/>
      <c r="I155" s="11"/>
      <c r="J155" s="11"/>
      <c r="K155" s="11"/>
      <c r="L155" s="11"/>
      <c r="M155" s="11"/>
      <c r="N155" s="11"/>
      <c r="O155" s="11"/>
      <c r="P155" s="11"/>
      <c r="Q155" s="11"/>
      <c r="R155" s="11"/>
      <c r="S155" s="11"/>
      <c r="T155" s="11"/>
      <c r="U155" s="11"/>
      <c r="V155" s="11"/>
      <c r="W155" s="11"/>
      <c r="X155" s="11"/>
      <c r="Y155" s="11"/>
      <c r="Z155" s="11"/>
    </row>
    <row r="156" spans="1:26" ht="15.75" customHeight="1" x14ac:dyDescent="0.45">
      <c r="A156" s="11"/>
      <c r="B156" s="11"/>
      <c r="C156" s="11"/>
      <c r="D156" s="103"/>
      <c r="E156" s="11"/>
      <c r="F156" s="11"/>
      <c r="G156" s="11"/>
      <c r="H156" s="11"/>
      <c r="I156" s="11"/>
      <c r="J156" s="11"/>
      <c r="K156" s="11"/>
      <c r="L156" s="11"/>
      <c r="M156" s="11"/>
      <c r="N156" s="11"/>
      <c r="O156" s="11"/>
      <c r="P156" s="11"/>
      <c r="Q156" s="11"/>
      <c r="R156" s="11"/>
      <c r="S156" s="11"/>
      <c r="T156" s="11"/>
      <c r="U156" s="11"/>
      <c r="V156" s="11"/>
      <c r="W156" s="11"/>
      <c r="X156" s="11"/>
      <c r="Y156" s="11"/>
      <c r="Z156" s="11"/>
    </row>
    <row r="157" spans="1:26" ht="15.75" customHeight="1" x14ac:dyDescent="0.45">
      <c r="A157" s="11"/>
      <c r="B157" s="11"/>
      <c r="C157" s="11"/>
      <c r="D157" s="103"/>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ht="15.75" customHeight="1" x14ac:dyDescent="0.45">
      <c r="A158" s="11"/>
      <c r="B158" s="11"/>
      <c r="C158" s="11"/>
      <c r="D158" s="103"/>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ht="15.75" customHeight="1" x14ac:dyDescent="0.45">
      <c r="A159" s="11"/>
      <c r="B159" s="11"/>
      <c r="C159" s="11"/>
      <c r="D159" s="103"/>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ht="15.75" customHeight="1" x14ac:dyDescent="0.45">
      <c r="A160" s="11"/>
      <c r="B160" s="11"/>
      <c r="C160" s="11"/>
      <c r="D160" s="103"/>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ht="15.75" customHeight="1" x14ac:dyDescent="0.45">
      <c r="A161" s="11"/>
      <c r="B161" s="11"/>
      <c r="C161" s="11"/>
      <c r="D161" s="103"/>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ht="15.75" customHeight="1" x14ac:dyDescent="0.45">
      <c r="A162" s="11"/>
      <c r="B162" s="11"/>
      <c r="C162" s="11"/>
      <c r="D162" s="103"/>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ht="15.75" customHeight="1" x14ac:dyDescent="0.45">
      <c r="A163" s="11"/>
      <c r="B163" s="11"/>
      <c r="C163" s="11"/>
      <c r="D163" s="103"/>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ht="15.75" customHeight="1" x14ac:dyDescent="0.45">
      <c r="A164" s="11"/>
      <c r="B164" s="11"/>
      <c r="C164" s="11"/>
      <c r="D164" s="103"/>
      <c r="E164" s="11"/>
      <c r="F164" s="11"/>
      <c r="G164" s="11"/>
      <c r="H164" s="11"/>
      <c r="I164" s="11"/>
      <c r="J164" s="11"/>
      <c r="K164" s="11"/>
      <c r="L164" s="11"/>
      <c r="M164" s="11"/>
      <c r="N164" s="11"/>
      <c r="O164" s="11"/>
      <c r="P164" s="11"/>
      <c r="Q164" s="11"/>
      <c r="R164" s="11"/>
      <c r="S164" s="11"/>
      <c r="T164" s="11"/>
      <c r="U164" s="11"/>
      <c r="V164" s="11"/>
      <c r="W164" s="11"/>
      <c r="X164" s="11"/>
      <c r="Y164" s="11"/>
      <c r="Z164" s="11"/>
    </row>
    <row r="165" spans="1:26" ht="15.75" customHeight="1" x14ac:dyDescent="0.45">
      <c r="A165" s="11"/>
      <c r="B165" s="11"/>
      <c r="C165" s="11"/>
      <c r="D165" s="103"/>
      <c r="E165" s="11"/>
      <c r="F165" s="11"/>
      <c r="G165" s="11"/>
      <c r="H165" s="11"/>
      <c r="I165" s="11"/>
      <c r="J165" s="11"/>
      <c r="K165" s="11"/>
      <c r="L165" s="11"/>
      <c r="M165" s="11"/>
      <c r="N165" s="11"/>
      <c r="O165" s="11"/>
      <c r="P165" s="11"/>
      <c r="Q165" s="11"/>
      <c r="R165" s="11"/>
      <c r="S165" s="11"/>
      <c r="T165" s="11"/>
      <c r="U165" s="11"/>
      <c r="V165" s="11"/>
      <c r="W165" s="11"/>
      <c r="X165" s="11"/>
      <c r="Y165" s="11"/>
      <c r="Z165" s="11"/>
    </row>
    <row r="166" spans="1:26" ht="15.75" customHeight="1" x14ac:dyDescent="0.45">
      <c r="A166" s="11"/>
      <c r="B166" s="11"/>
      <c r="C166" s="11"/>
      <c r="D166" s="103"/>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ht="15.75" customHeight="1" x14ac:dyDescent="0.45">
      <c r="A167" s="11"/>
      <c r="B167" s="11"/>
      <c r="C167" s="11"/>
      <c r="D167" s="103"/>
      <c r="E167" s="11"/>
      <c r="F167" s="11"/>
      <c r="G167" s="11"/>
      <c r="H167" s="11"/>
      <c r="I167" s="11"/>
      <c r="J167" s="11"/>
      <c r="K167" s="11"/>
      <c r="L167" s="11"/>
      <c r="M167" s="11"/>
      <c r="N167" s="11"/>
      <c r="O167" s="11"/>
      <c r="P167" s="11"/>
      <c r="Q167" s="11"/>
      <c r="R167" s="11"/>
      <c r="S167" s="11"/>
      <c r="T167" s="11"/>
      <c r="U167" s="11"/>
      <c r="V167" s="11"/>
      <c r="W167" s="11"/>
      <c r="X167" s="11"/>
      <c r="Y167" s="11"/>
      <c r="Z167" s="11"/>
    </row>
    <row r="168" spans="1:26" ht="15.75" customHeight="1" x14ac:dyDescent="0.45">
      <c r="A168" s="11"/>
      <c r="B168" s="11"/>
      <c r="C168" s="11"/>
      <c r="D168" s="103"/>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ht="15.75" customHeight="1" x14ac:dyDescent="0.45">
      <c r="A169" s="11"/>
      <c r="B169" s="11"/>
      <c r="C169" s="11"/>
      <c r="D169" s="103"/>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ht="15.75" customHeight="1" x14ac:dyDescent="0.45">
      <c r="A170" s="11"/>
      <c r="B170" s="11"/>
      <c r="C170" s="11"/>
      <c r="D170" s="103"/>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ht="15.75" customHeight="1" x14ac:dyDescent="0.45">
      <c r="A171" s="11"/>
      <c r="B171" s="11"/>
      <c r="C171" s="11"/>
      <c r="D171" s="103"/>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ht="15.75" customHeight="1" x14ac:dyDescent="0.45">
      <c r="A172" s="11"/>
      <c r="B172" s="11"/>
      <c r="C172" s="11"/>
      <c r="D172" s="103"/>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ht="15.75" customHeight="1" x14ac:dyDescent="0.45">
      <c r="A173" s="11"/>
      <c r="B173" s="11"/>
      <c r="C173" s="11"/>
      <c r="D173" s="103"/>
      <c r="E173" s="11"/>
      <c r="F173" s="11"/>
      <c r="G173" s="11"/>
      <c r="H173" s="11"/>
      <c r="I173" s="11"/>
      <c r="J173" s="11"/>
      <c r="K173" s="11"/>
      <c r="L173" s="11"/>
      <c r="M173" s="11"/>
      <c r="N173" s="11"/>
      <c r="O173" s="11"/>
      <c r="P173" s="11"/>
      <c r="Q173" s="11"/>
      <c r="R173" s="11"/>
      <c r="S173" s="11"/>
      <c r="T173" s="11"/>
      <c r="U173" s="11"/>
      <c r="V173" s="11"/>
      <c r="W173" s="11"/>
      <c r="X173" s="11"/>
      <c r="Y173" s="11"/>
      <c r="Z173" s="11"/>
    </row>
    <row r="174" spans="1:26" ht="15.75" customHeight="1" x14ac:dyDescent="0.45">
      <c r="A174" s="11"/>
      <c r="B174" s="11"/>
      <c r="C174" s="11"/>
      <c r="D174" s="103"/>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ht="15.75" customHeight="1" x14ac:dyDescent="0.45">
      <c r="A175" s="11"/>
      <c r="B175" s="11"/>
      <c r="C175" s="11"/>
      <c r="D175" s="103"/>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ht="15.75" customHeight="1" x14ac:dyDescent="0.45">
      <c r="A176" s="11"/>
      <c r="B176" s="11"/>
      <c r="C176" s="11"/>
      <c r="D176" s="103"/>
      <c r="E176" s="11"/>
      <c r="F176" s="11"/>
      <c r="G176" s="11"/>
      <c r="H176" s="11"/>
      <c r="I176" s="11"/>
      <c r="J176" s="11"/>
      <c r="K176" s="11"/>
      <c r="L176" s="11"/>
      <c r="M176" s="11"/>
      <c r="N176" s="11"/>
      <c r="O176" s="11"/>
      <c r="P176" s="11"/>
      <c r="Q176" s="11"/>
      <c r="R176" s="11"/>
      <c r="S176" s="11"/>
      <c r="T176" s="11"/>
      <c r="U176" s="11"/>
      <c r="V176" s="11"/>
      <c r="W176" s="11"/>
      <c r="X176" s="11"/>
      <c r="Y176" s="11"/>
      <c r="Z176" s="11"/>
    </row>
    <row r="177" spans="1:26" ht="15.75" customHeight="1" x14ac:dyDescent="0.45">
      <c r="A177" s="11"/>
      <c r="B177" s="11"/>
      <c r="C177" s="11"/>
      <c r="D177" s="103"/>
      <c r="E177" s="11"/>
      <c r="F177" s="11"/>
      <c r="G177" s="11"/>
      <c r="H177" s="11"/>
      <c r="I177" s="11"/>
      <c r="J177" s="11"/>
      <c r="K177" s="11"/>
      <c r="L177" s="11"/>
      <c r="M177" s="11"/>
      <c r="N177" s="11"/>
      <c r="O177" s="11"/>
      <c r="P177" s="11"/>
      <c r="Q177" s="11"/>
      <c r="R177" s="11"/>
      <c r="S177" s="11"/>
      <c r="T177" s="11"/>
      <c r="U177" s="11"/>
      <c r="V177" s="11"/>
      <c r="W177" s="11"/>
      <c r="X177" s="11"/>
      <c r="Y177" s="11"/>
      <c r="Z177" s="11"/>
    </row>
    <row r="178" spans="1:26" ht="15.75" customHeight="1" x14ac:dyDescent="0.45">
      <c r="A178" s="11"/>
      <c r="B178" s="11"/>
      <c r="C178" s="11"/>
      <c r="D178" s="103"/>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1:26" ht="15.75" customHeight="1" x14ac:dyDescent="0.45">
      <c r="A179" s="11"/>
      <c r="B179" s="11"/>
      <c r="C179" s="11"/>
      <c r="D179" s="103"/>
      <c r="E179" s="11"/>
      <c r="F179" s="11"/>
      <c r="G179" s="11"/>
      <c r="H179" s="11"/>
      <c r="I179" s="11"/>
      <c r="J179" s="11"/>
      <c r="K179" s="11"/>
      <c r="L179" s="11"/>
      <c r="M179" s="11"/>
      <c r="N179" s="11"/>
      <c r="O179" s="11"/>
      <c r="P179" s="11"/>
      <c r="Q179" s="11"/>
      <c r="R179" s="11"/>
      <c r="S179" s="11"/>
      <c r="T179" s="11"/>
      <c r="U179" s="11"/>
      <c r="V179" s="11"/>
      <c r="W179" s="11"/>
      <c r="X179" s="11"/>
      <c r="Y179" s="11"/>
      <c r="Z179" s="11"/>
    </row>
    <row r="180" spans="1:26" ht="15.75" customHeight="1" x14ac:dyDescent="0.45">
      <c r="A180" s="11"/>
      <c r="B180" s="11"/>
      <c r="C180" s="11"/>
      <c r="D180" s="103"/>
      <c r="E180" s="11"/>
      <c r="F180" s="11"/>
      <c r="G180" s="11"/>
      <c r="H180" s="11"/>
      <c r="I180" s="11"/>
      <c r="J180" s="11"/>
      <c r="K180" s="11"/>
      <c r="L180" s="11"/>
      <c r="M180" s="11"/>
      <c r="N180" s="11"/>
      <c r="O180" s="11"/>
      <c r="P180" s="11"/>
      <c r="Q180" s="11"/>
      <c r="R180" s="11"/>
      <c r="S180" s="11"/>
      <c r="T180" s="11"/>
      <c r="U180" s="11"/>
      <c r="V180" s="11"/>
      <c r="W180" s="11"/>
      <c r="X180" s="11"/>
      <c r="Y180" s="11"/>
      <c r="Z180" s="11"/>
    </row>
    <row r="181" spans="1:26" ht="15.75" customHeight="1" x14ac:dyDescent="0.45">
      <c r="A181" s="11"/>
      <c r="B181" s="11"/>
      <c r="C181" s="11"/>
      <c r="D181" s="103"/>
      <c r="E181" s="11"/>
      <c r="F181" s="11"/>
      <c r="G181" s="11"/>
      <c r="H181" s="11"/>
      <c r="I181" s="11"/>
      <c r="J181" s="11"/>
      <c r="K181" s="11"/>
      <c r="L181" s="11"/>
      <c r="M181" s="11"/>
      <c r="N181" s="11"/>
      <c r="O181" s="11"/>
      <c r="P181" s="11"/>
      <c r="Q181" s="11"/>
      <c r="R181" s="11"/>
      <c r="S181" s="11"/>
      <c r="T181" s="11"/>
      <c r="U181" s="11"/>
      <c r="V181" s="11"/>
      <c r="W181" s="11"/>
      <c r="X181" s="11"/>
      <c r="Y181" s="11"/>
      <c r="Z181" s="11"/>
    </row>
    <row r="182" spans="1:26" ht="15.75" customHeight="1" x14ac:dyDescent="0.45">
      <c r="A182" s="11"/>
      <c r="B182" s="11"/>
      <c r="C182" s="11"/>
      <c r="D182" s="103"/>
      <c r="E182" s="11"/>
      <c r="F182" s="11"/>
      <c r="G182" s="11"/>
      <c r="H182" s="11"/>
      <c r="I182" s="11"/>
      <c r="J182" s="11"/>
      <c r="K182" s="11"/>
      <c r="L182" s="11"/>
      <c r="M182" s="11"/>
      <c r="N182" s="11"/>
      <c r="O182" s="11"/>
      <c r="P182" s="11"/>
      <c r="Q182" s="11"/>
      <c r="R182" s="11"/>
      <c r="S182" s="11"/>
      <c r="T182" s="11"/>
      <c r="U182" s="11"/>
      <c r="V182" s="11"/>
      <c r="W182" s="11"/>
      <c r="X182" s="11"/>
      <c r="Y182" s="11"/>
      <c r="Z182" s="11"/>
    </row>
    <row r="183" spans="1:26" ht="15.75" customHeight="1" x14ac:dyDescent="0.45">
      <c r="A183" s="11"/>
      <c r="B183" s="11"/>
      <c r="C183" s="11"/>
      <c r="D183" s="103"/>
      <c r="E183" s="11"/>
      <c r="F183" s="11"/>
      <c r="G183" s="11"/>
      <c r="H183" s="11"/>
      <c r="I183" s="11"/>
      <c r="J183" s="11"/>
      <c r="K183" s="11"/>
      <c r="L183" s="11"/>
      <c r="M183" s="11"/>
      <c r="N183" s="11"/>
      <c r="O183" s="11"/>
      <c r="P183" s="11"/>
      <c r="Q183" s="11"/>
      <c r="R183" s="11"/>
      <c r="S183" s="11"/>
      <c r="T183" s="11"/>
      <c r="U183" s="11"/>
      <c r="V183" s="11"/>
      <c r="W183" s="11"/>
      <c r="X183" s="11"/>
      <c r="Y183" s="11"/>
      <c r="Z183" s="11"/>
    </row>
    <row r="184" spans="1:26" ht="15.75" customHeight="1" x14ac:dyDescent="0.45">
      <c r="A184" s="11"/>
      <c r="B184" s="11"/>
      <c r="C184" s="11"/>
      <c r="D184" s="103"/>
      <c r="E184" s="11"/>
      <c r="F184" s="11"/>
      <c r="G184" s="11"/>
      <c r="H184" s="11"/>
      <c r="I184" s="11"/>
      <c r="J184" s="11"/>
      <c r="K184" s="11"/>
      <c r="L184" s="11"/>
      <c r="M184" s="11"/>
      <c r="N184" s="11"/>
      <c r="O184" s="11"/>
      <c r="P184" s="11"/>
      <c r="Q184" s="11"/>
      <c r="R184" s="11"/>
      <c r="S184" s="11"/>
      <c r="T184" s="11"/>
      <c r="U184" s="11"/>
      <c r="V184" s="11"/>
      <c r="W184" s="11"/>
      <c r="X184" s="11"/>
      <c r="Y184" s="11"/>
      <c r="Z184" s="11"/>
    </row>
    <row r="185" spans="1:26" ht="15.75" customHeight="1" x14ac:dyDescent="0.45">
      <c r="A185" s="11"/>
      <c r="B185" s="11"/>
      <c r="C185" s="11"/>
      <c r="D185" s="103"/>
      <c r="E185" s="11"/>
      <c r="F185" s="11"/>
      <c r="G185" s="11"/>
      <c r="H185" s="11"/>
      <c r="I185" s="11"/>
      <c r="J185" s="11"/>
      <c r="K185" s="11"/>
      <c r="L185" s="11"/>
      <c r="M185" s="11"/>
      <c r="N185" s="11"/>
      <c r="O185" s="11"/>
      <c r="P185" s="11"/>
      <c r="Q185" s="11"/>
      <c r="R185" s="11"/>
      <c r="S185" s="11"/>
      <c r="T185" s="11"/>
      <c r="U185" s="11"/>
      <c r="V185" s="11"/>
      <c r="W185" s="11"/>
      <c r="X185" s="11"/>
      <c r="Y185" s="11"/>
      <c r="Z185" s="11"/>
    </row>
    <row r="186" spans="1:26" ht="15.75" customHeight="1" x14ac:dyDescent="0.45">
      <c r="A186" s="11"/>
      <c r="B186" s="11"/>
      <c r="C186" s="11"/>
      <c r="D186" s="103"/>
      <c r="E186" s="11"/>
      <c r="F186" s="11"/>
      <c r="G186" s="11"/>
      <c r="H186" s="11"/>
      <c r="I186" s="11"/>
      <c r="J186" s="11"/>
      <c r="K186" s="11"/>
      <c r="L186" s="11"/>
      <c r="M186" s="11"/>
      <c r="N186" s="11"/>
      <c r="O186" s="11"/>
      <c r="P186" s="11"/>
      <c r="Q186" s="11"/>
      <c r="R186" s="11"/>
      <c r="S186" s="11"/>
      <c r="T186" s="11"/>
      <c r="U186" s="11"/>
      <c r="V186" s="11"/>
      <c r="W186" s="11"/>
      <c r="X186" s="11"/>
      <c r="Y186" s="11"/>
      <c r="Z186" s="11"/>
    </row>
    <row r="187" spans="1:26" ht="15.75" customHeight="1" x14ac:dyDescent="0.45">
      <c r="A187" s="11"/>
      <c r="B187" s="11"/>
      <c r="C187" s="11"/>
      <c r="D187" s="103"/>
      <c r="E187" s="11"/>
      <c r="F187" s="11"/>
      <c r="G187" s="11"/>
      <c r="H187" s="11"/>
      <c r="I187" s="11"/>
      <c r="J187" s="11"/>
      <c r="K187" s="11"/>
      <c r="L187" s="11"/>
      <c r="M187" s="11"/>
      <c r="N187" s="11"/>
      <c r="O187" s="11"/>
      <c r="P187" s="11"/>
      <c r="Q187" s="11"/>
      <c r="R187" s="11"/>
      <c r="S187" s="11"/>
      <c r="T187" s="11"/>
      <c r="U187" s="11"/>
      <c r="V187" s="11"/>
      <c r="W187" s="11"/>
      <c r="X187" s="11"/>
      <c r="Y187" s="11"/>
      <c r="Z187" s="11"/>
    </row>
    <row r="188" spans="1:26" ht="15.75" customHeight="1" x14ac:dyDescent="0.45">
      <c r="A188" s="11"/>
      <c r="B188" s="11"/>
      <c r="C188" s="11"/>
      <c r="D188" s="103"/>
      <c r="E188" s="11"/>
      <c r="F188" s="11"/>
      <c r="G188" s="11"/>
      <c r="H188" s="11"/>
      <c r="I188" s="11"/>
      <c r="J188" s="11"/>
      <c r="K188" s="11"/>
      <c r="L188" s="11"/>
      <c r="M188" s="11"/>
      <c r="N188" s="11"/>
      <c r="O188" s="11"/>
      <c r="P188" s="11"/>
      <c r="Q188" s="11"/>
      <c r="R188" s="11"/>
      <c r="S188" s="11"/>
      <c r="T188" s="11"/>
      <c r="U188" s="11"/>
      <c r="V188" s="11"/>
      <c r="W188" s="11"/>
      <c r="X188" s="11"/>
      <c r="Y188" s="11"/>
      <c r="Z188" s="11"/>
    </row>
    <row r="189" spans="1:26" ht="15.75" customHeight="1" x14ac:dyDescent="0.45">
      <c r="A189" s="11"/>
      <c r="B189" s="11"/>
      <c r="C189" s="11"/>
      <c r="D189" s="103"/>
      <c r="E189" s="11"/>
      <c r="F189" s="11"/>
      <c r="G189" s="11"/>
      <c r="H189" s="11"/>
      <c r="I189" s="11"/>
      <c r="J189" s="11"/>
      <c r="K189" s="11"/>
      <c r="L189" s="11"/>
      <c r="M189" s="11"/>
      <c r="N189" s="11"/>
      <c r="O189" s="11"/>
      <c r="P189" s="11"/>
      <c r="Q189" s="11"/>
      <c r="R189" s="11"/>
      <c r="S189" s="11"/>
      <c r="T189" s="11"/>
      <c r="U189" s="11"/>
      <c r="V189" s="11"/>
      <c r="W189" s="11"/>
      <c r="X189" s="11"/>
      <c r="Y189" s="11"/>
      <c r="Z189" s="11"/>
    </row>
    <row r="190" spans="1:26" ht="15.75" customHeight="1" x14ac:dyDescent="0.45">
      <c r="A190" s="11"/>
      <c r="B190" s="11"/>
      <c r="C190" s="11"/>
      <c r="D190" s="103"/>
      <c r="E190" s="11"/>
      <c r="F190" s="11"/>
      <c r="G190" s="11"/>
      <c r="H190" s="11"/>
      <c r="I190" s="11"/>
      <c r="J190" s="11"/>
      <c r="K190" s="11"/>
      <c r="L190" s="11"/>
      <c r="M190" s="11"/>
      <c r="N190" s="11"/>
      <c r="O190" s="11"/>
      <c r="P190" s="11"/>
      <c r="Q190" s="11"/>
      <c r="R190" s="11"/>
      <c r="S190" s="11"/>
      <c r="T190" s="11"/>
      <c r="U190" s="11"/>
      <c r="V190" s="11"/>
      <c r="W190" s="11"/>
      <c r="X190" s="11"/>
      <c r="Y190" s="11"/>
      <c r="Z190" s="11"/>
    </row>
    <row r="191" spans="1:26" ht="15.75" customHeight="1" x14ac:dyDescent="0.45">
      <c r="A191" s="11"/>
      <c r="B191" s="11"/>
      <c r="C191" s="11"/>
      <c r="D191" s="103"/>
      <c r="E191" s="11"/>
      <c r="F191" s="11"/>
      <c r="G191" s="11"/>
      <c r="H191" s="11"/>
      <c r="I191" s="11"/>
      <c r="J191" s="11"/>
      <c r="K191" s="11"/>
      <c r="L191" s="11"/>
      <c r="M191" s="11"/>
      <c r="N191" s="11"/>
      <c r="O191" s="11"/>
      <c r="P191" s="11"/>
      <c r="Q191" s="11"/>
      <c r="R191" s="11"/>
      <c r="S191" s="11"/>
      <c r="T191" s="11"/>
      <c r="U191" s="11"/>
      <c r="V191" s="11"/>
      <c r="W191" s="11"/>
      <c r="X191" s="11"/>
      <c r="Y191" s="11"/>
      <c r="Z191" s="11"/>
    </row>
    <row r="192" spans="1:26" ht="15.75" customHeight="1" x14ac:dyDescent="0.45">
      <c r="A192" s="11"/>
      <c r="B192" s="11"/>
      <c r="C192" s="11"/>
      <c r="D192" s="103"/>
      <c r="E192" s="11"/>
      <c r="F192" s="11"/>
      <c r="G192" s="11"/>
      <c r="H192" s="11"/>
      <c r="I192" s="11"/>
      <c r="J192" s="11"/>
      <c r="K192" s="11"/>
      <c r="L192" s="11"/>
      <c r="M192" s="11"/>
      <c r="N192" s="11"/>
      <c r="O192" s="11"/>
      <c r="P192" s="11"/>
      <c r="Q192" s="11"/>
      <c r="R192" s="11"/>
      <c r="S192" s="11"/>
      <c r="T192" s="11"/>
      <c r="U192" s="11"/>
      <c r="V192" s="11"/>
      <c r="W192" s="11"/>
      <c r="X192" s="11"/>
      <c r="Y192" s="11"/>
      <c r="Z192" s="11"/>
    </row>
    <row r="193" spans="1:26" ht="15.75" customHeight="1" x14ac:dyDescent="0.45">
      <c r="A193" s="11"/>
      <c r="B193" s="11"/>
      <c r="C193" s="11"/>
      <c r="D193" s="103"/>
      <c r="E193" s="11"/>
      <c r="F193" s="11"/>
      <c r="G193" s="11"/>
      <c r="H193" s="11"/>
      <c r="I193" s="11"/>
      <c r="J193" s="11"/>
      <c r="K193" s="11"/>
      <c r="L193" s="11"/>
      <c r="M193" s="11"/>
      <c r="N193" s="11"/>
      <c r="O193" s="11"/>
      <c r="P193" s="11"/>
      <c r="Q193" s="11"/>
      <c r="R193" s="11"/>
      <c r="S193" s="11"/>
      <c r="T193" s="11"/>
      <c r="U193" s="11"/>
      <c r="V193" s="11"/>
      <c r="W193" s="11"/>
      <c r="X193" s="11"/>
      <c r="Y193" s="11"/>
      <c r="Z193" s="11"/>
    </row>
    <row r="194" spans="1:26" ht="15.75" customHeight="1" x14ac:dyDescent="0.45">
      <c r="A194" s="11"/>
      <c r="B194" s="11"/>
      <c r="C194" s="11"/>
      <c r="D194" s="103"/>
      <c r="E194" s="11"/>
      <c r="F194" s="11"/>
      <c r="G194" s="11"/>
      <c r="H194" s="11"/>
      <c r="I194" s="11"/>
      <c r="J194" s="11"/>
      <c r="K194" s="11"/>
      <c r="L194" s="11"/>
      <c r="M194" s="11"/>
      <c r="N194" s="11"/>
      <c r="O194" s="11"/>
      <c r="P194" s="11"/>
      <c r="Q194" s="11"/>
      <c r="R194" s="11"/>
      <c r="S194" s="11"/>
      <c r="T194" s="11"/>
      <c r="U194" s="11"/>
      <c r="V194" s="11"/>
      <c r="W194" s="11"/>
      <c r="X194" s="11"/>
      <c r="Y194" s="11"/>
      <c r="Z194" s="11"/>
    </row>
    <row r="195" spans="1:26" ht="15.75" customHeight="1" x14ac:dyDescent="0.45">
      <c r="A195" s="11"/>
      <c r="B195" s="11"/>
      <c r="C195" s="11"/>
      <c r="D195" s="103"/>
      <c r="E195" s="11"/>
      <c r="F195" s="11"/>
      <c r="G195" s="11"/>
      <c r="H195" s="11"/>
      <c r="I195" s="11"/>
      <c r="J195" s="11"/>
      <c r="K195" s="11"/>
      <c r="L195" s="11"/>
      <c r="M195" s="11"/>
      <c r="N195" s="11"/>
      <c r="O195" s="11"/>
      <c r="P195" s="11"/>
      <c r="Q195" s="11"/>
      <c r="R195" s="11"/>
      <c r="S195" s="11"/>
      <c r="T195" s="11"/>
      <c r="U195" s="11"/>
      <c r="V195" s="11"/>
      <c r="W195" s="11"/>
      <c r="X195" s="11"/>
      <c r="Y195" s="11"/>
      <c r="Z195" s="11"/>
    </row>
    <row r="196" spans="1:26" ht="15.75" customHeight="1" x14ac:dyDescent="0.45">
      <c r="A196" s="11"/>
      <c r="B196" s="11"/>
      <c r="C196" s="11"/>
      <c r="D196" s="103"/>
      <c r="E196" s="11"/>
      <c r="F196" s="11"/>
      <c r="G196" s="11"/>
      <c r="H196" s="11"/>
      <c r="I196" s="11"/>
      <c r="J196" s="11"/>
      <c r="K196" s="11"/>
      <c r="L196" s="11"/>
      <c r="M196" s="11"/>
      <c r="N196" s="11"/>
      <c r="O196" s="11"/>
      <c r="P196" s="11"/>
      <c r="Q196" s="11"/>
      <c r="R196" s="11"/>
      <c r="S196" s="11"/>
      <c r="T196" s="11"/>
      <c r="U196" s="11"/>
      <c r="V196" s="11"/>
      <c r="W196" s="11"/>
      <c r="X196" s="11"/>
      <c r="Y196" s="11"/>
      <c r="Z196" s="11"/>
    </row>
    <row r="197" spans="1:26" ht="15.75" customHeight="1" x14ac:dyDescent="0.45">
      <c r="A197" s="11"/>
      <c r="B197" s="11"/>
      <c r="C197" s="11"/>
      <c r="D197" s="103"/>
      <c r="E197" s="11"/>
      <c r="F197" s="11"/>
      <c r="G197" s="11"/>
      <c r="H197" s="11"/>
      <c r="I197" s="11"/>
      <c r="J197" s="11"/>
      <c r="K197" s="11"/>
      <c r="L197" s="11"/>
      <c r="M197" s="11"/>
      <c r="N197" s="11"/>
      <c r="O197" s="11"/>
      <c r="P197" s="11"/>
      <c r="Q197" s="11"/>
      <c r="R197" s="11"/>
      <c r="S197" s="11"/>
      <c r="T197" s="11"/>
      <c r="U197" s="11"/>
      <c r="V197" s="11"/>
      <c r="W197" s="11"/>
      <c r="X197" s="11"/>
      <c r="Y197" s="11"/>
      <c r="Z197" s="11"/>
    </row>
    <row r="198" spans="1:26" ht="15.75" customHeight="1" x14ac:dyDescent="0.45">
      <c r="A198" s="11"/>
      <c r="B198" s="11"/>
      <c r="C198" s="11"/>
      <c r="D198" s="103"/>
      <c r="E198" s="11"/>
      <c r="F198" s="11"/>
      <c r="G198" s="11"/>
      <c r="H198" s="11"/>
      <c r="I198" s="11"/>
      <c r="J198" s="11"/>
      <c r="K198" s="11"/>
      <c r="L198" s="11"/>
      <c r="M198" s="11"/>
      <c r="N198" s="11"/>
      <c r="O198" s="11"/>
      <c r="P198" s="11"/>
      <c r="Q198" s="11"/>
      <c r="R198" s="11"/>
      <c r="S198" s="11"/>
      <c r="T198" s="11"/>
      <c r="U198" s="11"/>
      <c r="V198" s="11"/>
      <c r="W198" s="11"/>
      <c r="X198" s="11"/>
      <c r="Y198" s="11"/>
      <c r="Z198" s="11"/>
    </row>
    <row r="199" spans="1:26" ht="15.75" customHeight="1" x14ac:dyDescent="0.45">
      <c r="A199" s="11"/>
      <c r="B199" s="11"/>
      <c r="C199" s="11"/>
      <c r="D199" s="103"/>
      <c r="E199" s="11"/>
      <c r="F199" s="11"/>
      <c r="G199" s="11"/>
      <c r="H199" s="11"/>
      <c r="I199" s="11"/>
      <c r="J199" s="11"/>
      <c r="K199" s="11"/>
      <c r="L199" s="11"/>
      <c r="M199" s="11"/>
      <c r="N199" s="11"/>
      <c r="O199" s="11"/>
      <c r="P199" s="11"/>
      <c r="Q199" s="11"/>
      <c r="R199" s="11"/>
      <c r="S199" s="11"/>
      <c r="T199" s="11"/>
      <c r="U199" s="11"/>
      <c r="V199" s="11"/>
      <c r="W199" s="11"/>
      <c r="X199" s="11"/>
      <c r="Y199" s="11"/>
      <c r="Z199" s="11"/>
    </row>
    <row r="200" spans="1:26" ht="15.75" customHeight="1" x14ac:dyDescent="0.45">
      <c r="A200" s="11"/>
      <c r="B200" s="11"/>
      <c r="C200" s="11"/>
      <c r="D200" s="103"/>
      <c r="E200" s="11"/>
      <c r="F200" s="11"/>
      <c r="G200" s="11"/>
      <c r="H200" s="11"/>
      <c r="I200" s="11"/>
      <c r="J200" s="11"/>
      <c r="K200" s="11"/>
      <c r="L200" s="11"/>
      <c r="M200" s="11"/>
      <c r="N200" s="11"/>
      <c r="O200" s="11"/>
      <c r="P200" s="11"/>
      <c r="Q200" s="11"/>
      <c r="R200" s="11"/>
      <c r="S200" s="11"/>
      <c r="T200" s="11"/>
      <c r="U200" s="11"/>
      <c r="V200" s="11"/>
      <c r="W200" s="11"/>
      <c r="X200" s="11"/>
      <c r="Y200" s="11"/>
      <c r="Z200" s="11"/>
    </row>
    <row r="201" spans="1:26" ht="15.75" customHeight="1" x14ac:dyDescent="0.45">
      <c r="A201" s="11"/>
      <c r="B201" s="11"/>
      <c r="C201" s="11"/>
      <c r="D201" s="103"/>
      <c r="E201" s="11"/>
      <c r="F201" s="11"/>
      <c r="G201" s="11"/>
      <c r="H201" s="11"/>
      <c r="I201" s="11"/>
      <c r="J201" s="11"/>
      <c r="K201" s="11"/>
      <c r="L201" s="11"/>
      <c r="M201" s="11"/>
      <c r="N201" s="11"/>
      <c r="O201" s="11"/>
      <c r="P201" s="11"/>
      <c r="Q201" s="11"/>
      <c r="R201" s="11"/>
      <c r="S201" s="11"/>
      <c r="T201" s="11"/>
      <c r="U201" s="11"/>
      <c r="V201" s="11"/>
      <c r="W201" s="11"/>
      <c r="X201" s="11"/>
      <c r="Y201" s="11"/>
      <c r="Z201" s="11"/>
    </row>
    <row r="202" spans="1:26" ht="15.75" customHeight="1" x14ac:dyDescent="0.45">
      <c r="A202" s="11"/>
      <c r="B202" s="11"/>
      <c r="C202" s="11"/>
      <c r="D202" s="103"/>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ht="15.75" customHeight="1" x14ac:dyDescent="0.45">
      <c r="A203" s="11"/>
      <c r="B203" s="11"/>
      <c r="C203" s="11"/>
      <c r="D203" s="103"/>
      <c r="E203" s="11"/>
      <c r="F203" s="11"/>
      <c r="G203" s="11"/>
      <c r="H203" s="11"/>
      <c r="I203" s="11"/>
      <c r="J203" s="11"/>
      <c r="K203" s="11"/>
      <c r="L203" s="11"/>
      <c r="M203" s="11"/>
      <c r="N203" s="11"/>
      <c r="O203" s="11"/>
      <c r="P203" s="11"/>
      <c r="Q203" s="11"/>
      <c r="R203" s="11"/>
      <c r="S203" s="11"/>
      <c r="T203" s="11"/>
      <c r="U203" s="11"/>
      <c r="V203" s="11"/>
      <c r="W203" s="11"/>
      <c r="X203" s="11"/>
      <c r="Y203" s="11"/>
      <c r="Z203" s="11"/>
    </row>
    <row r="204" spans="1:26" ht="15.75" customHeight="1" x14ac:dyDescent="0.45">
      <c r="A204" s="11"/>
      <c r="B204" s="11"/>
      <c r="C204" s="11"/>
      <c r="D204" s="103"/>
      <c r="E204" s="11"/>
      <c r="F204" s="11"/>
      <c r="G204" s="11"/>
      <c r="H204" s="11"/>
      <c r="I204" s="11"/>
      <c r="J204" s="11"/>
      <c r="K204" s="11"/>
      <c r="L204" s="11"/>
      <c r="M204" s="11"/>
      <c r="N204" s="11"/>
      <c r="O204" s="11"/>
      <c r="P204" s="11"/>
      <c r="Q204" s="11"/>
      <c r="R204" s="11"/>
      <c r="S204" s="11"/>
      <c r="T204" s="11"/>
      <c r="U204" s="11"/>
      <c r="V204" s="11"/>
      <c r="W204" s="11"/>
      <c r="X204" s="11"/>
      <c r="Y204" s="11"/>
      <c r="Z204" s="11"/>
    </row>
    <row r="205" spans="1:26" ht="15.75" customHeight="1" x14ac:dyDescent="0.45">
      <c r="A205" s="11"/>
      <c r="B205" s="11"/>
      <c r="C205" s="11"/>
      <c r="D205" s="103"/>
      <c r="E205" s="11"/>
      <c r="F205" s="11"/>
      <c r="G205" s="11"/>
      <c r="H205" s="11"/>
      <c r="I205" s="11"/>
      <c r="J205" s="11"/>
      <c r="K205" s="11"/>
      <c r="L205" s="11"/>
      <c r="M205" s="11"/>
      <c r="N205" s="11"/>
      <c r="O205" s="11"/>
      <c r="P205" s="11"/>
      <c r="Q205" s="11"/>
      <c r="R205" s="11"/>
      <c r="S205" s="11"/>
      <c r="T205" s="11"/>
      <c r="U205" s="11"/>
      <c r="V205" s="11"/>
      <c r="W205" s="11"/>
      <c r="X205" s="11"/>
      <c r="Y205" s="11"/>
      <c r="Z205" s="11"/>
    </row>
    <row r="206" spans="1:26" ht="15.75" customHeight="1" x14ac:dyDescent="0.45">
      <c r="A206" s="11"/>
      <c r="B206" s="11"/>
      <c r="C206" s="11"/>
      <c r="D206" s="103"/>
      <c r="E206" s="11"/>
      <c r="F206" s="11"/>
      <c r="G206" s="11"/>
      <c r="H206" s="11"/>
      <c r="I206" s="11"/>
      <c r="J206" s="11"/>
      <c r="K206" s="11"/>
      <c r="L206" s="11"/>
      <c r="M206" s="11"/>
      <c r="N206" s="11"/>
      <c r="O206" s="11"/>
      <c r="P206" s="11"/>
      <c r="Q206" s="11"/>
      <c r="R206" s="11"/>
      <c r="S206" s="11"/>
      <c r="T206" s="11"/>
      <c r="U206" s="11"/>
      <c r="V206" s="11"/>
      <c r="W206" s="11"/>
      <c r="X206" s="11"/>
      <c r="Y206" s="11"/>
      <c r="Z206" s="11"/>
    </row>
    <row r="207" spans="1:26" ht="15.75" customHeight="1" x14ac:dyDescent="0.45">
      <c r="A207" s="11"/>
      <c r="B207" s="11"/>
      <c r="C207" s="11"/>
      <c r="D207" s="103"/>
      <c r="E207" s="11"/>
      <c r="F207" s="11"/>
      <c r="G207" s="11"/>
      <c r="H207" s="11"/>
      <c r="I207" s="11"/>
      <c r="J207" s="11"/>
      <c r="K207" s="11"/>
      <c r="L207" s="11"/>
      <c r="M207" s="11"/>
      <c r="N207" s="11"/>
      <c r="O207" s="11"/>
      <c r="P207" s="11"/>
      <c r="Q207" s="11"/>
      <c r="R207" s="11"/>
      <c r="S207" s="11"/>
      <c r="T207" s="11"/>
      <c r="U207" s="11"/>
      <c r="V207" s="11"/>
      <c r="W207" s="11"/>
      <c r="X207" s="11"/>
      <c r="Y207" s="11"/>
      <c r="Z207" s="11"/>
    </row>
    <row r="208" spans="1:26" ht="15.75" customHeight="1" x14ac:dyDescent="0.45">
      <c r="A208" s="11"/>
      <c r="B208" s="11"/>
      <c r="C208" s="11"/>
      <c r="D208" s="103"/>
      <c r="E208" s="11"/>
      <c r="F208" s="11"/>
      <c r="G208" s="11"/>
      <c r="H208" s="11"/>
      <c r="I208" s="11"/>
      <c r="J208" s="11"/>
      <c r="K208" s="11"/>
      <c r="L208" s="11"/>
      <c r="M208" s="11"/>
      <c r="N208" s="11"/>
      <c r="O208" s="11"/>
      <c r="P208" s="11"/>
      <c r="Q208" s="11"/>
      <c r="R208" s="11"/>
      <c r="S208" s="11"/>
      <c r="T208" s="11"/>
      <c r="U208" s="11"/>
      <c r="V208" s="11"/>
      <c r="W208" s="11"/>
      <c r="X208" s="11"/>
      <c r="Y208" s="11"/>
      <c r="Z208" s="11"/>
    </row>
    <row r="209" spans="1:26" ht="15.75" customHeight="1" x14ac:dyDescent="0.45">
      <c r="A209" s="11"/>
      <c r="B209" s="11"/>
      <c r="C209" s="11"/>
      <c r="D209" s="103"/>
      <c r="E209" s="11"/>
      <c r="F209" s="11"/>
      <c r="G209" s="11"/>
      <c r="H209" s="11"/>
      <c r="I209" s="11"/>
      <c r="J209" s="11"/>
      <c r="K209" s="11"/>
      <c r="L209" s="11"/>
      <c r="M209" s="11"/>
      <c r="N209" s="11"/>
      <c r="O209" s="11"/>
      <c r="P209" s="11"/>
      <c r="Q209" s="11"/>
      <c r="R209" s="11"/>
      <c r="S209" s="11"/>
      <c r="T209" s="11"/>
      <c r="U209" s="11"/>
      <c r="V209" s="11"/>
      <c r="W209" s="11"/>
      <c r="X209" s="11"/>
      <c r="Y209" s="11"/>
      <c r="Z209" s="11"/>
    </row>
    <row r="210" spans="1:26" ht="15.75" customHeight="1" x14ac:dyDescent="0.45">
      <c r="A210" s="11"/>
      <c r="B210" s="11"/>
      <c r="C210" s="11"/>
      <c r="D210" s="103"/>
      <c r="E210" s="11"/>
      <c r="F210" s="11"/>
      <c r="G210" s="11"/>
      <c r="H210" s="11"/>
      <c r="I210" s="11"/>
      <c r="J210" s="11"/>
      <c r="K210" s="11"/>
      <c r="L210" s="11"/>
      <c r="M210" s="11"/>
      <c r="N210" s="11"/>
      <c r="O210" s="11"/>
      <c r="P210" s="11"/>
      <c r="Q210" s="11"/>
      <c r="R210" s="11"/>
      <c r="S210" s="11"/>
      <c r="T210" s="11"/>
      <c r="U210" s="11"/>
      <c r="V210" s="11"/>
      <c r="W210" s="11"/>
      <c r="X210" s="11"/>
      <c r="Y210" s="11"/>
      <c r="Z210" s="11"/>
    </row>
    <row r="211" spans="1:26" ht="15.75" customHeight="1" x14ac:dyDescent="0.45">
      <c r="A211" s="11"/>
      <c r="B211" s="11"/>
      <c r="C211" s="11"/>
      <c r="D211" s="103"/>
      <c r="E211" s="11"/>
      <c r="F211" s="11"/>
      <c r="G211" s="11"/>
      <c r="H211" s="11"/>
      <c r="I211" s="11"/>
      <c r="J211" s="11"/>
      <c r="K211" s="11"/>
      <c r="L211" s="11"/>
      <c r="M211" s="11"/>
      <c r="N211" s="11"/>
      <c r="O211" s="11"/>
      <c r="P211" s="11"/>
      <c r="Q211" s="11"/>
      <c r="R211" s="11"/>
      <c r="S211" s="11"/>
      <c r="T211" s="11"/>
      <c r="U211" s="11"/>
      <c r="V211" s="11"/>
      <c r="W211" s="11"/>
      <c r="X211" s="11"/>
      <c r="Y211" s="11"/>
      <c r="Z211" s="11"/>
    </row>
    <row r="212" spans="1:26" ht="15.75" customHeight="1" x14ac:dyDescent="0.45">
      <c r="A212" s="11"/>
      <c r="B212" s="11"/>
      <c r="C212" s="11"/>
      <c r="D212" s="103"/>
      <c r="E212" s="11"/>
      <c r="F212" s="11"/>
      <c r="G212" s="11"/>
      <c r="H212" s="11"/>
      <c r="I212" s="11"/>
      <c r="J212" s="11"/>
      <c r="K212" s="11"/>
      <c r="L212" s="11"/>
      <c r="M212" s="11"/>
      <c r="N212" s="11"/>
      <c r="O212" s="11"/>
      <c r="P212" s="11"/>
      <c r="Q212" s="11"/>
      <c r="R212" s="11"/>
      <c r="S212" s="11"/>
      <c r="T212" s="11"/>
      <c r="U212" s="11"/>
      <c r="V212" s="11"/>
      <c r="W212" s="11"/>
      <c r="X212" s="11"/>
      <c r="Y212" s="11"/>
      <c r="Z212" s="11"/>
    </row>
    <row r="213" spans="1:26" ht="15.75" customHeight="1" x14ac:dyDescent="0.45">
      <c r="A213" s="11"/>
      <c r="B213" s="11"/>
      <c r="C213" s="11"/>
      <c r="D213" s="103"/>
      <c r="E213" s="11"/>
      <c r="F213" s="11"/>
      <c r="G213" s="11"/>
      <c r="H213" s="11"/>
      <c r="I213" s="11"/>
      <c r="J213" s="11"/>
      <c r="K213" s="11"/>
      <c r="L213" s="11"/>
      <c r="M213" s="11"/>
      <c r="N213" s="11"/>
      <c r="O213" s="11"/>
      <c r="P213" s="11"/>
      <c r="Q213" s="11"/>
      <c r="R213" s="11"/>
      <c r="S213" s="11"/>
      <c r="T213" s="11"/>
      <c r="U213" s="11"/>
      <c r="V213" s="11"/>
      <c r="W213" s="11"/>
      <c r="X213" s="11"/>
      <c r="Y213" s="11"/>
      <c r="Z213" s="11"/>
    </row>
    <row r="214" spans="1:26" ht="15.75" customHeight="1" x14ac:dyDescent="0.45">
      <c r="A214" s="11"/>
      <c r="B214" s="11"/>
      <c r="C214" s="11"/>
      <c r="D214" s="103"/>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ht="15.75" customHeight="1" x14ac:dyDescent="0.45">
      <c r="A215" s="11"/>
      <c r="B215" s="11"/>
      <c r="C215" s="11"/>
      <c r="D215" s="103"/>
      <c r="E215" s="11"/>
      <c r="F215" s="11"/>
      <c r="G215" s="11"/>
      <c r="H215" s="11"/>
      <c r="I215" s="11"/>
      <c r="J215" s="11"/>
      <c r="K215" s="11"/>
      <c r="L215" s="11"/>
      <c r="M215" s="11"/>
      <c r="N215" s="11"/>
      <c r="O215" s="11"/>
      <c r="P215" s="11"/>
      <c r="Q215" s="11"/>
      <c r="R215" s="11"/>
      <c r="S215" s="11"/>
      <c r="T215" s="11"/>
      <c r="U215" s="11"/>
      <c r="V215" s="11"/>
      <c r="W215" s="11"/>
      <c r="X215" s="11"/>
      <c r="Y215" s="11"/>
      <c r="Z215" s="11"/>
    </row>
    <row r="216" spans="1:26" ht="15.75" customHeight="1" x14ac:dyDescent="0.45">
      <c r="A216" s="11"/>
      <c r="B216" s="11"/>
      <c r="C216" s="11"/>
      <c r="D216" s="103"/>
      <c r="E216" s="11"/>
      <c r="F216" s="11"/>
      <c r="G216" s="11"/>
      <c r="H216" s="11"/>
      <c r="I216" s="11"/>
      <c r="J216" s="11"/>
      <c r="K216" s="11"/>
      <c r="L216" s="11"/>
      <c r="M216" s="11"/>
      <c r="N216" s="11"/>
      <c r="O216" s="11"/>
      <c r="P216" s="11"/>
      <c r="Q216" s="11"/>
      <c r="R216" s="11"/>
      <c r="S216" s="11"/>
      <c r="T216" s="11"/>
      <c r="U216" s="11"/>
      <c r="V216" s="11"/>
      <c r="W216" s="11"/>
      <c r="X216" s="11"/>
      <c r="Y216" s="11"/>
      <c r="Z216" s="11"/>
    </row>
    <row r="217" spans="1:26" ht="15.75" customHeight="1" x14ac:dyDescent="0.45">
      <c r="A217" s="11"/>
      <c r="B217" s="11"/>
      <c r="C217" s="11"/>
      <c r="D217" s="103"/>
      <c r="E217" s="11"/>
      <c r="F217" s="11"/>
      <c r="G217" s="11"/>
      <c r="H217" s="11"/>
      <c r="I217" s="11"/>
      <c r="J217" s="11"/>
      <c r="K217" s="11"/>
      <c r="L217" s="11"/>
      <c r="M217" s="11"/>
      <c r="N217" s="11"/>
      <c r="O217" s="11"/>
      <c r="P217" s="11"/>
      <c r="Q217" s="11"/>
      <c r="R217" s="11"/>
      <c r="S217" s="11"/>
      <c r="T217" s="11"/>
      <c r="U217" s="11"/>
      <c r="V217" s="11"/>
      <c r="W217" s="11"/>
      <c r="X217" s="11"/>
      <c r="Y217" s="11"/>
      <c r="Z217" s="11"/>
    </row>
    <row r="218" spans="1:26" ht="15.75" customHeight="1" x14ac:dyDescent="0.45">
      <c r="A218" s="11"/>
      <c r="B218" s="11"/>
      <c r="C218" s="11"/>
      <c r="D218" s="103"/>
      <c r="E218" s="11"/>
      <c r="F218" s="11"/>
      <c r="G218" s="11"/>
      <c r="H218" s="11"/>
      <c r="I218" s="11"/>
      <c r="J218" s="11"/>
      <c r="K218" s="11"/>
      <c r="L218" s="11"/>
      <c r="M218" s="11"/>
      <c r="N218" s="11"/>
      <c r="O218" s="11"/>
      <c r="P218" s="11"/>
      <c r="Q218" s="11"/>
      <c r="R218" s="11"/>
      <c r="S218" s="11"/>
      <c r="T218" s="11"/>
      <c r="U218" s="11"/>
      <c r="V218" s="11"/>
      <c r="W218" s="11"/>
      <c r="X218" s="11"/>
      <c r="Y218" s="11"/>
      <c r="Z218" s="11"/>
    </row>
    <row r="219" spans="1:26" ht="15.75" customHeight="1" x14ac:dyDescent="0.45">
      <c r="A219" s="11"/>
      <c r="B219" s="11"/>
      <c r="C219" s="11"/>
      <c r="D219" s="103"/>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ht="15.75" customHeight="1" x14ac:dyDescent="0.45">
      <c r="A220" s="11"/>
      <c r="B220" s="11"/>
      <c r="C220" s="11"/>
      <c r="D220" s="103"/>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ht="15.75" customHeight="1" x14ac:dyDescent="0.45">
      <c r="A221" s="11"/>
      <c r="B221" s="11"/>
      <c r="C221" s="11"/>
      <c r="D221" s="103"/>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ht="15.75" customHeight="1" x14ac:dyDescent="0.45">
      <c r="A222" s="11"/>
      <c r="B222" s="11"/>
      <c r="C222" s="11"/>
      <c r="D222" s="103"/>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ht="15.75" customHeight="1" x14ac:dyDescent="0.45">
      <c r="A223" s="11"/>
      <c r="B223" s="11"/>
      <c r="C223" s="11"/>
      <c r="D223" s="103"/>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ht="15.75" customHeight="1" x14ac:dyDescent="0.45">
      <c r="A224" s="11"/>
      <c r="B224" s="11"/>
      <c r="C224" s="11"/>
      <c r="D224" s="103"/>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ht="15.75" customHeight="1" x14ac:dyDescent="0.45">
      <c r="A225" s="11"/>
      <c r="B225" s="11"/>
      <c r="C225" s="11"/>
      <c r="D225" s="103"/>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ht="15.75" customHeight="1" x14ac:dyDescent="0.45">
      <c r="A226" s="11"/>
      <c r="B226" s="11"/>
      <c r="C226" s="11"/>
      <c r="D226" s="103"/>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ht="15.75" customHeight="1" x14ac:dyDescent="0.45">
      <c r="A227" s="11"/>
      <c r="B227" s="11"/>
      <c r="C227" s="11"/>
      <c r="D227" s="103"/>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ht="15.75" customHeight="1" x14ac:dyDescent="0.45">
      <c r="A228" s="11"/>
      <c r="B228" s="11"/>
      <c r="C228" s="11"/>
      <c r="D228" s="103"/>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ht="15.75" customHeight="1" x14ac:dyDescent="0.45">
      <c r="A229" s="11"/>
      <c r="B229" s="11"/>
      <c r="C229" s="11"/>
      <c r="D229" s="103"/>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ht="15.75" customHeight="1" x14ac:dyDescent="0.45">
      <c r="A230" s="11"/>
      <c r="B230" s="11"/>
      <c r="C230" s="11"/>
      <c r="D230" s="103"/>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ht="15.75" customHeight="1" x14ac:dyDescent="0.45">
      <c r="A231" s="11"/>
      <c r="B231" s="11"/>
      <c r="C231" s="11"/>
      <c r="D231" s="103"/>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ht="15.75" customHeight="1" x14ac:dyDescent="0.45">
      <c r="A232" s="11"/>
      <c r="B232" s="11"/>
      <c r="C232" s="11"/>
      <c r="D232" s="103"/>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ht="15.75" customHeight="1" x14ac:dyDescent="0.45">
      <c r="A233" s="11"/>
      <c r="B233" s="11"/>
      <c r="C233" s="11"/>
      <c r="D233" s="103"/>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ht="15.75" customHeight="1" x14ac:dyDescent="0.45">
      <c r="A234" s="11"/>
      <c r="B234" s="11"/>
      <c r="C234" s="11"/>
      <c r="D234" s="103"/>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ht="15.75" customHeight="1" x14ac:dyDescent="0.45">
      <c r="A235" s="11"/>
      <c r="B235" s="11"/>
      <c r="C235" s="11"/>
      <c r="D235" s="103"/>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ht="15.75" customHeight="1" x14ac:dyDescent="0.45">
      <c r="A236" s="11"/>
      <c r="B236" s="11"/>
      <c r="C236" s="11"/>
      <c r="D236" s="103"/>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ht="15.75" customHeight="1" x14ac:dyDescent="0.45">
      <c r="A237" s="11"/>
      <c r="B237" s="11"/>
      <c r="C237" s="11"/>
      <c r="D237" s="103"/>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ht="15.75" customHeight="1" x14ac:dyDescent="0.45">
      <c r="A238" s="11"/>
      <c r="B238" s="11"/>
      <c r="C238" s="11"/>
      <c r="D238" s="103"/>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ht="15.75" customHeight="1" x14ac:dyDescent="0.45">
      <c r="A239" s="11"/>
      <c r="B239" s="11"/>
      <c r="C239" s="11"/>
      <c r="D239" s="103"/>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ht="15.75" customHeight="1" x14ac:dyDescent="0.45">
      <c r="A240" s="11"/>
      <c r="B240" s="11"/>
      <c r="C240" s="11"/>
      <c r="D240" s="103"/>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ht="15.75" customHeight="1" x14ac:dyDescent="0.45">
      <c r="A241" s="11"/>
      <c r="B241" s="11"/>
      <c r="C241" s="11"/>
      <c r="D241" s="103"/>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ht="15.75" customHeight="1" x14ac:dyDescent="0.45">
      <c r="A242" s="11"/>
      <c r="B242" s="11"/>
      <c r="C242" s="11"/>
      <c r="D242" s="103"/>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ht="15.75" customHeight="1" x14ac:dyDescent="0.45">
      <c r="A243" s="11"/>
      <c r="B243" s="11"/>
      <c r="C243" s="11"/>
      <c r="D243" s="103"/>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ht="15.75" customHeight="1" x14ac:dyDescent="0.45">
      <c r="A244" s="11"/>
      <c r="B244" s="11"/>
      <c r="C244" s="11"/>
      <c r="D244" s="103"/>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ht="15.75" customHeight="1" x14ac:dyDescent="0.45">
      <c r="A245" s="11"/>
      <c r="B245" s="11"/>
      <c r="C245" s="11"/>
      <c r="D245" s="103"/>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ht="15.75" customHeight="1" x14ac:dyDescent="0.45">
      <c r="A246" s="11"/>
      <c r="B246" s="11"/>
      <c r="C246" s="11"/>
      <c r="D246" s="103"/>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ht="15.75" customHeight="1" x14ac:dyDescent="0.45">
      <c r="A247" s="11"/>
      <c r="B247" s="11"/>
      <c r="C247" s="11"/>
      <c r="D247" s="103"/>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ht="15.75" customHeight="1" x14ac:dyDescent="0.45">
      <c r="A248" s="11"/>
      <c r="B248" s="11"/>
      <c r="C248" s="11"/>
      <c r="D248" s="103"/>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ht="15.75" customHeight="1" x14ac:dyDescent="0.45">
      <c r="A249" s="11"/>
      <c r="B249" s="11"/>
      <c r="C249" s="11"/>
      <c r="D249" s="103"/>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ht="15.75" customHeight="1" x14ac:dyDescent="0.45">
      <c r="A250" s="11"/>
      <c r="B250" s="11"/>
      <c r="C250" s="11"/>
      <c r="D250" s="103"/>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ht="15.75" customHeight="1" x14ac:dyDescent="0.45">
      <c r="A251" s="11"/>
      <c r="B251" s="11"/>
      <c r="C251" s="11"/>
      <c r="D251" s="103"/>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ht="15.75" customHeight="1" x14ac:dyDescent="0.45">
      <c r="A252" s="11"/>
      <c r="B252" s="11"/>
      <c r="C252" s="11"/>
      <c r="D252" s="103"/>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ht="15.75" customHeight="1" x14ac:dyDescent="0.45">
      <c r="A253" s="11"/>
      <c r="B253" s="11"/>
      <c r="C253" s="11"/>
      <c r="D253" s="103"/>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ht="15.75" customHeight="1" x14ac:dyDescent="0.45">
      <c r="A254" s="11"/>
      <c r="B254" s="11"/>
      <c r="C254" s="11"/>
      <c r="D254" s="103"/>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ht="15.75" customHeight="1" x14ac:dyDescent="0.45">
      <c r="A255" s="11"/>
      <c r="B255" s="11"/>
      <c r="C255" s="11"/>
      <c r="D255" s="103"/>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ht="15.75" customHeight="1" x14ac:dyDescent="0.45">
      <c r="A256" s="11"/>
      <c r="B256" s="11"/>
      <c r="C256" s="11"/>
      <c r="D256" s="103"/>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ht="15.75" customHeight="1" x14ac:dyDescent="0.45">
      <c r="A257" s="11"/>
      <c r="B257" s="11"/>
      <c r="C257" s="11"/>
      <c r="D257" s="103"/>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ht="15.75" customHeight="1" x14ac:dyDescent="0.45">
      <c r="A258" s="11"/>
      <c r="B258" s="11"/>
      <c r="C258" s="11"/>
      <c r="D258" s="103"/>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ht="15.75" customHeight="1" x14ac:dyDescent="0.45">
      <c r="A259" s="11"/>
      <c r="B259" s="11"/>
      <c r="C259" s="11"/>
      <c r="D259" s="103"/>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ht="15.75" customHeight="1" x14ac:dyDescent="0.45">
      <c r="A260" s="11"/>
      <c r="B260" s="11"/>
      <c r="C260" s="11"/>
      <c r="D260" s="103"/>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ht="15.75" customHeight="1" x14ac:dyDescent="0.45">
      <c r="A261" s="11"/>
      <c r="B261" s="11"/>
      <c r="C261" s="11"/>
      <c r="D261" s="103"/>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ht="15.75" customHeight="1" x14ac:dyDescent="0.45">
      <c r="A262" s="11"/>
      <c r="B262" s="11"/>
      <c r="C262" s="11"/>
      <c r="D262" s="103"/>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ht="15.75" customHeight="1" x14ac:dyDescent="0.45">
      <c r="A263" s="11"/>
      <c r="B263" s="11"/>
      <c r="C263" s="11"/>
      <c r="D263" s="103"/>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ht="15.75" customHeight="1" x14ac:dyDescent="0.45">
      <c r="A264" s="11"/>
      <c r="B264" s="11"/>
      <c r="C264" s="11"/>
      <c r="D264" s="103"/>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ht="15.75" customHeight="1" x14ac:dyDescent="0.45">
      <c r="A265" s="11"/>
      <c r="B265" s="11"/>
      <c r="C265" s="11"/>
      <c r="D265" s="103"/>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ht="15.75" customHeight="1" x14ac:dyDescent="0.45">
      <c r="A266" s="11"/>
      <c r="B266" s="11"/>
      <c r="C266" s="11"/>
      <c r="D266" s="103"/>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ht="15.75" customHeight="1" x14ac:dyDescent="0.45">
      <c r="A267" s="11"/>
      <c r="B267" s="11"/>
      <c r="C267" s="11"/>
      <c r="D267" s="103"/>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ht="15.75" customHeight="1" x14ac:dyDescent="0.45">
      <c r="A268" s="11"/>
      <c r="B268" s="11"/>
      <c r="C268" s="11"/>
      <c r="D268" s="103"/>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ht="15.75" customHeight="1" x14ac:dyDescent="0.45">
      <c r="A269" s="11"/>
      <c r="B269" s="11"/>
      <c r="C269" s="11"/>
      <c r="D269" s="103"/>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ht="15.75" customHeight="1" x14ac:dyDescent="0.45">
      <c r="A270" s="11"/>
      <c r="B270" s="11"/>
      <c r="C270" s="11"/>
      <c r="D270" s="103"/>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ht="15.75" customHeight="1" x14ac:dyDescent="0.45">
      <c r="A271" s="11"/>
      <c r="B271" s="11"/>
      <c r="C271" s="11"/>
      <c r="D271" s="103"/>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ht="15.75" customHeight="1" x14ac:dyDescent="0.45">
      <c r="A272" s="11"/>
      <c r="B272" s="11"/>
      <c r="C272" s="11"/>
      <c r="D272" s="103"/>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ht="15.75" customHeight="1" x14ac:dyDescent="0.45">
      <c r="A273" s="11"/>
      <c r="B273" s="11"/>
      <c r="C273" s="11"/>
      <c r="D273" s="103"/>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ht="15.75" customHeight="1" x14ac:dyDescent="0.45">
      <c r="A274" s="11"/>
      <c r="B274" s="11"/>
      <c r="C274" s="11"/>
      <c r="D274" s="103"/>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ht="15.75" customHeight="1" x14ac:dyDescent="0.45">
      <c r="A275" s="11"/>
      <c r="B275" s="11"/>
      <c r="C275" s="11"/>
      <c r="D275" s="103"/>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ht="15.75" customHeight="1" x14ac:dyDescent="0.45">
      <c r="A276" s="11"/>
      <c r="B276" s="11"/>
      <c r="C276" s="11"/>
      <c r="D276" s="103"/>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ht="15.75" customHeight="1" x14ac:dyDescent="0.45">
      <c r="A277" s="11"/>
      <c r="B277" s="11"/>
      <c r="C277" s="11"/>
      <c r="D277" s="103"/>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ht="15.75" customHeight="1" x14ac:dyDescent="0.45">
      <c r="A278" s="11"/>
      <c r="B278" s="11"/>
      <c r="C278" s="11"/>
      <c r="D278" s="103"/>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ht="15.75" customHeight="1" x14ac:dyDescent="0.45">
      <c r="A279" s="11"/>
      <c r="B279" s="11"/>
      <c r="C279" s="11"/>
      <c r="D279" s="103"/>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ht="15.75" customHeight="1" x14ac:dyDescent="0.45">
      <c r="A280" s="11"/>
      <c r="B280" s="11"/>
      <c r="C280" s="11"/>
      <c r="D280" s="103"/>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ht="15.75" customHeight="1" x14ac:dyDescent="0.45">
      <c r="A281" s="11"/>
      <c r="B281" s="11"/>
      <c r="C281" s="11"/>
      <c r="D281" s="103"/>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ht="15.75" customHeight="1" x14ac:dyDescent="0.45">
      <c r="A282" s="11"/>
      <c r="B282" s="11"/>
      <c r="C282" s="11"/>
      <c r="D282" s="103"/>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ht="15.75" customHeight="1" x14ac:dyDescent="0.45">
      <c r="A283" s="11"/>
      <c r="B283" s="11"/>
      <c r="C283" s="11"/>
      <c r="D283" s="103"/>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ht="15.75" customHeight="1" x14ac:dyDescent="0.45">
      <c r="A284" s="11"/>
      <c r="B284" s="11"/>
      <c r="C284" s="11"/>
      <c r="D284" s="103"/>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ht="15.75" customHeight="1" x14ac:dyDescent="0.45">
      <c r="A285" s="11"/>
      <c r="B285" s="11"/>
      <c r="C285" s="11"/>
      <c r="D285" s="103"/>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ht="15.75" customHeight="1" x14ac:dyDescent="0.45">
      <c r="A286" s="11"/>
      <c r="B286" s="11"/>
      <c r="C286" s="11"/>
      <c r="D286" s="103"/>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ht="15.75" customHeight="1" x14ac:dyDescent="0.45">
      <c r="A287" s="11"/>
      <c r="B287" s="11"/>
      <c r="C287" s="11"/>
      <c r="D287" s="103"/>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ht="15.75" customHeight="1" x14ac:dyDescent="0.45">
      <c r="A288" s="11"/>
      <c r="B288" s="11"/>
      <c r="C288" s="11"/>
      <c r="D288" s="103"/>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ht="15.75" customHeight="1" x14ac:dyDescent="0.45">
      <c r="A289" s="11"/>
      <c r="B289" s="11"/>
      <c r="C289" s="11"/>
      <c r="D289" s="103"/>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ht="15.75" customHeight="1" x14ac:dyDescent="0.45">
      <c r="A290" s="11"/>
      <c r="B290" s="11"/>
      <c r="C290" s="11"/>
      <c r="D290" s="103"/>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ht="15.75" customHeight="1" x14ac:dyDescent="0.45">
      <c r="A291" s="11"/>
      <c r="B291" s="11"/>
      <c r="C291" s="11"/>
      <c r="D291" s="103"/>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ht="15.75" customHeight="1" x14ac:dyDescent="0.45">
      <c r="A292" s="11"/>
      <c r="B292" s="11"/>
      <c r="C292" s="11"/>
      <c r="D292" s="103"/>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ht="15.75" customHeight="1" x14ac:dyDescent="0.45">
      <c r="A293" s="11"/>
      <c r="B293" s="11"/>
      <c r="C293" s="11"/>
      <c r="D293" s="103"/>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ht="15.75" customHeight="1" x14ac:dyDescent="0.45">
      <c r="A294" s="11"/>
      <c r="B294" s="11"/>
      <c r="C294" s="11"/>
      <c r="D294" s="103"/>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ht="15.75" customHeight="1" x14ac:dyDescent="0.45">
      <c r="A295" s="11"/>
      <c r="B295" s="11"/>
      <c r="C295" s="11"/>
      <c r="D295" s="103"/>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ht="15.75" customHeight="1" x14ac:dyDescent="0.45">
      <c r="A296" s="11"/>
      <c r="B296" s="11"/>
      <c r="C296" s="11"/>
      <c r="D296" s="103"/>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ht="15.75" customHeight="1" x14ac:dyDescent="0.45">
      <c r="A297" s="11"/>
      <c r="B297" s="11"/>
      <c r="C297" s="11"/>
      <c r="D297" s="103"/>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ht="15.75" customHeight="1" x14ac:dyDescent="0.45">
      <c r="A298" s="11"/>
      <c r="B298" s="11"/>
      <c r="C298" s="11"/>
      <c r="D298" s="103"/>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ht="15.75" customHeight="1" x14ac:dyDescent="0.45">
      <c r="A299" s="11"/>
      <c r="B299" s="11"/>
      <c r="C299" s="11"/>
      <c r="D299" s="103"/>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ht="15.75" customHeight="1" x14ac:dyDescent="0.45">
      <c r="A300" s="11"/>
      <c r="B300" s="11"/>
      <c r="C300" s="11"/>
      <c r="D300" s="103"/>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ht="15.75" customHeight="1" x14ac:dyDescent="0.45">
      <c r="A301" s="11"/>
      <c r="B301" s="11"/>
      <c r="C301" s="11"/>
      <c r="D301" s="103"/>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ht="15.75" customHeight="1" x14ac:dyDescent="0.45">
      <c r="A302" s="11"/>
      <c r="B302" s="11"/>
      <c r="C302" s="11"/>
      <c r="D302" s="103"/>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ht="15.75" customHeight="1" x14ac:dyDescent="0.45">
      <c r="A303" s="11"/>
      <c r="B303" s="11"/>
      <c r="C303" s="11"/>
      <c r="D303" s="103"/>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ht="15.75" customHeight="1" x14ac:dyDescent="0.45">
      <c r="A304" s="11"/>
      <c r="B304" s="11"/>
      <c r="C304" s="11"/>
      <c r="D304" s="103"/>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ht="15.75" customHeight="1" x14ac:dyDescent="0.45">
      <c r="A305" s="11"/>
      <c r="B305" s="11"/>
      <c r="C305" s="11"/>
      <c r="D305" s="103"/>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ht="15.75" customHeight="1" x14ac:dyDescent="0.45">
      <c r="A306" s="11"/>
      <c r="B306" s="11"/>
      <c r="C306" s="11"/>
      <c r="D306" s="103"/>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ht="15.75" customHeight="1" x14ac:dyDescent="0.45">
      <c r="A307" s="11"/>
      <c r="B307" s="11"/>
      <c r="C307" s="11"/>
      <c r="D307" s="103"/>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ht="15.75" customHeight="1" x14ac:dyDescent="0.45">
      <c r="A308" s="11"/>
      <c r="B308" s="11"/>
      <c r="C308" s="11"/>
      <c r="D308" s="103"/>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ht="15.75" customHeight="1" x14ac:dyDescent="0.45">
      <c r="A309" s="11"/>
      <c r="B309" s="11"/>
      <c r="C309" s="11"/>
      <c r="D309" s="103"/>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ht="15.75" customHeight="1" x14ac:dyDescent="0.45">
      <c r="A310" s="11"/>
      <c r="B310" s="11"/>
      <c r="C310" s="11"/>
      <c r="D310" s="103"/>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ht="15.75" customHeight="1" x14ac:dyDescent="0.45">
      <c r="A311" s="11"/>
      <c r="B311" s="11"/>
      <c r="C311" s="11"/>
      <c r="D311" s="103"/>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ht="15.75" customHeight="1" x14ac:dyDescent="0.45">
      <c r="A312" s="11"/>
      <c r="B312" s="11"/>
      <c r="C312" s="11"/>
      <c r="D312" s="103"/>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ht="15.75" customHeight="1" x14ac:dyDescent="0.45">
      <c r="A313" s="11"/>
      <c r="B313" s="11"/>
      <c r="C313" s="11"/>
      <c r="D313" s="103"/>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ht="15.75" customHeight="1" x14ac:dyDescent="0.45">
      <c r="A314" s="11"/>
      <c r="B314" s="11"/>
      <c r="C314" s="11"/>
      <c r="D314" s="103"/>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ht="15.75" customHeight="1" x14ac:dyDescent="0.45">
      <c r="A315" s="11"/>
      <c r="B315" s="11"/>
      <c r="C315" s="11"/>
      <c r="D315" s="103"/>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ht="15.75" customHeight="1" x14ac:dyDescent="0.45">
      <c r="A316" s="11"/>
      <c r="B316" s="11"/>
      <c r="C316" s="11"/>
      <c r="D316" s="103"/>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ht="15.75" customHeight="1" x14ac:dyDescent="0.45">
      <c r="A317" s="11"/>
      <c r="B317" s="11"/>
      <c r="C317" s="11"/>
      <c r="D317" s="103"/>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ht="15.75" customHeight="1" x14ac:dyDescent="0.45">
      <c r="A318" s="11"/>
      <c r="B318" s="11"/>
      <c r="C318" s="11"/>
      <c r="D318" s="103"/>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ht="15.75" customHeight="1" x14ac:dyDescent="0.45">
      <c r="A319" s="11"/>
      <c r="B319" s="11"/>
      <c r="C319" s="11"/>
      <c r="D319" s="103"/>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ht="15.75" customHeight="1" x14ac:dyDescent="0.45">
      <c r="A320" s="11"/>
      <c r="B320" s="11"/>
      <c r="C320" s="11"/>
      <c r="D320" s="103"/>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ht="15.75" customHeight="1" x14ac:dyDescent="0.45">
      <c r="A321" s="11"/>
      <c r="B321" s="11"/>
      <c r="C321" s="11"/>
      <c r="D321" s="103"/>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ht="15.75" customHeight="1" x14ac:dyDescent="0.45">
      <c r="A322" s="11"/>
      <c r="B322" s="11"/>
      <c r="C322" s="11"/>
      <c r="D322" s="103"/>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ht="15.75" customHeight="1" x14ac:dyDescent="0.45">
      <c r="A323" s="11"/>
      <c r="B323" s="11"/>
      <c r="C323" s="11"/>
      <c r="D323" s="103"/>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ht="15.75" customHeight="1" x14ac:dyDescent="0.45">
      <c r="A324" s="11"/>
      <c r="B324" s="11"/>
      <c r="C324" s="11"/>
      <c r="D324" s="103"/>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ht="15.75" customHeight="1" x14ac:dyDescent="0.45">
      <c r="A325" s="11"/>
      <c r="B325" s="11"/>
      <c r="C325" s="11"/>
      <c r="D325" s="103"/>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ht="15.75" customHeight="1" x14ac:dyDescent="0.45">
      <c r="A326" s="11"/>
      <c r="B326" s="11"/>
      <c r="C326" s="11"/>
      <c r="D326" s="103"/>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ht="15.75" customHeight="1" x14ac:dyDescent="0.45">
      <c r="A327" s="11"/>
      <c r="B327" s="11"/>
      <c r="C327" s="11"/>
      <c r="D327" s="103"/>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ht="15.75" customHeight="1" x14ac:dyDescent="0.45">
      <c r="A328" s="11"/>
      <c r="B328" s="11"/>
      <c r="C328" s="11"/>
      <c r="D328" s="103"/>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ht="15.75" customHeight="1" x14ac:dyDescent="0.45">
      <c r="A329" s="11"/>
      <c r="B329" s="11"/>
      <c r="C329" s="11"/>
      <c r="D329" s="103"/>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ht="15.75" customHeight="1" x14ac:dyDescent="0.45">
      <c r="A330" s="11"/>
      <c r="B330" s="11"/>
      <c r="C330" s="11"/>
      <c r="D330" s="103"/>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ht="15.75" customHeight="1" x14ac:dyDescent="0.45">
      <c r="A331" s="11"/>
      <c r="B331" s="11"/>
      <c r="C331" s="11"/>
      <c r="D331" s="103"/>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ht="15.75" customHeight="1" x14ac:dyDescent="0.45">
      <c r="A332" s="11"/>
      <c r="B332" s="11"/>
      <c r="C332" s="11"/>
      <c r="D332" s="103"/>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ht="15.75" customHeight="1" x14ac:dyDescent="0.45">
      <c r="A333" s="11"/>
      <c r="B333" s="11"/>
      <c r="C333" s="11"/>
      <c r="D333" s="103"/>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ht="15.75" customHeight="1" x14ac:dyDescent="0.45">
      <c r="A334" s="11"/>
      <c r="B334" s="11"/>
      <c r="C334" s="11"/>
      <c r="D334" s="103"/>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ht="15.75" customHeight="1" x14ac:dyDescent="0.45">
      <c r="A335" s="11"/>
      <c r="B335" s="11"/>
      <c r="C335" s="11"/>
      <c r="D335" s="103"/>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ht="15.75" customHeight="1" x14ac:dyDescent="0.45">
      <c r="A336" s="11"/>
      <c r="B336" s="11"/>
      <c r="C336" s="11"/>
      <c r="D336" s="103"/>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ht="15.75" customHeight="1" x14ac:dyDescent="0.45">
      <c r="A337" s="11"/>
      <c r="B337" s="11"/>
      <c r="C337" s="11"/>
      <c r="D337" s="103"/>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ht="15.75" customHeight="1" x14ac:dyDescent="0.45">
      <c r="A338" s="11"/>
      <c r="B338" s="11"/>
      <c r="C338" s="11"/>
      <c r="D338" s="103"/>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ht="15.75" customHeight="1" x14ac:dyDescent="0.45">
      <c r="A339" s="11"/>
      <c r="B339" s="11"/>
      <c r="C339" s="11"/>
      <c r="D339" s="103"/>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ht="15.75" customHeight="1" x14ac:dyDescent="0.45">
      <c r="A340" s="11"/>
      <c r="B340" s="11"/>
      <c r="C340" s="11"/>
      <c r="D340" s="103"/>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ht="15.75" customHeight="1" x14ac:dyDescent="0.45">
      <c r="A341" s="11"/>
      <c r="B341" s="11"/>
      <c r="C341" s="11"/>
      <c r="D341" s="103"/>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ht="15.75" customHeight="1" x14ac:dyDescent="0.45">
      <c r="A342" s="11"/>
      <c r="B342" s="11"/>
      <c r="C342" s="11"/>
      <c r="D342" s="103"/>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ht="15.75" customHeight="1" x14ac:dyDescent="0.45">
      <c r="A343" s="11"/>
      <c r="B343" s="11"/>
      <c r="C343" s="11"/>
      <c r="D343" s="103"/>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ht="15.75" customHeight="1" x14ac:dyDescent="0.45">
      <c r="A344" s="11"/>
      <c r="B344" s="11"/>
      <c r="C344" s="11"/>
      <c r="D344" s="103"/>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ht="15.75" customHeight="1" x14ac:dyDescent="0.45">
      <c r="A345" s="11"/>
      <c r="B345" s="11"/>
      <c r="C345" s="11"/>
      <c r="D345" s="103"/>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ht="15.75" customHeight="1" x14ac:dyDescent="0.45">
      <c r="A346" s="11"/>
      <c r="B346" s="11"/>
      <c r="C346" s="11"/>
      <c r="D346" s="103"/>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ht="15.75" customHeight="1" x14ac:dyDescent="0.45">
      <c r="A347" s="11"/>
      <c r="B347" s="11"/>
      <c r="C347" s="11"/>
      <c r="D347" s="103"/>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ht="15.75" customHeight="1" x14ac:dyDescent="0.45">
      <c r="A348" s="11"/>
      <c r="B348" s="11"/>
      <c r="C348" s="11"/>
      <c r="D348" s="103"/>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ht="15.75" customHeight="1" x14ac:dyDescent="0.45">
      <c r="A349" s="11"/>
      <c r="B349" s="11"/>
      <c r="C349" s="11"/>
      <c r="D349" s="103"/>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ht="15.75" customHeight="1" x14ac:dyDescent="0.45">
      <c r="A350" s="11"/>
      <c r="B350" s="11"/>
      <c r="C350" s="11"/>
      <c r="D350" s="103"/>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ht="15.75" customHeight="1" x14ac:dyDescent="0.45">
      <c r="A351" s="11"/>
      <c r="B351" s="11"/>
      <c r="C351" s="11"/>
      <c r="D351" s="103"/>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ht="15.75" customHeight="1" x14ac:dyDescent="0.45">
      <c r="A352" s="11"/>
      <c r="B352" s="11"/>
      <c r="C352" s="11"/>
      <c r="D352" s="103"/>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ht="15.75" customHeight="1" x14ac:dyDescent="0.45">
      <c r="A353" s="11"/>
      <c r="B353" s="11"/>
      <c r="C353" s="11"/>
      <c r="D353" s="103"/>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ht="15.75" customHeight="1" x14ac:dyDescent="0.45">
      <c r="A354" s="11"/>
      <c r="B354" s="11"/>
      <c r="C354" s="11"/>
      <c r="D354" s="103"/>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ht="15.75" customHeight="1" x14ac:dyDescent="0.45">
      <c r="A355" s="11"/>
      <c r="B355" s="11"/>
      <c r="C355" s="11"/>
      <c r="D355" s="103"/>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ht="15.75" customHeight="1" x14ac:dyDescent="0.45">
      <c r="A356" s="11"/>
      <c r="B356" s="11"/>
      <c r="C356" s="11"/>
      <c r="D356" s="103"/>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ht="15.75" customHeight="1" x14ac:dyDescent="0.45">
      <c r="A357" s="11"/>
      <c r="B357" s="11"/>
      <c r="C357" s="11"/>
      <c r="D357" s="103"/>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ht="15.75" customHeight="1" x14ac:dyDescent="0.45">
      <c r="A358" s="11"/>
      <c r="B358" s="11"/>
      <c r="C358" s="11"/>
      <c r="D358" s="103"/>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ht="15.75" customHeight="1" x14ac:dyDescent="0.45">
      <c r="A359" s="11"/>
      <c r="B359" s="11"/>
      <c r="C359" s="11"/>
      <c r="D359" s="103"/>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ht="15.75" customHeight="1" x14ac:dyDescent="0.45">
      <c r="A360" s="11"/>
      <c r="B360" s="11"/>
      <c r="C360" s="11"/>
      <c r="D360" s="103"/>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ht="15.75" customHeight="1" x14ac:dyDescent="0.45">
      <c r="A361" s="11"/>
      <c r="B361" s="11"/>
      <c r="C361" s="11"/>
      <c r="D361" s="103"/>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ht="15.75" customHeight="1" x14ac:dyDescent="0.45">
      <c r="A362" s="11"/>
      <c r="B362" s="11"/>
      <c r="C362" s="11"/>
      <c r="D362" s="103"/>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ht="15.75" customHeight="1" x14ac:dyDescent="0.45">
      <c r="A363" s="11"/>
      <c r="B363" s="11"/>
      <c r="C363" s="11"/>
      <c r="D363" s="103"/>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ht="15.75" customHeight="1" x14ac:dyDescent="0.45">
      <c r="A364" s="11"/>
      <c r="B364" s="11"/>
      <c r="C364" s="11"/>
      <c r="D364" s="103"/>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ht="15.75" customHeight="1" x14ac:dyDescent="0.45">
      <c r="A365" s="11"/>
      <c r="B365" s="11"/>
      <c r="C365" s="11"/>
      <c r="D365" s="103"/>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ht="15.75" customHeight="1" x14ac:dyDescent="0.45">
      <c r="A366" s="11"/>
      <c r="B366" s="11"/>
      <c r="C366" s="11"/>
      <c r="D366" s="103"/>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ht="15.75" customHeight="1" x14ac:dyDescent="0.45">
      <c r="A367" s="11"/>
      <c r="B367" s="11"/>
      <c r="C367" s="11"/>
      <c r="D367" s="103"/>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ht="15.75" customHeight="1" x14ac:dyDescent="0.45">
      <c r="A368" s="11"/>
      <c r="B368" s="11"/>
      <c r="C368" s="11"/>
      <c r="D368" s="103"/>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ht="15.75" customHeight="1" x14ac:dyDescent="0.45">
      <c r="A369" s="11"/>
      <c r="B369" s="11"/>
      <c r="C369" s="11"/>
      <c r="D369" s="103"/>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ht="15.75" customHeight="1" x14ac:dyDescent="0.45">
      <c r="A370" s="11"/>
      <c r="B370" s="11"/>
      <c r="C370" s="11"/>
      <c r="D370" s="103"/>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ht="15.75" customHeight="1" x14ac:dyDescent="0.45">
      <c r="A371" s="11"/>
      <c r="B371" s="11"/>
      <c r="C371" s="11"/>
      <c r="D371" s="103"/>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ht="15.75" customHeight="1" x14ac:dyDescent="0.45">
      <c r="A372" s="11"/>
      <c r="B372" s="11"/>
      <c r="C372" s="11"/>
      <c r="D372" s="103"/>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ht="15.75" customHeight="1" x14ac:dyDescent="0.45">
      <c r="A373" s="11"/>
      <c r="B373" s="11"/>
      <c r="C373" s="11"/>
      <c r="D373" s="103"/>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ht="15.75" customHeight="1" x14ac:dyDescent="0.45">
      <c r="A374" s="11"/>
      <c r="B374" s="11"/>
      <c r="C374" s="11"/>
      <c r="D374" s="103"/>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ht="15.75" customHeight="1" x14ac:dyDescent="0.45">
      <c r="A375" s="11"/>
      <c r="B375" s="11"/>
      <c r="C375" s="11"/>
      <c r="D375" s="103"/>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ht="15.75" customHeight="1" x14ac:dyDescent="0.45">
      <c r="A376" s="11"/>
      <c r="B376" s="11"/>
      <c r="C376" s="11"/>
      <c r="D376" s="103"/>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ht="15.75" customHeight="1" x14ac:dyDescent="0.45">
      <c r="A377" s="11"/>
      <c r="B377" s="11"/>
      <c r="C377" s="11"/>
      <c r="D377" s="103"/>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ht="15.75" customHeight="1" x14ac:dyDescent="0.45">
      <c r="A378" s="11"/>
      <c r="B378" s="11"/>
      <c r="C378" s="11"/>
      <c r="D378" s="103"/>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ht="15.75" customHeight="1" x14ac:dyDescent="0.45">
      <c r="A379" s="11"/>
      <c r="B379" s="11"/>
      <c r="C379" s="11"/>
      <c r="D379" s="103"/>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ht="15.75" customHeight="1" x14ac:dyDescent="0.45">
      <c r="A380" s="11"/>
      <c r="B380" s="11"/>
      <c r="C380" s="11"/>
      <c r="D380" s="103"/>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ht="15.75" customHeight="1" x14ac:dyDescent="0.45">
      <c r="A381" s="11"/>
      <c r="B381" s="11"/>
      <c r="C381" s="11"/>
      <c r="D381" s="103"/>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ht="15.75" customHeight="1" x14ac:dyDescent="0.45">
      <c r="A382" s="11"/>
      <c r="B382" s="11"/>
      <c r="C382" s="11"/>
      <c r="D382" s="103"/>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ht="15.75" customHeight="1" x14ac:dyDescent="0.45">
      <c r="A383" s="11"/>
      <c r="B383" s="11"/>
      <c r="C383" s="11"/>
      <c r="D383" s="103"/>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ht="15.75" customHeight="1" x14ac:dyDescent="0.45">
      <c r="A384" s="11"/>
      <c r="B384" s="11"/>
      <c r="C384" s="11"/>
      <c r="D384" s="103"/>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ht="15.75" customHeight="1" x14ac:dyDescent="0.45">
      <c r="A385" s="11"/>
      <c r="B385" s="11"/>
      <c r="C385" s="11"/>
      <c r="D385" s="103"/>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ht="15.75" customHeight="1" x14ac:dyDescent="0.45">
      <c r="A386" s="11"/>
      <c r="B386" s="11"/>
      <c r="C386" s="11"/>
      <c r="D386" s="103"/>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ht="15.75" customHeight="1" x14ac:dyDescent="0.45">
      <c r="A387" s="11"/>
      <c r="B387" s="11"/>
      <c r="C387" s="11"/>
      <c r="D387" s="103"/>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ht="15.75" customHeight="1" x14ac:dyDescent="0.45">
      <c r="A388" s="11"/>
      <c r="B388" s="11"/>
      <c r="C388" s="11"/>
      <c r="D388" s="103"/>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ht="15.75" customHeight="1" x14ac:dyDescent="0.45">
      <c r="A389" s="11"/>
      <c r="B389" s="11"/>
      <c r="C389" s="11"/>
      <c r="D389" s="103"/>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ht="15.75" customHeight="1" x14ac:dyDescent="0.45">
      <c r="A390" s="11"/>
      <c r="B390" s="11"/>
      <c r="C390" s="11"/>
      <c r="D390" s="103"/>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ht="15.75" customHeight="1" x14ac:dyDescent="0.45">
      <c r="A391" s="11"/>
      <c r="B391" s="11"/>
      <c r="C391" s="11"/>
      <c r="D391" s="103"/>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ht="15.75" customHeight="1" x14ac:dyDescent="0.45">
      <c r="A392" s="11"/>
      <c r="B392" s="11"/>
      <c r="C392" s="11"/>
      <c r="D392" s="103"/>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ht="15.75" customHeight="1" x14ac:dyDescent="0.45">
      <c r="A393" s="11"/>
      <c r="B393" s="11"/>
      <c r="C393" s="11"/>
      <c r="D393" s="103"/>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ht="15.75" customHeight="1" x14ac:dyDescent="0.45">
      <c r="A394" s="11"/>
      <c r="B394" s="11"/>
      <c r="C394" s="11"/>
      <c r="D394" s="103"/>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ht="15.75" customHeight="1" x14ac:dyDescent="0.45">
      <c r="A395" s="11"/>
      <c r="B395" s="11"/>
      <c r="C395" s="11"/>
      <c r="D395" s="103"/>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ht="15.75" customHeight="1" x14ac:dyDescent="0.45">
      <c r="A396" s="11"/>
      <c r="B396" s="11"/>
      <c r="C396" s="11"/>
      <c r="D396" s="103"/>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ht="15.75" customHeight="1" x14ac:dyDescent="0.45">
      <c r="A397" s="11"/>
      <c r="B397" s="11"/>
      <c r="C397" s="11"/>
      <c r="D397" s="103"/>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ht="15.75" customHeight="1" x14ac:dyDescent="0.45">
      <c r="A398" s="11"/>
      <c r="B398" s="11"/>
      <c r="C398" s="11"/>
      <c r="D398" s="103"/>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ht="15.75" customHeight="1" x14ac:dyDescent="0.45">
      <c r="A399" s="11"/>
      <c r="B399" s="11"/>
      <c r="C399" s="11"/>
      <c r="D399" s="103"/>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ht="15.75" customHeight="1" x14ac:dyDescent="0.45">
      <c r="A400" s="11"/>
      <c r="B400" s="11"/>
      <c r="C400" s="11"/>
      <c r="D400" s="103"/>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ht="15.75" customHeight="1" x14ac:dyDescent="0.45">
      <c r="A401" s="11"/>
      <c r="B401" s="11"/>
      <c r="C401" s="11"/>
      <c r="D401" s="103"/>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ht="15.75" customHeight="1" x14ac:dyDescent="0.45">
      <c r="A402" s="11"/>
      <c r="B402" s="11"/>
      <c r="C402" s="11"/>
      <c r="D402" s="103"/>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ht="15.75" customHeight="1" x14ac:dyDescent="0.45">
      <c r="A403" s="11"/>
      <c r="B403" s="11"/>
      <c r="C403" s="11"/>
      <c r="D403" s="103"/>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ht="15.75" customHeight="1" x14ac:dyDescent="0.45">
      <c r="A404" s="11"/>
      <c r="B404" s="11"/>
      <c r="C404" s="11"/>
      <c r="D404" s="103"/>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ht="15.75" customHeight="1" x14ac:dyDescent="0.45">
      <c r="A405" s="11"/>
      <c r="B405" s="11"/>
      <c r="C405" s="11"/>
      <c r="D405" s="103"/>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ht="15.75" customHeight="1" x14ac:dyDescent="0.45">
      <c r="A406" s="11"/>
      <c r="B406" s="11"/>
      <c r="C406" s="11"/>
      <c r="D406" s="103"/>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ht="15.75" customHeight="1" x14ac:dyDescent="0.45">
      <c r="A407" s="11"/>
      <c r="B407" s="11"/>
      <c r="C407" s="11"/>
      <c r="D407" s="103"/>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ht="15.75" customHeight="1" x14ac:dyDescent="0.45">
      <c r="A408" s="11"/>
      <c r="B408" s="11"/>
      <c r="C408" s="11"/>
      <c r="D408" s="103"/>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ht="15.75" customHeight="1" x14ac:dyDescent="0.45">
      <c r="A409" s="11"/>
      <c r="B409" s="11"/>
      <c r="C409" s="11"/>
      <c r="D409" s="103"/>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ht="15.75" customHeight="1" x14ac:dyDescent="0.45">
      <c r="A410" s="11"/>
      <c r="B410" s="11"/>
      <c r="C410" s="11"/>
      <c r="D410" s="103"/>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ht="15.75" customHeight="1" x14ac:dyDescent="0.45">
      <c r="A411" s="11"/>
      <c r="B411" s="11"/>
      <c r="C411" s="11"/>
      <c r="D411" s="103"/>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ht="15.75" customHeight="1" x14ac:dyDescent="0.45">
      <c r="A412" s="11"/>
      <c r="B412" s="11"/>
      <c r="C412" s="11"/>
      <c r="D412" s="103"/>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ht="15.75" customHeight="1" x14ac:dyDescent="0.45">
      <c r="A413" s="11"/>
      <c r="B413" s="11"/>
      <c r="C413" s="11"/>
      <c r="D413" s="103"/>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ht="15.75" customHeight="1" x14ac:dyDescent="0.45">
      <c r="A414" s="11"/>
      <c r="B414" s="11"/>
      <c r="C414" s="11"/>
      <c r="D414" s="103"/>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ht="15.75" customHeight="1" x14ac:dyDescent="0.45">
      <c r="A415" s="11"/>
      <c r="B415" s="11"/>
      <c r="C415" s="11"/>
      <c r="D415" s="103"/>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ht="15.75" customHeight="1" x14ac:dyDescent="0.45">
      <c r="A416" s="11"/>
      <c r="B416" s="11"/>
      <c r="C416" s="11"/>
      <c r="D416" s="103"/>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ht="15.75" customHeight="1" x14ac:dyDescent="0.45">
      <c r="A417" s="11"/>
      <c r="B417" s="11"/>
      <c r="C417" s="11"/>
      <c r="D417" s="103"/>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ht="15.75" customHeight="1" x14ac:dyDescent="0.45">
      <c r="A418" s="11"/>
      <c r="B418" s="11"/>
      <c r="C418" s="11"/>
      <c r="D418" s="103"/>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ht="15.75" customHeight="1" x14ac:dyDescent="0.45">
      <c r="A419" s="11"/>
      <c r="B419" s="11"/>
      <c r="C419" s="11"/>
      <c r="D419" s="103"/>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ht="15.75" customHeight="1" x14ac:dyDescent="0.45">
      <c r="A420" s="11"/>
      <c r="B420" s="11"/>
      <c r="C420" s="11"/>
      <c r="D420" s="103"/>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ht="15.75" customHeight="1" x14ac:dyDescent="0.45">
      <c r="A421" s="11"/>
      <c r="B421" s="11"/>
      <c r="C421" s="11"/>
      <c r="D421" s="103"/>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ht="15.75" customHeight="1" x14ac:dyDescent="0.45">
      <c r="A422" s="11"/>
      <c r="B422" s="11"/>
      <c r="C422" s="11"/>
      <c r="D422" s="103"/>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ht="15.75" customHeight="1" x14ac:dyDescent="0.45">
      <c r="A423" s="11"/>
      <c r="B423" s="11"/>
      <c r="C423" s="11"/>
      <c r="D423" s="103"/>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ht="15.75" customHeight="1" x14ac:dyDescent="0.45">
      <c r="A424" s="11"/>
      <c r="B424" s="11"/>
      <c r="C424" s="11"/>
      <c r="D424" s="103"/>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ht="15.75" customHeight="1" x14ac:dyDescent="0.45">
      <c r="A425" s="11"/>
      <c r="B425" s="11"/>
      <c r="C425" s="11"/>
      <c r="D425" s="103"/>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ht="15.75" customHeight="1" x14ac:dyDescent="0.45">
      <c r="A426" s="11"/>
      <c r="B426" s="11"/>
      <c r="C426" s="11"/>
      <c r="D426" s="103"/>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ht="15.75" customHeight="1" x14ac:dyDescent="0.45">
      <c r="A427" s="11"/>
      <c r="B427" s="11"/>
      <c r="C427" s="11"/>
      <c r="D427" s="103"/>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ht="15.75" customHeight="1" x14ac:dyDescent="0.45">
      <c r="A428" s="11"/>
      <c r="B428" s="11"/>
      <c r="C428" s="11"/>
      <c r="D428" s="103"/>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ht="15.75" customHeight="1" x14ac:dyDescent="0.45">
      <c r="A429" s="11"/>
      <c r="B429" s="11"/>
      <c r="C429" s="11"/>
      <c r="D429" s="103"/>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ht="15.75" customHeight="1" x14ac:dyDescent="0.45">
      <c r="A430" s="11"/>
      <c r="B430" s="11"/>
      <c r="C430" s="11"/>
      <c r="D430" s="103"/>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ht="15.75" customHeight="1" x14ac:dyDescent="0.45">
      <c r="A431" s="11"/>
      <c r="B431" s="11"/>
      <c r="C431" s="11"/>
      <c r="D431" s="103"/>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ht="15.75" customHeight="1" x14ac:dyDescent="0.45">
      <c r="A432" s="11"/>
      <c r="B432" s="11"/>
      <c r="C432" s="11"/>
      <c r="D432" s="103"/>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ht="15.75" customHeight="1" x14ac:dyDescent="0.45">
      <c r="A433" s="11"/>
      <c r="B433" s="11"/>
      <c r="C433" s="11"/>
      <c r="D433" s="103"/>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ht="15.75" customHeight="1" x14ac:dyDescent="0.45">
      <c r="A434" s="11"/>
      <c r="B434" s="11"/>
      <c r="C434" s="11"/>
      <c r="D434" s="103"/>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ht="15.75" customHeight="1" x14ac:dyDescent="0.45">
      <c r="A435" s="11"/>
      <c r="B435" s="11"/>
      <c r="C435" s="11"/>
      <c r="D435" s="103"/>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ht="15.75" customHeight="1" x14ac:dyDescent="0.45">
      <c r="A436" s="11"/>
      <c r="B436" s="11"/>
      <c r="C436" s="11"/>
      <c r="D436" s="103"/>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ht="15.75" customHeight="1" x14ac:dyDescent="0.45">
      <c r="A437" s="11"/>
      <c r="B437" s="11"/>
      <c r="C437" s="11"/>
      <c r="D437" s="103"/>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ht="15.75" customHeight="1" x14ac:dyDescent="0.45">
      <c r="A438" s="11"/>
      <c r="B438" s="11"/>
      <c r="C438" s="11"/>
      <c r="D438" s="103"/>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ht="15.75" customHeight="1" x14ac:dyDescent="0.45">
      <c r="A439" s="11"/>
      <c r="B439" s="11"/>
      <c r="C439" s="11"/>
      <c r="D439" s="103"/>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ht="15.75" customHeight="1" x14ac:dyDescent="0.45">
      <c r="A440" s="11"/>
      <c r="B440" s="11"/>
      <c r="C440" s="11"/>
      <c r="D440" s="103"/>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ht="15.75" customHeight="1" x14ac:dyDescent="0.45">
      <c r="A441" s="11"/>
      <c r="B441" s="11"/>
      <c r="C441" s="11"/>
      <c r="D441" s="103"/>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ht="15.75" customHeight="1" x14ac:dyDescent="0.45">
      <c r="A442" s="11"/>
      <c r="B442" s="11"/>
      <c r="C442" s="11"/>
      <c r="D442" s="103"/>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ht="15.75" customHeight="1" x14ac:dyDescent="0.45">
      <c r="A443" s="11"/>
      <c r="B443" s="11"/>
      <c r="C443" s="11"/>
      <c r="D443" s="103"/>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ht="15.75" customHeight="1" x14ac:dyDescent="0.45">
      <c r="A444" s="11"/>
      <c r="B444" s="11"/>
      <c r="C444" s="11"/>
      <c r="D444" s="103"/>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ht="15.75" customHeight="1" x14ac:dyDescent="0.45">
      <c r="A445" s="11"/>
      <c r="B445" s="11"/>
      <c r="C445" s="11"/>
      <c r="D445" s="103"/>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ht="15.75" customHeight="1" x14ac:dyDescent="0.45">
      <c r="A446" s="11"/>
      <c r="B446" s="11"/>
      <c r="C446" s="11"/>
      <c r="D446" s="103"/>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ht="15.75" customHeight="1" x14ac:dyDescent="0.45">
      <c r="A447" s="11"/>
      <c r="B447" s="11"/>
      <c r="C447" s="11"/>
      <c r="D447" s="103"/>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ht="15.75" customHeight="1" x14ac:dyDescent="0.45">
      <c r="A448" s="11"/>
      <c r="B448" s="11"/>
      <c r="C448" s="11"/>
      <c r="D448" s="103"/>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ht="15.75" customHeight="1" x14ac:dyDescent="0.45">
      <c r="A449" s="11"/>
      <c r="B449" s="11"/>
      <c r="C449" s="11"/>
      <c r="D449" s="103"/>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ht="15.75" customHeight="1" x14ac:dyDescent="0.45">
      <c r="A450" s="11"/>
      <c r="B450" s="11"/>
      <c r="C450" s="11"/>
      <c r="D450" s="103"/>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ht="15.75" customHeight="1" x14ac:dyDescent="0.45">
      <c r="A451" s="11"/>
      <c r="B451" s="11"/>
      <c r="C451" s="11"/>
      <c r="D451" s="103"/>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ht="15.75" customHeight="1" x14ac:dyDescent="0.45">
      <c r="A452" s="11"/>
      <c r="B452" s="11"/>
      <c r="C452" s="11"/>
      <c r="D452" s="103"/>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ht="15.75" customHeight="1" x14ac:dyDescent="0.45">
      <c r="A453" s="11"/>
      <c r="B453" s="11"/>
      <c r="C453" s="11"/>
      <c r="D453" s="103"/>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ht="15.75" customHeight="1" x14ac:dyDescent="0.45">
      <c r="A454" s="11"/>
      <c r="B454" s="11"/>
      <c r="C454" s="11"/>
      <c r="D454" s="103"/>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ht="15.75" customHeight="1" x14ac:dyDescent="0.45">
      <c r="A455" s="11"/>
      <c r="B455" s="11"/>
      <c r="C455" s="11"/>
      <c r="D455" s="103"/>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ht="15.75" customHeight="1" x14ac:dyDescent="0.45">
      <c r="A456" s="11"/>
      <c r="B456" s="11"/>
      <c r="C456" s="11"/>
      <c r="D456" s="103"/>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ht="15.75" customHeight="1" x14ac:dyDescent="0.45">
      <c r="A457" s="11"/>
      <c r="B457" s="11"/>
      <c r="C457" s="11"/>
      <c r="D457" s="103"/>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ht="15.75" customHeight="1" x14ac:dyDescent="0.45">
      <c r="A458" s="11"/>
      <c r="B458" s="11"/>
      <c r="C458" s="11"/>
      <c r="D458" s="103"/>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ht="15.75" customHeight="1" x14ac:dyDescent="0.45">
      <c r="A459" s="11"/>
      <c r="B459" s="11"/>
      <c r="C459" s="11"/>
      <c r="D459" s="103"/>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ht="15.75" customHeight="1" x14ac:dyDescent="0.45">
      <c r="A460" s="11"/>
      <c r="B460" s="11"/>
      <c r="C460" s="11"/>
      <c r="D460" s="103"/>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ht="15.75" customHeight="1" x14ac:dyDescent="0.45">
      <c r="A461" s="11"/>
      <c r="B461" s="11"/>
      <c r="C461" s="11"/>
      <c r="D461" s="103"/>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ht="15.75" customHeight="1" x14ac:dyDescent="0.45">
      <c r="A462" s="11"/>
      <c r="B462" s="11"/>
      <c r="C462" s="11"/>
      <c r="D462" s="103"/>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ht="15.75" customHeight="1" x14ac:dyDescent="0.45">
      <c r="A463" s="11"/>
      <c r="B463" s="11"/>
      <c r="C463" s="11"/>
      <c r="D463" s="103"/>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ht="15.75" customHeight="1" x14ac:dyDescent="0.45">
      <c r="A464" s="11"/>
      <c r="B464" s="11"/>
      <c r="C464" s="11"/>
      <c r="D464" s="103"/>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ht="15.75" customHeight="1" x14ac:dyDescent="0.45">
      <c r="A465" s="11"/>
      <c r="B465" s="11"/>
      <c r="C465" s="11"/>
      <c r="D465" s="103"/>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ht="15.75" customHeight="1" x14ac:dyDescent="0.45">
      <c r="A466" s="11"/>
      <c r="B466" s="11"/>
      <c r="C466" s="11"/>
      <c r="D466" s="103"/>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ht="15.75" customHeight="1" x14ac:dyDescent="0.45">
      <c r="A467" s="11"/>
      <c r="B467" s="11"/>
      <c r="C467" s="11"/>
      <c r="D467" s="103"/>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ht="15.75" customHeight="1" x14ac:dyDescent="0.45">
      <c r="A468" s="11"/>
      <c r="B468" s="11"/>
      <c r="C468" s="11"/>
      <c r="D468" s="103"/>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ht="15.75" customHeight="1" x14ac:dyDescent="0.45">
      <c r="A469" s="11"/>
      <c r="B469" s="11"/>
      <c r="C469" s="11"/>
      <c r="D469" s="103"/>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ht="15.75" customHeight="1" x14ac:dyDescent="0.45">
      <c r="A470" s="11"/>
      <c r="B470" s="11"/>
      <c r="C470" s="11"/>
      <c r="D470" s="103"/>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ht="15.75" customHeight="1" x14ac:dyDescent="0.45">
      <c r="A471" s="11"/>
      <c r="B471" s="11"/>
      <c r="C471" s="11"/>
      <c r="D471" s="103"/>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ht="15.75" customHeight="1" x14ac:dyDescent="0.45">
      <c r="A472" s="11"/>
      <c r="B472" s="11"/>
      <c r="C472" s="11"/>
      <c r="D472" s="103"/>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ht="15.75" customHeight="1" x14ac:dyDescent="0.45">
      <c r="A473" s="11"/>
      <c r="B473" s="11"/>
      <c r="C473" s="11"/>
      <c r="D473" s="103"/>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ht="15.75" customHeight="1" x14ac:dyDescent="0.45">
      <c r="A474" s="11"/>
      <c r="B474" s="11"/>
      <c r="C474" s="11"/>
      <c r="D474" s="103"/>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ht="15.75" customHeight="1" x14ac:dyDescent="0.45">
      <c r="A475" s="11"/>
      <c r="B475" s="11"/>
      <c r="C475" s="11"/>
      <c r="D475" s="103"/>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ht="15.75" customHeight="1" x14ac:dyDescent="0.45">
      <c r="A476" s="11"/>
      <c r="B476" s="11"/>
      <c r="C476" s="11"/>
      <c r="D476" s="103"/>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ht="15.75" customHeight="1" x14ac:dyDescent="0.45">
      <c r="A477" s="11"/>
      <c r="B477" s="11"/>
      <c r="C477" s="11"/>
      <c r="D477" s="103"/>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ht="15.75" customHeight="1" x14ac:dyDescent="0.45">
      <c r="A478" s="11"/>
      <c r="B478" s="11"/>
      <c r="C478" s="11"/>
      <c r="D478" s="103"/>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ht="15.75" customHeight="1" x14ac:dyDescent="0.45">
      <c r="A479" s="11"/>
      <c r="B479" s="11"/>
      <c r="C479" s="11"/>
      <c r="D479" s="103"/>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ht="15.75" customHeight="1" x14ac:dyDescent="0.45">
      <c r="A480" s="11"/>
      <c r="B480" s="11"/>
      <c r="C480" s="11"/>
      <c r="D480" s="103"/>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ht="15.75" customHeight="1" x14ac:dyDescent="0.45">
      <c r="A481" s="11"/>
      <c r="B481" s="11"/>
      <c r="C481" s="11"/>
      <c r="D481" s="103"/>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ht="15.75" customHeight="1" x14ac:dyDescent="0.45">
      <c r="A482" s="11"/>
      <c r="B482" s="11"/>
      <c r="C482" s="11"/>
      <c r="D482" s="103"/>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ht="15.75" customHeight="1" x14ac:dyDescent="0.45">
      <c r="A483" s="11"/>
      <c r="B483" s="11"/>
      <c r="C483" s="11"/>
      <c r="D483" s="103"/>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ht="15.75" customHeight="1" x14ac:dyDescent="0.45">
      <c r="A484" s="11"/>
      <c r="B484" s="11"/>
      <c r="C484" s="11"/>
      <c r="D484" s="103"/>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ht="15.75" customHeight="1" x14ac:dyDescent="0.45">
      <c r="A485" s="11"/>
      <c r="B485" s="11"/>
      <c r="C485" s="11"/>
      <c r="D485" s="103"/>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ht="15.75" customHeight="1" x14ac:dyDescent="0.45">
      <c r="A486" s="11"/>
      <c r="B486" s="11"/>
      <c r="C486" s="11"/>
      <c r="D486" s="103"/>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ht="15.75" customHeight="1" x14ac:dyDescent="0.45">
      <c r="A487" s="11"/>
      <c r="B487" s="11"/>
      <c r="C487" s="11"/>
      <c r="D487" s="103"/>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ht="15.75" customHeight="1" x14ac:dyDescent="0.45">
      <c r="A488" s="11"/>
      <c r="B488" s="11"/>
      <c r="C488" s="11"/>
      <c r="D488" s="103"/>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ht="15.75" customHeight="1" x14ac:dyDescent="0.45">
      <c r="A489" s="11"/>
      <c r="B489" s="11"/>
      <c r="C489" s="11"/>
      <c r="D489" s="103"/>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ht="15.75" customHeight="1" x14ac:dyDescent="0.45">
      <c r="A490" s="11"/>
      <c r="B490" s="11"/>
      <c r="C490" s="11"/>
      <c r="D490" s="103"/>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ht="15.75" customHeight="1" x14ac:dyDescent="0.45">
      <c r="A491" s="11"/>
      <c r="B491" s="11"/>
      <c r="C491" s="11"/>
      <c r="D491" s="103"/>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ht="15.75" customHeight="1" x14ac:dyDescent="0.45">
      <c r="A492" s="11"/>
      <c r="B492" s="11"/>
      <c r="C492" s="11"/>
      <c r="D492" s="103"/>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ht="15.75" customHeight="1" x14ac:dyDescent="0.45">
      <c r="A493" s="11"/>
      <c r="B493" s="11"/>
      <c r="C493" s="11"/>
      <c r="D493" s="103"/>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ht="15.75" customHeight="1" x14ac:dyDescent="0.45">
      <c r="A494" s="11"/>
      <c r="B494" s="11"/>
      <c r="C494" s="11"/>
      <c r="D494" s="103"/>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ht="15.75" customHeight="1" x14ac:dyDescent="0.45">
      <c r="A495" s="11"/>
      <c r="B495" s="11"/>
      <c r="C495" s="11"/>
      <c r="D495" s="103"/>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ht="15.75" customHeight="1" x14ac:dyDescent="0.45">
      <c r="A496" s="11"/>
      <c r="B496" s="11"/>
      <c r="C496" s="11"/>
      <c r="D496" s="103"/>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ht="15.75" customHeight="1" x14ac:dyDescent="0.45">
      <c r="A497" s="11"/>
      <c r="B497" s="11"/>
      <c r="C497" s="11"/>
      <c r="D497" s="103"/>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ht="15.75" customHeight="1" x14ac:dyDescent="0.45">
      <c r="A498" s="11"/>
      <c r="B498" s="11"/>
      <c r="C498" s="11"/>
      <c r="D498" s="103"/>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ht="15.75" customHeight="1" x14ac:dyDescent="0.45">
      <c r="A499" s="11"/>
      <c r="B499" s="11"/>
      <c r="C499" s="11"/>
      <c r="D499" s="103"/>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ht="15.75" customHeight="1" x14ac:dyDescent="0.45">
      <c r="A500" s="11"/>
      <c r="B500" s="11"/>
      <c r="C500" s="11"/>
      <c r="D500" s="103"/>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ht="15.75" customHeight="1" x14ac:dyDescent="0.45">
      <c r="A501" s="11"/>
      <c r="B501" s="11"/>
      <c r="C501" s="11"/>
      <c r="D501" s="103"/>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ht="15.75" customHeight="1" x14ac:dyDescent="0.45">
      <c r="A502" s="11"/>
      <c r="B502" s="11"/>
      <c r="C502" s="11"/>
      <c r="D502" s="103"/>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ht="15.75" customHeight="1" x14ac:dyDescent="0.45">
      <c r="A503" s="11"/>
      <c r="B503" s="11"/>
      <c r="C503" s="11"/>
      <c r="D503" s="103"/>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ht="15.75" customHeight="1" x14ac:dyDescent="0.45">
      <c r="A504" s="11"/>
      <c r="B504" s="11"/>
      <c r="C504" s="11"/>
      <c r="D504" s="103"/>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ht="15.75" customHeight="1" x14ac:dyDescent="0.45">
      <c r="A505" s="11"/>
      <c r="B505" s="11"/>
      <c r="C505" s="11"/>
      <c r="D505" s="103"/>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15.75" customHeight="1" x14ac:dyDescent="0.45">
      <c r="A506" s="11"/>
      <c r="B506" s="11"/>
      <c r="C506" s="11"/>
      <c r="D506" s="103"/>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15.75" customHeight="1" x14ac:dyDescent="0.45">
      <c r="A507" s="11"/>
      <c r="B507" s="11"/>
      <c r="C507" s="11"/>
      <c r="D507" s="103"/>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15.75" customHeight="1" x14ac:dyDescent="0.45">
      <c r="A508" s="11"/>
      <c r="B508" s="11"/>
      <c r="C508" s="11"/>
      <c r="D508" s="103"/>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5.75" customHeight="1" x14ac:dyDescent="0.45">
      <c r="A509" s="11"/>
      <c r="B509" s="11"/>
      <c r="C509" s="11"/>
      <c r="D509" s="103"/>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5.75" customHeight="1" x14ac:dyDescent="0.45">
      <c r="A510" s="11"/>
      <c r="B510" s="11"/>
      <c r="C510" s="11"/>
      <c r="D510" s="103"/>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5.75" customHeight="1" x14ac:dyDescent="0.45">
      <c r="A511" s="11"/>
      <c r="B511" s="11"/>
      <c r="C511" s="11"/>
      <c r="D511" s="103"/>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5.75" customHeight="1" x14ac:dyDescent="0.45">
      <c r="A512" s="11"/>
      <c r="B512" s="11"/>
      <c r="C512" s="11"/>
      <c r="D512" s="103"/>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5.75" customHeight="1" x14ac:dyDescent="0.45">
      <c r="A513" s="11"/>
      <c r="B513" s="11"/>
      <c r="C513" s="11"/>
      <c r="D513" s="103"/>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5.75" customHeight="1" x14ac:dyDescent="0.45">
      <c r="A514" s="11"/>
      <c r="B514" s="11"/>
      <c r="C514" s="11"/>
      <c r="D514" s="103"/>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5.75" customHeight="1" x14ac:dyDescent="0.45">
      <c r="A515" s="11"/>
      <c r="B515" s="11"/>
      <c r="C515" s="11"/>
      <c r="D515" s="103"/>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5.75" customHeight="1" x14ac:dyDescent="0.45">
      <c r="A516" s="11"/>
      <c r="B516" s="11"/>
      <c r="C516" s="11"/>
      <c r="D516" s="103"/>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5.75" customHeight="1" x14ac:dyDescent="0.45">
      <c r="A517" s="11"/>
      <c r="B517" s="11"/>
      <c r="C517" s="11"/>
      <c r="D517" s="103"/>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5.75" customHeight="1" x14ac:dyDescent="0.45">
      <c r="A518" s="11"/>
      <c r="B518" s="11"/>
      <c r="C518" s="11"/>
      <c r="D518" s="103"/>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5.75" customHeight="1" x14ac:dyDescent="0.45">
      <c r="A519" s="11"/>
      <c r="B519" s="11"/>
      <c r="C519" s="11"/>
      <c r="D519" s="103"/>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5.75" customHeight="1" x14ac:dyDescent="0.45">
      <c r="A520" s="11"/>
      <c r="B520" s="11"/>
      <c r="C520" s="11"/>
      <c r="D520" s="103"/>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5.75" customHeight="1" x14ac:dyDescent="0.45">
      <c r="A521" s="11"/>
      <c r="B521" s="11"/>
      <c r="C521" s="11"/>
      <c r="D521" s="103"/>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5.75" customHeight="1" x14ac:dyDescent="0.45">
      <c r="A522" s="11"/>
      <c r="B522" s="11"/>
      <c r="C522" s="11"/>
      <c r="D522" s="103"/>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5.75" customHeight="1" x14ac:dyDescent="0.45">
      <c r="A523" s="11"/>
      <c r="B523" s="11"/>
      <c r="C523" s="11"/>
      <c r="D523" s="103"/>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5.75" customHeight="1" x14ac:dyDescent="0.45">
      <c r="A524" s="11"/>
      <c r="B524" s="11"/>
      <c r="C524" s="11"/>
      <c r="D524" s="103"/>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5.75" customHeight="1" x14ac:dyDescent="0.45">
      <c r="A525" s="11"/>
      <c r="B525" s="11"/>
      <c r="C525" s="11"/>
      <c r="D525" s="103"/>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5.75" customHeight="1" x14ac:dyDescent="0.45">
      <c r="A526" s="11"/>
      <c r="B526" s="11"/>
      <c r="C526" s="11"/>
      <c r="D526" s="103"/>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5.75" customHeight="1" x14ac:dyDescent="0.45">
      <c r="A527" s="11"/>
      <c r="B527" s="11"/>
      <c r="C527" s="11"/>
      <c r="D527" s="103"/>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5.75" customHeight="1" x14ac:dyDescent="0.45">
      <c r="A528" s="11"/>
      <c r="B528" s="11"/>
      <c r="C528" s="11"/>
      <c r="D528" s="103"/>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5.75" customHeight="1" x14ac:dyDescent="0.45">
      <c r="A529" s="11"/>
      <c r="B529" s="11"/>
      <c r="C529" s="11"/>
      <c r="D529" s="103"/>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5.75" customHeight="1" x14ac:dyDescent="0.45">
      <c r="A530" s="11"/>
      <c r="B530" s="11"/>
      <c r="C530" s="11"/>
      <c r="D530" s="103"/>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5.75" customHeight="1" x14ac:dyDescent="0.45">
      <c r="A531" s="11"/>
      <c r="B531" s="11"/>
      <c r="C531" s="11"/>
      <c r="D531" s="103"/>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5.75" customHeight="1" x14ac:dyDescent="0.45">
      <c r="A532" s="11"/>
      <c r="B532" s="11"/>
      <c r="C532" s="11"/>
      <c r="D532" s="103"/>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5.75" customHeight="1" x14ac:dyDescent="0.45">
      <c r="A533" s="11"/>
      <c r="B533" s="11"/>
      <c r="C533" s="11"/>
      <c r="D533" s="103"/>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5.75" customHeight="1" x14ac:dyDescent="0.45">
      <c r="A534" s="11"/>
      <c r="B534" s="11"/>
      <c r="C534" s="11"/>
      <c r="D534" s="103"/>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5.75" customHeight="1" x14ac:dyDescent="0.45">
      <c r="A535" s="11"/>
      <c r="B535" s="11"/>
      <c r="C535" s="11"/>
      <c r="D535" s="103"/>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5.75" customHeight="1" x14ac:dyDescent="0.45">
      <c r="A536" s="11"/>
      <c r="B536" s="11"/>
      <c r="C536" s="11"/>
      <c r="D536" s="103"/>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5.75" customHeight="1" x14ac:dyDescent="0.45">
      <c r="A537" s="11"/>
      <c r="B537" s="11"/>
      <c r="C537" s="11"/>
      <c r="D537" s="103"/>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5.75" customHeight="1" x14ac:dyDescent="0.45">
      <c r="A538" s="11"/>
      <c r="B538" s="11"/>
      <c r="C538" s="11"/>
      <c r="D538" s="103"/>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5.75" customHeight="1" x14ac:dyDescent="0.45">
      <c r="A539" s="11"/>
      <c r="B539" s="11"/>
      <c r="C539" s="11"/>
      <c r="D539" s="103"/>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5.75" customHeight="1" x14ac:dyDescent="0.45">
      <c r="A540" s="11"/>
      <c r="B540" s="11"/>
      <c r="C540" s="11"/>
      <c r="D540" s="103"/>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5.75" customHeight="1" x14ac:dyDescent="0.45">
      <c r="A541" s="11"/>
      <c r="B541" s="11"/>
      <c r="C541" s="11"/>
      <c r="D541" s="103"/>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5.75" customHeight="1" x14ac:dyDescent="0.45">
      <c r="A542" s="11"/>
      <c r="B542" s="11"/>
      <c r="C542" s="11"/>
      <c r="D542" s="103"/>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5.75" customHeight="1" x14ac:dyDescent="0.45">
      <c r="A543" s="11"/>
      <c r="B543" s="11"/>
      <c r="C543" s="11"/>
      <c r="D543" s="103"/>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5.75" customHeight="1" x14ac:dyDescent="0.45">
      <c r="A544" s="11"/>
      <c r="B544" s="11"/>
      <c r="C544" s="11"/>
      <c r="D544" s="103"/>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5.75" customHeight="1" x14ac:dyDescent="0.45">
      <c r="A545" s="11"/>
      <c r="B545" s="11"/>
      <c r="C545" s="11"/>
      <c r="D545" s="103"/>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5.75" customHeight="1" x14ac:dyDescent="0.45">
      <c r="A546" s="11"/>
      <c r="B546" s="11"/>
      <c r="C546" s="11"/>
      <c r="D546" s="103"/>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5.75" customHeight="1" x14ac:dyDescent="0.45">
      <c r="A547" s="11"/>
      <c r="B547" s="11"/>
      <c r="C547" s="11"/>
      <c r="D547" s="103"/>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5.75" customHeight="1" x14ac:dyDescent="0.45">
      <c r="A548" s="11"/>
      <c r="B548" s="11"/>
      <c r="C548" s="11"/>
      <c r="D548" s="103"/>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5.75" customHeight="1" x14ac:dyDescent="0.45">
      <c r="A549" s="11"/>
      <c r="B549" s="11"/>
      <c r="C549" s="11"/>
      <c r="D549" s="103"/>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5.75" customHeight="1" x14ac:dyDescent="0.45">
      <c r="A550" s="11"/>
      <c r="B550" s="11"/>
      <c r="C550" s="11"/>
      <c r="D550" s="103"/>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5.75" customHeight="1" x14ac:dyDescent="0.45">
      <c r="A551" s="11"/>
      <c r="B551" s="11"/>
      <c r="C551" s="11"/>
      <c r="D551" s="103"/>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5.75" customHeight="1" x14ac:dyDescent="0.45">
      <c r="A552" s="11"/>
      <c r="B552" s="11"/>
      <c r="C552" s="11"/>
      <c r="D552" s="103"/>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5.75" customHeight="1" x14ac:dyDescent="0.45">
      <c r="A553" s="11"/>
      <c r="B553" s="11"/>
      <c r="C553" s="11"/>
      <c r="D553" s="103"/>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5.75" customHeight="1" x14ac:dyDescent="0.45">
      <c r="A554" s="11"/>
      <c r="B554" s="11"/>
      <c r="C554" s="11"/>
      <c r="D554" s="103"/>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5.75" customHeight="1" x14ac:dyDescent="0.45">
      <c r="A555" s="11"/>
      <c r="B555" s="11"/>
      <c r="C555" s="11"/>
      <c r="D555" s="103"/>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5.75" customHeight="1" x14ac:dyDescent="0.45">
      <c r="A556" s="11"/>
      <c r="B556" s="11"/>
      <c r="C556" s="11"/>
      <c r="D556" s="103"/>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5.75" customHeight="1" x14ac:dyDescent="0.45">
      <c r="A557" s="11"/>
      <c r="B557" s="11"/>
      <c r="C557" s="11"/>
      <c r="D557" s="103"/>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5.75" customHeight="1" x14ac:dyDescent="0.45">
      <c r="A558" s="11"/>
      <c r="B558" s="11"/>
      <c r="C558" s="11"/>
      <c r="D558" s="103"/>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5.75" customHeight="1" x14ac:dyDescent="0.45">
      <c r="A559" s="11"/>
      <c r="B559" s="11"/>
      <c r="C559" s="11"/>
      <c r="D559" s="103"/>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5.75" customHeight="1" x14ac:dyDescent="0.45">
      <c r="A560" s="11"/>
      <c r="B560" s="11"/>
      <c r="C560" s="11"/>
      <c r="D560" s="103"/>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5.75" customHeight="1" x14ac:dyDescent="0.45">
      <c r="A561" s="11"/>
      <c r="B561" s="11"/>
      <c r="C561" s="11"/>
      <c r="D561" s="103"/>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5.75" customHeight="1" x14ac:dyDescent="0.45">
      <c r="A562" s="11"/>
      <c r="B562" s="11"/>
      <c r="C562" s="11"/>
      <c r="D562" s="103"/>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5.75" customHeight="1" x14ac:dyDescent="0.45">
      <c r="A563" s="11"/>
      <c r="B563" s="11"/>
      <c r="C563" s="11"/>
      <c r="D563" s="103"/>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5.75" customHeight="1" x14ac:dyDescent="0.45">
      <c r="A564" s="11"/>
      <c r="B564" s="11"/>
      <c r="C564" s="11"/>
      <c r="D564" s="103"/>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5.75" customHeight="1" x14ac:dyDescent="0.45">
      <c r="A565" s="11"/>
      <c r="B565" s="11"/>
      <c r="C565" s="11"/>
      <c r="D565" s="103"/>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5.75" customHeight="1" x14ac:dyDescent="0.45">
      <c r="A566" s="11"/>
      <c r="B566" s="11"/>
      <c r="C566" s="11"/>
      <c r="D566" s="103"/>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5.75" customHeight="1" x14ac:dyDescent="0.45">
      <c r="A567" s="11"/>
      <c r="B567" s="11"/>
      <c r="C567" s="11"/>
      <c r="D567" s="103"/>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5.75" customHeight="1" x14ac:dyDescent="0.45">
      <c r="A568" s="11"/>
      <c r="B568" s="11"/>
      <c r="C568" s="11"/>
      <c r="D568" s="103"/>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5.75" customHeight="1" x14ac:dyDescent="0.45">
      <c r="A569" s="11"/>
      <c r="B569" s="11"/>
      <c r="C569" s="11"/>
      <c r="D569" s="103"/>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5.75" customHeight="1" x14ac:dyDescent="0.45">
      <c r="A570" s="11"/>
      <c r="B570" s="11"/>
      <c r="C570" s="11"/>
      <c r="D570" s="103"/>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5.75" customHeight="1" x14ac:dyDescent="0.45">
      <c r="A571" s="11"/>
      <c r="B571" s="11"/>
      <c r="C571" s="11"/>
      <c r="D571" s="103"/>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ht="15.75" customHeight="1" x14ac:dyDescent="0.45">
      <c r="A572" s="11"/>
      <c r="B572" s="11"/>
      <c r="C572" s="11"/>
      <c r="D572" s="103"/>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ht="15.75" customHeight="1" x14ac:dyDescent="0.45">
      <c r="A573" s="11"/>
      <c r="B573" s="11"/>
      <c r="C573" s="11"/>
      <c r="D573" s="103"/>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ht="15.75" customHeight="1" x14ac:dyDescent="0.45">
      <c r="A574" s="11"/>
      <c r="B574" s="11"/>
      <c r="C574" s="11"/>
      <c r="D574" s="103"/>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ht="15.75" customHeight="1" x14ac:dyDescent="0.45">
      <c r="A575" s="11"/>
      <c r="B575" s="11"/>
      <c r="C575" s="11"/>
      <c r="D575" s="103"/>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ht="15.75" customHeight="1" x14ac:dyDescent="0.45">
      <c r="A576" s="11"/>
      <c r="B576" s="11"/>
      <c r="C576" s="11"/>
      <c r="D576" s="103"/>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ht="15.75" customHeight="1" x14ac:dyDescent="0.45">
      <c r="A577" s="11"/>
      <c r="B577" s="11"/>
      <c r="C577" s="11"/>
      <c r="D577" s="103"/>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ht="15.75" customHeight="1" x14ac:dyDescent="0.45">
      <c r="A578" s="11"/>
      <c r="B578" s="11"/>
      <c r="C578" s="11"/>
      <c r="D578" s="103"/>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ht="15.75" customHeight="1" x14ac:dyDescent="0.45">
      <c r="A579" s="11"/>
      <c r="B579" s="11"/>
      <c r="C579" s="11"/>
      <c r="D579" s="103"/>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ht="15.75" customHeight="1" x14ac:dyDescent="0.45">
      <c r="A580" s="11"/>
      <c r="B580" s="11"/>
      <c r="C580" s="11"/>
      <c r="D580" s="103"/>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ht="15.75" customHeight="1" x14ac:dyDescent="0.45">
      <c r="A581" s="11"/>
      <c r="B581" s="11"/>
      <c r="C581" s="11"/>
      <c r="D581" s="103"/>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ht="15.75" customHeight="1" x14ac:dyDescent="0.45">
      <c r="A582" s="11"/>
      <c r="B582" s="11"/>
      <c r="C582" s="11"/>
      <c r="D582" s="103"/>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ht="15.75" customHeight="1" x14ac:dyDescent="0.45">
      <c r="A583" s="11"/>
      <c r="B583" s="11"/>
      <c r="C583" s="11"/>
      <c r="D583" s="103"/>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ht="15.75" customHeight="1" x14ac:dyDescent="0.45">
      <c r="A584" s="11"/>
      <c r="B584" s="11"/>
      <c r="C584" s="11"/>
      <c r="D584" s="103"/>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ht="15.75" customHeight="1" x14ac:dyDescent="0.45">
      <c r="A585" s="11"/>
      <c r="B585" s="11"/>
      <c r="C585" s="11"/>
      <c r="D585" s="103"/>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ht="15.75" customHeight="1" x14ac:dyDescent="0.45">
      <c r="A586" s="11"/>
      <c r="B586" s="11"/>
      <c r="C586" s="11"/>
      <c r="D586" s="103"/>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ht="15.75" customHeight="1" x14ac:dyDescent="0.45">
      <c r="A587" s="11"/>
      <c r="B587" s="11"/>
      <c r="C587" s="11"/>
      <c r="D587" s="103"/>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ht="15.75" customHeight="1" x14ac:dyDescent="0.45">
      <c r="A588" s="11"/>
      <c r="B588" s="11"/>
      <c r="C588" s="11"/>
      <c r="D588" s="103"/>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ht="15.75" customHeight="1" x14ac:dyDescent="0.45">
      <c r="A589" s="11"/>
      <c r="B589" s="11"/>
      <c r="C589" s="11"/>
      <c r="D589" s="103"/>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ht="15.75" customHeight="1" x14ac:dyDescent="0.45">
      <c r="A590" s="11"/>
      <c r="B590" s="11"/>
      <c r="C590" s="11"/>
      <c r="D590" s="103"/>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ht="15.75" customHeight="1" x14ac:dyDescent="0.45">
      <c r="A591" s="11"/>
      <c r="B591" s="11"/>
      <c r="C591" s="11"/>
      <c r="D591" s="103"/>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ht="15.75" customHeight="1" x14ac:dyDescent="0.45">
      <c r="A592" s="11"/>
      <c r="B592" s="11"/>
      <c r="C592" s="11"/>
      <c r="D592" s="103"/>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ht="15.75" customHeight="1" x14ac:dyDescent="0.45">
      <c r="A593" s="11"/>
      <c r="B593" s="11"/>
      <c r="C593" s="11"/>
      <c r="D593" s="103"/>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ht="15.75" customHeight="1" x14ac:dyDescent="0.45">
      <c r="A594" s="11"/>
      <c r="B594" s="11"/>
      <c r="C594" s="11"/>
      <c r="D594" s="103"/>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ht="15.75" customHeight="1" x14ac:dyDescent="0.45">
      <c r="A595" s="11"/>
      <c r="B595" s="11"/>
      <c r="C595" s="11"/>
      <c r="D595" s="103"/>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ht="15.75" customHeight="1" x14ac:dyDescent="0.45">
      <c r="A596" s="11"/>
      <c r="B596" s="11"/>
      <c r="C596" s="11"/>
      <c r="D596" s="103"/>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ht="15.75" customHeight="1" x14ac:dyDescent="0.45">
      <c r="A597" s="11"/>
      <c r="B597" s="11"/>
      <c r="C597" s="11"/>
      <c r="D597" s="103"/>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ht="15.75" customHeight="1" x14ac:dyDescent="0.45">
      <c r="A598" s="11"/>
      <c r="B598" s="11"/>
      <c r="C598" s="11"/>
      <c r="D598" s="103"/>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ht="15.75" customHeight="1" x14ac:dyDescent="0.45">
      <c r="A599" s="11"/>
      <c r="B599" s="11"/>
      <c r="C599" s="11"/>
      <c r="D599" s="103"/>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ht="15.75" customHeight="1" x14ac:dyDescent="0.45">
      <c r="A600" s="11"/>
      <c r="B600" s="11"/>
      <c r="C600" s="11"/>
      <c r="D600" s="103"/>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ht="15.75" customHeight="1" x14ac:dyDescent="0.45">
      <c r="A601" s="11"/>
      <c r="B601" s="11"/>
      <c r="C601" s="11"/>
      <c r="D601" s="103"/>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ht="15.75" customHeight="1" x14ac:dyDescent="0.45">
      <c r="A602" s="11"/>
      <c r="B602" s="11"/>
      <c r="C602" s="11"/>
      <c r="D602" s="103"/>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ht="15.75" customHeight="1" x14ac:dyDescent="0.45">
      <c r="A603" s="11"/>
      <c r="B603" s="11"/>
      <c r="C603" s="11"/>
      <c r="D603" s="103"/>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ht="15.75" customHeight="1" x14ac:dyDescent="0.45">
      <c r="A604" s="11"/>
      <c r="B604" s="11"/>
      <c r="C604" s="11"/>
      <c r="D604" s="103"/>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ht="15.75" customHeight="1" x14ac:dyDescent="0.45">
      <c r="A605" s="11"/>
      <c r="B605" s="11"/>
      <c r="C605" s="11"/>
      <c r="D605" s="103"/>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ht="15.75" customHeight="1" x14ac:dyDescent="0.45">
      <c r="A606" s="11"/>
      <c r="B606" s="11"/>
      <c r="C606" s="11"/>
      <c r="D606" s="103"/>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ht="15.75" customHeight="1" x14ac:dyDescent="0.45">
      <c r="A607" s="11"/>
      <c r="B607" s="11"/>
      <c r="C607" s="11"/>
      <c r="D607" s="103"/>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ht="15.75" customHeight="1" x14ac:dyDescent="0.45">
      <c r="A608" s="11"/>
      <c r="B608" s="11"/>
      <c r="C608" s="11"/>
      <c r="D608" s="103"/>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ht="15.75" customHeight="1" x14ac:dyDescent="0.45">
      <c r="A609" s="11"/>
      <c r="B609" s="11"/>
      <c r="C609" s="11"/>
      <c r="D609" s="103"/>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ht="15.75" customHeight="1" x14ac:dyDescent="0.45">
      <c r="A610" s="11"/>
      <c r="B610" s="11"/>
      <c r="C610" s="11"/>
      <c r="D610" s="103"/>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ht="15.75" customHeight="1" x14ac:dyDescent="0.45">
      <c r="A611" s="11"/>
      <c r="B611" s="11"/>
      <c r="C611" s="11"/>
      <c r="D611" s="103"/>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ht="15.75" customHeight="1" x14ac:dyDescent="0.45">
      <c r="A612" s="11"/>
      <c r="B612" s="11"/>
      <c r="C612" s="11"/>
      <c r="D612" s="103"/>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ht="15.75" customHeight="1" x14ac:dyDescent="0.45">
      <c r="A613" s="11"/>
      <c r="B613" s="11"/>
      <c r="C613" s="11"/>
      <c r="D613" s="103"/>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ht="15.75" customHeight="1" x14ac:dyDescent="0.45">
      <c r="A614" s="11"/>
      <c r="B614" s="11"/>
      <c r="C614" s="11"/>
      <c r="D614" s="103"/>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ht="15.75" customHeight="1" x14ac:dyDescent="0.45">
      <c r="A615" s="11"/>
      <c r="B615" s="11"/>
      <c r="C615" s="11"/>
      <c r="D615" s="103"/>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ht="15.75" customHeight="1" x14ac:dyDescent="0.45">
      <c r="A616" s="11"/>
      <c r="B616" s="11"/>
      <c r="C616" s="11"/>
      <c r="D616" s="103"/>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ht="15.75" customHeight="1" x14ac:dyDescent="0.45">
      <c r="A617" s="11"/>
      <c r="B617" s="11"/>
      <c r="C617" s="11"/>
      <c r="D617" s="103"/>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ht="15.75" customHeight="1" x14ac:dyDescent="0.45">
      <c r="A618" s="11"/>
      <c r="B618" s="11"/>
      <c r="C618" s="11"/>
      <c r="D618" s="103"/>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ht="15.75" customHeight="1" x14ac:dyDescent="0.45">
      <c r="A619" s="11"/>
      <c r="B619" s="11"/>
      <c r="C619" s="11"/>
      <c r="D619" s="103"/>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ht="15.75" customHeight="1" x14ac:dyDescent="0.45">
      <c r="A620" s="11"/>
      <c r="B620" s="11"/>
      <c r="C620" s="11"/>
      <c r="D620" s="103"/>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ht="15.75" customHeight="1" x14ac:dyDescent="0.45">
      <c r="A621" s="11"/>
      <c r="B621" s="11"/>
      <c r="C621" s="11"/>
      <c r="D621" s="103"/>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ht="15.75" customHeight="1" x14ac:dyDescent="0.45">
      <c r="A622" s="11"/>
      <c r="B622" s="11"/>
      <c r="C622" s="11"/>
      <c r="D622" s="103"/>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ht="15.75" customHeight="1" x14ac:dyDescent="0.45">
      <c r="A623" s="11"/>
      <c r="B623" s="11"/>
      <c r="C623" s="11"/>
      <c r="D623" s="103"/>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ht="15.75" customHeight="1" x14ac:dyDescent="0.45">
      <c r="A624" s="11"/>
      <c r="B624" s="11"/>
      <c r="C624" s="11"/>
      <c r="D624" s="103"/>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ht="15.75" customHeight="1" x14ac:dyDescent="0.45">
      <c r="A625" s="11"/>
      <c r="B625" s="11"/>
      <c r="C625" s="11"/>
      <c r="D625" s="103"/>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ht="15.75" customHeight="1" x14ac:dyDescent="0.45">
      <c r="A626" s="11"/>
      <c r="B626" s="11"/>
      <c r="C626" s="11"/>
      <c r="D626" s="103"/>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ht="15.75" customHeight="1" x14ac:dyDescent="0.45">
      <c r="A627" s="11"/>
      <c r="B627" s="11"/>
      <c r="C627" s="11"/>
      <c r="D627" s="103"/>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ht="15.75" customHeight="1" x14ac:dyDescent="0.45">
      <c r="A628" s="11"/>
      <c r="B628" s="11"/>
      <c r="C628" s="11"/>
      <c r="D628" s="103"/>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ht="15.75" customHeight="1" x14ac:dyDescent="0.45">
      <c r="A629" s="11"/>
      <c r="B629" s="11"/>
      <c r="C629" s="11"/>
      <c r="D629" s="103"/>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ht="15.75" customHeight="1" x14ac:dyDescent="0.45">
      <c r="A630" s="11"/>
      <c r="B630" s="11"/>
      <c r="C630" s="11"/>
      <c r="D630" s="103"/>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ht="15.75" customHeight="1" x14ac:dyDescent="0.45">
      <c r="A631" s="11"/>
      <c r="B631" s="11"/>
      <c r="C631" s="11"/>
      <c r="D631" s="103"/>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ht="15.75" customHeight="1" x14ac:dyDescent="0.45">
      <c r="A632" s="11"/>
      <c r="B632" s="11"/>
      <c r="C632" s="11"/>
      <c r="D632" s="103"/>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ht="15.75" customHeight="1" x14ac:dyDescent="0.45">
      <c r="A633" s="11"/>
      <c r="B633" s="11"/>
      <c r="C633" s="11"/>
      <c r="D633" s="103"/>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ht="15.75" customHeight="1" x14ac:dyDescent="0.45">
      <c r="A634" s="11"/>
      <c r="B634" s="11"/>
      <c r="C634" s="11"/>
      <c r="D634" s="103"/>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15.75" customHeight="1" x14ac:dyDescent="0.45">
      <c r="A635" s="11"/>
      <c r="B635" s="11"/>
      <c r="C635" s="11"/>
      <c r="D635" s="103"/>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15.75" customHeight="1" x14ac:dyDescent="0.45">
      <c r="A636" s="11"/>
      <c r="B636" s="11"/>
      <c r="C636" s="11"/>
      <c r="D636" s="103"/>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15.75" customHeight="1" x14ac:dyDescent="0.45">
      <c r="A637" s="11"/>
      <c r="B637" s="11"/>
      <c r="C637" s="11"/>
      <c r="D637" s="103"/>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15.75" customHeight="1" x14ac:dyDescent="0.45">
      <c r="A638" s="11"/>
      <c r="B638" s="11"/>
      <c r="C638" s="11"/>
      <c r="D638" s="103"/>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15.75" customHeight="1" x14ac:dyDescent="0.45">
      <c r="A639" s="11"/>
      <c r="B639" s="11"/>
      <c r="C639" s="11"/>
      <c r="D639" s="103"/>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15.75" customHeight="1" x14ac:dyDescent="0.45">
      <c r="A640" s="11"/>
      <c r="B640" s="11"/>
      <c r="C640" s="11"/>
      <c r="D640" s="103"/>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ht="15.75" customHeight="1" x14ac:dyDescent="0.45">
      <c r="A641" s="11"/>
      <c r="B641" s="11"/>
      <c r="C641" s="11"/>
      <c r="D641" s="103"/>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ht="15.75" customHeight="1" x14ac:dyDescent="0.45">
      <c r="A642" s="11"/>
      <c r="B642" s="11"/>
      <c r="C642" s="11"/>
      <c r="D642" s="103"/>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15.75" customHeight="1" x14ac:dyDescent="0.45">
      <c r="A643" s="11"/>
      <c r="B643" s="11"/>
      <c r="C643" s="11"/>
      <c r="D643" s="103"/>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15.75" customHeight="1" x14ac:dyDescent="0.45">
      <c r="A644" s="11"/>
      <c r="B644" s="11"/>
      <c r="C644" s="11"/>
      <c r="D644" s="103"/>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ht="15.75" customHeight="1" x14ac:dyDescent="0.45">
      <c r="A645" s="11"/>
      <c r="B645" s="11"/>
      <c r="C645" s="11"/>
      <c r="D645" s="103"/>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ht="15.75" customHeight="1" x14ac:dyDescent="0.45">
      <c r="A646" s="11"/>
      <c r="B646" s="11"/>
      <c r="C646" s="11"/>
      <c r="D646" s="103"/>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15.75" customHeight="1" x14ac:dyDescent="0.45">
      <c r="A647" s="11"/>
      <c r="B647" s="11"/>
      <c r="C647" s="11"/>
      <c r="D647" s="103"/>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15.75" customHeight="1" x14ac:dyDescent="0.45">
      <c r="A648" s="11"/>
      <c r="B648" s="11"/>
      <c r="C648" s="11"/>
      <c r="D648" s="103"/>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15.75" customHeight="1" x14ac:dyDescent="0.45">
      <c r="A649" s="11"/>
      <c r="B649" s="11"/>
      <c r="C649" s="11"/>
      <c r="D649" s="103"/>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ht="15.75" customHeight="1" x14ac:dyDescent="0.45">
      <c r="A650" s="11"/>
      <c r="B650" s="11"/>
      <c r="C650" s="11"/>
      <c r="D650" s="103"/>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15.75" customHeight="1" x14ac:dyDescent="0.45">
      <c r="A651" s="11"/>
      <c r="B651" s="11"/>
      <c r="C651" s="11"/>
      <c r="D651" s="103"/>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15.75" customHeight="1" x14ac:dyDescent="0.45">
      <c r="A652" s="11"/>
      <c r="B652" s="11"/>
      <c r="C652" s="11"/>
      <c r="D652" s="103"/>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ht="15.75" customHeight="1" x14ac:dyDescent="0.45">
      <c r="A653" s="11"/>
      <c r="B653" s="11"/>
      <c r="C653" s="11"/>
      <c r="D653" s="103"/>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ht="15.75" customHeight="1" x14ac:dyDescent="0.45">
      <c r="A654" s="11"/>
      <c r="B654" s="11"/>
      <c r="C654" s="11"/>
      <c r="D654" s="103"/>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ht="15.75" customHeight="1" x14ac:dyDescent="0.45">
      <c r="A655" s="11"/>
      <c r="B655" s="11"/>
      <c r="C655" s="11"/>
      <c r="D655" s="103"/>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ht="15.75" customHeight="1" x14ac:dyDescent="0.45">
      <c r="A656" s="11"/>
      <c r="B656" s="11"/>
      <c r="C656" s="11"/>
      <c r="D656" s="103"/>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ht="15.75" customHeight="1" x14ac:dyDescent="0.45">
      <c r="A657" s="11"/>
      <c r="B657" s="11"/>
      <c r="C657" s="11"/>
      <c r="D657" s="103"/>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ht="15.75" customHeight="1" x14ac:dyDescent="0.45">
      <c r="A658" s="11"/>
      <c r="B658" s="11"/>
      <c r="C658" s="11"/>
      <c r="D658" s="103"/>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ht="15.75" customHeight="1" x14ac:dyDescent="0.45">
      <c r="A659" s="11"/>
      <c r="B659" s="11"/>
      <c r="C659" s="11"/>
      <c r="D659" s="103"/>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ht="15.75" customHeight="1" x14ac:dyDescent="0.45">
      <c r="A660" s="11"/>
      <c r="B660" s="11"/>
      <c r="C660" s="11"/>
      <c r="D660" s="103"/>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ht="15.75" customHeight="1" x14ac:dyDescent="0.45">
      <c r="A661" s="11"/>
      <c r="B661" s="11"/>
      <c r="C661" s="11"/>
      <c r="D661" s="103"/>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ht="15.75" customHeight="1" x14ac:dyDescent="0.45">
      <c r="A662" s="11"/>
      <c r="B662" s="11"/>
      <c r="C662" s="11"/>
      <c r="D662" s="103"/>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ht="15.75" customHeight="1" x14ac:dyDescent="0.45">
      <c r="A663" s="11"/>
      <c r="B663" s="11"/>
      <c r="C663" s="11"/>
      <c r="D663" s="103"/>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ht="15.75" customHeight="1" x14ac:dyDescent="0.45">
      <c r="A664" s="11"/>
      <c r="B664" s="11"/>
      <c r="C664" s="11"/>
      <c r="D664" s="103"/>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ht="15.75" customHeight="1" x14ac:dyDescent="0.45">
      <c r="A665" s="11"/>
      <c r="B665" s="11"/>
      <c r="C665" s="11"/>
      <c r="D665" s="103"/>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ht="15.75" customHeight="1" x14ac:dyDescent="0.45">
      <c r="A666" s="11"/>
      <c r="B666" s="11"/>
      <c r="C666" s="11"/>
      <c r="D666" s="103"/>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ht="15.75" customHeight="1" x14ac:dyDescent="0.45">
      <c r="A667" s="11"/>
      <c r="B667" s="11"/>
      <c r="C667" s="11"/>
      <c r="D667" s="103"/>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ht="15.75" customHeight="1" x14ac:dyDescent="0.45">
      <c r="A668" s="11"/>
      <c r="B668" s="11"/>
      <c r="C668" s="11"/>
      <c r="D668" s="103"/>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ht="15.75" customHeight="1" x14ac:dyDescent="0.45">
      <c r="A669" s="11"/>
      <c r="B669" s="11"/>
      <c r="C669" s="11"/>
      <c r="D669" s="103"/>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ht="15.75" customHeight="1" x14ac:dyDescent="0.45">
      <c r="A670" s="11"/>
      <c r="B670" s="11"/>
      <c r="C670" s="11"/>
      <c r="D670" s="103"/>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ht="15.75" customHeight="1" x14ac:dyDescent="0.45">
      <c r="A671" s="11"/>
      <c r="B671" s="11"/>
      <c r="C671" s="11"/>
      <c r="D671" s="103"/>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ht="15.75" customHeight="1" x14ac:dyDescent="0.45">
      <c r="A672" s="11"/>
      <c r="B672" s="11"/>
      <c r="C672" s="11"/>
      <c r="D672" s="103"/>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ht="15.75" customHeight="1" x14ac:dyDescent="0.45">
      <c r="A673" s="11"/>
      <c r="B673" s="11"/>
      <c r="C673" s="11"/>
      <c r="D673" s="103"/>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ht="15.75" customHeight="1" x14ac:dyDescent="0.45">
      <c r="A674" s="11"/>
      <c r="B674" s="11"/>
      <c r="C674" s="11"/>
      <c r="D674" s="103"/>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ht="15.75" customHeight="1" x14ac:dyDescent="0.45">
      <c r="A675" s="11"/>
      <c r="B675" s="11"/>
      <c r="C675" s="11"/>
      <c r="D675" s="103"/>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ht="15.75" customHeight="1" x14ac:dyDescent="0.45">
      <c r="A676" s="11"/>
      <c r="B676" s="11"/>
      <c r="C676" s="11"/>
      <c r="D676" s="103"/>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ht="15.75" customHeight="1" x14ac:dyDescent="0.45">
      <c r="A677" s="11"/>
      <c r="B677" s="11"/>
      <c r="C677" s="11"/>
      <c r="D677" s="103"/>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ht="15.75" customHeight="1" x14ac:dyDescent="0.45">
      <c r="A678" s="11"/>
      <c r="B678" s="11"/>
      <c r="C678" s="11"/>
      <c r="D678" s="103"/>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ht="15.75" customHeight="1" x14ac:dyDescent="0.45">
      <c r="A679" s="11"/>
      <c r="B679" s="11"/>
      <c r="C679" s="11"/>
      <c r="D679" s="103"/>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ht="15.75" customHeight="1" x14ac:dyDescent="0.45">
      <c r="A680" s="11"/>
      <c r="B680" s="11"/>
      <c r="C680" s="11"/>
      <c r="D680" s="103"/>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ht="15.75" customHeight="1" x14ac:dyDescent="0.45">
      <c r="A681" s="11"/>
      <c r="B681" s="11"/>
      <c r="C681" s="11"/>
      <c r="D681" s="103"/>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ht="15.75" customHeight="1" x14ac:dyDescent="0.45">
      <c r="A682" s="11"/>
      <c r="B682" s="11"/>
      <c r="C682" s="11"/>
      <c r="D682" s="103"/>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ht="15.75" customHeight="1" x14ac:dyDescent="0.45">
      <c r="A683" s="11"/>
      <c r="B683" s="11"/>
      <c r="C683" s="11"/>
      <c r="D683" s="103"/>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ht="15.75" customHeight="1" x14ac:dyDescent="0.45">
      <c r="A684" s="11"/>
      <c r="B684" s="11"/>
      <c r="C684" s="11"/>
      <c r="D684" s="103"/>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ht="15.75" customHeight="1" x14ac:dyDescent="0.45">
      <c r="A685" s="11"/>
      <c r="B685" s="11"/>
      <c r="C685" s="11"/>
      <c r="D685" s="103"/>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ht="15.75" customHeight="1" x14ac:dyDescent="0.45">
      <c r="A686" s="11"/>
      <c r="B686" s="11"/>
      <c r="C686" s="11"/>
      <c r="D686" s="103"/>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ht="15.75" customHeight="1" x14ac:dyDescent="0.45">
      <c r="A687" s="11"/>
      <c r="B687" s="11"/>
      <c r="C687" s="11"/>
      <c r="D687" s="103"/>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ht="15.75" customHeight="1" x14ac:dyDescent="0.45">
      <c r="A688" s="11"/>
      <c r="B688" s="11"/>
      <c r="C688" s="11"/>
      <c r="D688" s="103"/>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ht="15.75" customHeight="1" x14ac:dyDescent="0.45">
      <c r="A689" s="11"/>
      <c r="B689" s="11"/>
      <c r="C689" s="11"/>
      <c r="D689" s="103"/>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ht="15.75" customHeight="1" x14ac:dyDescent="0.45">
      <c r="A690" s="11"/>
      <c r="B690" s="11"/>
      <c r="C690" s="11"/>
      <c r="D690" s="103"/>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ht="15.75" customHeight="1" x14ac:dyDescent="0.45">
      <c r="A691" s="11"/>
      <c r="B691" s="11"/>
      <c r="C691" s="11"/>
      <c r="D691" s="103"/>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ht="15.75" customHeight="1" x14ac:dyDescent="0.45">
      <c r="A692" s="11"/>
      <c r="B692" s="11"/>
      <c r="C692" s="11"/>
      <c r="D692" s="103"/>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ht="15.75" customHeight="1" x14ac:dyDescent="0.45">
      <c r="A693" s="11"/>
      <c r="B693" s="11"/>
      <c r="C693" s="11"/>
      <c r="D693" s="103"/>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ht="15.75" customHeight="1" x14ac:dyDescent="0.45">
      <c r="A694" s="11"/>
      <c r="B694" s="11"/>
      <c r="C694" s="11"/>
      <c r="D694" s="103"/>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ht="15.75" customHeight="1" x14ac:dyDescent="0.45">
      <c r="A695" s="11"/>
      <c r="B695" s="11"/>
      <c r="C695" s="11"/>
      <c r="D695" s="103"/>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ht="15.75" customHeight="1" x14ac:dyDescent="0.45">
      <c r="A696" s="11"/>
      <c r="B696" s="11"/>
      <c r="C696" s="11"/>
      <c r="D696" s="103"/>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ht="15.75" customHeight="1" x14ac:dyDescent="0.45">
      <c r="A697" s="11"/>
      <c r="B697" s="11"/>
      <c r="C697" s="11"/>
      <c r="D697" s="103"/>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ht="15.75" customHeight="1" x14ac:dyDescent="0.45">
      <c r="A698" s="11"/>
      <c r="B698" s="11"/>
      <c r="C698" s="11"/>
      <c r="D698" s="103"/>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ht="15.75" customHeight="1" x14ac:dyDescent="0.45">
      <c r="A699" s="11"/>
      <c r="B699" s="11"/>
      <c r="C699" s="11"/>
      <c r="D699" s="103"/>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ht="15.75" customHeight="1" x14ac:dyDescent="0.45">
      <c r="A700" s="11"/>
      <c r="B700" s="11"/>
      <c r="C700" s="11"/>
      <c r="D700" s="103"/>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ht="15.75" customHeight="1" x14ac:dyDescent="0.45">
      <c r="A701" s="11"/>
      <c r="B701" s="11"/>
      <c r="C701" s="11"/>
      <c r="D701" s="103"/>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ht="15.75" customHeight="1" x14ac:dyDescent="0.45">
      <c r="A702" s="11"/>
      <c r="B702" s="11"/>
      <c r="C702" s="11"/>
      <c r="D702" s="103"/>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ht="15.75" customHeight="1" x14ac:dyDescent="0.45">
      <c r="A703" s="11"/>
      <c r="B703" s="11"/>
      <c r="C703" s="11"/>
      <c r="D703" s="103"/>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ht="15.75" customHeight="1" x14ac:dyDescent="0.45">
      <c r="A704" s="11"/>
      <c r="B704" s="11"/>
      <c r="C704" s="11"/>
      <c r="D704" s="103"/>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ht="15.75" customHeight="1" x14ac:dyDescent="0.45">
      <c r="A705" s="11"/>
      <c r="B705" s="11"/>
      <c r="C705" s="11"/>
      <c r="D705" s="103"/>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ht="15.75" customHeight="1" x14ac:dyDescent="0.45">
      <c r="A706" s="11"/>
      <c r="B706" s="11"/>
      <c r="C706" s="11"/>
      <c r="D706" s="103"/>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ht="15.75" customHeight="1" x14ac:dyDescent="0.45">
      <c r="A707" s="11"/>
      <c r="B707" s="11"/>
      <c r="C707" s="11"/>
      <c r="D707" s="103"/>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ht="15.75" customHeight="1" x14ac:dyDescent="0.45">
      <c r="A708" s="11"/>
      <c r="B708" s="11"/>
      <c r="C708" s="11"/>
      <c r="D708" s="103"/>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ht="15.75" customHeight="1" x14ac:dyDescent="0.45">
      <c r="A709" s="11"/>
      <c r="B709" s="11"/>
      <c r="C709" s="11"/>
      <c r="D709" s="103"/>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ht="15.75" customHeight="1" x14ac:dyDescent="0.45">
      <c r="A710" s="11"/>
      <c r="B710" s="11"/>
      <c r="C710" s="11"/>
      <c r="D710" s="103"/>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ht="15.75" customHeight="1" x14ac:dyDescent="0.45">
      <c r="A711" s="11"/>
      <c r="B711" s="11"/>
      <c r="C711" s="11"/>
      <c r="D711" s="103"/>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ht="15.75" customHeight="1" x14ac:dyDescent="0.45">
      <c r="A712" s="11"/>
      <c r="B712" s="11"/>
      <c r="C712" s="11"/>
      <c r="D712" s="103"/>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ht="15.75" customHeight="1" x14ac:dyDescent="0.45">
      <c r="A713" s="11"/>
      <c r="B713" s="11"/>
      <c r="C713" s="11"/>
      <c r="D713" s="103"/>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ht="15.75" customHeight="1" x14ac:dyDescent="0.45">
      <c r="A714" s="11"/>
      <c r="B714" s="11"/>
      <c r="C714" s="11"/>
      <c r="D714" s="103"/>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ht="15.75" customHeight="1" x14ac:dyDescent="0.45">
      <c r="A715" s="11"/>
      <c r="B715" s="11"/>
      <c r="C715" s="11"/>
      <c r="D715" s="103"/>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ht="15.75" customHeight="1" x14ac:dyDescent="0.45">
      <c r="A716" s="11"/>
      <c r="B716" s="11"/>
      <c r="C716" s="11"/>
      <c r="D716" s="103"/>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ht="15.75" customHeight="1" x14ac:dyDescent="0.45">
      <c r="A717" s="11"/>
      <c r="B717" s="11"/>
      <c r="C717" s="11"/>
      <c r="D717" s="103"/>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ht="15.75" customHeight="1" x14ac:dyDescent="0.45">
      <c r="A718" s="11"/>
      <c r="B718" s="11"/>
      <c r="C718" s="11"/>
      <c r="D718" s="103"/>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ht="15.75" customHeight="1" x14ac:dyDescent="0.45">
      <c r="A719" s="11"/>
      <c r="B719" s="11"/>
      <c r="C719" s="11"/>
      <c r="D719" s="103"/>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ht="15.75" customHeight="1" x14ac:dyDescent="0.45">
      <c r="A720" s="11"/>
      <c r="B720" s="11"/>
      <c r="C720" s="11"/>
      <c r="D720" s="103"/>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ht="15.75" customHeight="1" x14ac:dyDescent="0.45">
      <c r="A721" s="11"/>
      <c r="B721" s="11"/>
      <c r="C721" s="11"/>
      <c r="D721" s="103"/>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ht="15.75" customHeight="1" x14ac:dyDescent="0.45">
      <c r="A722" s="11"/>
      <c r="B722" s="11"/>
      <c r="C722" s="11"/>
      <c r="D722" s="103"/>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ht="15.75" customHeight="1" x14ac:dyDescent="0.45">
      <c r="A723" s="11"/>
      <c r="B723" s="11"/>
      <c r="C723" s="11"/>
      <c r="D723" s="103"/>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ht="15.75" customHeight="1" x14ac:dyDescent="0.45">
      <c r="A724" s="11"/>
      <c r="B724" s="11"/>
      <c r="C724" s="11"/>
      <c r="D724" s="103"/>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ht="15.75" customHeight="1" x14ac:dyDescent="0.45">
      <c r="A725" s="11"/>
      <c r="B725" s="11"/>
      <c r="C725" s="11"/>
      <c r="D725" s="103"/>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ht="15.75" customHeight="1" x14ac:dyDescent="0.45">
      <c r="A726" s="11"/>
      <c r="B726" s="11"/>
      <c r="C726" s="11"/>
      <c r="D726" s="103"/>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ht="15.75" customHeight="1" x14ac:dyDescent="0.45">
      <c r="A727" s="11"/>
      <c r="B727" s="11"/>
      <c r="C727" s="11"/>
      <c r="D727" s="103"/>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ht="15.75" customHeight="1" x14ac:dyDescent="0.45">
      <c r="A728" s="11"/>
      <c r="B728" s="11"/>
      <c r="C728" s="11"/>
      <c r="D728" s="103"/>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ht="15.75" customHeight="1" x14ac:dyDescent="0.45">
      <c r="A729" s="11"/>
      <c r="B729" s="11"/>
      <c r="C729" s="11"/>
      <c r="D729" s="103"/>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ht="15.75" customHeight="1" x14ac:dyDescent="0.45">
      <c r="A730" s="11"/>
      <c r="B730" s="11"/>
      <c r="C730" s="11"/>
      <c r="D730" s="103"/>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ht="15.75" customHeight="1" x14ac:dyDescent="0.45">
      <c r="A731" s="11"/>
      <c r="B731" s="11"/>
      <c r="C731" s="11"/>
      <c r="D731" s="103"/>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ht="15.75" customHeight="1" x14ac:dyDescent="0.45">
      <c r="A732" s="11"/>
      <c r="B732" s="11"/>
      <c r="C732" s="11"/>
      <c r="D732" s="103"/>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ht="15.75" customHeight="1" x14ac:dyDescent="0.45">
      <c r="A733" s="11"/>
      <c r="B733" s="11"/>
      <c r="C733" s="11"/>
      <c r="D733" s="103"/>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ht="15.75" customHeight="1" x14ac:dyDescent="0.45">
      <c r="A734" s="11"/>
      <c r="B734" s="11"/>
      <c r="C734" s="11"/>
      <c r="D734" s="103"/>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ht="15.75" customHeight="1" x14ac:dyDescent="0.45">
      <c r="A735" s="11"/>
      <c r="B735" s="11"/>
      <c r="C735" s="11"/>
      <c r="D735" s="103"/>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ht="15.75" customHeight="1" x14ac:dyDescent="0.45">
      <c r="A736" s="11"/>
      <c r="B736" s="11"/>
      <c r="C736" s="11"/>
      <c r="D736" s="103"/>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ht="15.75" customHeight="1" x14ac:dyDescent="0.45">
      <c r="A737" s="11"/>
      <c r="B737" s="11"/>
      <c r="C737" s="11"/>
      <c r="D737" s="103"/>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ht="15.75" customHeight="1" x14ac:dyDescent="0.45">
      <c r="A738" s="11"/>
      <c r="B738" s="11"/>
      <c r="C738" s="11"/>
      <c r="D738" s="103"/>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ht="15.75" customHeight="1" x14ac:dyDescent="0.45">
      <c r="A739" s="11"/>
      <c r="B739" s="11"/>
      <c r="C739" s="11"/>
      <c r="D739" s="103"/>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15.75" customHeight="1" x14ac:dyDescent="0.45">
      <c r="A740" s="11"/>
      <c r="B740" s="11"/>
      <c r="C740" s="11"/>
      <c r="D740" s="103"/>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15.75" customHeight="1" x14ac:dyDescent="0.45">
      <c r="A741" s="11"/>
      <c r="B741" s="11"/>
      <c r="C741" s="11"/>
      <c r="D741" s="103"/>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15.75" customHeight="1" x14ac:dyDescent="0.45">
      <c r="A742" s="11"/>
      <c r="B742" s="11"/>
      <c r="C742" s="11"/>
      <c r="D742" s="103"/>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15.75" customHeight="1" x14ac:dyDescent="0.45">
      <c r="A743" s="11"/>
      <c r="B743" s="11"/>
      <c r="C743" s="11"/>
      <c r="D743" s="103"/>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15.75" customHeight="1" x14ac:dyDescent="0.45">
      <c r="A744" s="11"/>
      <c r="B744" s="11"/>
      <c r="C744" s="11"/>
      <c r="D744" s="103"/>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15.75" customHeight="1" x14ac:dyDescent="0.45">
      <c r="A745" s="11"/>
      <c r="B745" s="11"/>
      <c r="C745" s="11"/>
      <c r="D745" s="103"/>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15.75" customHeight="1" x14ac:dyDescent="0.45">
      <c r="A746" s="11"/>
      <c r="B746" s="11"/>
      <c r="C746" s="11"/>
      <c r="D746" s="103"/>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15.75" customHeight="1" x14ac:dyDescent="0.45">
      <c r="A747" s="11"/>
      <c r="B747" s="11"/>
      <c r="C747" s="11"/>
      <c r="D747" s="103"/>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5.75" customHeight="1" x14ac:dyDescent="0.45">
      <c r="A748" s="11"/>
      <c r="B748" s="11"/>
      <c r="C748" s="11"/>
      <c r="D748" s="103"/>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5.75" customHeight="1" x14ac:dyDescent="0.45">
      <c r="A749" s="11"/>
      <c r="B749" s="11"/>
      <c r="C749" s="11"/>
      <c r="D749" s="103"/>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5.75" customHeight="1" x14ac:dyDescent="0.45">
      <c r="A750" s="11"/>
      <c r="B750" s="11"/>
      <c r="C750" s="11"/>
      <c r="D750" s="103"/>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5.75" customHeight="1" x14ac:dyDescent="0.45">
      <c r="A751" s="11"/>
      <c r="B751" s="11"/>
      <c r="C751" s="11"/>
      <c r="D751" s="103"/>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5.75" customHeight="1" x14ac:dyDescent="0.45">
      <c r="A752" s="11"/>
      <c r="B752" s="11"/>
      <c r="C752" s="11"/>
      <c r="D752" s="103"/>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5.75" customHeight="1" x14ac:dyDescent="0.45">
      <c r="A753" s="11"/>
      <c r="B753" s="11"/>
      <c r="C753" s="11"/>
      <c r="D753" s="103"/>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5.75" customHeight="1" x14ac:dyDescent="0.45">
      <c r="A754" s="11"/>
      <c r="B754" s="11"/>
      <c r="C754" s="11"/>
      <c r="D754" s="103"/>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5.75" customHeight="1" x14ac:dyDescent="0.45">
      <c r="A755" s="11"/>
      <c r="B755" s="11"/>
      <c r="C755" s="11"/>
      <c r="D755" s="103"/>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5.75" customHeight="1" x14ac:dyDescent="0.45">
      <c r="A756" s="11"/>
      <c r="B756" s="11"/>
      <c r="C756" s="11"/>
      <c r="D756" s="103"/>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5.75" customHeight="1" x14ac:dyDescent="0.45">
      <c r="A757" s="11"/>
      <c r="B757" s="11"/>
      <c r="C757" s="11"/>
      <c r="D757" s="103"/>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5.75" customHeight="1" x14ac:dyDescent="0.45">
      <c r="A758" s="11"/>
      <c r="B758" s="11"/>
      <c r="C758" s="11"/>
      <c r="D758" s="103"/>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5.75" customHeight="1" x14ac:dyDescent="0.45">
      <c r="A759" s="11"/>
      <c r="B759" s="11"/>
      <c r="C759" s="11"/>
      <c r="D759" s="103"/>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5.75" customHeight="1" x14ac:dyDescent="0.45">
      <c r="A760" s="11"/>
      <c r="B760" s="11"/>
      <c r="C760" s="11"/>
      <c r="D760" s="103"/>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5.75" customHeight="1" x14ac:dyDescent="0.45">
      <c r="A761" s="11"/>
      <c r="B761" s="11"/>
      <c r="C761" s="11"/>
      <c r="D761" s="103"/>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5.75" customHeight="1" x14ac:dyDescent="0.45">
      <c r="A762" s="11"/>
      <c r="B762" s="11"/>
      <c r="C762" s="11"/>
      <c r="D762" s="103"/>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5.75" customHeight="1" x14ac:dyDescent="0.45">
      <c r="A763" s="11"/>
      <c r="B763" s="11"/>
      <c r="C763" s="11"/>
      <c r="D763" s="103"/>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15.75" customHeight="1" x14ac:dyDescent="0.45">
      <c r="A764" s="11"/>
      <c r="B764" s="11"/>
      <c r="C764" s="11"/>
      <c r="D764" s="103"/>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5.75" customHeight="1" x14ac:dyDescent="0.45">
      <c r="A765" s="11"/>
      <c r="B765" s="11"/>
      <c r="C765" s="11"/>
      <c r="D765" s="103"/>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5.75" customHeight="1" x14ac:dyDescent="0.45">
      <c r="A766" s="11"/>
      <c r="B766" s="11"/>
      <c r="C766" s="11"/>
      <c r="D766" s="103"/>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5.75" customHeight="1" x14ac:dyDescent="0.45">
      <c r="A767" s="11"/>
      <c r="B767" s="11"/>
      <c r="C767" s="11"/>
      <c r="D767" s="103"/>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5.75" customHeight="1" x14ac:dyDescent="0.45">
      <c r="A768" s="11"/>
      <c r="B768" s="11"/>
      <c r="C768" s="11"/>
      <c r="D768" s="103"/>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5.75" customHeight="1" x14ac:dyDescent="0.45">
      <c r="A769" s="11"/>
      <c r="B769" s="11"/>
      <c r="C769" s="11"/>
      <c r="D769" s="103"/>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5.75" customHeight="1" x14ac:dyDescent="0.45">
      <c r="A770" s="11"/>
      <c r="B770" s="11"/>
      <c r="C770" s="11"/>
      <c r="D770" s="103"/>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5.75" customHeight="1" x14ac:dyDescent="0.45">
      <c r="A771" s="11"/>
      <c r="B771" s="11"/>
      <c r="C771" s="11"/>
      <c r="D771" s="103"/>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5.75" customHeight="1" x14ac:dyDescent="0.45">
      <c r="A772" s="11"/>
      <c r="B772" s="11"/>
      <c r="C772" s="11"/>
      <c r="D772" s="103"/>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15.75" customHeight="1" x14ac:dyDescent="0.45">
      <c r="A773" s="11"/>
      <c r="B773" s="11"/>
      <c r="C773" s="11"/>
      <c r="D773" s="103"/>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15.75" customHeight="1" x14ac:dyDescent="0.45">
      <c r="A774" s="11"/>
      <c r="B774" s="11"/>
      <c r="C774" s="11"/>
      <c r="D774" s="103"/>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15.75" customHeight="1" x14ac:dyDescent="0.45">
      <c r="A775" s="11"/>
      <c r="B775" s="11"/>
      <c r="C775" s="11"/>
      <c r="D775" s="103"/>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ht="15.75" customHeight="1" x14ac:dyDescent="0.45">
      <c r="A776" s="11"/>
      <c r="B776" s="11"/>
      <c r="C776" s="11"/>
      <c r="D776" s="103"/>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15.75" customHeight="1" x14ac:dyDescent="0.45">
      <c r="A777" s="11"/>
      <c r="B777" s="11"/>
      <c r="C777" s="11"/>
      <c r="D777" s="103"/>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15.75" customHeight="1" x14ac:dyDescent="0.45">
      <c r="A778" s="11"/>
      <c r="B778" s="11"/>
      <c r="C778" s="11"/>
      <c r="D778" s="103"/>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15.75" customHeight="1" x14ac:dyDescent="0.45">
      <c r="A779" s="11"/>
      <c r="B779" s="11"/>
      <c r="C779" s="11"/>
      <c r="D779" s="103"/>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15.75" customHeight="1" x14ac:dyDescent="0.45">
      <c r="A780" s="11"/>
      <c r="B780" s="11"/>
      <c r="C780" s="11"/>
      <c r="D780" s="103"/>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15.75" customHeight="1" x14ac:dyDescent="0.45">
      <c r="A781" s="11"/>
      <c r="B781" s="11"/>
      <c r="C781" s="11"/>
      <c r="D781" s="103"/>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15.75" customHeight="1" x14ac:dyDescent="0.45">
      <c r="A782" s="11"/>
      <c r="B782" s="11"/>
      <c r="C782" s="11"/>
      <c r="D782" s="103"/>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ht="15.75" customHeight="1" x14ac:dyDescent="0.45">
      <c r="A783" s="11"/>
      <c r="B783" s="11"/>
      <c r="C783" s="11"/>
      <c r="D783" s="103"/>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ht="15.75" customHeight="1" x14ac:dyDescent="0.45">
      <c r="A784" s="11"/>
      <c r="B784" s="11"/>
      <c r="C784" s="11"/>
      <c r="D784" s="103"/>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ht="15.75" customHeight="1" x14ac:dyDescent="0.45">
      <c r="A785" s="11"/>
      <c r="B785" s="11"/>
      <c r="C785" s="11"/>
      <c r="D785" s="103"/>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ht="15.75" customHeight="1" x14ac:dyDescent="0.45">
      <c r="A786" s="11"/>
      <c r="B786" s="11"/>
      <c r="C786" s="11"/>
      <c r="D786" s="103"/>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ht="15.75" customHeight="1" x14ac:dyDescent="0.45">
      <c r="A787" s="11"/>
      <c r="B787" s="11"/>
      <c r="C787" s="11"/>
      <c r="D787" s="103"/>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ht="15.75" customHeight="1" x14ac:dyDescent="0.45">
      <c r="A788" s="11"/>
      <c r="B788" s="11"/>
      <c r="C788" s="11"/>
      <c r="D788" s="103"/>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ht="15.75" customHeight="1" x14ac:dyDescent="0.45">
      <c r="A789" s="11"/>
      <c r="B789" s="11"/>
      <c r="C789" s="11"/>
      <c r="D789" s="103"/>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ht="15.75" customHeight="1" x14ac:dyDescent="0.45">
      <c r="A790" s="11"/>
      <c r="B790" s="11"/>
      <c r="C790" s="11"/>
      <c r="D790" s="103"/>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ht="15.75" customHeight="1" x14ac:dyDescent="0.45">
      <c r="A791" s="11"/>
      <c r="B791" s="11"/>
      <c r="C791" s="11"/>
      <c r="D791" s="103"/>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ht="15.75" customHeight="1" x14ac:dyDescent="0.45">
      <c r="A792" s="11"/>
      <c r="B792" s="11"/>
      <c r="C792" s="11"/>
      <c r="D792" s="103"/>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ht="15.75" customHeight="1" x14ac:dyDescent="0.45">
      <c r="A793" s="11"/>
      <c r="B793" s="11"/>
      <c r="C793" s="11"/>
      <c r="D793" s="103"/>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ht="15.75" customHeight="1" x14ac:dyDescent="0.45">
      <c r="A794" s="11"/>
      <c r="B794" s="11"/>
      <c r="C794" s="11"/>
      <c r="D794" s="103"/>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ht="15.75" customHeight="1" x14ac:dyDescent="0.45">
      <c r="A795" s="11"/>
      <c r="B795" s="11"/>
      <c r="C795" s="11"/>
      <c r="D795" s="103"/>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ht="15.75" customHeight="1" x14ac:dyDescent="0.45">
      <c r="A796" s="11"/>
      <c r="B796" s="11"/>
      <c r="C796" s="11"/>
      <c r="D796" s="103"/>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ht="15.75" customHeight="1" x14ac:dyDescent="0.45">
      <c r="A797" s="11"/>
      <c r="B797" s="11"/>
      <c r="C797" s="11"/>
      <c r="D797" s="103"/>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ht="15.75" customHeight="1" x14ac:dyDescent="0.45">
      <c r="A798" s="11"/>
      <c r="B798" s="11"/>
      <c r="C798" s="11"/>
      <c r="D798" s="103"/>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ht="15.75" customHeight="1" x14ac:dyDescent="0.45">
      <c r="A799" s="11"/>
      <c r="B799" s="11"/>
      <c r="C799" s="11"/>
      <c r="D799" s="103"/>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ht="15.75" customHeight="1" x14ac:dyDescent="0.45">
      <c r="A800" s="11"/>
      <c r="B800" s="11"/>
      <c r="C800" s="11"/>
      <c r="D800" s="103"/>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ht="15.75" customHeight="1" x14ac:dyDescent="0.45">
      <c r="A801" s="11"/>
      <c r="B801" s="11"/>
      <c r="C801" s="11"/>
      <c r="D801" s="103"/>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15.75" customHeight="1" x14ac:dyDescent="0.45">
      <c r="A802" s="11"/>
      <c r="B802" s="11"/>
      <c r="C802" s="11"/>
      <c r="D802" s="103"/>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15.75" customHeight="1" x14ac:dyDescent="0.45">
      <c r="A803" s="11"/>
      <c r="B803" s="11"/>
      <c r="C803" s="11"/>
      <c r="D803" s="103"/>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15.75" customHeight="1" x14ac:dyDescent="0.45">
      <c r="A804" s="11"/>
      <c r="B804" s="11"/>
      <c r="C804" s="11"/>
      <c r="D804" s="103"/>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15.75" customHeight="1" x14ac:dyDescent="0.45">
      <c r="A805" s="11"/>
      <c r="B805" s="11"/>
      <c r="C805" s="11"/>
      <c r="D805" s="103"/>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15.75" customHeight="1" x14ac:dyDescent="0.45">
      <c r="A806" s="11"/>
      <c r="B806" s="11"/>
      <c r="C806" s="11"/>
      <c r="D806" s="103"/>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15.75" customHeight="1" x14ac:dyDescent="0.45">
      <c r="A807" s="11"/>
      <c r="B807" s="11"/>
      <c r="C807" s="11"/>
      <c r="D807" s="103"/>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15.75" customHeight="1" x14ac:dyDescent="0.45">
      <c r="A808" s="11"/>
      <c r="B808" s="11"/>
      <c r="C808" s="11"/>
      <c r="D808" s="103"/>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15.75" customHeight="1" x14ac:dyDescent="0.45">
      <c r="A809" s="11"/>
      <c r="B809" s="11"/>
      <c r="C809" s="11"/>
      <c r="D809" s="103"/>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5.75" customHeight="1" x14ac:dyDescent="0.45">
      <c r="A810" s="11"/>
      <c r="B810" s="11"/>
      <c r="C810" s="11"/>
      <c r="D810" s="103"/>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5.75" customHeight="1" x14ac:dyDescent="0.45">
      <c r="A811" s="11"/>
      <c r="B811" s="11"/>
      <c r="C811" s="11"/>
      <c r="D811" s="103"/>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5.75" customHeight="1" x14ac:dyDescent="0.45">
      <c r="A812" s="11"/>
      <c r="B812" s="11"/>
      <c r="C812" s="11"/>
      <c r="D812" s="103"/>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5.75" customHeight="1" x14ac:dyDescent="0.45">
      <c r="A813" s="11"/>
      <c r="B813" s="11"/>
      <c r="C813" s="11"/>
      <c r="D813" s="103"/>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5.75" customHeight="1" x14ac:dyDescent="0.45">
      <c r="A814" s="11"/>
      <c r="B814" s="11"/>
      <c r="C814" s="11"/>
      <c r="D814" s="103"/>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5.75" customHeight="1" x14ac:dyDescent="0.45">
      <c r="A815" s="11"/>
      <c r="B815" s="11"/>
      <c r="C815" s="11"/>
      <c r="D815" s="103"/>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5.75" customHeight="1" x14ac:dyDescent="0.45">
      <c r="A816" s="11"/>
      <c r="B816" s="11"/>
      <c r="C816" s="11"/>
      <c r="D816" s="103"/>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5.75" customHeight="1" x14ac:dyDescent="0.45">
      <c r="A817" s="11"/>
      <c r="B817" s="11"/>
      <c r="C817" s="11"/>
      <c r="D817" s="103"/>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5.75" customHeight="1" x14ac:dyDescent="0.45">
      <c r="A818" s="11"/>
      <c r="B818" s="11"/>
      <c r="C818" s="11"/>
      <c r="D818" s="103"/>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5.75" customHeight="1" x14ac:dyDescent="0.45">
      <c r="A819" s="11"/>
      <c r="B819" s="11"/>
      <c r="C819" s="11"/>
      <c r="D819" s="103"/>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5.75" customHeight="1" x14ac:dyDescent="0.45">
      <c r="A820" s="11"/>
      <c r="B820" s="11"/>
      <c r="C820" s="11"/>
      <c r="D820" s="103"/>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5.75" customHeight="1" x14ac:dyDescent="0.45">
      <c r="A821" s="11"/>
      <c r="B821" s="11"/>
      <c r="C821" s="11"/>
      <c r="D821" s="103"/>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5.75" customHeight="1" x14ac:dyDescent="0.45">
      <c r="A822" s="11"/>
      <c r="B822" s="11"/>
      <c r="C822" s="11"/>
      <c r="D822" s="103"/>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5.75" customHeight="1" x14ac:dyDescent="0.45">
      <c r="A823" s="11"/>
      <c r="B823" s="11"/>
      <c r="C823" s="11"/>
      <c r="D823" s="103"/>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5.75" customHeight="1" x14ac:dyDescent="0.45">
      <c r="A824" s="11"/>
      <c r="B824" s="11"/>
      <c r="C824" s="11"/>
      <c r="D824" s="103"/>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5.75" customHeight="1" x14ac:dyDescent="0.45">
      <c r="A825" s="11"/>
      <c r="B825" s="11"/>
      <c r="C825" s="11"/>
      <c r="D825" s="103"/>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5.75" customHeight="1" x14ac:dyDescent="0.45">
      <c r="A826" s="11"/>
      <c r="B826" s="11"/>
      <c r="C826" s="11"/>
      <c r="D826" s="103"/>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5.75" customHeight="1" x14ac:dyDescent="0.45">
      <c r="A827" s="11"/>
      <c r="B827" s="11"/>
      <c r="C827" s="11"/>
      <c r="D827" s="103"/>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5.75" customHeight="1" x14ac:dyDescent="0.45">
      <c r="A828" s="11"/>
      <c r="B828" s="11"/>
      <c r="C828" s="11"/>
      <c r="D828" s="103"/>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5.75" customHeight="1" x14ac:dyDescent="0.45">
      <c r="A829" s="11"/>
      <c r="B829" s="11"/>
      <c r="C829" s="11"/>
      <c r="D829" s="103"/>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5.75" customHeight="1" x14ac:dyDescent="0.45">
      <c r="A830" s="11"/>
      <c r="B830" s="11"/>
      <c r="C830" s="11"/>
      <c r="D830" s="103"/>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5.75" customHeight="1" x14ac:dyDescent="0.45">
      <c r="A831" s="11"/>
      <c r="B831" s="11"/>
      <c r="C831" s="11"/>
      <c r="D831" s="103"/>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5.75" customHeight="1" x14ac:dyDescent="0.45">
      <c r="A832" s="11"/>
      <c r="B832" s="11"/>
      <c r="C832" s="11"/>
      <c r="D832" s="103"/>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5.75" customHeight="1" x14ac:dyDescent="0.45">
      <c r="A833" s="11"/>
      <c r="B833" s="11"/>
      <c r="C833" s="11"/>
      <c r="D833" s="103"/>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5.75" customHeight="1" x14ac:dyDescent="0.45">
      <c r="A834" s="11"/>
      <c r="B834" s="11"/>
      <c r="C834" s="11"/>
      <c r="D834" s="103"/>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5.75" customHeight="1" x14ac:dyDescent="0.45">
      <c r="A835" s="11"/>
      <c r="B835" s="11"/>
      <c r="C835" s="11"/>
      <c r="D835" s="103"/>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5.75" customHeight="1" x14ac:dyDescent="0.45">
      <c r="A836" s="11"/>
      <c r="B836" s="11"/>
      <c r="C836" s="11"/>
      <c r="D836" s="103"/>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5.75" customHeight="1" x14ac:dyDescent="0.45">
      <c r="A837" s="11"/>
      <c r="B837" s="11"/>
      <c r="C837" s="11"/>
      <c r="D837" s="103"/>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15.75" customHeight="1" x14ac:dyDescent="0.45">
      <c r="A838" s="11"/>
      <c r="B838" s="11"/>
      <c r="C838" s="11"/>
      <c r="D838" s="103"/>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ht="15.75" customHeight="1" x14ac:dyDescent="0.45">
      <c r="A839" s="11"/>
      <c r="B839" s="11"/>
      <c r="C839" s="11"/>
      <c r="D839" s="103"/>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ht="15.75" customHeight="1" x14ac:dyDescent="0.45">
      <c r="A840" s="11"/>
      <c r="B840" s="11"/>
      <c r="C840" s="11"/>
      <c r="D840" s="103"/>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ht="15.75" customHeight="1" x14ac:dyDescent="0.45">
      <c r="A841" s="11"/>
      <c r="B841" s="11"/>
      <c r="C841" s="11"/>
      <c r="D841" s="103"/>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ht="15.75" customHeight="1" x14ac:dyDescent="0.45">
      <c r="A842" s="11"/>
      <c r="B842" s="11"/>
      <c r="C842" s="11"/>
      <c r="D842" s="103"/>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ht="15.75" customHeight="1" x14ac:dyDescent="0.45">
      <c r="A843" s="11"/>
      <c r="B843" s="11"/>
      <c r="C843" s="11"/>
      <c r="D843" s="103"/>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ht="15.75" customHeight="1" x14ac:dyDescent="0.45">
      <c r="A844" s="11"/>
      <c r="B844" s="11"/>
      <c r="C844" s="11"/>
      <c r="D844" s="103"/>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ht="15.75" customHeight="1" x14ac:dyDescent="0.45">
      <c r="A845" s="11"/>
      <c r="B845" s="11"/>
      <c r="C845" s="11"/>
      <c r="D845" s="103"/>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ht="15.75" customHeight="1" x14ac:dyDescent="0.45">
      <c r="A846" s="11"/>
      <c r="B846" s="11"/>
      <c r="C846" s="11"/>
      <c r="D846" s="103"/>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ht="15.75" customHeight="1" x14ac:dyDescent="0.45">
      <c r="A847" s="11"/>
      <c r="B847" s="11"/>
      <c r="C847" s="11"/>
      <c r="D847" s="103"/>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ht="15.75" customHeight="1" x14ac:dyDescent="0.45">
      <c r="A848" s="11"/>
      <c r="B848" s="11"/>
      <c r="C848" s="11"/>
      <c r="D848" s="103"/>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ht="15.75" customHeight="1" x14ac:dyDescent="0.45">
      <c r="A849" s="11"/>
      <c r="B849" s="11"/>
      <c r="C849" s="11"/>
      <c r="D849" s="103"/>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ht="15.75" customHeight="1" x14ac:dyDescent="0.45">
      <c r="A850" s="11"/>
      <c r="B850" s="11"/>
      <c r="C850" s="11"/>
      <c r="D850" s="103"/>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ht="15.75" customHeight="1" x14ac:dyDescent="0.45">
      <c r="A851" s="11"/>
      <c r="B851" s="11"/>
      <c r="C851" s="11"/>
      <c r="D851" s="103"/>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ht="15.75" customHeight="1" x14ac:dyDescent="0.45">
      <c r="A852" s="11"/>
      <c r="B852" s="11"/>
      <c r="C852" s="11"/>
      <c r="D852" s="103"/>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ht="15.75" customHeight="1" x14ac:dyDescent="0.45">
      <c r="A853" s="11"/>
      <c r="B853" s="11"/>
      <c r="C853" s="11"/>
      <c r="D853" s="103"/>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ht="15.75" customHeight="1" x14ac:dyDescent="0.45">
      <c r="A854" s="11"/>
      <c r="B854" s="11"/>
      <c r="C854" s="11"/>
      <c r="D854" s="103"/>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ht="15.75" customHeight="1" x14ac:dyDescent="0.45">
      <c r="A855" s="11"/>
      <c r="B855" s="11"/>
      <c r="C855" s="11"/>
      <c r="D855" s="103"/>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ht="15.75" customHeight="1" x14ac:dyDescent="0.45">
      <c r="A856" s="11"/>
      <c r="B856" s="11"/>
      <c r="C856" s="11"/>
      <c r="D856" s="103"/>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ht="15.75" customHeight="1" x14ac:dyDescent="0.45">
      <c r="A857" s="11"/>
      <c r="B857" s="11"/>
      <c r="C857" s="11"/>
      <c r="D857" s="103"/>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ht="15.75" customHeight="1" x14ac:dyDescent="0.45">
      <c r="A858" s="11"/>
      <c r="B858" s="11"/>
      <c r="C858" s="11"/>
      <c r="D858" s="103"/>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ht="15.75" customHeight="1" x14ac:dyDescent="0.45">
      <c r="A859" s="11"/>
      <c r="B859" s="11"/>
      <c r="C859" s="11"/>
      <c r="D859" s="103"/>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ht="15.75" customHeight="1" x14ac:dyDescent="0.45">
      <c r="A860" s="11"/>
      <c r="B860" s="11"/>
      <c r="C860" s="11"/>
      <c r="D860" s="103"/>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ht="15.75" customHeight="1" x14ac:dyDescent="0.45">
      <c r="A861" s="11"/>
      <c r="B861" s="11"/>
      <c r="C861" s="11"/>
      <c r="D861" s="103"/>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ht="15.75" customHeight="1" x14ac:dyDescent="0.45">
      <c r="A862" s="11"/>
      <c r="B862" s="11"/>
      <c r="C862" s="11"/>
      <c r="D862" s="103"/>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ht="15.75" customHeight="1" x14ac:dyDescent="0.45">
      <c r="A863" s="11"/>
      <c r="B863" s="11"/>
      <c r="C863" s="11"/>
      <c r="D863" s="103"/>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ht="15.75" customHeight="1" x14ac:dyDescent="0.45">
      <c r="A864" s="11"/>
      <c r="B864" s="11"/>
      <c r="C864" s="11"/>
      <c r="D864" s="103"/>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ht="15.75" customHeight="1" x14ac:dyDescent="0.45">
      <c r="A865" s="11"/>
      <c r="B865" s="11"/>
      <c r="C865" s="11"/>
      <c r="D865" s="103"/>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ht="15.75" customHeight="1" x14ac:dyDescent="0.45">
      <c r="A866" s="11"/>
      <c r="B866" s="11"/>
      <c r="C866" s="11"/>
      <c r="D866" s="103"/>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ht="15.75" customHeight="1" x14ac:dyDescent="0.45">
      <c r="A867" s="11"/>
      <c r="B867" s="11"/>
      <c r="C867" s="11"/>
      <c r="D867" s="103"/>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ht="15.75" customHeight="1" x14ac:dyDescent="0.45">
      <c r="A868" s="11"/>
      <c r="B868" s="11"/>
      <c r="C868" s="11"/>
      <c r="D868" s="103"/>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ht="15.75" customHeight="1" x14ac:dyDescent="0.45">
      <c r="A869" s="11"/>
      <c r="B869" s="11"/>
      <c r="C869" s="11"/>
      <c r="D869" s="103"/>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ht="15.75" customHeight="1" x14ac:dyDescent="0.45">
      <c r="A870" s="11"/>
      <c r="B870" s="11"/>
      <c r="C870" s="11"/>
      <c r="D870" s="103"/>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ht="15.75" customHeight="1" x14ac:dyDescent="0.45">
      <c r="A871" s="11"/>
      <c r="B871" s="11"/>
      <c r="C871" s="11"/>
      <c r="D871" s="103"/>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ht="15.75" customHeight="1" x14ac:dyDescent="0.45">
      <c r="A872" s="11"/>
      <c r="B872" s="11"/>
      <c r="C872" s="11"/>
      <c r="D872" s="103"/>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ht="15.75" customHeight="1" x14ac:dyDescent="0.45">
      <c r="A873" s="11"/>
      <c r="B873" s="11"/>
      <c r="C873" s="11"/>
      <c r="D873" s="103"/>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ht="15.75" customHeight="1" x14ac:dyDescent="0.45">
      <c r="A874" s="11"/>
      <c r="B874" s="11"/>
      <c r="C874" s="11"/>
      <c r="D874" s="103"/>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ht="15.75" customHeight="1" x14ac:dyDescent="0.45">
      <c r="A875" s="11"/>
      <c r="B875" s="11"/>
      <c r="C875" s="11"/>
      <c r="D875" s="103"/>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ht="15.75" customHeight="1" x14ac:dyDescent="0.45">
      <c r="A876" s="11"/>
      <c r="B876" s="11"/>
      <c r="C876" s="11"/>
      <c r="D876" s="103"/>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ht="15.75" customHeight="1" x14ac:dyDescent="0.45">
      <c r="A877" s="11"/>
      <c r="B877" s="11"/>
      <c r="C877" s="11"/>
      <c r="D877" s="103"/>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ht="15.75" customHeight="1" x14ac:dyDescent="0.45">
      <c r="A878" s="11"/>
      <c r="B878" s="11"/>
      <c r="C878" s="11"/>
      <c r="D878" s="103"/>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ht="15.75" customHeight="1" x14ac:dyDescent="0.45">
      <c r="A879" s="11"/>
      <c r="B879" s="11"/>
      <c r="C879" s="11"/>
      <c r="D879" s="103"/>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ht="15.75" customHeight="1" x14ac:dyDescent="0.45">
      <c r="A880" s="11"/>
      <c r="B880" s="11"/>
      <c r="C880" s="11"/>
      <c r="D880" s="103"/>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ht="15.75" customHeight="1" x14ac:dyDescent="0.45">
      <c r="A881" s="11"/>
      <c r="B881" s="11"/>
      <c r="C881" s="11"/>
      <c r="D881" s="103"/>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ht="15.75" customHeight="1" x14ac:dyDescent="0.45">
      <c r="A882" s="11"/>
      <c r="B882" s="11"/>
      <c r="C882" s="11"/>
      <c r="D882" s="103"/>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ht="15.75" customHeight="1" x14ac:dyDescent="0.45">
      <c r="A883" s="11"/>
      <c r="B883" s="11"/>
      <c r="C883" s="11"/>
      <c r="D883" s="103"/>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ht="15.75" customHeight="1" x14ac:dyDescent="0.45">
      <c r="A884" s="11"/>
      <c r="B884" s="11"/>
      <c r="C884" s="11"/>
      <c r="D884" s="103"/>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ht="15.75" customHeight="1" x14ac:dyDescent="0.45">
      <c r="A885" s="11"/>
      <c r="B885" s="11"/>
      <c r="C885" s="11"/>
      <c r="D885" s="103"/>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ht="15.75" customHeight="1" x14ac:dyDescent="0.45">
      <c r="A886" s="11"/>
      <c r="B886" s="11"/>
      <c r="C886" s="11"/>
      <c r="D886" s="103"/>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ht="15.75" customHeight="1" x14ac:dyDescent="0.45">
      <c r="A887" s="11"/>
      <c r="B887" s="11"/>
      <c r="C887" s="11"/>
      <c r="D887" s="103"/>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ht="15.75" customHeight="1" x14ac:dyDescent="0.45">
      <c r="A888" s="11"/>
      <c r="B888" s="11"/>
      <c r="C888" s="11"/>
      <c r="D888" s="103"/>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ht="15.75" customHeight="1" x14ac:dyDescent="0.45">
      <c r="A889" s="11"/>
      <c r="B889" s="11"/>
      <c r="C889" s="11"/>
      <c r="D889" s="103"/>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ht="15.75" customHeight="1" x14ac:dyDescent="0.45">
      <c r="A890" s="11"/>
      <c r="B890" s="11"/>
      <c r="C890" s="11"/>
      <c r="D890" s="103"/>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ht="15.75" customHeight="1" x14ac:dyDescent="0.45">
      <c r="A891" s="11"/>
      <c r="B891" s="11"/>
      <c r="C891" s="11"/>
      <c r="D891" s="103"/>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15.75" customHeight="1" x14ac:dyDescent="0.45">
      <c r="A892" s="11"/>
      <c r="B892" s="11"/>
      <c r="C892" s="11"/>
      <c r="D892" s="103"/>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15.75" customHeight="1" x14ac:dyDescent="0.45">
      <c r="A893" s="11"/>
      <c r="B893" s="11"/>
      <c r="C893" s="11"/>
      <c r="D893" s="103"/>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15.75" customHeight="1" x14ac:dyDescent="0.45">
      <c r="A894" s="11"/>
      <c r="B894" s="11"/>
      <c r="C894" s="11"/>
      <c r="D894" s="103"/>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5.75" customHeight="1" x14ac:dyDescent="0.45">
      <c r="A895" s="11"/>
      <c r="B895" s="11"/>
      <c r="C895" s="11"/>
      <c r="D895" s="103"/>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5.75" customHeight="1" x14ac:dyDescent="0.45">
      <c r="A896" s="11"/>
      <c r="B896" s="11"/>
      <c r="C896" s="11"/>
      <c r="D896" s="103"/>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5.75" customHeight="1" x14ac:dyDescent="0.45">
      <c r="A897" s="11"/>
      <c r="B897" s="11"/>
      <c r="C897" s="11"/>
      <c r="D897" s="103"/>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5.75" customHeight="1" x14ac:dyDescent="0.45">
      <c r="A898" s="11"/>
      <c r="B898" s="11"/>
      <c r="C898" s="11"/>
      <c r="D898" s="103"/>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5.75" customHeight="1" x14ac:dyDescent="0.45">
      <c r="A899" s="11"/>
      <c r="B899" s="11"/>
      <c r="C899" s="11"/>
      <c r="D899" s="103"/>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5.75" customHeight="1" x14ac:dyDescent="0.45">
      <c r="A900" s="11"/>
      <c r="B900" s="11"/>
      <c r="C900" s="11"/>
      <c r="D900" s="103"/>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5.75" customHeight="1" x14ac:dyDescent="0.45">
      <c r="A901" s="11"/>
      <c r="B901" s="11"/>
      <c r="C901" s="11"/>
      <c r="D901" s="103"/>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5.75" customHeight="1" x14ac:dyDescent="0.45">
      <c r="A902" s="11"/>
      <c r="B902" s="11"/>
      <c r="C902" s="11"/>
      <c r="D902" s="103"/>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5.75" customHeight="1" x14ac:dyDescent="0.45">
      <c r="A903" s="11"/>
      <c r="B903" s="11"/>
      <c r="C903" s="11"/>
      <c r="D903" s="103"/>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5.75" customHeight="1" x14ac:dyDescent="0.45">
      <c r="A904" s="11"/>
      <c r="B904" s="11"/>
      <c r="C904" s="11"/>
      <c r="D904" s="103"/>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15.75" customHeight="1" x14ac:dyDescent="0.45">
      <c r="A905" s="11"/>
      <c r="B905" s="11"/>
      <c r="C905" s="11"/>
      <c r="D905" s="103"/>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ht="15.75" customHeight="1" x14ac:dyDescent="0.45">
      <c r="A906" s="11"/>
      <c r="B906" s="11"/>
      <c r="C906" s="11"/>
      <c r="D906" s="103"/>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ht="15.75" customHeight="1" x14ac:dyDescent="0.45">
      <c r="A907" s="11"/>
      <c r="B907" s="11"/>
      <c r="C907" s="11"/>
      <c r="D907" s="103"/>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ht="15.75" customHeight="1" x14ac:dyDescent="0.45">
      <c r="A908" s="11"/>
      <c r="B908" s="11"/>
      <c r="C908" s="11"/>
      <c r="D908" s="103"/>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ht="15.75" customHeight="1" x14ac:dyDescent="0.45">
      <c r="A909" s="11"/>
      <c r="B909" s="11"/>
      <c r="C909" s="11"/>
      <c r="D909" s="103"/>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ht="15.75" customHeight="1" x14ac:dyDescent="0.45">
      <c r="A910" s="11"/>
      <c r="B910" s="11"/>
      <c r="C910" s="11"/>
      <c r="D910" s="103"/>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ht="15.75" customHeight="1" x14ac:dyDescent="0.45">
      <c r="A911" s="11"/>
      <c r="B911" s="11"/>
      <c r="C911" s="11"/>
      <c r="D911" s="103"/>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ht="15.75" customHeight="1" x14ac:dyDescent="0.45">
      <c r="A912" s="11"/>
      <c r="B912" s="11"/>
      <c r="C912" s="11"/>
      <c r="D912" s="103"/>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ht="15.75" customHeight="1" x14ac:dyDescent="0.45">
      <c r="A913" s="11"/>
      <c r="B913" s="11"/>
      <c r="C913" s="11"/>
      <c r="D913" s="103"/>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ht="15.75" customHeight="1" x14ac:dyDescent="0.45">
      <c r="A914" s="11"/>
      <c r="B914" s="11"/>
      <c r="C914" s="11"/>
      <c r="D914" s="103"/>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ht="15.75" customHeight="1" x14ac:dyDescent="0.45">
      <c r="A915" s="11"/>
      <c r="B915" s="11"/>
      <c r="C915" s="11"/>
      <c r="D915" s="103"/>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ht="15.75" customHeight="1" x14ac:dyDescent="0.45">
      <c r="A916" s="11"/>
      <c r="B916" s="11"/>
      <c r="C916" s="11"/>
      <c r="D916" s="103"/>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ht="15.75" customHeight="1" x14ac:dyDescent="0.45">
      <c r="A917" s="11"/>
      <c r="B917" s="11"/>
      <c r="C917" s="11"/>
      <c r="D917" s="103"/>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ht="15.75" customHeight="1" x14ac:dyDescent="0.45">
      <c r="A918" s="11"/>
      <c r="B918" s="11"/>
      <c r="C918" s="11"/>
      <c r="D918" s="103"/>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ht="15.75" customHeight="1" x14ac:dyDescent="0.45">
      <c r="A919" s="11"/>
      <c r="B919" s="11"/>
      <c r="C919" s="11"/>
      <c r="D919" s="103"/>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ht="15.75" customHeight="1" x14ac:dyDescent="0.45">
      <c r="A920" s="11"/>
      <c r="B920" s="11"/>
      <c r="C920" s="11"/>
      <c r="D920" s="103"/>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ht="15.75" customHeight="1" x14ac:dyDescent="0.45">
      <c r="A921" s="11"/>
      <c r="B921" s="11"/>
      <c r="C921" s="11"/>
      <c r="D921" s="103"/>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ht="15.75" customHeight="1" x14ac:dyDescent="0.45">
      <c r="A922" s="11"/>
      <c r="B922" s="11"/>
      <c r="C922" s="11"/>
      <c r="D922" s="103"/>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ht="15.75" customHeight="1" x14ac:dyDescent="0.45">
      <c r="A923" s="11"/>
      <c r="B923" s="11"/>
      <c r="C923" s="11"/>
      <c r="D923" s="103"/>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ht="15.75" customHeight="1" x14ac:dyDescent="0.45">
      <c r="A924" s="11"/>
      <c r="B924" s="11"/>
      <c r="C924" s="11"/>
      <c r="D924" s="103"/>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ht="15.75" customHeight="1" x14ac:dyDescent="0.45">
      <c r="A925" s="11"/>
      <c r="B925" s="11"/>
      <c r="C925" s="11"/>
      <c r="D925" s="103"/>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ht="15.75" customHeight="1" x14ac:dyDescent="0.45">
      <c r="A926" s="11"/>
      <c r="B926" s="11"/>
      <c r="C926" s="11"/>
      <c r="D926" s="103"/>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ht="15.75" customHeight="1" x14ac:dyDescent="0.45">
      <c r="A927" s="11"/>
      <c r="B927" s="11"/>
      <c r="C927" s="11"/>
      <c r="D927" s="103"/>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ht="15.75" customHeight="1" x14ac:dyDescent="0.45">
      <c r="A928" s="11"/>
      <c r="B928" s="11"/>
      <c r="C928" s="11"/>
      <c r="D928" s="103"/>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ht="15.75" customHeight="1" x14ac:dyDescent="0.45">
      <c r="A929" s="11"/>
      <c r="B929" s="11"/>
      <c r="C929" s="11"/>
      <c r="D929" s="103"/>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ht="15.75" customHeight="1" x14ac:dyDescent="0.45">
      <c r="A930" s="11"/>
      <c r="B930" s="11"/>
      <c r="C930" s="11"/>
      <c r="D930" s="103"/>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ht="15.75" customHeight="1" x14ac:dyDescent="0.45">
      <c r="A931" s="11"/>
      <c r="B931" s="11"/>
      <c r="C931" s="11"/>
      <c r="D931" s="103"/>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ht="15.75" customHeight="1" x14ac:dyDescent="0.45">
      <c r="A932" s="11"/>
      <c r="B932" s="11"/>
      <c r="C932" s="11"/>
      <c r="D932" s="103"/>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ht="15.75" customHeight="1" x14ac:dyDescent="0.45">
      <c r="A933" s="11"/>
      <c r="B933" s="11"/>
      <c r="C933" s="11"/>
      <c r="D933" s="103"/>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ht="15.75" customHeight="1" x14ac:dyDescent="0.45">
      <c r="A934" s="11"/>
      <c r="B934" s="11"/>
      <c r="C934" s="11"/>
      <c r="D934" s="103"/>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ht="15.75" customHeight="1" x14ac:dyDescent="0.45">
      <c r="A935" s="11"/>
      <c r="B935" s="11"/>
      <c r="C935" s="11"/>
      <c r="D935" s="103"/>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ht="15.75" customHeight="1" x14ac:dyDescent="0.45">
      <c r="A936" s="11"/>
      <c r="B936" s="11"/>
      <c r="C936" s="11"/>
      <c r="D936" s="103"/>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ht="15.75" customHeight="1" x14ac:dyDescent="0.45">
      <c r="A937" s="11"/>
      <c r="B937" s="11"/>
      <c r="C937" s="11"/>
      <c r="D937" s="103"/>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ht="15.75" customHeight="1" x14ac:dyDescent="0.45">
      <c r="A938" s="11"/>
      <c r="B938" s="11"/>
      <c r="C938" s="11"/>
      <c r="D938" s="103"/>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ht="15.75" customHeight="1" x14ac:dyDescent="0.45">
      <c r="A939" s="11"/>
      <c r="B939" s="11"/>
      <c r="C939" s="11"/>
      <c r="D939" s="103"/>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ht="15.75" customHeight="1" x14ac:dyDescent="0.45">
      <c r="A940" s="11"/>
      <c r="B940" s="11"/>
      <c r="C940" s="11"/>
      <c r="D940" s="103"/>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ht="15.75" customHeight="1" x14ac:dyDescent="0.45">
      <c r="A941" s="11"/>
      <c r="B941" s="11"/>
      <c r="C941" s="11"/>
      <c r="D941" s="103"/>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ht="15.75" customHeight="1" x14ac:dyDescent="0.45">
      <c r="A942" s="11"/>
      <c r="B942" s="11"/>
      <c r="C942" s="11"/>
      <c r="D942" s="103"/>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ht="15.75" customHeight="1" x14ac:dyDescent="0.45">
      <c r="A943" s="11"/>
      <c r="B943" s="11"/>
      <c r="C943" s="11"/>
      <c r="D943" s="103"/>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ht="15.75" customHeight="1" x14ac:dyDescent="0.45">
      <c r="A944" s="11"/>
      <c r="B944" s="11"/>
      <c r="C944" s="11"/>
      <c r="D944" s="103"/>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ht="15.75" customHeight="1" x14ac:dyDescent="0.45">
      <c r="A945" s="11"/>
      <c r="B945" s="11"/>
      <c r="C945" s="11"/>
      <c r="D945" s="103"/>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ht="15.75" customHeight="1" x14ac:dyDescent="0.45">
      <c r="A946" s="11"/>
      <c r="B946" s="11"/>
      <c r="C946" s="11"/>
      <c r="D946" s="103"/>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ht="15.75" customHeight="1" x14ac:dyDescent="0.45">
      <c r="A947" s="11"/>
      <c r="B947" s="11"/>
      <c r="C947" s="11"/>
      <c r="D947" s="103"/>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ht="15.75" customHeight="1" x14ac:dyDescent="0.45">
      <c r="A948" s="11"/>
      <c r="B948" s="11"/>
      <c r="C948" s="11"/>
      <c r="D948" s="103"/>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ht="15.75" customHeight="1" x14ac:dyDescent="0.45">
      <c r="A949" s="11"/>
      <c r="B949" s="11"/>
      <c r="C949" s="11"/>
      <c r="D949" s="103"/>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ht="15.75" customHeight="1" x14ac:dyDescent="0.45">
      <c r="A950" s="11"/>
      <c r="B950" s="11"/>
      <c r="C950" s="11"/>
      <c r="D950" s="103"/>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ht="15.75" customHeight="1" x14ac:dyDescent="0.45">
      <c r="A951" s="11"/>
      <c r="B951" s="11"/>
      <c r="C951" s="11"/>
      <c r="D951" s="103"/>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ht="15.75" customHeight="1" x14ac:dyDescent="0.45">
      <c r="A952" s="11"/>
      <c r="B952" s="11"/>
      <c r="C952" s="11"/>
      <c r="D952" s="103"/>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ht="15.75" customHeight="1" x14ac:dyDescent="0.45">
      <c r="A953" s="11"/>
      <c r="B953" s="11"/>
      <c r="C953" s="11"/>
      <c r="D953" s="103"/>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ht="15.75" customHeight="1" x14ac:dyDescent="0.45">
      <c r="A954" s="11"/>
      <c r="B954" s="11"/>
      <c r="C954" s="11"/>
      <c r="D954" s="103"/>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ht="15.75" customHeight="1" x14ac:dyDescent="0.45">
      <c r="A955" s="11"/>
      <c r="B955" s="11"/>
      <c r="C955" s="11"/>
      <c r="D955" s="103"/>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ht="15.75" customHeight="1" x14ac:dyDescent="0.45">
      <c r="A956" s="11"/>
      <c r="B956" s="11"/>
      <c r="C956" s="11"/>
      <c r="D956" s="103"/>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ht="15.75" customHeight="1" x14ac:dyDescent="0.45">
      <c r="A957" s="11"/>
      <c r="B957" s="11"/>
      <c r="C957" s="11"/>
      <c r="D957" s="103"/>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ht="15.75" customHeight="1" x14ac:dyDescent="0.45">
      <c r="A958" s="11"/>
      <c r="B958" s="11"/>
      <c r="C958" s="11"/>
      <c r="D958" s="103"/>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ht="15.75" customHeight="1" x14ac:dyDescent="0.45">
      <c r="A959" s="11"/>
      <c r="B959" s="11"/>
      <c r="C959" s="11"/>
      <c r="D959" s="103"/>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ht="15.75" customHeight="1" x14ac:dyDescent="0.45">
      <c r="A960" s="11"/>
      <c r="B960" s="11"/>
      <c r="C960" s="11"/>
      <c r="D960" s="103"/>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ht="15.75" customHeight="1" x14ac:dyDescent="0.45">
      <c r="A961" s="11"/>
      <c r="B961" s="11"/>
      <c r="C961" s="11"/>
      <c r="D961" s="103"/>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ht="15.75" customHeight="1" x14ac:dyDescent="0.45">
      <c r="A962" s="11"/>
      <c r="B962" s="11"/>
      <c r="C962" s="11"/>
      <c r="D962" s="103"/>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ht="15.75" customHeight="1" x14ac:dyDescent="0.45">
      <c r="A963" s="11"/>
      <c r="B963" s="11"/>
      <c r="C963" s="11"/>
      <c r="D963" s="103"/>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ht="15.75" customHeight="1" x14ac:dyDescent="0.45">
      <c r="A964" s="11"/>
      <c r="B964" s="11"/>
      <c r="C964" s="11"/>
      <c r="D964" s="103"/>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ht="15.75" customHeight="1" x14ac:dyDescent="0.45">
      <c r="A965" s="11"/>
      <c r="B965" s="11"/>
      <c r="C965" s="11"/>
      <c r="D965" s="103"/>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ht="15.75" customHeight="1" x14ac:dyDescent="0.45">
      <c r="A966" s="11"/>
      <c r="B966" s="11"/>
      <c r="C966" s="11"/>
      <c r="D966" s="103"/>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ht="15.75" customHeight="1" x14ac:dyDescent="0.45">
      <c r="A967" s="11"/>
      <c r="B967" s="11"/>
      <c r="C967" s="11"/>
      <c r="D967" s="103"/>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ht="15.75" customHeight="1" x14ac:dyDescent="0.45">
      <c r="A968" s="11"/>
      <c r="B968" s="11"/>
      <c r="C968" s="11"/>
      <c r="D968" s="103"/>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ht="15.75" customHeight="1" x14ac:dyDescent="0.45">
      <c r="A969" s="11"/>
      <c r="B969" s="11"/>
      <c r="C969" s="11"/>
      <c r="D969" s="103"/>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ht="15.75" customHeight="1" x14ac:dyDescent="0.45">
      <c r="A970" s="11"/>
      <c r="B970" s="11"/>
      <c r="C970" s="11"/>
      <c r="D970" s="103"/>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ht="15.75" customHeight="1" x14ac:dyDescent="0.45">
      <c r="A971" s="11"/>
      <c r="B971" s="11"/>
      <c r="C971" s="11"/>
      <c r="D971" s="103"/>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ht="15.75" customHeight="1" x14ac:dyDescent="0.45">
      <c r="A972" s="11"/>
      <c r="B972" s="11"/>
      <c r="C972" s="11"/>
      <c r="D972" s="103"/>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ht="15.75" customHeight="1" x14ac:dyDescent="0.45">
      <c r="A973" s="11"/>
      <c r="B973" s="11"/>
      <c r="C973" s="11"/>
      <c r="D973" s="103"/>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ht="15.75" customHeight="1" x14ac:dyDescent="0.45">
      <c r="A974" s="11"/>
      <c r="B974" s="11"/>
      <c r="C974" s="11"/>
      <c r="D974" s="103"/>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ht="15.75" customHeight="1" x14ac:dyDescent="0.45">
      <c r="A975" s="11"/>
      <c r="B975" s="11"/>
      <c r="C975" s="11"/>
      <c r="D975" s="103"/>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ht="15.75" customHeight="1" x14ac:dyDescent="0.45">
      <c r="A976" s="11"/>
      <c r="B976" s="11"/>
      <c r="C976" s="11"/>
      <c r="D976" s="103"/>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ht="15.75" customHeight="1" x14ac:dyDescent="0.45">
      <c r="A977" s="11"/>
      <c r="B977" s="11"/>
      <c r="C977" s="11"/>
      <c r="D977" s="103"/>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ht="15.75" customHeight="1" x14ac:dyDescent="0.45">
      <c r="A978" s="11"/>
      <c r="B978" s="11"/>
      <c r="C978" s="11"/>
      <c r="D978" s="103"/>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ht="15.75" customHeight="1" x14ac:dyDescent="0.45">
      <c r="A979" s="11"/>
      <c r="B979" s="11"/>
      <c r="C979" s="11"/>
      <c r="D979" s="103"/>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ht="15.75" customHeight="1" x14ac:dyDescent="0.45">
      <c r="A980" s="11"/>
      <c r="B980" s="11"/>
      <c r="C980" s="11"/>
      <c r="D980" s="103"/>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ht="15.75" customHeight="1" x14ac:dyDescent="0.45">
      <c r="A981" s="11"/>
      <c r="B981" s="11"/>
      <c r="C981" s="11"/>
      <c r="D981" s="103"/>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ht="15.75" customHeight="1" x14ac:dyDescent="0.45">
      <c r="A982" s="11"/>
      <c r="B982" s="11"/>
      <c r="C982" s="11"/>
      <c r="D982" s="103"/>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ht="15.75" customHeight="1" x14ac:dyDescent="0.45">
      <c r="A983" s="11"/>
      <c r="B983" s="11"/>
      <c r="C983" s="11"/>
      <c r="D983" s="103"/>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ht="15.75" customHeight="1" x14ac:dyDescent="0.45">
      <c r="A984" s="11"/>
      <c r="B984" s="11"/>
      <c r="C984" s="11"/>
      <c r="D984" s="103"/>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ht="15.75" customHeight="1" x14ac:dyDescent="0.45">
      <c r="A985" s="11"/>
      <c r="B985" s="11"/>
      <c r="C985" s="11"/>
      <c r="D985" s="103"/>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ht="15.75" customHeight="1" x14ac:dyDescent="0.45">
      <c r="A986" s="11"/>
      <c r="B986" s="11"/>
      <c r="C986" s="11"/>
      <c r="D986" s="103"/>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ht="15.75" customHeight="1" x14ac:dyDescent="0.45">
      <c r="A987" s="11"/>
      <c r="B987" s="11"/>
      <c r="C987" s="11"/>
      <c r="D987" s="103"/>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ht="15.75" customHeight="1" x14ac:dyDescent="0.45">
      <c r="A988" s="11"/>
      <c r="B988" s="11"/>
      <c r="C988" s="11"/>
      <c r="D988" s="103"/>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ht="15.75" customHeight="1" x14ac:dyDescent="0.45">
      <c r="A989" s="11"/>
      <c r="B989" s="11"/>
      <c r="C989" s="11"/>
      <c r="D989" s="103"/>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ht="15.75" customHeight="1" x14ac:dyDescent="0.45">
      <c r="A990" s="11"/>
      <c r="B990" s="11"/>
      <c r="C990" s="11"/>
      <c r="D990" s="103"/>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ht="15.75" customHeight="1" x14ac:dyDescent="0.45">
      <c r="A991" s="11"/>
      <c r="B991" s="11"/>
      <c r="C991" s="11"/>
      <c r="D991" s="103"/>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ht="15.75" customHeight="1" x14ac:dyDescent="0.45">
      <c r="A992" s="11"/>
      <c r="B992" s="11"/>
      <c r="C992" s="11"/>
      <c r="D992" s="103"/>
      <c r="E992" s="11"/>
      <c r="F992" s="11"/>
      <c r="G992" s="11"/>
      <c r="H992" s="11"/>
      <c r="I992" s="11"/>
      <c r="J992" s="11"/>
      <c r="K992" s="11"/>
      <c r="L992" s="11"/>
      <c r="M992" s="11"/>
      <c r="N992" s="11"/>
      <c r="O992" s="11"/>
      <c r="P992" s="11"/>
      <c r="Q992" s="11"/>
      <c r="R992" s="11"/>
      <c r="S992" s="11"/>
      <c r="T992" s="11"/>
      <c r="U992" s="11"/>
      <c r="V992" s="11"/>
      <c r="W992" s="11"/>
      <c r="X992" s="11"/>
      <c r="Y992" s="11"/>
      <c r="Z992" s="11"/>
    </row>
    <row r="993" spans="1:26" ht="15.75" customHeight="1" x14ac:dyDescent="0.45">
      <c r="A993" s="11"/>
      <c r="B993" s="11"/>
      <c r="C993" s="11"/>
      <c r="D993" s="103"/>
      <c r="E993" s="11"/>
      <c r="F993" s="11"/>
      <c r="G993" s="11"/>
      <c r="H993" s="11"/>
      <c r="I993" s="11"/>
      <c r="J993" s="11"/>
      <c r="K993" s="11"/>
      <c r="L993" s="11"/>
      <c r="M993" s="11"/>
      <c r="N993" s="11"/>
      <c r="O993" s="11"/>
      <c r="P993" s="11"/>
      <c r="Q993" s="11"/>
      <c r="R993" s="11"/>
      <c r="S993" s="11"/>
      <c r="T993" s="11"/>
      <c r="U993" s="11"/>
      <c r="V993" s="11"/>
      <c r="W993" s="11"/>
      <c r="X993" s="11"/>
      <c r="Y993" s="11"/>
      <c r="Z993" s="11"/>
    </row>
    <row r="994" spans="1:26" ht="15.75" customHeight="1" x14ac:dyDescent="0.45">
      <c r="A994" s="11"/>
      <c r="B994" s="11"/>
      <c r="C994" s="11"/>
      <c r="D994" s="103"/>
      <c r="E994" s="11"/>
      <c r="F994" s="11"/>
      <c r="G994" s="11"/>
      <c r="H994" s="11"/>
      <c r="I994" s="11"/>
      <c r="J994" s="11"/>
      <c r="K994" s="11"/>
      <c r="L994" s="11"/>
      <c r="M994" s="11"/>
      <c r="N994" s="11"/>
      <c r="O994" s="11"/>
      <c r="P994" s="11"/>
      <c r="Q994" s="11"/>
      <c r="R994" s="11"/>
      <c r="S994" s="11"/>
      <c r="T994" s="11"/>
      <c r="U994" s="11"/>
      <c r="V994" s="11"/>
      <c r="W994" s="11"/>
      <c r="X994" s="11"/>
      <c r="Y994" s="11"/>
      <c r="Z994" s="11"/>
    </row>
    <row r="995" spans="1:26" ht="15.75" customHeight="1" x14ac:dyDescent="0.45">
      <c r="A995" s="11"/>
      <c r="B995" s="11"/>
      <c r="C995" s="11"/>
      <c r="D995" s="103"/>
      <c r="E995" s="11"/>
      <c r="F995" s="11"/>
      <c r="G995" s="11"/>
      <c r="H995" s="11"/>
      <c r="I995" s="11"/>
      <c r="J995" s="11"/>
      <c r="K995" s="11"/>
      <c r="L995" s="11"/>
      <c r="M995" s="11"/>
      <c r="N995" s="11"/>
      <c r="O995" s="11"/>
      <c r="P995" s="11"/>
      <c r="Q995" s="11"/>
      <c r="R995" s="11"/>
      <c r="S995" s="11"/>
      <c r="T995" s="11"/>
      <c r="U995" s="11"/>
      <c r="V995" s="11"/>
      <c r="W995" s="11"/>
      <c r="X995" s="11"/>
      <c r="Y995" s="11"/>
      <c r="Z995" s="11"/>
    </row>
    <row r="996" spans="1:26" ht="15.75" customHeight="1" x14ac:dyDescent="0.45">
      <c r="A996" s="11"/>
      <c r="B996" s="11"/>
      <c r="C996" s="11"/>
      <c r="D996" s="103"/>
      <c r="E996" s="11"/>
      <c r="F996" s="11"/>
      <c r="G996" s="11"/>
      <c r="H996" s="11"/>
      <c r="I996" s="11"/>
      <c r="J996" s="11"/>
      <c r="K996" s="11"/>
      <c r="L996" s="11"/>
      <c r="M996" s="11"/>
      <c r="N996" s="11"/>
      <c r="O996" s="11"/>
      <c r="P996" s="11"/>
      <c r="Q996" s="11"/>
      <c r="R996" s="11"/>
      <c r="S996" s="11"/>
      <c r="T996" s="11"/>
      <c r="U996" s="11"/>
      <c r="V996" s="11"/>
      <c r="W996" s="11"/>
      <c r="X996" s="11"/>
      <c r="Y996" s="11"/>
      <c r="Z996" s="11"/>
    </row>
    <row r="997" spans="1:26" ht="15.75" customHeight="1" x14ac:dyDescent="0.45">
      <c r="A997" s="11"/>
      <c r="B997" s="11"/>
      <c r="C997" s="11"/>
      <c r="D997" s="103"/>
      <c r="E997" s="11"/>
      <c r="F997" s="11"/>
      <c r="G997" s="11"/>
      <c r="H997" s="11"/>
      <c r="I997" s="11"/>
      <c r="J997" s="11"/>
      <c r="K997" s="11"/>
      <c r="L997" s="11"/>
      <c r="M997" s="11"/>
      <c r="N997" s="11"/>
      <c r="O997" s="11"/>
      <c r="P997" s="11"/>
      <c r="Q997" s="11"/>
      <c r="R997" s="11"/>
      <c r="S997" s="11"/>
      <c r="T997" s="11"/>
      <c r="U997" s="11"/>
      <c r="V997" s="11"/>
      <c r="W997" s="11"/>
      <c r="X997" s="11"/>
      <c r="Y997" s="11"/>
      <c r="Z997" s="11"/>
    </row>
    <row r="998" spans="1:26" ht="15.75" customHeight="1" x14ac:dyDescent="0.45">
      <c r="A998" s="11"/>
      <c r="B998" s="11"/>
      <c r="C998" s="11"/>
      <c r="D998" s="103"/>
      <c r="E998" s="11"/>
      <c r="F998" s="11"/>
      <c r="G998" s="11"/>
      <c r="H998" s="11"/>
      <c r="I998" s="11"/>
      <c r="J998" s="11"/>
      <c r="K998" s="11"/>
      <c r="L998" s="11"/>
      <c r="M998" s="11"/>
      <c r="N998" s="11"/>
      <c r="O998" s="11"/>
      <c r="P998" s="11"/>
      <c r="Q998" s="11"/>
      <c r="R998" s="11"/>
      <c r="S998" s="11"/>
      <c r="T998" s="11"/>
      <c r="U998" s="11"/>
      <c r="V998" s="11"/>
      <c r="W998" s="11"/>
      <c r="X998" s="11"/>
      <c r="Y998" s="11"/>
      <c r="Z998" s="11"/>
    </row>
    <row r="999" spans="1:26" ht="15.75" customHeight="1" x14ac:dyDescent="0.45">
      <c r="A999" s="11"/>
      <c r="B999" s="11"/>
      <c r="C999" s="11"/>
      <c r="D999" s="103"/>
      <c r="E999" s="11"/>
      <c r="F999" s="11"/>
      <c r="G999" s="11"/>
      <c r="H999" s="11"/>
      <c r="I999" s="11"/>
      <c r="J999" s="11"/>
      <c r="K999" s="11"/>
      <c r="L999" s="11"/>
      <c r="M999" s="11"/>
      <c r="N999" s="11"/>
      <c r="O999" s="11"/>
      <c r="P999" s="11"/>
      <c r="Q999" s="11"/>
      <c r="R999" s="11"/>
      <c r="S999" s="11"/>
      <c r="T999" s="11"/>
      <c r="U999" s="11"/>
      <c r="V999" s="11"/>
      <c r="W999" s="11"/>
      <c r="X999" s="11"/>
      <c r="Y999" s="11"/>
      <c r="Z999" s="11"/>
    </row>
    <row r="1000" spans="1:26" ht="15.75" customHeight="1" x14ac:dyDescent="0.45">
      <c r="A1000" s="11"/>
      <c r="B1000" s="11"/>
      <c r="C1000" s="11"/>
      <c r="D1000" s="103"/>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hyperlinks>
    <hyperlink ref="B20" r:id="rId1" xr:uid="{00000000-0004-0000-0700-000000000000}"/>
  </hyperlinks>
  <pageMargins left="0.7" right="0.7" top="0.75" bottom="0.75" header="0" footer="0"/>
  <pageSetup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J1000"/>
  <sheetViews>
    <sheetView topLeftCell="A67" workbookViewId="0">
      <selection activeCell="E76" sqref="E76"/>
    </sheetView>
  </sheetViews>
  <sheetFormatPr defaultColWidth="12.625" defaultRowHeight="15" customHeight="1" x14ac:dyDescent="0.35"/>
  <cols>
    <col min="1" max="1" width="44.125" customWidth="1"/>
    <col min="2" max="3" width="7.625" customWidth="1"/>
    <col min="4" max="4" width="26.875" customWidth="1"/>
    <col min="5" max="5" width="10.125" customWidth="1"/>
    <col min="6" max="36" width="7.625" customWidth="1"/>
  </cols>
  <sheetData>
    <row r="1" spans="1:36" ht="14.25" x14ac:dyDescent="0.45">
      <c r="A1" s="2" t="s">
        <v>1177</v>
      </c>
      <c r="B1" s="112"/>
      <c r="C1" s="112"/>
      <c r="D1" s="112"/>
      <c r="E1" s="112"/>
      <c r="F1" s="112"/>
      <c r="G1" s="112"/>
      <c r="H1" s="112"/>
      <c r="I1" s="112"/>
      <c r="J1" s="112"/>
      <c r="K1" s="112"/>
      <c r="L1" s="112"/>
      <c r="M1" s="112"/>
      <c r="N1" s="112"/>
      <c r="O1" s="112"/>
      <c r="P1" s="112"/>
      <c r="Q1" s="112"/>
      <c r="R1" s="112"/>
      <c r="S1" s="112"/>
      <c r="T1" s="112"/>
      <c r="U1" s="112"/>
      <c r="V1" s="112"/>
      <c r="W1" s="112"/>
      <c r="X1" s="112"/>
      <c r="Y1" s="112"/>
      <c r="Z1" s="112"/>
      <c r="AA1" s="112"/>
      <c r="AB1" s="112"/>
      <c r="AC1" s="112"/>
      <c r="AD1" s="112"/>
      <c r="AE1" s="112"/>
      <c r="AF1" s="112"/>
      <c r="AG1" s="112"/>
      <c r="AH1" s="112"/>
      <c r="AI1" s="112"/>
      <c r="AJ1" s="112"/>
    </row>
    <row r="2" spans="1:36" ht="14.25" x14ac:dyDescent="0.45">
      <c r="B2" s="3">
        <f>'AEO 7'!C1</f>
        <v>2017</v>
      </c>
      <c r="C2" s="3">
        <f>'AEO 7'!D1</f>
        <v>2018</v>
      </c>
      <c r="D2" s="3">
        <f>'AEO 7'!E1</f>
        <v>2019</v>
      </c>
      <c r="E2" s="3">
        <f>'AEO 7'!F1</f>
        <v>2020</v>
      </c>
      <c r="F2" s="3">
        <f>'AEO 7'!G1</f>
        <v>2021</v>
      </c>
      <c r="G2" s="3">
        <f>'AEO 7'!H1</f>
        <v>2022</v>
      </c>
      <c r="H2" s="3">
        <f>'AEO 7'!I1</f>
        <v>2023</v>
      </c>
      <c r="I2" s="3">
        <f>'AEO 7'!J1</f>
        <v>2024</v>
      </c>
      <c r="J2" s="3">
        <f>'AEO 7'!K1</f>
        <v>2025</v>
      </c>
      <c r="K2" s="3">
        <f>'AEO 7'!L1</f>
        <v>2026</v>
      </c>
      <c r="L2" s="3">
        <f>'AEO 7'!M1</f>
        <v>2027</v>
      </c>
      <c r="M2" s="3">
        <f>'AEO 7'!N1</f>
        <v>2028</v>
      </c>
      <c r="N2" s="3">
        <f>'AEO 7'!O1</f>
        <v>2029</v>
      </c>
      <c r="O2" s="3">
        <f>'AEO 7'!P1</f>
        <v>2030</v>
      </c>
      <c r="P2" s="3">
        <f>'AEO 7'!Q1</f>
        <v>2031</v>
      </c>
      <c r="Q2" s="3">
        <f>'AEO 7'!R1</f>
        <v>2032</v>
      </c>
      <c r="R2" s="3">
        <f>'AEO 7'!S1</f>
        <v>2033</v>
      </c>
      <c r="S2" s="3">
        <f>'AEO 7'!T1</f>
        <v>2034</v>
      </c>
      <c r="T2" s="3">
        <f>'AEO 7'!U1</f>
        <v>2035</v>
      </c>
      <c r="U2" s="3">
        <f>'AEO 7'!V1</f>
        <v>2036</v>
      </c>
      <c r="V2" s="3">
        <f>'AEO 7'!W1</f>
        <v>2037</v>
      </c>
      <c r="W2" s="3">
        <f>'AEO 7'!X1</f>
        <v>2038</v>
      </c>
      <c r="X2" s="3">
        <f>'AEO 7'!Y1</f>
        <v>2039</v>
      </c>
      <c r="Y2" s="3">
        <f>'AEO 7'!Z1</f>
        <v>2040</v>
      </c>
      <c r="Z2" s="3">
        <f>'AEO 7'!AA1</f>
        <v>2041</v>
      </c>
      <c r="AA2" s="3">
        <f>'AEO 7'!AB1</f>
        <v>2042</v>
      </c>
      <c r="AB2" s="3">
        <f>'AEO 7'!AC1</f>
        <v>2043</v>
      </c>
      <c r="AC2" s="3">
        <f>'AEO 7'!AD1</f>
        <v>2044</v>
      </c>
      <c r="AD2" s="3">
        <f>'AEO 7'!AE1</f>
        <v>2045</v>
      </c>
      <c r="AE2" s="3">
        <f>'AEO 7'!AF1</f>
        <v>2046</v>
      </c>
      <c r="AF2" s="3">
        <f>'AEO 7'!AG1</f>
        <v>2047</v>
      </c>
      <c r="AG2" s="3">
        <f>'AEO 7'!AH1</f>
        <v>2048</v>
      </c>
      <c r="AH2" s="3">
        <f>'AEO 7'!AI1</f>
        <v>2049</v>
      </c>
      <c r="AI2" s="3">
        <f>'AEO 7'!AJ1</f>
        <v>2050</v>
      </c>
    </row>
    <row r="3" spans="1:36" ht="14.25" x14ac:dyDescent="0.45">
      <c r="A3" s="3" t="s">
        <v>1178</v>
      </c>
      <c r="B3" s="3">
        <f>('AEO 49'!C72-'AEO 49'!C184)/'AEO 49'!C72</f>
        <v>0.85770690964312835</v>
      </c>
      <c r="C3" s="3">
        <f>('AEO 49'!D72-'AEO 49'!D184)/'AEO 49'!D72</f>
        <v>0.86737516377929835</v>
      </c>
      <c r="D3" s="3">
        <f>('AEO 49'!E72-'AEO 49'!E184)/'AEO 49'!E72</f>
        <v>0.87484267934554605</v>
      </c>
      <c r="E3" s="3">
        <f>('AEO 49'!F72-'AEO 49'!F184)/'AEO 49'!F72</f>
        <v>0.88061911170928664</v>
      </c>
      <c r="F3" s="3">
        <f>('AEO 49'!G72-'AEO 49'!G184)/'AEO 49'!G72</f>
        <v>0.88597742897911536</v>
      </c>
      <c r="G3" s="3">
        <f>('AEO 49'!H72-'AEO 49'!H184)/'AEO 49'!H72</f>
        <v>0.889988723217642</v>
      </c>
      <c r="H3" s="3">
        <f>('AEO 49'!I72-'AEO 49'!I184)/'AEO 49'!I72</f>
        <v>0.89330746847720666</v>
      </c>
      <c r="I3" s="3">
        <f>('AEO 49'!J72-'AEO 49'!J184)/'AEO 49'!J72</f>
        <v>0.89622752379833126</v>
      </c>
      <c r="J3" s="3">
        <f>('AEO 49'!K72-'AEO 49'!K184)/'AEO 49'!K72</f>
        <v>0.89899566309061862</v>
      </c>
      <c r="K3" s="3">
        <f>('AEO 49'!L72-'AEO 49'!L184)/'AEO 49'!L72</f>
        <v>0.90162114146124805</v>
      </c>
      <c r="L3" s="3">
        <f>('AEO 49'!M72-'AEO 49'!M184)/'AEO 49'!M72</f>
        <v>0.90437040242319333</v>
      </c>
      <c r="M3" s="3">
        <f>('AEO 49'!N72-'AEO 49'!N184)/'AEO 49'!N72</f>
        <v>0.90750896435351192</v>
      </c>
      <c r="N3" s="3">
        <f>('AEO 49'!O72-'AEO 49'!O184)/'AEO 49'!O72</f>
        <v>0.90966213432220855</v>
      </c>
      <c r="O3" s="3">
        <f>('AEO 49'!P72-'AEO 49'!P184)/'AEO 49'!P72</f>
        <v>0.91134394519443884</v>
      </c>
      <c r="P3" s="3">
        <f>('AEO 49'!Q72-'AEO 49'!Q184)/'AEO 49'!Q72</f>
        <v>0.91273374888691006</v>
      </c>
      <c r="Q3" s="3">
        <f>('AEO 49'!R72-'AEO 49'!R184)/'AEO 49'!R72</f>
        <v>0.91397954213346322</v>
      </c>
      <c r="R3" s="3">
        <f>('AEO 49'!S72-'AEO 49'!S184)/'AEO 49'!S72</f>
        <v>0.91505902677800166</v>
      </c>
      <c r="S3" s="3">
        <f>('AEO 49'!T72-'AEO 49'!T184)/'AEO 49'!T72</f>
        <v>0.91623284429720775</v>
      </c>
      <c r="T3" s="3">
        <f>('AEO 49'!U72-'AEO 49'!U184)/'AEO 49'!U72</f>
        <v>0.91730517660250421</v>
      </c>
      <c r="U3" s="3">
        <f>('AEO 49'!V72-'AEO 49'!V184)/'AEO 49'!V72</f>
        <v>0.91827322202748818</v>
      </c>
      <c r="V3" s="3">
        <f>('AEO 49'!W72-'AEO 49'!W184)/'AEO 49'!W72</f>
        <v>0.91900510204081642</v>
      </c>
      <c r="W3" s="3">
        <f>('AEO 49'!X72-'AEO 49'!X184)/'AEO 49'!X72</f>
        <v>0.91985592075641598</v>
      </c>
      <c r="X3" s="3">
        <f>('AEO 49'!Y72-'AEO 49'!Y184)/'AEO 49'!Y72</f>
        <v>0.92046669041681517</v>
      </c>
      <c r="Y3" s="3">
        <f>('AEO 49'!Z72-'AEO 49'!Z184)/'AEO 49'!Z72</f>
        <v>0.92115926708949958</v>
      </c>
      <c r="Z3" s="3">
        <f>('AEO 49'!AA72-'AEO 49'!AA184)/'AEO 49'!AA72</f>
        <v>0.92177018904085717</v>
      </c>
      <c r="AA3" s="3">
        <f>('AEO 49'!AB72-'AEO 49'!AB184)/'AEO 49'!AB72</f>
        <v>0.92259342173239189</v>
      </c>
      <c r="AB3" s="3">
        <f>('AEO 49'!AC72-'AEO 49'!AC184)/'AEO 49'!AC72</f>
        <v>0.92338435374149663</v>
      </c>
      <c r="AC3" s="3">
        <f>('AEO 49'!AD72-'AEO 49'!AD184)/'AEO 49'!AD72</f>
        <v>0.92423225373384799</v>
      </c>
      <c r="AD3" s="3">
        <f>('AEO 49'!AE72-'AEO 49'!AE184)/'AEO 49'!AE72</f>
        <v>0.92506417156578613</v>
      </c>
      <c r="AE3" s="3">
        <f>('AEO 49'!AF72-'AEO 49'!AF184)/'AEO 49'!AF72</f>
        <v>0.92591079888907035</v>
      </c>
      <c r="AF3" s="3">
        <f>('AEO 49'!AG72-'AEO 49'!AG184)/'AEO 49'!AG72</f>
        <v>0.92674081237911021</v>
      </c>
      <c r="AG3" s="3">
        <f>('AEO 49'!AH72-'AEO 49'!AH184)/'AEO 49'!AH72</f>
        <v>0.92749003984063749</v>
      </c>
      <c r="AH3" s="3">
        <f>('AEO 49'!AI72-'AEO 49'!AI184)/'AEO 49'!AI72</f>
        <v>0.92817156824095248</v>
      </c>
      <c r="AI3" s="3">
        <f>('AEO 49'!AJ72-'AEO 49'!AJ184)/'AEO 49'!AJ72</f>
        <v>0.92881673431158285</v>
      </c>
    </row>
    <row r="4" spans="1:36" ht="14.25" x14ac:dyDescent="0.45">
      <c r="A4" s="3" t="s">
        <v>1179</v>
      </c>
      <c r="B4" s="3">
        <f>'AEO 49'!C184/'AEO 49'!C72</f>
        <v>0.14229309035687168</v>
      </c>
      <c r="C4" s="3">
        <f>'AEO 49'!D184/'AEO 49'!D72</f>
        <v>0.1326248362207017</v>
      </c>
      <c r="D4" s="3">
        <f>'AEO 49'!E184/'AEO 49'!E72</f>
        <v>0.12515732065445392</v>
      </c>
      <c r="E4" s="3">
        <f>'AEO 49'!F184/'AEO 49'!F72</f>
        <v>0.11938088829071335</v>
      </c>
      <c r="F4" s="3">
        <f>'AEO 49'!G184/'AEO 49'!G72</f>
        <v>0.11402257102088469</v>
      </c>
      <c r="G4" s="3">
        <f>'AEO 49'!H184/'AEO 49'!H72</f>
        <v>0.1100112767823581</v>
      </c>
      <c r="H4" s="3">
        <f>'AEO 49'!I184/'AEO 49'!I72</f>
        <v>0.10669253152279343</v>
      </c>
      <c r="I4" s="3">
        <f>'AEO 49'!J184/'AEO 49'!J72</f>
        <v>0.10377247620166881</v>
      </c>
      <c r="J4" s="3">
        <f>'AEO 49'!K184/'AEO 49'!K72</f>
        <v>0.10100433690938142</v>
      </c>
      <c r="K4" s="3">
        <f>'AEO 49'!L184/'AEO 49'!L72</f>
        <v>9.8378858538751959E-2</v>
      </c>
      <c r="L4" s="3">
        <f>'AEO 49'!M184/'AEO 49'!M72</f>
        <v>9.5629597576806571E-2</v>
      </c>
      <c r="M4" s="3">
        <f>'AEO 49'!N184/'AEO 49'!N72</f>
        <v>9.2491035646488098E-2</v>
      </c>
      <c r="N4" s="3">
        <f>'AEO 49'!O184/'AEO 49'!O72</f>
        <v>9.0337865677791507E-2</v>
      </c>
      <c r="O4" s="3">
        <f>'AEO 49'!P184/'AEO 49'!P72</f>
        <v>8.8656054805561171E-2</v>
      </c>
      <c r="P4" s="3">
        <f>'AEO 49'!Q184/'AEO 49'!Q72</f>
        <v>8.7266251113089943E-2</v>
      </c>
      <c r="Q4" s="3">
        <f>'AEO 49'!R184/'AEO 49'!R72</f>
        <v>8.6020457866536768E-2</v>
      </c>
      <c r="R4" s="3">
        <f>'AEO 49'!S184/'AEO 49'!S72</f>
        <v>8.4940973221998256E-2</v>
      </c>
      <c r="S4" s="3">
        <f>'AEO 49'!T184/'AEO 49'!T72</f>
        <v>8.3767155702792237E-2</v>
      </c>
      <c r="T4" s="3">
        <f>'AEO 49'!U184/'AEO 49'!U72</f>
        <v>8.2694823397495787E-2</v>
      </c>
      <c r="U4" s="3">
        <f>'AEO 49'!V184/'AEO 49'!V72</f>
        <v>8.1726777972511766E-2</v>
      </c>
      <c r="V4" s="3">
        <f>'AEO 49'!W184/'AEO 49'!W72</f>
        <v>8.0994897959183659E-2</v>
      </c>
      <c r="W4" s="3">
        <f>'AEO 49'!X184/'AEO 49'!X72</f>
        <v>8.0144079243583966E-2</v>
      </c>
      <c r="X4" s="3">
        <f>'AEO 49'!Y184/'AEO 49'!Y72</f>
        <v>7.95333095831849E-2</v>
      </c>
      <c r="Y4" s="3">
        <f>'AEO 49'!Z184/'AEO 49'!Z72</f>
        <v>7.8840732910500338E-2</v>
      </c>
      <c r="Z4" s="3">
        <f>'AEO 49'!AA184/'AEO 49'!AA72</f>
        <v>7.8229810959142776E-2</v>
      </c>
      <c r="AA4" s="3">
        <f>'AEO 49'!AB184/'AEO 49'!AB72</f>
        <v>7.7406578267608064E-2</v>
      </c>
      <c r="AB4" s="3">
        <f>'AEO 49'!AC184/'AEO 49'!AC72</f>
        <v>7.6615646258503409E-2</v>
      </c>
      <c r="AC4" s="3">
        <f>'AEO 49'!AD184/'AEO 49'!AD72</f>
        <v>7.5767746266152042E-2</v>
      </c>
      <c r="AD4" s="3">
        <f>'AEO 49'!AE184/'AEO 49'!AE72</f>
        <v>7.49358284342138E-2</v>
      </c>
      <c r="AE4" s="3">
        <f>'AEO 49'!AF184/'AEO 49'!AF72</f>
        <v>7.4089201110929578E-2</v>
      </c>
      <c r="AF4" s="3">
        <f>'AEO 49'!AG184/'AEO 49'!AG72</f>
        <v>7.3259187620889746E-2</v>
      </c>
      <c r="AG4" s="3">
        <f>'AEO 49'!AH184/'AEO 49'!AH72</f>
        <v>7.2509960159362563E-2</v>
      </c>
      <c r="AH4" s="3">
        <f>'AEO 49'!AI184/'AEO 49'!AI72</f>
        <v>7.1828431759047531E-2</v>
      </c>
      <c r="AI4" s="3">
        <f>'AEO 49'!AJ184/'AEO 49'!AJ72</f>
        <v>7.1183265688417124E-2</v>
      </c>
    </row>
    <row r="6" spans="1:36" ht="14.25" x14ac:dyDescent="0.45">
      <c r="A6" s="2" t="s">
        <v>1180</v>
      </c>
      <c r="B6" s="112"/>
      <c r="C6" s="112"/>
      <c r="D6" s="112"/>
      <c r="E6" s="112"/>
      <c r="F6" s="112"/>
      <c r="G6" s="112"/>
      <c r="H6" s="112"/>
      <c r="I6" s="112"/>
      <c r="J6" s="112"/>
      <c r="K6" s="112"/>
      <c r="L6" s="112"/>
      <c r="M6" s="112"/>
      <c r="N6" s="112"/>
      <c r="O6" s="112"/>
      <c r="P6" s="112"/>
      <c r="Q6" s="112"/>
      <c r="R6" s="112"/>
      <c r="S6" s="112"/>
      <c r="T6" s="112"/>
      <c r="U6" s="112"/>
      <c r="V6" s="112"/>
      <c r="W6" s="112"/>
      <c r="X6" s="112"/>
      <c r="Y6" s="112"/>
      <c r="Z6" s="112"/>
      <c r="AA6" s="112"/>
      <c r="AB6" s="112"/>
      <c r="AC6" s="112"/>
      <c r="AD6" s="112"/>
      <c r="AE6" s="112"/>
      <c r="AF6" s="112"/>
      <c r="AG6" s="112"/>
      <c r="AH6" s="112"/>
      <c r="AI6" s="112"/>
      <c r="AJ6" s="112"/>
    </row>
    <row r="7" spans="1:36" ht="14.25" x14ac:dyDescent="0.45">
      <c r="B7" s="3">
        <f>'AEO 7'!C1</f>
        <v>2017</v>
      </c>
      <c r="C7" s="3">
        <f>'AEO 7'!D1</f>
        <v>2018</v>
      </c>
      <c r="D7" s="3">
        <f>'AEO 7'!E1</f>
        <v>2019</v>
      </c>
      <c r="E7" s="3">
        <f>'AEO 7'!F1</f>
        <v>2020</v>
      </c>
      <c r="F7" s="3">
        <f>'AEO 7'!G1</f>
        <v>2021</v>
      </c>
      <c r="G7" s="3">
        <f>'AEO 7'!H1</f>
        <v>2022</v>
      </c>
      <c r="H7" s="3">
        <f>'AEO 7'!I1</f>
        <v>2023</v>
      </c>
      <c r="I7" s="3">
        <f>'AEO 7'!J1</f>
        <v>2024</v>
      </c>
      <c r="J7" s="3">
        <f>'AEO 7'!K1</f>
        <v>2025</v>
      </c>
      <c r="K7" s="3">
        <f>'AEO 7'!L1</f>
        <v>2026</v>
      </c>
      <c r="L7" s="3">
        <f>'AEO 7'!M1</f>
        <v>2027</v>
      </c>
      <c r="M7" s="3">
        <f>'AEO 7'!N1</f>
        <v>2028</v>
      </c>
      <c r="N7" s="3">
        <f>'AEO 7'!O1</f>
        <v>2029</v>
      </c>
      <c r="O7" s="3">
        <f>'AEO 7'!P1</f>
        <v>2030</v>
      </c>
      <c r="P7" s="3">
        <f>'AEO 7'!Q1</f>
        <v>2031</v>
      </c>
      <c r="Q7" s="3">
        <f>'AEO 7'!R1</f>
        <v>2032</v>
      </c>
      <c r="R7" s="3">
        <f>'AEO 7'!S1</f>
        <v>2033</v>
      </c>
      <c r="S7" s="3">
        <f>'AEO 7'!T1</f>
        <v>2034</v>
      </c>
      <c r="T7" s="3">
        <f>'AEO 7'!U1</f>
        <v>2035</v>
      </c>
      <c r="U7" s="3">
        <f>'AEO 7'!V1</f>
        <v>2036</v>
      </c>
      <c r="V7" s="3">
        <f>'AEO 7'!W1</f>
        <v>2037</v>
      </c>
      <c r="W7" s="3">
        <f>'AEO 7'!X1</f>
        <v>2038</v>
      </c>
      <c r="X7" s="3">
        <f>'AEO 7'!Y1</f>
        <v>2039</v>
      </c>
      <c r="Y7" s="3">
        <f>'AEO 7'!Z1</f>
        <v>2040</v>
      </c>
      <c r="Z7" s="3">
        <f>'AEO 7'!AA1</f>
        <v>2041</v>
      </c>
      <c r="AA7" s="3">
        <f>'AEO 7'!AB1</f>
        <v>2042</v>
      </c>
      <c r="AB7" s="3">
        <f>'AEO 7'!AC1</f>
        <v>2043</v>
      </c>
      <c r="AC7" s="3">
        <f>'AEO 7'!AD1</f>
        <v>2044</v>
      </c>
      <c r="AD7" s="3">
        <f>'AEO 7'!AE1</f>
        <v>2045</v>
      </c>
      <c r="AE7" s="3">
        <f>'AEO 7'!AF1</f>
        <v>2046</v>
      </c>
      <c r="AF7" s="3">
        <f>'AEO 7'!AG1</f>
        <v>2047</v>
      </c>
      <c r="AG7" s="3">
        <f>'AEO 7'!AH1</f>
        <v>2048</v>
      </c>
      <c r="AH7" s="3">
        <f>'AEO 7'!AI1</f>
        <v>2049</v>
      </c>
      <c r="AI7" s="3">
        <f>'AEO 7'!AJ1</f>
        <v>2050</v>
      </c>
    </row>
    <row r="8" spans="1:36" ht="14.25" x14ac:dyDescent="0.45">
      <c r="A8" s="113" t="s">
        <v>1181</v>
      </c>
      <c r="B8" s="243">
        <f>'AEO 48'!C179/'AEO 48'!C184</f>
        <v>1.0624278289526496</v>
      </c>
      <c r="C8" s="114">
        <f>'AEO 48'!D179/'AEO 48'!D184</f>
        <v>1.0713394958895028</v>
      </c>
      <c r="D8" s="114">
        <f>'AEO 48'!E179/'AEO 48'!E184</f>
        <v>1.0692204441882756</v>
      </c>
      <c r="E8" s="114">
        <f>'AEO 48'!F179/'AEO 48'!F184</f>
        <v>1.0654125000556678</v>
      </c>
      <c r="F8" s="114">
        <f>'AEO 48'!G179/'AEO 48'!G184</f>
        <v>1.0706248782817172</v>
      </c>
      <c r="G8" s="114">
        <f>'AEO 48'!H179/'AEO 48'!H184</f>
        <v>1.0755981799417369</v>
      </c>
      <c r="H8" s="114">
        <f>'AEO 48'!I179/'AEO 48'!I184</f>
        <v>1.0805194154190942</v>
      </c>
      <c r="I8" s="114">
        <f>'AEO 48'!J179/'AEO 48'!J184</f>
        <v>1.0851364037703437</v>
      </c>
      <c r="J8" s="114">
        <f>'AEO 48'!K179/'AEO 48'!K184</f>
        <v>1.0809244924678965</v>
      </c>
      <c r="K8" s="114">
        <f>'AEO 48'!L179/'AEO 48'!L184</f>
        <v>1.0912886500822077</v>
      </c>
      <c r="L8" s="114">
        <f>'AEO 48'!M179/'AEO 48'!M184</f>
        <v>1.1012083610943313</v>
      </c>
      <c r="M8" s="114">
        <f>'AEO 48'!N179/'AEO 48'!N184</f>
        <v>1.1104534944330438</v>
      </c>
      <c r="N8" s="114">
        <f>'AEO 48'!O179/'AEO 48'!O184</f>
        <v>1.1191971640932477</v>
      </c>
      <c r="O8" s="114">
        <f>'AEO 48'!P179/'AEO 48'!P184</f>
        <v>1.1131215758037982</v>
      </c>
      <c r="P8" s="114">
        <f>'AEO 48'!Q179/'AEO 48'!Q184</f>
        <v>1.1122583960044059</v>
      </c>
      <c r="Q8" s="114">
        <f>'AEO 48'!R179/'AEO 48'!R184</f>
        <v>1.1112897746052572</v>
      </c>
      <c r="R8" s="114">
        <f>'AEO 48'!S179/'AEO 48'!S184</f>
        <v>1.1100637159137166</v>
      </c>
      <c r="S8" s="114">
        <f>'AEO 48'!T179/'AEO 48'!T184</f>
        <v>1.1092193352118962</v>
      </c>
      <c r="T8" s="114">
        <f>'AEO 48'!U179/'AEO 48'!U184</f>
        <v>1.1035768852790073</v>
      </c>
      <c r="U8" s="114">
        <f>'AEO 48'!V179/'AEO 48'!V184</f>
        <v>1.1037579933729482</v>
      </c>
      <c r="V8" s="114">
        <f>'AEO 48'!W179/'AEO 48'!W184</f>
        <v>1.1039392404328134</v>
      </c>
      <c r="W8" s="114">
        <f>'AEO 48'!X179/'AEO 48'!X184</f>
        <v>1.1044166480548472</v>
      </c>
      <c r="X8" s="114">
        <f>'AEO 48'!Y179/'AEO 48'!Y184</f>
        <v>1.1051164241685154</v>
      </c>
      <c r="Y8" s="114">
        <f>'AEO 48'!Z179/'AEO 48'!Z184</f>
        <v>1.1057639808209176</v>
      </c>
      <c r="Z8" s="114">
        <f>'AEO 48'!AA179/'AEO 48'!AA184</f>
        <v>1.1012713131639611</v>
      </c>
      <c r="AA8" s="114">
        <f>'AEO 48'!AB179/'AEO 48'!AB184</f>
        <v>1.0972655469597647</v>
      </c>
      <c r="AB8" s="114">
        <f>'AEO 48'!AC179/'AEO 48'!AC184</f>
        <v>1.0935317281728738</v>
      </c>
      <c r="AC8" s="114">
        <f>'AEO 48'!AD179/'AEO 48'!AD184</f>
        <v>1.08987854406811</v>
      </c>
      <c r="AD8" s="114">
        <f>'AEO 48'!AE179/'AEO 48'!AE184</f>
        <v>1.0868312184214524</v>
      </c>
      <c r="AE8" s="114">
        <f>'AEO 48'!AF179/'AEO 48'!AF184</f>
        <v>1.0835794127822982</v>
      </c>
      <c r="AF8" s="114">
        <f>'AEO 48'!AG179/'AEO 48'!AG184</f>
        <v>1.0807349584947561</v>
      </c>
      <c r="AG8" s="114">
        <f>'AEO 48'!AH179/'AEO 48'!AH184</f>
        <v>1.0784416640326486</v>
      </c>
      <c r="AH8" s="114">
        <f>'AEO 48'!AI179/'AEO 48'!AI184</f>
        <v>1.0761362270851158</v>
      </c>
      <c r="AI8" s="114">
        <f>'AEO 48'!AJ179/'AEO 48'!AJ184</f>
        <v>1.0743053100094389</v>
      </c>
      <c r="AJ8" s="113"/>
    </row>
    <row r="9" spans="1:36" ht="14.25" x14ac:dyDescent="0.45">
      <c r="A9" s="3" t="s">
        <v>30</v>
      </c>
      <c r="B9" s="3">
        <f>'AEO 50'!C207/'AEO 50'!C133</f>
        <v>1.0633951944878304</v>
      </c>
    </row>
    <row r="11" spans="1:36" ht="14.25" x14ac:dyDescent="0.45">
      <c r="A11" s="2" t="s">
        <v>1182</v>
      </c>
      <c r="B11" s="112"/>
      <c r="D11" s="2" t="s">
        <v>1183</v>
      </c>
    </row>
    <row r="12" spans="1:36" ht="14.25" x14ac:dyDescent="0.45">
      <c r="A12" s="3" t="s">
        <v>1184</v>
      </c>
      <c r="B12" s="115">
        <v>0.68595041322314043</v>
      </c>
      <c r="D12" s="7" t="s">
        <v>1185</v>
      </c>
    </row>
    <row r="13" spans="1:36" ht="14.25" x14ac:dyDescent="0.45">
      <c r="A13" s="3" t="s">
        <v>1186</v>
      </c>
      <c r="B13" s="115">
        <v>0.68881036513545346</v>
      </c>
      <c r="D13" s="116" t="s">
        <v>1187</v>
      </c>
    </row>
    <row r="15" spans="1:36" ht="14.25" x14ac:dyDescent="0.45">
      <c r="A15" s="2" t="s">
        <v>1188</v>
      </c>
      <c r="B15" s="112"/>
      <c r="D15" s="2" t="s">
        <v>1183</v>
      </c>
    </row>
    <row r="16" spans="1:36" ht="14.25" x14ac:dyDescent="0.45">
      <c r="A16" s="3" t="s">
        <v>1189</v>
      </c>
      <c r="B16" s="3">
        <v>0.55000000000000004</v>
      </c>
      <c r="D16" s="7" t="s">
        <v>1190</v>
      </c>
    </row>
    <row r="17" spans="1:5" ht="14.25" x14ac:dyDescent="0.45">
      <c r="D17" s="116" t="s">
        <v>1191</v>
      </c>
    </row>
    <row r="18" spans="1:5" ht="14.25" x14ac:dyDescent="0.45">
      <c r="A18" s="2" t="s">
        <v>1192</v>
      </c>
      <c r="B18" s="112"/>
      <c r="C18" s="5"/>
      <c r="D18" s="2" t="s">
        <v>1183</v>
      </c>
    </row>
    <row r="19" spans="1:5" ht="14.25" x14ac:dyDescent="0.45">
      <c r="A19" s="3" t="s">
        <v>1193</v>
      </c>
      <c r="B19" s="3">
        <v>1.67</v>
      </c>
      <c r="C19" s="5"/>
      <c r="D19" s="7" t="s">
        <v>1194</v>
      </c>
    </row>
    <row r="20" spans="1:5" ht="14.25" x14ac:dyDescent="0.45">
      <c r="A20" s="3" t="s">
        <v>1195</v>
      </c>
      <c r="B20" s="3">
        <v>1</v>
      </c>
      <c r="C20" s="5"/>
      <c r="D20" s="116" t="s">
        <v>1191</v>
      </c>
    </row>
    <row r="21" spans="1:5" ht="15.75" customHeight="1" x14ac:dyDescent="0.45">
      <c r="A21" s="3" t="s">
        <v>28</v>
      </c>
      <c r="B21" s="3">
        <v>21.2</v>
      </c>
      <c r="C21" s="5"/>
    </row>
    <row r="22" spans="1:5" ht="15.75" customHeight="1" x14ac:dyDescent="0.45">
      <c r="A22" s="3" t="s">
        <v>30</v>
      </c>
      <c r="B22" s="3">
        <v>16</v>
      </c>
      <c r="C22" s="5"/>
    </row>
    <row r="23" spans="1:5" ht="15.75" customHeight="1" x14ac:dyDescent="0.45">
      <c r="A23" s="3" t="s">
        <v>43</v>
      </c>
      <c r="B23" s="3">
        <v>48.656731685074099</v>
      </c>
      <c r="C23" s="5"/>
    </row>
    <row r="24" spans="1:5" ht="15.75" customHeight="1" x14ac:dyDescent="0.35"/>
    <row r="25" spans="1:5" ht="15.75" customHeight="1" x14ac:dyDescent="0.45">
      <c r="A25" s="2" t="s">
        <v>1196</v>
      </c>
      <c r="B25" s="112"/>
      <c r="D25" s="2" t="s">
        <v>1183</v>
      </c>
    </row>
    <row r="26" spans="1:5" ht="15.75" customHeight="1" x14ac:dyDescent="0.45">
      <c r="A26" s="3" t="s">
        <v>1197</v>
      </c>
      <c r="B26" s="3">
        <v>120476</v>
      </c>
      <c r="D26" s="3" t="s">
        <v>3</v>
      </c>
      <c r="E26" s="3" t="s">
        <v>1198</v>
      </c>
    </row>
    <row r="27" spans="1:5" ht="15.75" customHeight="1" x14ac:dyDescent="0.45">
      <c r="A27" s="3" t="s">
        <v>1199</v>
      </c>
      <c r="B27" s="3">
        <v>137452</v>
      </c>
      <c r="D27" s="4">
        <v>2017</v>
      </c>
      <c r="E27" s="3" t="s">
        <v>1200</v>
      </c>
    </row>
    <row r="28" spans="1:5" ht="15.75" customHeight="1" x14ac:dyDescent="0.45">
      <c r="D28" s="116" t="s">
        <v>1187</v>
      </c>
    </row>
    <row r="29" spans="1:5" ht="15.75" customHeight="1" x14ac:dyDescent="0.45">
      <c r="A29" s="2" t="s">
        <v>1201</v>
      </c>
      <c r="B29" s="2"/>
      <c r="D29" s="2" t="s">
        <v>1183</v>
      </c>
    </row>
    <row r="30" spans="1:5" ht="15.75" customHeight="1" x14ac:dyDescent="0.45">
      <c r="A30" s="3" t="s">
        <v>1202</v>
      </c>
      <c r="B30" s="3">
        <f>E31*9611.14375113893</f>
        <v>10143.617089152167</v>
      </c>
      <c r="D30" s="7" t="s">
        <v>1203</v>
      </c>
    </row>
    <row r="31" spans="1:5" ht="15.75" customHeight="1" x14ac:dyDescent="0.45">
      <c r="A31" s="3" t="s">
        <v>1204</v>
      </c>
      <c r="B31" s="116">
        <v>13084</v>
      </c>
      <c r="D31" s="116" t="s">
        <v>1205</v>
      </c>
      <c r="E31" s="3">
        <f>38.1/36.1</f>
        <v>1.0554016620498614</v>
      </c>
    </row>
    <row r="32" spans="1:5" ht="15.75" customHeight="1" x14ac:dyDescent="0.45">
      <c r="D32" s="11" t="s">
        <v>1206</v>
      </c>
      <c r="E32" s="11"/>
    </row>
    <row r="33" spans="1:5" ht="15.75" customHeight="1" x14ac:dyDescent="0.45">
      <c r="A33" s="2" t="s">
        <v>1207</v>
      </c>
      <c r="B33" s="2"/>
      <c r="D33" s="2" t="s">
        <v>1183</v>
      </c>
    </row>
    <row r="34" spans="1:5" ht="15.75" customHeight="1" x14ac:dyDescent="0.45">
      <c r="A34" s="3" t="s">
        <v>1202</v>
      </c>
      <c r="B34" s="3">
        <f>E35*331471.851239081</f>
        <v>349835.94272047048</v>
      </c>
      <c r="D34" s="7" t="s">
        <v>1203</v>
      </c>
    </row>
    <row r="35" spans="1:5" ht="15.75" customHeight="1" x14ac:dyDescent="0.45">
      <c r="A35" s="117" t="s">
        <v>1204</v>
      </c>
      <c r="B35" s="118">
        <v>321</v>
      </c>
      <c r="C35" s="117"/>
      <c r="D35" s="116" t="s">
        <v>1205</v>
      </c>
      <c r="E35" s="3">
        <f>38.1/36.1</f>
        <v>1.0554016620498614</v>
      </c>
    </row>
    <row r="36" spans="1:5" ht="15.75" customHeight="1" x14ac:dyDescent="0.45">
      <c r="D36" s="119" t="s">
        <v>1208</v>
      </c>
      <c r="E36" s="11" t="s">
        <v>1205</v>
      </c>
    </row>
    <row r="37" spans="1:5" ht="15.75" customHeight="1" x14ac:dyDescent="0.45">
      <c r="A37" s="2" t="s">
        <v>1209</v>
      </c>
      <c r="B37" s="112"/>
      <c r="D37" s="2" t="s">
        <v>1183</v>
      </c>
    </row>
    <row r="38" spans="1:5" ht="15.75" customHeight="1" x14ac:dyDescent="0.45">
      <c r="A38" s="3" t="s">
        <v>1210</v>
      </c>
      <c r="B38" s="120">
        <v>0.2</v>
      </c>
      <c r="D38" s="7" t="s">
        <v>14</v>
      </c>
    </row>
    <row r="39" spans="1:5" ht="15.75" customHeight="1" x14ac:dyDescent="0.45">
      <c r="A39" s="3" t="s">
        <v>1211</v>
      </c>
      <c r="B39" s="120">
        <v>0.5</v>
      </c>
      <c r="D39" s="7" t="s">
        <v>1212</v>
      </c>
    </row>
    <row r="40" spans="1:5" ht="15.75" customHeight="1" x14ac:dyDescent="0.45">
      <c r="A40" s="3" t="s">
        <v>1213</v>
      </c>
      <c r="B40" s="120">
        <f>B39/B38</f>
        <v>2.5</v>
      </c>
    </row>
    <row r="41" spans="1:5" ht="15.75" customHeight="1" x14ac:dyDescent="0.35"/>
    <row r="42" spans="1:5" ht="15.75" customHeight="1" x14ac:dyDescent="0.45">
      <c r="A42" s="2" t="s">
        <v>1214</v>
      </c>
      <c r="B42" s="2"/>
      <c r="D42" s="2" t="s">
        <v>1183</v>
      </c>
    </row>
    <row r="43" spans="1:5" ht="15.75" customHeight="1" x14ac:dyDescent="0.45">
      <c r="A43" s="3" t="s">
        <v>1215</v>
      </c>
      <c r="B43" s="121">
        <v>0.22500000000000001</v>
      </c>
      <c r="D43" s="6" t="s">
        <v>1216</v>
      </c>
    </row>
    <row r="44" spans="1:5" ht="15.75" customHeight="1" x14ac:dyDescent="0.45">
      <c r="A44" s="3" t="s">
        <v>1217</v>
      </c>
      <c r="B44" s="121">
        <f>1-B43</f>
        <v>0.77500000000000002</v>
      </c>
      <c r="D44" s="6" t="s">
        <v>1218</v>
      </c>
    </row>
    <row r="45" spans="1:5" ht="15.75" customHeight="1" x14ac:dyDescent="0.35"/>
    <row r="46" spans="1:5" ht="15.75" customHeight="1" x14ac:dyDescent="0.35"/>
    <row r="47" spans="1:5" ht="15.75" customHeight="1" x14ac:dyDescent="0.45">
      <c r="A47" s="139" t="s">
        <v>1364</v>
      </c>
      <c r="B47" s="140"/>
      <c r="C47" s="140"/>
      <c r="D47" s="140"/>
      <c r="E47" s="140"/>
    </row>
    <row r="48" spans="1:5" ht="15.75" customHeight="1" x14ac:dyDescent="0.45">
      <c r="A48" s="141" t="s">
        <v>1365</v>
      </c>
      <c r="B48" s="142">
        <v>2017</v>
      </c>
      <c r="C48" s="140"/>
      <c r="D48" s="140"/>
      <c r="E48" s="140"/>
    </row>
    <row r="49" spans="1:5" ht="15.75" customHeight="1" x14ac:dyDescent="0.45">
      <c r="A49" s="143" t="s">
        <v>1366</v>
      </c>
      <c r="B49" s="142"/>
      <c r="C49" s="140"/>
      <c r="D49" s="140"/>
      <c r="E49" s="140"/>
    </row>
    <row r="50" spans="1:5" ht="15.75" customHeight="1" x14ac:dyDescent="0.45">
      <c r="A50" s="160" t="s">
        <v>1255</v>
      </c>
      <c r="B50" s="144">
        <f>INDEX('AEO 39'!$C$17:$AJ$85,MATCH('Calculations Etc'!$A50,'AEO 39'!$A$17:$A$85,0),MATCH(B$48,'AEO 39'!$C$1:$AJ$1,0))</f>
        <v>883.02417000000003</v>
      </c>
      <c r="C50" s="140"/>
      <c r="D50" s="140"/>
      <c r="E50" s="140"/>
    </row>
    <row r="51" spans="1:5" ht="15.75" customHeight="1" x14ac:dyDescent="0.45">
      <c r="A51" s="160" t="s">
        <v>1298</v>
      </c>
      <c r="B51" s="144">
        <f>INDEX('AEO 39'!$C$17:$AJ$85,MATCH('Calculations Etc'!$A51,'AEO 39'!$A$17:$A$85,0),MATCH(B$48,'AEO 39'!$C$1:$AJ$1,0))</f>
        <v>738.50585899999999</v>
      </c>
      <c r="C51" s="140"/>
      <c r="D51" s="140"/>
      <c r="E51" s="140"/>
    </row>
    <row r="52" spans="1:5" ht="15.75" customHeight="1" x14ac:dyDescent="0.45">
      <c r="A52" s="145" t="s">
        <v>203</v>
      </c>
      <c r="B52" s="146">
        <f>SUM(B50:B51)</f>
        <v>1621.530029</v>
      </c>
      <c r="C52" s="140"/>
      <c r="D52" s="140"/>
      <c r="E52" s="140"/>
    </row>
    <row r="53" spans="1:5" ht="15.75" customHeight="1" x14ac:dyDescent="0.45">
      <c r="A53" s="141" t="s">
        <v>1367</v>
      </c>
      <c r="B53" s="142">
        <v>2017</v>
      </c>
      <c r="C53" s="140"/>
      <c r="D53" s="140"/>
      <c r="E53" s="140"/>
    </row>
    <row r="54" spans="1:5" ht="15.75" customHeight="1" x14ac:dyDescent="0.45">
      <c r="A54" s="143" t="s">
        <v>1368</v>
      </c>
      <c r="B54" s="142"/>
      <c r="C54" s="140"/>
      <c r="D54" s="140"/>
      <c r="E54" s="140"/>
    </row>
    <row r="55" spans="1:5" ht="15.75" customHeight="1" x14ac:dyDescent="0.35">
      <c r="A55" s="140" t="s">
        <v>1369</v>
      </c>
      <c r="B55" s="147">
        <f>INDEX('AEO 41'!$C$17:$AJ$71,MATCH('Calculations Etc'!$A55,'AEO 41'!$A$17:$A$71,0),MATCH('Calculations Etc'!B$53,'AEO 41'!$C$1:$AJ$1,0))</f>
        <v>37.651378999999999</v>
      </c>
      <c r="C55" s="140"/>
      <c r="D55" s="140"/>
      <c r="E55" s="140"/>
    </row>
    <row r="56" spans="1:5" ht="15.75" customHeight="1" x14ac:dyDescent="0.35">
      <c r="A56" s="140" t="s">
        <v>1370</v>
      </c>
      <c r="B56" s="147">
        <f>INDEX('AEO 41'!$C$17:$AJ$71,MATCH('Calculations Etc'!$A56,'AEO 41'!$A$17:$A$71,0),MATCH('Calculations Etc'!B$53,'AEO 41'!$C$1:$AJ$1,0))</f>
        <v>27.938488</v>
      </c>
      <c r="C56" s="140"/>
      <c r="D56" s="140"/>
      <c r="E56" s="140"/>
    </row>
    <row r="57" spans="1:5" ht="15.75" customHeight="1" x14ac:dyDescent="0.45">
      <c r="A57" s="148" t="s">
        <v>1371</v>
      </c>
      <c r="B57" s="149">
        <f>SUM(B50/B52*B55,B51/B52*B56)</f>
        <v>33.227762549460394</v>
      </c>
      <c r="C57" s="140"/>
      <c r="D57" s="140"/>
      <c r="E57" s="140"/>
    </row>
    <row r="58" spans="1:5" ht="15.75" customHeight="1" x14ac:dyDescent="0.45">
      <c r="A58" s="141" t="s">
        <v>1372</v>
      </c>
      <c r="B58" s="142">
        <f>B53</f>
        <v>2017</v>
      </c>
      <c r="C58" s="140"/>
      <c r="D58" s="140"/>
      <c r="E58" s="140"/>
    </row>
    <row r="59" spans="1:5" ht="15.75" customHeight="1" x14ac:dyDescent="0.35">
      <c r="A59" s="143" t="s">
        <v>1373</v>
      </c>
      <c r="B59" s="140"/>
      <c r="C59" s="140"/>
      <c r="D59" s="140"/>
      <c r="E59" s="140"/>
    </row>
    <row r="60" spans="1:5" ht="15.75" customHeight="1" x14ac:dyDescent="0.35">
      <c r="A60" s="129" t="s">
        <v>150</v>
      </c>
      <c r="B60" s="147">
        <f>INDEX('AEO 7'!$C$18:$AJ$85,MATCH('Calculations Etc'!$A60,'AEO 7'!$A$18:$A$85,0),MATCH('Calculations Etc'!$B$58,'AEO 7'!$C$1:$AJ$1,0))</f>
        <v>32.9</v>
      </c>
      <c r="C60" s="140"/>
      <c r="D60" s="140"/>
      <c r="E60" s="140"/>
    </row>
    <row r="61" spans="1:5" ht="15.75" customHeight="1" x14ac:dyDescent="0.35">
      <c r="A61" s="129" t="s">
        <v>156</v>
      </c>
      <c r="B61" s="147">
        <f>INDEX('AEO 7'!$C$18:$AJ$85,MATCH('Calculations Etc'!$A61,'AEO 7'!$A$18:$A$85,0),MATCH('Calculations Etc'!$B$58,'AEO 7'!$C$1:$AJ$1,0))</f>
        <v>26.9</v>
      </c>
      <c r="C61" s="140"/>
      <c r="D61" s="140"/>
      <c r="E61" s="140"/>
    </row>
    <row r="62" spans="1:5" ht="15.75" customHeight="1" x14ac:dyDescent="0.45">
      <c r="A62" s="148" t="s">
        <v>1374</v>
      </c>
      <c r="B62" s="150">
        <f>B61/B60</f>
        <v>0.81762917933130697</v>
      </c>
      <c r="C62" s="140"/>
      <c r="D62" s="140"/>
      <c r="E62" s="140"/>
    </row>
    <row r="63" spans="1:5" ht="15.75" customHeight="1" x14ac:dyDescent="0.35">
      <c r="A63" s="140"/>
      <c r="B63" s="140"/>
      <c r="C63" s="140"/>
      <c r="D63" s="140"/>
      <c r="E63" s="140"/>
    </row>
    <row r="64" spans="1:5" ht="15.75" customHeight="1" x14ac:dyDescent="0.35">
      <c r="A64" s="151" t="s">
        <v>1375</v>
      </c>
      <c r="B64" s="152">
        <f>B57*B62</f>
        <v>27.167988224330838</v>
      </c>
      <c r="C64" s="140"/>
      <c r="D64" s="140"/>
      <c r="E64" s="140"/>
    </row>
    <row r="65" spans="1:5" ht="15.75" customHeight="1" x14ac:dyDescent="0.35">
      <c r="A65" s="140"/>
      <c r="B65" s="140"/>
      <c r="C65" s="140"/>
      <c r="D65" s="140"/>
      <c r="E65" s="140"/>
    </row>
    <row r="66" spans="1:5" ht="15.75" customHeight="1" x14ac:dyDescent="0.35">
      <c r="A66" s="140"/>
      <c r="B66" s="140"/>
      <c r="C66" s="140"/>
      <c r="D66" s="140"/>
      <c r="E66" s="140"/>
    </row>
    <row r="67" spans="1:5" ht="15.75" customHeight="1" x14ac:dyDescent="0.35">
      <c r="A67" s="140"/>
      <c r="B67" s="140"/>
      <c r="C67" s="140"/>
      <c r="D67" s="140"/>
      <c r="E67" s="140"/>
    </row>
    <row r="68" spans="1:5" ht="15.75" customHeight="1" x14ac:dyDescent="0.45">
      <c r="A68" s="139" t="s">
        <v>1376</v>
      </c>
      <c r="B68" s="140"/>
      <c r="C68" s="140"/>
      <c r="D68" s="140"/>
      <c r="E68" s="140"/>
    </row>
    <row r="69" spans="1:5" ht="15.75" customHeight="1" x14ac:dyDescent="0.45">
      <c r="A69" s="140"/>
      <c r="B69" s="140"/>
      <c r="C69" s="140"/>
      <c r="D69" s="141" t="s">
        <v>1377</v>
      </c>
      <c r="E69" s="142">
        <v>2017</v>
      </c>
    </row>
    <row r="70" spans="1:5" ht="15.75" customHeight="1" x14ac:dyDescent="0.35">
      <c r="A70" s="140"/>
      <c r="B70" s="140"/>
      <c r="C70" s="153" t="s">
        <v>126</v>
      </c>
      <c r="D70" s="140" t="s">
        <v>1378</v>
      </c>
      <c r="E70" s="155">
        <f>INDEX('AEO 7_original'!$C$18:$AJ$85,MATCH('Calculations Etc'!$C70,'AEO 7_original'!$A$18:$A$85,0),MATCH('Calculations Etc'!E$69,'AEO 7_original'!$C$1:$AJ$1,0))*10^9</f>
        <v>39645065000</v>
      </c>
    </row>
    <row r="71" spans="1:5" ht="15.75" customHeight="1" x14ac:dyDescent="0.35">
      <c r="A71" s="154" t="s">
        <v>1379</v>
      </c>
      <c r="B71" s="154" t="s">
        <v>1380</v>
      </c>
      <c r="C71" s="154" t="s">
        <v>1381</v>
      </c>
      <c r="D71" s="140" t="s">
        <v>1382</v>
      </c>
      <c r="E71" s="155">
        <f>SUM(INDEX('AEO 37'!$C$15:$AJ$114,MATCH($C$71,'AEO 37'!$A$15:$A$114,0),MATCH(E$69,'AEO 37'!$C$1:$AJ$1,0)),INDEX('AEO 37'!$C$15:$AJ$114,MATCH($B$71,'AEO 37'!$A$15:$A$114,0),MATCH(E$69,'AEO 37'!$C$1:$AJ$1,0)),INDEX('AEO 37'!$C$15:$AJ$114,MATCH($A$71,'AEO 37'!$A$15:$A$114,0),MATCH(E$69,'AEO 37'!$C$1:$AJ$1,0)))*10^12</f>
        <v>23822110000000</v>
      </c>
    </row>
    <row r="72" spans="1:5" ht="15.75" customHeight="1" x14ac:dyDescent="0.35">
      <c r="A72" s="140"/>
      <c r="B72" s="154" t="s">
        <v>1383</v>
      </c>
      <c r="C72" s="154" t="s">
        <v>1384</v>
      </c>
      <c r="D72" s="140" t="s">
        <v>1385</v>
      </c>
      <c r="E72" s="155">
        <f>SUM(INDEX('AEO 37'!$C$15:$AJ$114,MATCH($C$72,'AEO 37'!$A$15:$A$114,0),MATCH(E$69,'AEO 37'!$C$1:$AJ$1,0)),INDEX('AEO 37'!$C$15:$AJ$114,MATCH($B$72,'AEO 37'!$A$15:$A$114,0),MATCH(E$69,'AEO 37'!$C$1:$AJ$1,0)))*10^12</f>
        <v>22721072000000</v>
      </c>
    </row>
    <row r="73" spans="1:5" ht="15.75" customHeight="1" x14ac:dyDescent="0.35">
      <c r="A73" s="140"/>
      <c r="B73" s="140"/>
      <c r="C73" s="140"/>
      <c r="D73" s="140" t="s">
        <v>1386</v>
      </c>
      <c r="E73" s="155">
        <f>E71*B78</f>
        <v>23822110000000</v>
      </c>
    </row>
    <row r="74" spans="1:5" ht="15.75" customHeight="1" x14ac:dyDescent="0.35">
      <c r="A74" s="140"/>
      <c r="B74" s="140"/>
      <c r="C74" s="140"/>
      <c r="D74" s="140" t="s">
        <v>1387</v>
      </c>
      <c r="E74" s="155">
        <f>E72*B79</f>
        <v>7070562099411.0723</v>
      </c>
    </row>
    <row r="75" spans="1:5" ht="15.75" customHeight="1" x14ac:dyDescent="0.35">
      <c r="A75" s="140"/>
      <c r="B75" s="140"/>
      <c r="C75" s="140"/>
      <c r="D75" s="156" t="s">
        <v>1388</v>
      </c>
      <c r="E75" s="157">
        <f>E70*(E73/SUM(E73:E74))/E71</f>
        <v>1.2833161492934041E-3</v>
      </c>
    </row>
    <row r="76" spans="1:5" ht="15.75" customHeight="1" x14ac:dyDescent="0.35">
      <c r="A76" s="140"/>
      <c r="B76" s="140"/>
      <c r="C76" s="140"/>
      <c r="D76" s="156" t="s">
        <v>1389</v>
      </c>
      <c r="E76" s="157">
        <f>E70*(E74/SUM(E73:E74))/E72</f>
        <v>3.9935468391439038E-4</v>
      </c>
    </row>
    <row r="77" spans="1:5" ht="15.75" customHeight="1" x14ac:dyDescent="0.35">
      <c r="A77" s="140"/>
      <c r="B77" s="158"/>
      <c r="C77" s="158"/>
      <c r="D77" s="158"/>
      <c r="E77" s="158"/>
    </row>
    <row r="78" spans="1:5" ht="15.75" customHeight="1" x14ac:dyDescent="0.45">
      <c r="A78" s="140" t="s">
        <v>1646</v>
      </c>
      <c r="B78" s="158">
        <v>1</v>
      </c>
      <c r="C78" s="158"/>
      <c r="D78" s="159" t="s">
        <v>1391</v>
      </c>
      <c r="E78" s="158"/>
    </row>
    <row r="79" spans="1:5" ht="15.75" customHeight="1" x14ac:dyDescent="0.35">
      <c r="A79" s="140" t="s">
        <v>1647</v>
      </c>
      <c r="B79" s="158">
        <v>0.31118963486454654</v>
      </c>
      <c r="C79" s="158"/>
      <c r="D79" s="158"/>
      <c r="E79" s="158"/>
    </row>
    <row r="80" spans="1:5" ht="15.75" customHeight="1" x14ac:dyDescent="0.35"/>
    <row r="81" spans="1:5" ht="15.75" customHeight="1" x14ac:dyDescent="0.35"/>
    <row r="82" spans="1:5" ht="15.75" customHeight="1" x14ac:dyDescent="0.45">
      <c r="A82" s="139" t="s">
        <v>1648</v>
      </c>
      <c r="B82" s="140"/>
      <c r="C82" s="140"/>
      <c r="D82" s="140"/>
      <c r="E82" s="140"/>
    </row>
    <row r="83" spans="1:5" ht="15.75" customHeight="1" x14ac:dyDescent="0.45">
      <c r="A83" s="140"/>
      <c r="B83" s="140"/>
      <c r="C83" s="140"/>
      <c r="D83" s="141" t="s">
        <v>1652</v>
      </c>
      <c r="E83" s="142">
        <v>2017</v>
      </c>
    </row>
    <row r="84" spans="1:5" ht="15.75" customHeight="1" x14ac:dyDescent="0.35">
      <c r="A84" s="140"/>
      <c r="B84" s="140"/>
      <c r="C84" s="177" t="s">
        <v>124</v>
      </c>
      <c r="D84" s="140" t="s">
        <v>1378</v>
      </c>
      <c r="E84" s="197">
        <f>INDEX('AEO 7_original'!$C$18:$AJ$85,MATCH('Calculations Etc'!$C84,'AEO 7_original'!$A$18:$A$85,0),MATCH('Calculations Etc'!E$83,'AEO 7_original'!$C$1:$AJ$1,0))*10^9</f>
        <v>205314102000</v>
      </c>
    </row>
    <row r="85" spans="1:5" ht="15.75" customHeight="1" x14ac:dyDescent="0.35">
      <c r="A85" s="154" t="s">
        <v>1610</v>
      </c>
      <c r="B85" s="154" t="s">
        <v>1601</v>
      </c>
      <c r="C85" s="154" t="s">
        <v>1590</v>
      </c>
      <c r="D85" s="140" t="s">
        <v>1382</v>
      </c>
      <c r="E85" s="155">
        <f>SUM(INDEX('AEO 37'!$C$15:$AJ$116,MATCH('Calculations Etc'!$B$85,'AEO 37'!$A$15:$A$116,0),MATCH('Calculations Etc'!E$83,'AEO 37'!$C$1:$AJ$1,0)),INDEX('AEO 37'!$C$15:$AJ$116,MATCH('Calculations Etc'!$C$85,'AEO 37'!$A$15:$A$116,0),MATCH('Calculations Etc'!E$83,'AEO 37'!$C$1:$AJ$1,0)),INDEX('AEO 37'!$C$15:$AJ$116,MATCH('Calculations Etc'!$A$85,'AEO 37'!$A$15:$A$116,0),MATCH('Calculations Etc'!E$83,'AEO 37'!$C$1:$AJ$1,0)))*10^12</f>
        <v>490467000000</v>
      </c>
    </row>
    <row r="86" spans="1:5" ht="15.75" customHeight="1" x14ac:dyDescent="0.35">
      <c r="A86" s="140"/>
      <c r="B86" s="154"/>
      <c r="C86" s="154" t="s">
        <v>1577</v>
      </c>
      <c r="D86" s="140" t="s">
        <v>1649</v>
      </c>
      <c r="E86" s="155">
        <f>INDEX('AEO 37'!$C$15:$AJ$116,MATCH('Calculations Etc'!$C$86,'AEO 37'!$A$15:$A$116,0),MATCH('Calculations Etc'!E$83,'AEO 37'!$C$1:$AJ$1,0))*10^12-E85</f>
        <v>235768536000000</v>
      </c>
    </row>
    <row r="87" spans="1:5" ht="15.75" customHeight="1" x14ac:dyDescent="0.35">
      <c r="A87" s="140"/>
      <c r="B87" s="140"/>
      <c r="C87" s="140"/>
      <c r="D87" s="140" t="s">
        <v>1386</v>
      </c>
      <c r="E87" s="155">
        <f>E85*$B$92</f>
        <v>465943650000</v>
      </c>
    </row>
    <row r="88" spans="1:5" ht="15.75" customHeight="1" x14ac:dyDescent="0.35">
      <c r="A88" s="140"/>
      <c r="B88" s="140"/>
      <c r="C88" s="140"/>
      <c r="D88" s="140" t="s">
        <v>1387</v>
      </c>
      <c r="E88" s="155">
        <f>E86*$B$93</f>
        <v>76624774200000</v>
      </c>
    </row>
    <row r="89" spans="1:5" ht="15.75" customHeight="1" x14ac:dyDescent="0.35">
      <c r="A89" s="140"/>
      <c r="B89" s="140"/>
      <c r="C89" s="140"/>
      <c r="D89" s="156" t="s">
        <v>1388</v>
      </c>
      <c r="E89" s="157">
        <f>E84*(E87/SUM(E87:E88))/E85</f>
        <v>2.5301151985575908E-3</v>
      </c>
    </row>
    <row r="90" spans="1:5" ht="15.75" customHeight="1" x14ac:dyDescent="0.35">
      <c r="A90" s="140"/>
      <c r="B90" s="140"/>
      <c r="C90" s="140"/>
      <c r="D90" s="156" t="s">
        <v>1650</v>
      </c>
      <c r="E90" s="157">
        <f>E84*(E88/SUM(E87:E88))/E86</f>
        <v>8.6556572582233387E-4</v>
      </c>
    </row>
    <row r="91" spans="1:5" ht="15.75" customHeight="1" x14ac:dyDescent="0.35">
      <c r="A91" s="140"/>
      <c r="B91" s="158"/>
      <c r="C91" s="158"/>
      <c r="D91" s="158"/>
      <c r="E91" s="158"/>
    </row>
    <row r="92" spans="1:5" ht="15.75" customHeight="1" x14ac:dyDescent="0.45">
      <c r="A92" s="140" t="s">
        <v>1390</v>
      </c>
      <c r="B92" s="158">
        <v>0.95</v>
      </c>
      <c r="C92" s="158"/>
      <c r="D92" s="159" t="s">
        <v>1651</v>
      </c>
      <c r="E92" s="158"/>
    </row>
    <row r="93" spans="1:5" ht="15.75" customHeight="1" x14ac:dyDescent="0.35">
      <c r="A93" s="140" t="s">
        <v>1392</v>
      </c>
      <c r="B93" s="158">
        <v>0.32500000000000001</v>
      </c>
      <c r="C93" s="158"/>
      <c r="D93" s="158"/>
      <c r="E93" s="158"/>
    </row>
    <row r="94" spans="1:5" ht="15.75" customHeight="1" x14ac:dyDescent="0.35"/>
    <row r="95" spans="1:5" ht="15.75" customHeight="1" x14ac:dyDescent="0.35"/>
    <row r="96" spans="1:5"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hyperlinks>
    <hyperlink ref="D43" r:id="rId1" xr:uid="{00000000-0004-0000-0800-000000000000}"/>
    <hyperlink ref="D44" r:id="rId2" xr:uid="{00000000-0004-0000-0800-000001000000}"/>
  </hyperlinks>
  <pageMargins left="0.7" right="0.7" top="0.75" bottom="0.75" header="0" footer="0"/>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000"/>
  <sheetViews>
    <sheetView workbookViewId="0"/>
  </sheetViews>
  <sheetFormatPr defaultColWidth="12.625" defaultRowHeight="15" customHeight="1" x14ac:dyDescent="0.35"/>
  <cols>
    <col min="1" max="1" width="10.75" customWidth="1"/>
    <col min="2" max="2" width="19.125" customWidth="1"/>
    <col min="3" max="3" width="15.875" customWidth="1"/>
    <col min="4" max="5" width="14.625" customWidth="1"/>
    <col min="6" max="8" width="18" customWidth="1"/>
    <col min="9" max="26" width="7.625" customWidth="1"/>
  </cols>
  <sheetData>
    <row r="1" spans="1:1" ht="14.25" x14ac:dyDescent="0.45">
      <c r="A1" s="3" t="s">
        <v>1219</v>
      </c>
    </row>
    <row r="2" spans="1:1" ht="14.25" x14ac:dyDescent="0.45">
      <c r="A2" s="3" t="s">
        <v>1220</v>
      </c>
    </row>
    <row r="3" spans="1:1" ht="14.25" x14ac:dyDescent="0.45">
      <c r="A3" s="3" t="s">
        <v>1221</v>
      </c>
    </row>
    <row r="4" spans="1:1" ht="14.25" x14ac:dyDescent="0.45">
      <c r="A4" s="3" t="s">
        <v>1222</v>
      </c>
    </row>
    <row r="5" spans="1:1" ht="14.25" x14ac:dyDescent="0.45">
      <c r="A5" s="3" t="s">
        <v>1223</v>
      </c>
    </row>
    <row r="6" spans="1:1" ht="14.25" x14ac:dyDescent="0.45">
      <c r="A6" s="3" t="s">
        <v>1224</v>
      </c>
    </row>
    <row r="7" spans="1:1" ht="14.25" x14ac:dyDescent="0.45">
      <c r="A7" s="3" t="s">
        <v>1225</v>
      </c>
    </row>
    <row r="8" spans="1:1" ht="14.25" x14ac:dyDescent="0.45">
      <c r="A8" s="3" t="s">
        <v>1226</v>
      </c>
    </row>
    <row r="10" spans="1:1" ht="14.25" x14ac:dyDescent="0.45">
      <c r="A10" s="3" t="s">
        <v>1227</v>
      </c>
    </row>
    <row r="11" spans="1:1" ht="14.25" x14ac:dyDescent="0.45">
      <c r="A11" s="3" t="s">
        <v>1228</v>
      </c>
    </row>
    <row r="12" spans="1:1" ht="14.25" x14ac:dyDescent="0.45">
      <c r="A12" s="3" t="s">
        <v>1229</v>
      </c>
    </row>
    <row r="13" spans="1:1" ht="14.25" x14ac:dyDescent="0.45">
      <c r="A13" s="3" t="s">
        <v>1230</v>
      </c>
    </row>
    <row r="14" spans="1:1" ht="14.25" x14ac:dyDescent="0.45">
      <c r="A14" s="3" t="s">
        <v>1231</v>
      </c>
    </row>
    <row r="15" spans="1:1" ht="14.25" x14ac:dyDescent="0.45">
      <c r="A15" s="3" t="s">
        <v>1232</v>
      </c>
    </row>
    <row r="17" spans="1:8" ht="14.25" x14ac:dyDescent="0.45">
      <c r="A17" s="2" t="s">
        <v>1233</v>
      </c>
      <c r="B17" s="112"/>
      <c r="C17" s="112"/>
      <c r="D17" s="112"/>
      <c r="E17" s="112"/>
      <c r="F17" s="112"/>
      <c r="G17" s="112"/>
      <c r="H17" s="112"/>
    </row>
    <row r="18" spans="1:8" ht="14.25" x14ac:dyDescent="0.45">
      <c r="B18" s="122" t="s">
        <v>1234</v>
      </c>
      <c r="C18" s="122" t="s">
        <v>1235</v>
      </c>
      <c r="D18" s="122" t="s">
        <v>1236</v>
      </c>
      <c r="E18" s="122" t="s">
        <v>1237</v>
      </c>
      <c r="F18" s="122" t="s">
        <v>1238</v>
      </c>
      <c r="G18" s="122" t="s">
        <v>1239</v>
      </c>
      <c r="H18" s="122" t="s">
        <v>1240</v>
      </c>
    </row>
    <row r="19" spans="1:8" ht="14.25" x14ac:dyDescent="0.45">
      <c r="A19" s="3" t="s">
        <v>1241</v>
      </c>
      <c r="B19" s="5">
        <v>1</v>
      </c>
      <c r="C19" s="5">
        <v>1</v>
      </c>
      <c r="D19" s="9">
        <v>0.96499999999999997</v>
      </c>
      <c r="E19" s="5">
        <v>1</v>
      </c>
      <c r="F19" s="5">
        <v>1</v>
      </c>
      <c r="G19" s="5">
        <v>1</v>
      </c>
      <c r="H19" s="5">
        <v>1</v>
      </c>
    </row>
    <row r="20" spans="1:8" ht="14.25" x14ac:dyDescent="0.45">
      <c r="A20" s="3" t="s">
        <v>1186</v>
      </c>
      <c r="B20" s="5">
        <v>1</v>
      </c>
      <c r="C20" s="5">
        <v>1</v>
      </c>
      <c r="D20" s="5">
        <v>1</v>
      </c>
      <c r="E20" s="5">
        <v>1</v>
      </c>
      <c r="F20" s="5">
        <v>1</v>
      </c>
      <c r="G20" s="5">
        <v>1</v>
      </c>
      <c r="H20" s="5">
        <v>1</v>
      </c>
    </row>
    <row r="21" spans="1:8" ht="15.75" customHeight="1" x14ac:dyDescent="0.45">
      <c r="A21" s="3" t="s">
        <v>1181</v>
      </c>
      <c r="B21" s="5">
        <v>1</v>
      </c>
      <c r="C21" s="5">
        <v>1</v>
      </c>
      <c r="D21" s="5">
        <v>1</v>
      </c>
      <c r="E21" s="5">
        <v>1</v>
      </c>
      <c r="F21" s="3">
        <v>0</v>
      </c>
      <c r="G21" s="3">
        <v>0</v>
      </c>
      <c r="H21" s="5">
        <v>1</v>
      </c>
    </row>
    <row r="22" spans="1:8" ht="15.75" customHeight="1" x14ac:dyDescent="0.45">
      <c r="A22" s="3" t="s">
        <v>1242</v>
      </c>
      <c r="B22" s="5">
        <v>1</v>
      </c>
      <c r="C22" s="5">
        <v>1</v>
      </c>
      <c r="D22" s="5">
        <v>1</v>
      </c>
      <c r="E22" s="5">
        <v>1</v>
      </c>
      <c r="F22" s="3">
        <v>0</v>
      </c>
      <c r="G22" s="3">
        <v>0</v>
      </c>
      <c r="H22" s="5">
        <v>1</v>
      </c>
    </row>
    <row r="23" spans="1:8" ht="15.75" customHeight="1" x14ac:dyDescent="0.45">
      <c r="A23" s="3" t="s">
        <v>1243</v>
      </c>
      <c r="B23" s="5">
        <v>1</v>
      </c>
      <c r="C23" s="5">
        <v>1</v>
      </c>
      <c r="D23" s="5">
        <v>1</v>
      </c>
      <c r="E23" s="5">
        <v>1</v>
      </c>
      <c r="F23" s="3">
        <v>0</v>
      </c>
      <c r="G23" s="3">
        <v>0</v>
      </c>
      <c r="H23" s="5">
        <v>1</v>
      </c>
    </row>
    <row r="24" spans="1:8" ht="15.75" customHeight="1" x14ac:dyDescent="0.45">
      <c r="A24" s="3" t="s">
        <v>1244</v>
      </c>
      <c r="B24" s="5">
        <v>1</v>
      </c>
      <c r="C24" s="5">
        <v>1</v>
      </c>
      <c r="D24" s="5">
        <v>1</v>
      </c>
      <c r="E24" s="5">
        <v>1</v>
      </c>
      <c r="F24" s="5">
        <v>1</v>
      </c>
      <c r="G24" s="5">
        <v>1</v>
      </c>
      <c r="H24" s="5">
        <v>1</v>
      </c>
    </row>
    <row r="25" spans="1:8" ht="15.75" customHeight="1" x14ac:dyDescent="0.35"/>
    <row r="26" spans="1:8" ht="15.75" customHeight="1" x14ac:dyDescent="0.45">
      <c r="A26" s="2" t="s">
        <v>1245</v>
      </c>
      <c r="B26" s="112"/>
      <c r="C26" s="112"/>
      <c r="D26" s="112"/>
      <c r="E26" s="112"/>
      <c r="F26" s="112"/>
      <c r="G26" s="112"/>
      <c r="H26" s="112"/>
    </row>
    <row r="27" spans="1:8" ht="15.75" customHeight="1" x14ac:dyDescent="0.45">
      <c r="B27" s="122" t="s">
        <v>1234</v>
      </c>
      <c r="C27" s="122" t="s">
        <v>1235</v>
      </c>
      <c r="D27" s="122" t="s">
        <v>1236</v>
      </c>
      <c r="E27" s="122" t="s">
        <v>1237</v>
      </c>
      <c r="F27" s="122" t="s">
        <v>1238</v>
      </c>
      <c r="G27" s="122" t="s">
        <v>1239</v>
      </c>
      <c r="H27" s="122" t="s">
        <v>1240</v>
      </c>
    </row>
    <row r="28" spans="1:8" ht="15.75" customHeight="1" x14ac:dyDescent="0.45">
      <c r="A28" s="3" t="s">
        <v>1241</v>
      </c>
      <c r="B28" s="5">
        <v>1</v>
      </c>
      <c r="C28" s="5">
        <v>1</v>
      </c>
      <c r="D28" s="9">
        <v>0.96030000000000004</v>
      </c>
      <c r="E28" s="5">
        <v>1</v>
      </c>
      <c r="F28" s="5">
        <v>1</v>
      </c>
      <c r="G28" s="5">
        <v>1</v>
      </c>
      <c r="H28" s="5">
        <v>1</v>
      </c>
    </row>
    <row r="29" spans="1:8" ht="15.75" customHeight="1" x14ac:dyDescent="0.45">
      <c r="A29" s="3" t="s">
        <v>1186</v>
      </c>
      <c r="B29" s="5">
        <v>1</v>
      </c>
      <c r="C29" s="5">
        <v>1</v>
      </c>
      <c r="D29" s="5">
        <v>1</v>
      </c>
      <c r="E29" s="5">
        <v>1</v>
      </c>
      <c r="F29" s="5">
        <v>1</v>
      </c>
      <c r="G29" s="5">
        <v>1</v>
      </c>
      <c r="H29" s="5">
        <v>1</v>
      </c>
    </row>
    <row r="30" spans="1:8" ht="15.75" customHeight="1" x14ac:dyDescent="0.45">
      <c r="A30" s="3" t="s">
        <v>1181</v>
      </c>
      <c r="B30" s="5">
        <v>1</v>
      </c>
      <c r="C30" s="5">
        <v>1</v>
      </c>
      <c r="D30" s="5">
        <v>1</v>
      </c>
      <c r="E30" s="5">
        <v>1</v>
      </c>
      <c r="F30" s="3">
        <v>0</v>
      </c>
      <c r="G30" s="3">
        <v>0</v>
      </c>
      <c r="H30" s="5">
        <v>1</v>
      </c>
    </row>
    <row r="31" spans="1:8" ht="15.75" customHeight="1" x14ac:dyDescent="0.45">
      <c r="A31" s="3" t="s">
        <v>1242</v>
      </c>
      <c r="B31" s="5">
        <v>1</v>
      </c>
      <c r="C31" s="5">
        <v>1</v>
      </c>
      <c r="D31" s="5">
        <v>1</v>
      </c>
      <c r="E31" s="5">
        <v>1</v>
      </c>
      <c r="F31" s="3">
        <v>0</v>
      </c>
      <c r="G31" s="3">
        <v>0</v>
      </c>
      <c r="H31" s="5">
        <v>1</v>
      </c>
    </row>
    <row r="32" spans="1:8" ht="15.75" customHeight="1" x14ac:dyDescent="0.45">
      <c r="A32" s="3" t="s">
        <v>1243</v>
      </c>
      <c r="B32" s="5">
        <v>1</v>
      </c>
      <c r="C32" s="5">
        <v>1</v>
      </c>
      <c r="D32" s="5">
        <v>1</v>
      </c>
      <c r="E32" s="5">
        <v>1</v>
      </c>
      <c r="F32" s="3">
        <v>0</v>
      </c>
      <c r="G32" s="3">
        <v>0</v>
      </c>
      <c r="H32" s="5">
        <v>1</v>
      </c>
    </row>
    <row r="33" spans="1:8" ht="15.75" customHeight="1" x14ac:dyDescent="0.45">
      <c r="A33" s="3" t="s">
        <v>1244</v>
      </c>
      <c r="B33" s="5">
        <v>1</v>
      </c>
      <c r="C33" s="5">
        <v>1</v>
      </c>
      <c r="D33" s="5">
        <v>1</v>
      </c>
      <c r="E33" s="5">
        <v>1</v>
      </c>
      <c r="F33" s="5">
        <v>1</v>
      </c>
      <c r="G33" s="5">
        <v>1</v>
      </c>
      <c r="H33" s="5">
        <v>1</v>
      </c>
    </row>
    <row r="34" spans="1:8" ht="15.75" customHeight="1" x14ac:dyDescent="0.35"/>
    <row r="35" spans="1:8" ht="15.75" customHeight="1" x14ac:dyDescent="0.35"/>
    <row r="36" spans="1:8" ht="15.75" customHeight="1" x14ac:dyDescent="0.35"/>
    <row r="37" spans="1:8" ht="15.75" customHeight="1" x14ac:dyDescent="0.35"/>
    <row r="38" spans="1:8" ht="15.75" customHeight="1" x14ac:dyDescent="0.35"/>
    <row r="39" spans="1:8" ht="15.75" customHeight="1" x14ac:dyDescent="0.35"/>
    <row r="40" spans="1:8" ht="15.75" customHeight="1" x14ac:dyDescent="0.35"/>
    <row r="41" spans="1:8" ht="15.75" customHeight="1" x14ac:dyDescent="0.35"/>
    <row r="42" spans="1:8" ht="15.75" customHeight="1" x14ac:dyDescent="0.35"/>
    <row r="43" spans="1:8" ht="15.75" customHeight="1" x14ac:dyDescent="0.35"/>
    <row r="44" spans="1:8" ht="15.75" customHeight="1" x14ac:dyDescent="0.35"/>
    <row r="45" spans="1:8" ht="15.75" customHeight="1" x14ac:dyDescent="0.35"/>
    <row r="46" spans="1:8" ht="15.75" customHeight="1" x14ac:dyDescent="0.35"/>
    <row r="47" spans="1:8" ht="15.75" customHeight="1" x14ac:dyDescent="0.35"/>
    <row r="48" spans="1: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1F497D"/>
  </sheetPr>
  <dimension ref="A1:H1000"/>
  <sheetViews>
    <sheetView workbookViewId="0">
      <selection activeCell="E10" sqref="E10"/>
    </sheetView>
  </sheetViews>
  <sheetFormatPr defaultColWidth="12.625" defaultRowHeight="15" customHeight="1" x14ac:dyDescent="0.35"/>
  <cols>
    <col min="1" max="1" width="19.625" customWidth="1"/>
    <col min="2" max="2" width="19.125" customWidth="1"/>
    <col min="3" max="3" width="15.875" customWidth="1"/>
    <col min="4" max="5" width="14.625" customWidth="1"/>
    <col min="6" max="8" width="18" customWidth="1"/>
    <col min="9" max="26" width="7.625" customWidth="1"/>
  </cols>
  <sheetData>
    <row r="1" spans="1:8" ht="28.5" x14ac:dyDescent="0.45">
      <c r="A1" s="123" t="s">
        <v>1246</v>
      </c>
      <c r="B1" s="122" t="s">
        <v>1234</v>
      </c>
      <c r="C1" s="122" t="s">
        <v>1235</v>
      </c>
      <c r="D1" s="244" t="s">
        <v>1236</v>
      </c>
      <c r="E1" s="244" t="s">
        <v>1237</v>
      </c>
      <c r="F1" s="122" t="s">
        <v>1238</v>
      </c>
      <c r="G1" s="122" t="s">
        <v>1239</v>
      </c>
      <c r="H1" s="122" t="s">
        <v>1240</v>
      </c>
    </row>
    <row r="2" spans="1:8" ht="14.25" x14ac:dyDescent="0.45">
      <c r="A2" s="3" t="s">
        <v>1241</v>
      </c>
      <c r="B2" s="124">
        <f>$D2/(1-'Calculations Etc'!$B$12)*'Calibration Adjustments'!B19</f>
        <v>1.1991546209881791E-3</v>
      </c>
      <c r="C2" s="124">
        <f>$D2*'Calibration Adjustments'!C19</f>
        <v>3.7659401320289928E-4</v>
      </c>
      <c r="D2" s="245">
        <f>'Calculations Etc'!$B$64*'Calculations Etc'!$B$19/'Calculations Etc'!$B$26</f>
        <v>3.7659401320289928E-4</v>
      </c>
      <c r="E2" s="245">
        <f>$D2*'Calibration Adjustments'!E19</f>
        <v>3.7659401320289928E-4</v>
      </c>
      <c r="F2" s="124">
        <f>$D2/(1-'Calculations Etc'!$B$12)*'Calculations Etc'!$B$16+$D2*(1-'Calculations Etc'!$B$16)*'Calibration Adjustments'!F19</f>
        <v>8.2900234748480321E-4</v>
      </c>
      <c r="G2" s="124">
        <f>$D2*'Calculations Etc'!$B$44*'Calibration Adjustments'!G19</f>
        <v>2.9186036023224693E-4</v>
      </c>
      <c r="H2" s="124">
        <f>$D2*'Calculations Etc'!$B$40*'Calibration Adjustments'!H19</f>
        <v>9.4148503300724824E-4</v>
      </c>
    </row>
    <row r="3" spans="1:8" ht="14.25" x14ac:dyDescent="0.45">
      <c r="A3" s="3" t="s">
        <v>1186</v>
      </c>
      <c r="B3" s="124">
        <f>$E3/(1-'Calculations Etc'!$B$13)*'Calibration Adjustments'!B20</f>
        <v>2.9578055636508773E-3</v>
      </c>
      <c r="C3" s="124">
        <f>$E3*'Calibration Adjustments'!C20</f>
        <v>9.2043843335284079E-4</v>
      </c>
      <c r="D3" s="245">
        <f>$E3*'Calibration Adjustments'!D20</f>
        <v>9.2043843335284079E-4</v>
      </c>
      <c r="E3" s="245">
        <f>'Calculations Etc'!E90*'Calculations Etc'!B9</f>
        <v>9.2043843335284079E-4</v>
      </c>
      <c r="F3" s="124">
        <f>$E3/(1-'Calculations Etc'!$B$13)*'Calculations Etc'!$B$16+$E3*(1-'Calculations Etc'!$B$16)*'Calibration Adjustments'!F20</f>
        <v>2.0409903550167611E-3</v>
      </c>
      <c r="G3" s="124">
        <f>$E3*'Calculations Etc'!$B$44*'Calibration Adjustments'!G20</f>
        <v>7.1333978584845164E-4</v>
      </c>
      <c r="H3" s="124">
        <f>$E3*'Calculations Etc'!$B$40*'Calibration Adjustments'!H20</f>
        <v>2.3010960833821019E-3</v>
      </c>
    </row>
    <row r="4" spans="1:8" ht="14.25" x14ac:dyDescent="0.45">
      <c r="A4" s="3" t="s">
        <v>1181</v>
      </c>
      <c r="B4" s="124">
        <f>$E4/(1-'Calculations Etc'!$B$13)*'Calibration Adjustments'!B21</f>
        <v>1.4595733622602177E-3</v>
      </c>
      <c r="C4" s="124">
        <f>$E4*'Calibration Adjustments'!C21</f>
        <v>4.5420410165977564E-4</v>
      </c>
      <c r="D4" s="245">
        <f>$E4*'Calibration Adjustments'!D21</f>
        <v>4.5420410165977564E-4</v>
      </c>
      <c r="E4" s="245">
        <f>SUM(INDEX('AEO 48'!45:45,MATCH('Calculations Etc'!B$2,'AEO 48'!1:1,0)),INDEX('AEO 48'!59:59,MATCH('Calculations Etc'!B$2,'AEO 48'!1:1,0)))/((INDEX('AEO 48'!188:188,MATCH('Calculations Etc'!B$2,'AEO 48'!1:1,0))*'Calculations Etc'!B3*10^3)*'Calibration Adjustments'!E21)</f>
        <v>4.5420410165977564E-4</v>
      </c>
      <c r="F4" s="5">
        <v>0</v>
      </c>
      <c r="G4" s="5">
        <v>0</v>
      </c>
      <c r="H4" s="124">
        <f>$E4*'Calculations Etc'!$B$40*'Calibration Adjustments'!H21</f>
        <v>1.1355102541494391E-3</v>
      </c>
    </row>
    <row r="5" spans="1:8" ht="14.25" x14ac:dyDescent="0.45">
      <c r="A5" s="3" t="s">
        <v>1242</v>
      </c>
      <c r="B5" s="124">
        <f>$E5/(1-'Calculations Etc'!$B$13)*'Calibration Adjustments'!B22</f>
        <v>1.2833161492934043E-3</v>
      </c>
      <c r="C5" s="124">
        <f>$E5*'Calibration Adjustments'!C22</f>
        <v>3.9935468391439038E-4</v>
      </c>
      <c r="D5" s="245">
        <f>$E5*'Calibration Adjustments'!D22</f>
        <v>3.9935468391439038E-4</v>
      </c>
      <c r="E5" s="245">
        <f>'Calculations Etc'!E76</f>
        <v>3.9935468391439038E-4</v>
      </c>
      <c r="F5" s="5">
        <v>0</v>
      </c>
      <c r="G5" s="5">
        <v>0</v>
      </c>
      <c r="H5" s="124">
        <f>$E5*'Calculations Etc'!$B$40*'Calibration Adjustments'!H22</f>
        <v>9.9838670978597607E-4</v>
      </c>
    </row>
    <row r="6" spans="1:8" ht="14.25" x14ac:dyDescent="0.45">
      <c r="A6" s="3" t="s">
        <v>1243</v>
      </c>
      <c r="B6" s="124">
        <f>$E6/(1-'Calculations Etc'!$B$13)*'Calibration Adjustments'!B23</f>
        <v>1.8663119876506407E-5</v>
      </c>
      <c r="C6" s="124">
        <f>$E6*'Calibration Adjustments'!C23</f>
        <v>5.8077694598032896E-6</v>
      </c>
      <c r="D6" s="245">
        <f>$E6*'Calibration Adjustments'!D23</f>
        <v>5.8077694598032896E-6</v>
      </c>
      <c r="E6" s="245">
        <f t="array" ref="E6">SUM('NRBS 40'!D5,'NRBS 40'!D7:D8)/(INDEX('AEO 7'!64:64,MATCH('Calculations Etc'!B$2,'AEO 7'!1:1,0))*10^9)*'Calibration Adjustments'!E23</f>
        <v>5.8077694598032896E-6</v>
      </c>
      <c r="F6" s="5">
        <v>0</v>
      </c>
      <c r="G6" s="5">
        <v>0</v>
      </c>
      <c r="H6" s="124">
        <f>$E6*'Calculations Etc'!$B$40*'Calibration Adjustments'!H23</f>
        <v>1.4519423649508223E-5</v>
      </c>
    </row>
    <row r="7" spans="1:8" ht="14.25" x14ac:dyDescent="0.45">
      <c r="A7" s="3" t="s">
        <v>1244</v>
      </c>
      <c r="B7" s="124">
        <f>$D7/(1-'Calculations Etc'!$B$12)*'Calibration Adjustments'!B24</f>
        <v>3.6681434920396213E-3</v>
      </c>
      <c r="C7" s="124">
        <f>$D7*'Calibration Adjustments'!C24</f>
        <v>1.1519789479132697E-3</v>
      </c>
      <c r="D7" s="245">
        <f t="array" ref="D7">INDEX('NTS 1-40'!8:8,0,MATCH('Calculations Etc'!B$2,'NTS 1-40'!2:2,0))/(INDEX('AEO 36'!20:20,MATCH('Calculations Etc'!B$2,'AEO 36'!1:1,0))*10^6)*'Calibration Adjustments'!D24</f>
        <v>1.1519789479132697E-3</v>
      </c>
      <c r="E7" s="245">
        <f>$D7*'Calibration Adjustments'!E24</f>
        <v>1.1519789479132697E-3</v>
      </c>
      <c r="F7" s="124">
        <f>$D7/(1-'Calculations Etc'!$B$12)*'Calculations Etc'!$B$16+$D7*(1-'Calculations Etc'!$B$16)*'Calibration Adjustments'!F24</f>
        <v>2.5358694471827635E-3</v>
      </c>
      <c r="G7" s="124">
        <f>$D7*'Calculations Etc'!$B$44*'Calibration Adjustments'!G24</f>
        <v>8.9278368463278402E-4</v>
      </c>
      <c r="H7" s="124">
        <f>D7*'Calculations Etc'!$B$40</f>
        <v>2.8799473697831745E-3</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1F497D"/>
  </sheetPr>
  <dimension ref="A1:H1000"/>
  <sheetViews>
    <sheetView workbookViewId="0">
      <selection activeCell="C15" sqref="C15"/>
    </sheetView>
  </sheetViews>
  <sheetFormatPr defaultColWidth="12.625" defaultRowHeight="15" customHeight="1" x14ac:dyDescent="0.35"/>
  <cols>
    <col min="1" max="1" width="18.75" customWidth="1"/>
    <col min="2" max="2" width="19.125" customWidth="1"/>
    <col min="3" max="3" width="15.875" customWidth="1"/>
    <col min="4" max="5" width="14.625" customWidth="1"/>
    <col min="6" max="8" width="18" customWidth="1"/>
    <col min="9" max="26" width="7.625" customWidth="1"/>
  </cols>
  <sheetData>
    <row r="1" spans="1:8" ht="28.5" x14ac:dyDescent="0.45">
      <c r="A1" s="123" t="s">
        <v>1247</v>
      </c>
      <c r="B1" s="122" t="s">
        <v>1234</v>
      </c>
      <c r="C1" s="122" t="s">
        <v>1235</v>
      </c>
      <c r="D1" s="244" t="s">
        <v>1236</v>
      </c>
      <c r="E1" s="244" t="s">
        <v>1237</v>
      </c>
      <c r="F1" s="122" t="s">
        <v>1238</v>
      </c>
      <c r="G1" s="122" t="s">
        <v>1239</v>
      </c>
      <c r="H1" s="122" t="s">
        <v>1240</v>
      </c>
    </row>
    <row r="2" spans="1:8" ht="14.25" x14ac:dyDescent="0.45">
      <c r="A2" s="3" t="s">
        <v>1241</v>
      </c>
      <c r="B2" s="124">
        <f>$D2/(1-'Calculations Etc'!$B$12)*'Calibration Adjustments'!B28</f>
        <v>3.4771924655008804E-4</v>
      </c>
      <c r="C2" s="124">
        <f>$D2*'Calibration Adjustments'!C28</f>
        <v>1.0920108569341611E-4</v>
      </c>
      <c r="D2" s="245">
        <f t="array" ref="D2">INDEX('AEO 7'!$46:$46,MATCH('Calculations Etc'!B$2,'AEO 7'!$1:$1,0))*'Calculations Etc'!$B$20/'Calculations Etc'!$B$26*'Calibration Adjustments'!D28</f>
        <v>1.0920108569341611E-4</v>
      </c>
      <c r="E2" s="245">
        <f>$D2*'Calibration Adjustments'!E28</f>
        <v>1.0920108569341611E-4</v>
      </c>
      <c r="F2" s="124">
        <f>$D2/(1-'Calculations Etc'!$B$12)*'Calculations Etc'!$B$16+$D2*(1-'Calculations Etc'!$B$16)*'Calibration Adjustments'!F28</f>
        <v>2.4038607416458567E-4</v>
      </c>
      <c r="G2" s="124">
        <f>$D2*'Calculations Etc'!$B$44*'Calibration Adjustments'!G28</f>
        <v>8.4630841412397487E-5</v>
      </c>
      <c r="H2" s="124">
        <f>$D2*'Calculations Etc'!$B$40*'Calibration Adjustments'!H28</f>
        <v>2.7300271423354026E-4</v>
      </c>
    </row>
    <row r="3" spans="1:8" ht="14.25" x14ac:dyDescent="0.45">
      <c r="A3" s="3" t="s">
        <v>1186</v>
      </c>
      <c r="B3" s="124">
        <f>$E3/(1-'Calculations Etc'!$B$13)*'Calibration Adjustments'!B29</f>
        <v>2.6681918620856987E-3</v>
      </c>
      <c r="C3" s="124">
        <f>$E3*'Calibration Adjustments'!C29</f>
        <v>8.3031365131100313E-4</v>
      </c>
      <c r="D3" s="245">
        <f>$E3*'Calibration Adjustments'!D29</f>
        <v>8.3031365131100313E-4</v>
      </c>
      <c r="E3" s="245">
        <f t="array" ref="E3">INDEX('AEO 50'!$133:$133,MATCH('Calculations Etc'!B$2,'AEO 50'!$1:$1,0))*'Calculations Etc'!$B$22/'Calculations Etc'!$B$27*'Calibration Adjustments'!E29</f>
        <v>8.3031365131100313E-4</v>
      </c>
      <c r="F3" s="124">
        <f>$E3/(1-'Calculations Etc'!$B$13)*'Calculations Etc'!$B$16+$E3*(1-'Calculations Etc'!$B$16)*'Calibration Adjustments'!F29</f>
        <v>1.8411466672370858E-3</v>
      </c>
      <c r="G3" s="124">
        <f>$E3*'Calculations Etc'!$B$44*'Calibration Adjustments'!G29</f>
        <v>6.4349307976602742E-4</v>
      </c>
      <c r="H3" s="124">
        <f>$E3*'Calculations Etc'!$B$40*'Calibration Adjustments'!H29</f>
        <v>2.0757841282775078E-3</v>
      </c>
    </row>
    <row r="4" spans="1:8" ht="14.25" x14ac:dyDescent="0.45">
      <c r="A4" s="3" t="s">
        <v>1181</v>
      </c>
      <c r="B4" s="124">
        <f>$E4/(1-'Calculations Etc'!$B$13)*'Calibration Adjustments'!B30</f>
        <v>3.2917206919316078E-4</v>
      </c>
      <c r="C4" s="124">
        <f>$E4*'Calibration Adjustments'!C30</f>
        <v>1.0243493601982694E-4</v>
      </c>
      <c r="D4" s="245">
        <f>$E4*'Calibration Adjustments'!D30</f>
        <v>1.0243493601982694E-4</v>
      </c>
      <c r="E4" s="245">
        <f>INDEX('AEO 48_original'!$C$74:$AJ$74,MATCH('Calculations Etc'!$B$2,'AEO 48_original'!$C$1:$AJ$1,0))/(INDEX('AEO 48_original'!$C$188:$AJ$188,MATCH('Calculations Etc'!$B$2,'AEO 48_original'!$C$1:$AJ$1,0))*'Calculations Etc'!$B$4*10^3)*'Calculations Etc'!$B$8</f>
        <v>1.0243493601982694E-4</v>
      </c>
      <c r="F4" s="5">
        <v>0</v>
      </c>
      <c r="G4" s="5">
        <v>0</v>
      </c>
      <c r="H4" s="124">
        <f>$E4*'Calculations Etc'!$B$40*'Calibration Adjustments'!H30</f>
        <v>2.5608734004956734E-4</v>
      </c>
    </row>
    <row r="5" spans="1:8" ht="14.25" x14ac:dyDescent="0.45">
      <c r="A5" s="3" t="s">
        <v>1242</v>
      </c>
      <c r="B5" s="124">
        <f>$E5/(1-'Calculations Etc'!$B$13)*'Calibration Adjustments'!B31</f>
        <v>1.2833161492934043E-3</v>
      </c>
      <c r="C5" s="124">
        <f>$E5*'Calibration Adjustments'!C31</f>
        <v>3.9935468391439038E-4</v>
      </c>
      <c r="D5" s="245">
        <f>$E5*'Calibration Adjustments'!D31</f>
        <v>3.9935468391439038E-4</v>
      </c>
      <c r="E5" s="245">
        <f>'Calculations Etc'!E76</f>
        <v>3.9935468391439038E-4</v>
      </c>
      <c r="F5" s="5">
        <v>0</v>
      </c>
      <c r="G5" s="5">
        <v>0</v>
      </c>
      <c r="H5" s="124">
        <f>$E5*'Calculations Etc'!$B$40*'Calibration Adjustments'!H31</f>
        <v>9.9838670978597607E-4</v>
      </c>
    </row>
    <row r="6" spans="1:8" ht="14.25" x14ac:dyDescent="0.45">
      <c r="A6" s="3" t="s">
        <v>1243</v>
      </c>
      <c r="B6" s="124">
        <f>$E6/(1-'Calculations Etc'!$B$13)*'Calibration Adjustments'!B32</f>
        <v>1.542467827403482E-2</v>
      </c>
      <c r="C6" s="124">
        <f>$E6*'Calibration Adjustments'!C32</f>
        <v>4.7999999999999996E-3</v>
      </c>
      <c r="D6" s="245">
        <f>$E6*'Calibration Adjustments'!D32</f>
        <v>4.7999999999999996E-3</v>
      </c>
      <c r="E6" s="245">
        <f t="array" ref="E6">INDEX('AEO 7'!$52:$52,MATCH('Calculations Etc'!B$2,'AEO 7'!$1:$1,0))/10^3*'Calibration Adjustments'!E32</f>
        <v>4.7999999999999996E-3</v>
      </c>
      <c r="F6" s="5">
        <v>0</v>
      </c>
      <c r="G6" s="5">
        <v>0</v>
      </c>
      <c r="H6" s="124">
        <f>$E6*'Calculations Etc'!$B$40*'Calibration Adjustments'!H32</f>
        <v>1.1999999999999999E-2</v>
      </c>
    </row>
    <row r="7" spans="1:8" ht="14.25" x14ac:dyDescent="0.45">
      <c r="A7" s="3" t="s">
        <v>1244</v>
      </c>
      <c r="B7" s="3">
        <v>0</v>
      </c>
      <c r="C7" s="3">
        <v>0</v>
      </c>
      <c r="D7" s="246">
        <v>0</v>
      </c>
      <c r="E7" s="246">
        <v>0</v>
      </c>
      <c r="F7" s="5">
        <v>0</v>
      </c>
      <c r="G7" s="5">
        <v>0</v>
      </c>
      <c r="H7" s="5">
        <v>0</v>
      </c>
    </row>
    <row r="8" spans="1:8" ht="14.25" x14ac:dyDescent="0.45">
      <c r="D8" s="5"/>
      <c r="E8" s="5"/>
      <c r="F8" s="5"/>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About</vt:lpstr>
      <vt:lpstr>AEO 7</vt:lpstr>
      <vt:lpstr>AEO 7_original</vt:lpstr>
      <vt:lpstr>AEO 39</vt:lpstr>
      <vt:lpstr>AEO 48</vt:lpstr>
      <vt:lpstr>AEO 41</vt:lpstr>
      <vt:lpstr>AEO 49</vt:lpstr>
      <vt:lpstr>AEO 36</vt:lpstr>
      <vt:lpstr>AEO 37</vt:lpstr>
      <vt:lpstr>AEO 48_original</vt:lpstr>
      <vt:lpstr>AEO 50</vt:lpstr>
      <vt:lpstr>NTS 1-40</vt:lpstr>
      <vt:lpstr>NRBS 40</vt:lpstr>
      <vt:lpstr>Calculations Etc</vt:lpstr>
      <vt:lpstr>Calibration Adjustments</vt:lpstr>
      <vt:lpstr>SYFAFE-psgr</vt:lpstr>
      <vt:lpstr>SYFAFE-frgt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2017-06-26T22:04:22Z</dcterms:created>
  <dcterms:modified xsi:type="dcterms:W3CDTF">2020-07-24T21:18:20Z</dcterms:modified>
</cp:coreProperties>
</file>