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mahajan\Documents\eps-texas\"/>
    </mc:Choice>
  </mc:AlternateContent>
  <xr:revisionPtr revIDLastSave="0" documentId="13_ncr:1_{7461C3F7-A153-484D-9F59-7CD578DFB9F6}"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<sst xmlns="http://schemas.openxmlformats.org/spreadsheetml/2006/main" count="12970" uniqueCount="3384">
  <si>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</si>
  <si>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</si>
  <si>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</si>
  <si>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</si>
  <si>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</si>
  <si>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</si>
  <si>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</si>
  <si>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</si>
  <si>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</si>
  <si>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</si>
  <si>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</si>
  <si>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</si>
  <si>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</si>
  <si>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</si>
  <si>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</si>
  <si>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</si>
  <si>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</si>
  <si>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</si>
  <si>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</si>
  <si>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</si>
  <si>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</si>
  <si>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</si>
  <si>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</si>
  <si>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</si>
  <si>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</si>
  <si>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</si>
  <si>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</si>
  <si>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</si>
  <si>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</si>
  <si>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</si>
  <si>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</si>
  <si>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</si>
  <si>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</si>
  <si>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</si>
  <si>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</si>
  <si>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</si>
  <si>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</si>
  <si>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</si>
  <si>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</si>
  <si>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</si>
  <si>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</si>
  <si>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</si>
  <si>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</si>
  <si>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</si>
  <si>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</si>
  <si>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</si>
  <si>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</si>
  <si>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</si>
  <si>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</si>
  <si>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</si>
  <si>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</si>
  <si>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</si>
  <si>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</si>
  <si>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</si>
  <si>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</si>
  <si>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</si>
  <si>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</si>
  <si>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</si>
  <si>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</si>
  <si>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</si>
  <si>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</si>
  <si>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</si>
  <si>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</si>
  <si>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</si>
  <si>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</si>
  <si>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</si>
  <si>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</si>
  <si>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</si>
  <si>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</si>
  <si>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</si>
  <si>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</si>
  <si>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</si>
  <si>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</si>
  <si>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</si>
  <si>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</si>
  <si>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</si>
  <si>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</si>
  <si>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</si>
  <si>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</si>
  <si>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</si>
  <si>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</si>
  <si>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</si>
  <si>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</si>
  <si>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</si>
  <si>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</si>
  <si>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</si>
  <si>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</si>
  <si>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</si>
  <si>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</si>
  <si>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</si>
  <si>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</si>
  <si>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</si>
  <si>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</si>
  <si>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</si>
  <si>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</si>
  <si>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</si>
  <si>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</si>
  <si>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</si>
  <si>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</si>
  <si>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</si>
  <si>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</si>
  <si>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</si>
  <si>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</si>
  <si>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</si>
  <si>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</si>
  <si>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</si>
  <si>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</si>
  <si>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</si>
  <si>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</si>
  <si>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</si>
  <si>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</si>
  <si>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</si>
  <si>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</si>
  <si>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</si>
  <si>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</si>
  <si>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</si>
  <si>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</si>
  <si>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</si>
  <si>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</si>
  <si>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</si>
  <si>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</si>
  <si>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</si>
  <si>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</si>
  <si>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</si>
  <si>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</si>
  <si>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</si>
  <si>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</si>
  <si>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</si>
  <si>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</si>
  <si>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</si>
  <si>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</si>
  <si>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</si>
  <si>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</si>
  <si>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</si>
  <si>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</si>
  <si>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</si>
  <si>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</si>
  <si>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</si>
  <si>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</si>
  <si>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</si>
  <si>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</si>
  <si>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</si>
  <si>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</si>
  <si>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</si>
  <si>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</si>
  <si>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</si>
  <si>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</si>
  <si>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</si>
  <si>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</si>
  <si>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</si>
  <si>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</si>
  <si>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</si>
  <si>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</si>
  <si>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</si>
  <si>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</si>
  <si>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</si>
  <si>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</si>
  <si>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</si>
  <si>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</si>
  <si>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</si>
  <si>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</si>
  <si>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</si>
  <si>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</si>
  <si>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</si>
  <si>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</si>
  <si>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</si>
  <si>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</si>
  <si>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</si>
  <si>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</si>
  <si>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</si>
  <si>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</si>
  <si>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</si>
  <si>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</si>
  <si>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</si>
  <si>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</si>
  <si>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</si>
  <si>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</si>
  <si>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</si>
  <si>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</si>
  <si>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</si>
  <si>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</si>
  <si>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</si>
  <si>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</si>
  <si>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</si>
  <si>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</si>
  <si>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</si>
  <si>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</si>
  <si>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</si>
  <si>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</si>
  <si>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</si>
  <si>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</si>
  <si>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</si>
  <si>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</si>
  <si>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</si>
  <si>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</si>
  <si>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</si>
  <si>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</si>
  <si>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</si>
  <si>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</si>
  <si>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</si>
  <si>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</si>
  <si>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</si>
  <si>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</si>
  <si>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</si>
  <si>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</si>
  <si>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</si>
  <si>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</si>
  <si>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</si>
  <si>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</si>
  <si>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</si>
  <si>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</si>
  <si>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</si>
  <si>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</si>
  <si>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</si>
  <si>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</si>
  <si>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</si>
  <si>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</si>
  <si>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</si>
  <si>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</si>
  <si>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</si>
  <si>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</si>
  <si>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</si>
  <si>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</si>
  <si>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</si>
  <si>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</si>
  <si>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</si>
  <si>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</si>
  <si>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</si>
  <si>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</si>
  <si>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</si>
  <si>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</si>
  <si>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</si>
  <si>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</si>
  <si>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</si>
  <si>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</si>
  <si>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</si>
  <si>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</si>
  <si>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</si>
  <si>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</si>
  <si>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</si>
  <si>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</si>
  <si>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</si>
  <si>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</si>
  <si>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</si>
  <si>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</si>
  <si>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</si>
  <si>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</si>
  <si>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</si>
  <si>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</si>
  <si>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</si>
  <si>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</si>
  <si>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</si>
  <si>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</si>
  <si>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</si>
  <si>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</si>
  <si>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</si>
  <si>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</si>
  <si>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</si>
  <si>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</si>
  <si>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</si>
  <si>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</si>
  <si>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</si>
  <si>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</si>
  <si>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</si>
  <si>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</si>
  <si>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</si>
  <si>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</si>
  <si>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</si>
  <si>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</si>
  <si>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</si>
  <si>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</si>
  <si>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</si>
  <si>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</si>
  <si>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</si>
  <si>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</si>
  <si>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</si>
  <si>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</si>
  <si>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</si>
  <si>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</si>
  <si>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</si>
  <si>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</si>
  <si>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</si>
  <si>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</si>
  <si>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</si>
  <si>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</si>
  <si>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</si>
  <si>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</si>
  <si>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</si>
  <si>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</si>
  <si>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</si>
  <si>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</si>
  <si>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</si>
  <si>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</si>
  <si>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</si>
  <si>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</si>
  <si>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</si>
  <si>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</si>
  <si>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</si>
  <si>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</si>
  <si>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</si>
  <si>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</si>
  <si>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</si>
  <si>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</si>
  <si>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</si>
  <si>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</si>
  <si>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</si>
  <si>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</si>
  <si>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</si>
  <si>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</si>
  <si>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</si>
  <si>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</si>
  <si>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</si>
  <si>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</si>
  <si>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</si>
  <si>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</si>
  <si>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</si>
  <si>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</si>
  <si>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</si>
  <si>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</si>
  <si>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</si>
  <si>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</si>
  <si>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</si>
  <si>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</si>
  <si>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</si>
  <si>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</si>
  <si>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</si>
  <si>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</si>
  <si>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</si>
  <si>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</si>
  <si>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</si>
  <si>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</si>
  <si>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</si>
  <si>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</si>
  <si>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</si>
  <si>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</si>
  <si>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</si>
  <si>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</si>
  <si>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</si>
  <si>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</si>
  <si>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</si>
  <si>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</si>
  <si>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</si>
  <si>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</si>
  <si>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</si>
  <si>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</si>
  <si>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</si>
  <si>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</si>
  <si>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</si>
  <si>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</si>
  <si>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</si>
  <si>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</si>
  <si>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</si>
  <si>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</si>
  <si>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</si>
  <si>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</si>
  <si>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</si>
  <si>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</si>
  <si>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</si>
  <si>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</si>
  <si>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</si>
  <si>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</si>
  <si>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</si>
  <si>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</si>
  <si>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</si>
  <si>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</si>
  <si>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</si>
  <si>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</si>
  <si>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</si>
  <si>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</si>
  <si>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</si>
  <si>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</si>
  <si>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</si>
  <si>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</si>
  <si>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</si>
  <si>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</si>
  <si>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</si>
  <si>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</si>
  <si>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</si>
  <si>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</si>
  <si>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</si>
  <si>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</si>
  <si>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</si>
  <si>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</si>
  <si>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</si>
  <si>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</si>
  <si>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</si>
  <si>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</si>
  <si>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</si>
  <si>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</si>
  <si>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</si>
  <si>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</si>
  <si>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</si>
  <si>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</si>
  <si>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</si>
  <si>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</si>
  <si>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</si>
  <si>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</si>
  <si>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</si>
  <si>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</si>
  <si>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</si>
  <si>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</si>
  <si>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</si>
  <si>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</si>
  <si>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</si>
  <si>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</si>
  <si>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</si>
  <si>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</si>
  <si>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</si>
  <si>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</si>
  <si>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</si>
  <si>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</si>
  <si>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</si>
  <si>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</si>
  <si>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</si>
  <si>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</si>
  <si>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</si>
  <si>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</si>
  <si>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</si>
  <si>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</si>
  <si>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</si>
  <si>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</si>
  <si>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</si>
  <si>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</si>
  <si>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</si>
  <si>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</si>
  <si>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</si>
  <si>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</si>
  <si>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</si>
  <si>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</si>
  <si>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</si>
  <si>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</si>
  <si>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</si>
  <si>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</si>
  <si>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</si>
  <si>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</si>
  <si>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</si>
  <si>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</si>
  <si>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</si>
  <si>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</si>
  <si>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</si>
  <si>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</si>
  <si>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</si>
  <si>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</si>
  <si>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</si>
  <si>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</si>
  <si>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</si>
  <si>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</si>
  <si>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</si>
  <si>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</si>
  <si>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</si>
  <si>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</si>
  <si>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</si>
  <si>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</si>
  <si>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</si>
  <si>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</si>
  <si>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</si>
  <si>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</si>
  <si>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</si>
  <si>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</si>
  <si>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</si>
  <si>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</si>
  <si>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</si>
  <si>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</si>
  <si>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</si>
  <si>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</si>
  <si>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</si>
  <si>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</si>
  <si>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</si>
  <si>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</si>
  <si>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</si>
  <si>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</si>
  <si>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</si>
  <si>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</si>
  <si>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</si>
  <si>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</si>
  <si>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</si>
  <si>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</si>
  <si>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</si>
  <si>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</si>
  <si>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</si>
  <si>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</si>
  <si>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</si>
  <si>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</si>
  <si>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</si>
  <si>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</si>
  <si>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</si>
  <si>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</si>
  <si>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</si>
  <si>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</si>
  <si>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</si>
  <si>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</si>
  <si>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</si>
  <si>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</si>
  <si>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</si>
  <si>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</si>
  <si>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</si>
  <si>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</si>
  <si>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</si>
  <si>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</si>
  <si>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</si>
  <si>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</si>
  <si>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</si>
  <si>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</si>
  <si>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</si>
  <si>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</si>
  <si>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</si>
  <si>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</si>
  <si>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</si>
  <si>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</si>
  <si>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</si>
  <si>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</si>
  <si>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</si>
  <si>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</si>
  <si>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</si>
  <si>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</si>
  <si>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</si>
  <si>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</si>
  <si>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</si>
  <si>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</si>
  <si>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</si>
  <si>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</si>
  <si>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</si>
  <si>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</si>
  <si>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</si>
  <si>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</si>
  <si>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</si>
  <si>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</si>
  <si>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</si>
  <si>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</si>
  <si>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</si>
  <si>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</si>
  <si>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</si>
  <si>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</si>
  <si>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</si>
  <si>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</si>
  <si>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</si>
  <si>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</si>
  <si>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</si>
  <si>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</si>
  <si>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</si>
  <si>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</si>
  <si>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</si>
  <si>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</si>
  <si>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</si>
  <si>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</si>
  <si>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</si>
  <si>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</si>
  <si>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</si>
  <si>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</si>
  <si>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</si>
  <si>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</si>
  <si>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</si>
  <si>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</si>
  <si>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</si>
  <si>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</si>
  <si>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</si>
  <si>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</si>
  <si>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</si>
  <si>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</si>
  <si>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</si>
  <si>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</si>
  <si>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</si>
  <si>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</si>
  <si>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</si>
  <si>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</si>
  <si>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</si>
  <si>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</si>
  <si>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</si>
  <si>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</si>
  <si>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</si>
  <si>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</si>
  <si>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</si>
  <si>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</si>
  <si>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</si>
  <si>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</si>
  <si>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</si>
  <si>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</si>
  <si>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</si>
  <si>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</si>
  <si>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</si>
  <si>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</si>
  <si>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</si>
  <si>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</si>
  <si>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</si>
  <si>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</si>
  <si>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</si>
  <si>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</si>
  <si>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</si>
  <si>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</si>
  <si>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</si>
  <si>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</si>
  <si>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</si>
  <si>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</si>
  <si>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</si>
  <si>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</si>
  <si>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</si>
  <si>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</si>
  <si>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</si>
  <si>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</si>
  <si>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</si>
  <si>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</si>
  <si>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</si>
  <si>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</si>
  <si>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</si>
  <si>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</si>
  <si>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</si>
  <si>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</si>
  <si>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</si>
  <si>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</si>
  <si>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</si>
  <si>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</si>
  <si>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</si>
  <si>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</si>
  <si>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</si>
  <si>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</si>
  <si>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</si>
  <si>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</si>
  <si>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</si>
  <si>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</si>
  <si>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</si>
  <si>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</si>
  <si>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</si>
  <si>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</si>
  <si>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</si>
  <si>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</si>
  <si>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</si>
  <si>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</si>
  <si>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</si>
  <si>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</si>
  <si>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</si>
  <si>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</si>
  <si>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</si>
  <si>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</si>
  <si>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</si>
  <si>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</si>
  <si>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</si>
  <si>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</si>
  <si>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</si>
  <si>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</si>
  <si>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</si>
  <si>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</si>
  <si>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</si>
  <si>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</si>
  <si>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</si>
  <si>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</si>
  <si>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</si>
  <si>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</si>
  <si>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</si>
  <si>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</si>
  <si>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</si>
  <si>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</si>
  <si>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</si>
  <si>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</si>
  <si>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</si>
  <si>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</si>
  <si>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</si>
  <si>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</si>
  <si>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</si>
  <si>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</si>
  <si>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</si>
  <si>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</si>
  <si>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</si>
  <si>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</si>
  <si>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</si>
  <si>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</si>
  <si>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</si>
  <si>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</si>
  <si>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</si>
  <si>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</si>
  <si>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</si>
  <si>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</si>
  <si>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</si>
  <si>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</si>
  <si>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</si>
  <si>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</si>
  <si>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</si>
  <si>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</si>
  <si>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</si>
  <si>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</si>
  <si>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</si>
  <si>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</si>
  <si>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</si>
  <si>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</si>
  <si>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</si>
  <si>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</si>
  <si>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</si>
  <si>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</si>
  <si>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</si>
  <si>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</si>
  <si>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</si>
  <si>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</si>
  <si>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</si>
  <si>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</si>
  <si>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</si>
  <si>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</si>
  <si>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</si>
  <si>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</si>
  <si>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</si>
  <si>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</si>
  <si>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</si>
  <si>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</si>
  <si>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</si>
  <si>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</si>
  <si>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</si>
  <si>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</si>
  <si>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</si>
  <si>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</si>
  <si>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</si>
  <si>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</si>
  <si>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</si>
  <si>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</si>
  <si>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</si>
  <si>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</si>
  <si>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</si>
  <si>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</si>
  <si>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</si>
  <si>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</si>
  <si>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</si>
  <si>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</si>
  <si>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</si>
  <si>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</si>
  <si>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</si>
  <si>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</si>
  <si>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</si>
  <si>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</si>
  <si>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</si>
  <si>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</si>
  <si>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</si>
  <si>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</si>
  <si>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</si>
  <si>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</si>
  <si>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</si>
  <si>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</si>
  <si>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</si>
  <si>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</si>
  <si>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</si>
  <si>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</si>
  <si>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</si>
  <si>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</si>
  <si>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</si>
  <si>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</si>
  <si>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</si>
  <si>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</si>
  <si>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</si>
  <si>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</si>
  <si>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</si>
  <si>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</si>
  <si>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</si>
  <si>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</si>
  <si>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</si>
  <si>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</si>
  <si>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</si>
  <si>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</si>
  <si>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</si>
  <si>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</si>
  <si>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</si>
  <si>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</si>
  <si>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</si>
  <si>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</si>
  <si>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</si>
  <si>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</si>
  <si>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</si>
  <si>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</si>
  <si>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</si>
  <si>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</si>
  <si>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</si>
  <si>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</si>
  <si>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</si>
  <si>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</si>
  <si>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</si>
  <si>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</si>
  <si>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</si>
  <si>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</si>
  <si>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</si>
  <si>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</si>
  <si>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</si>
  <si>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</si>
  <si>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</si>
  <si>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</si>
  <si>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</si>
  <si>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</si>
  <si>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</si>
  <si>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</si>
  <si>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</si>
  <si>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</si>
  <si>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</si>
  <si>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</si>
  <si>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</si>
  <si>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</si>
  <si>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</si>
  <si>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</si>
  <si>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</si>
  <si>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</si>
  <si>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</si>
  <si>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</si>
  <si>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</si>
  <si>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</si>
  <si>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</si>
  <si>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</si>
  <si>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</si>
  <si>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</si>
  <si>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</si>
  <si>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</si>
  <si>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</si>
  <si>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</si>
  <si>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</si>
  <si>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</si>
  <si>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</si>
  <si>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</si>
  <si>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</si>
  <si>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</si>
  <si>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</si>
  <si>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</si>
  <si>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</si>
  <si>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</si>
  <si>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</si>
  <si>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</si>
  <si>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</si>
  <si>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</si>
  <si>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</si>
  <si>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</si>
  <si>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</si>
  <si>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</si>
  <si>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</si>
  <si>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</si>
  <si>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</si>
  <si>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</si>
  <si>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</si>
  <si>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</si>
  <si>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</si>
  <si>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</si>
  <si>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</si>
  <si>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</si>
  <si>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</si>
  <si>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</si>
  <si>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</si>
  <si>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</si>
  <si>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</si>
  <si>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</si>
  <si>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</si>
  <si>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</si>
  <si>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</si>
  <si>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</si>
  <si>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</si>
  <si>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</si>
  <si>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</si>
  <si>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</si>
  <si>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</si>
  <si>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</si>
  <si>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</si>
  <si>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</si>
  <si>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</si>
  <si>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</si>
  <si>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</si>
  <si>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</si>
  <si>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</si>
  <si>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</si>
  <si>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</si>
  <si>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</si>
  <si>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</si>
  <si>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</si>
  <si>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</si>
  <si>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</si>
  <si>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</si>
  <si>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</si>
  <si>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</si>
  <si>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</si>
  <si>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</si>
  <si>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</si>
  <si>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</si>
  <si>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</si>
  <si>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</si>
  <si>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</si>
  <si>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</si>
  <si>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</si>
  <si>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</si>
  <si>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</si>
  <si>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</si>
  <si>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</si>
  <si>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</si>
  <si>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</si>
  <si>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</si>
  <si>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</si>
  <si>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</si>
  <si>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</si>
  <si>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</si>
  <si>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</si>
  <si>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</si>
  <si>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</si>
  <si>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</si>
  <si>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</si>
  <si>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</si>
  <si>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</si>
  <si>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</si>
  <si>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</si>
  <si>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</si>
  <si>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</si>
  <si>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</si>
  <si>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</si>
  <si>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</si>
  <si>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</si>
  <si>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</si>
  <si>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</si>
  <si>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</si>
  <si>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</si>
  <si>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</si>
  <si>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</si>
  <si>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</si>
  <si>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</si>
  <si>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</si>
  <si>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</si>
  <si>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</si>
  <si>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</si>
  <si>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</si>
  <si>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</si>
  <si>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</si>
  <si>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</si>
  <si>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</si>
  <si>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</si>
  <si>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</si>
  <si>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</si>
  <si>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</si>
  <si>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</si>
  <si>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</si>
  <si>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</si>
  <si>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</si>
  <si>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</si>
  <si>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</si>
  <si>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</si>
  <si>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</si>
  <si>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</si>
  <si>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</si>
  <si>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</si>
  <si>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</si>
  <si>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</si>
  <si>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</si>
  <si>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</si>
  <si>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</si>
  <si>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</si>
  <si>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</si>
  <si>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</si>
  <si>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</si>
  <si>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</si>
  <si>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</si>
  <si>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</si>
  <si>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</si>
  <si>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</si>
  <si>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</si>
  <si>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</si>
  <si>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</si>
  <si>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</si>
  <si>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</si>
  <si>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</si>
  <si>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</si>
  <si>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</si>
  <si>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</si>
  <si>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</si>
  <si>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</si>
  <si>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</si>
  <si>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</si>
  <si>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</si>
  <si>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</si>
  <si>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</si>
  <si>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</si>
  <si>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</si>
  <si>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</si>
  <si>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</si>
  <si>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</si>
  <si>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</si>
  <si>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</si>
  <si>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</si>
  <si>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</si>
  <si>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</si>
  <si>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</si>
  <si>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</si>
  <si>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</si>
  <si>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</si>
  <si>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</si>
  <si>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</si>
  <si>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</si>
  <si>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</si>
  <si>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</si>
  <si>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</si>
  <si>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</si>
  <si>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</si>
  <si>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</si>
  <si>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</si>
  <si>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</si>
  <si>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</si>
  <si>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</si>
  <si>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</si>
  <si>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</si>
  <si>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</si>
  <si>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</si>
  <si>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</si>
  <si>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</si>
  <si>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</si>
  <si>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</si>
  <si>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</si>
  <si>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</si>
  <si>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</si>
  <si>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</si>
  <si>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</si>
  <si>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</si>
  <si>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</si>
  <si>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</si>
  <si>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</si>
  <si>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</si>
  <si>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</si>
  <si>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</si>
  <si>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</si>
  <si>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</si>
  <si>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</si>
  <si>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</si>
  <si>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</si>
  <si>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</si>
  <si>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</si>
  <si>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</si>
  <si>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</si>
  <si>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</si>
  <si>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</si>
  <si>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</si>
  <si>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</si>
  <si>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</si>
  <si>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</si>
  <si>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</si>
  <si>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</si>
  <si>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</si>
  <si>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</si>
  <si>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</si>
  <si>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</si>
  <si>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</si>
  <si>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</si>
  <si>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</si>
  <si>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</si>
  <si>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</si>
  <si>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</si>
  <si>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</si>
  <si>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</si>
  <si>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</si>
  <si>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</si>
  <si>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</si>
  <si>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</si>
  <si>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</si>
  <si>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</si>
  <si>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</si>
  <si>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</si>
  <si>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</si>
  <si>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</si>
  <si>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</si>
  <si>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</si>
  <si>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</si>
  <si>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</si>
  <si>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</si>
  <si>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</si>
  <si>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</si>
  <si>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</si>
  <si>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</si>
  <si>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</si>
  <si>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</si>
  <si>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</si>
  <si>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</si>
  <si>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</si>
  <si>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</si>
  <si>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</si>
  <si>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</si>
  <si>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</si>
  <si>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</si>
  <si>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</si>
  <si>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</si>
  <si>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</si>
  <si>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</si>
  <si>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</si>
  <si>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</si>
  <si>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</si>
  <si>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</si>
  <si>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</si>
  <si>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</si>
  <si>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</si>
  <si>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</si>
  <si>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</si>
  <si>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</si>
  <si>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</si>
  <si>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</si>
  <si>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</si>
  <si>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</si>
  <si>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</si>
  <si>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</si>
  <si>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</si>
  <si>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</si>
  <si>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</si>
  <si>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</si>
  <si>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</si>
  <si>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</si>
  <si>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</si>
  <si>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</si>
  <si>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</si>
  <si>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</si>
  <si>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</si>
  <si>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</si>
  <si>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</si>
  <si>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</si>
  <si>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</si>
  <si>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</si>
  <si>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</si>
  <si>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</si>
  <si>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</si>
  <si>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</si>
  <si>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</si>
  <si>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</si>
  <si>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</si>
  <si>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</si>
  <si>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</si>
  <si>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</si>
  <si>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</si>
  <si>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</si>
  <si>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</si>
  <si>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</si>
  <si>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</si>
  <si>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</si>
  <si>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</si>
  <si>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</si>
  <si>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</si>
  <si>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</si>
  <si>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</si>
  <si>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</si>
  <si>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</si>
  <si>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</si>
  <si>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</si>
  <si>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</si>
  <si>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</si>
  <si>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</si>
  <si>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</si>
  <si>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</si>
  <si>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</si>
  <si>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</si>
  <si>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</si>
  <si>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</si>
  <si>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</si>
  <si>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</si>
  <si>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</si>
  <si>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</si>
  <si>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</si>
  <si>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</si>
  <si>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</si>
  <si>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</si>
  <si>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</si>
  <si>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</si>
  <si>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</si>
  <si>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</si>
  <si>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</si>
  <si>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</si>
  <si>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</si>
  <si>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</si>
  <si>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</si>
  <si>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</si>
  <si>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</si>
  <si>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</si>
  <si>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</si>
  <si>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</si>
  <si>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</si>
  <si>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</si>
  <si>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</si>
  <si>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</si>
  <si>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</si>
  <si>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</si>
  <si>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</si>
  <si>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</si>
  <si>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</si>
  <si>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</si>
  <si>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</si>
  <si>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</si>
  <si>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</si>
  <si>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</si>
  <si>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</si>
  <si>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</si>
  <si>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</si>
  <si>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</si>
  <si>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</si>
  <si>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</si>
  <si>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</si>
  <si>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</si>
  <si>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</si>
  <si>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</si>
  <si>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</si>
  <si>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</si>
  <si>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</si>
  <si>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</si>
  <si>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</si>
  <si>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</si>
  <si>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</si>
  <si>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</si>
  <si>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</si>
  <si>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</si>
  <si>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</si>
  <si>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</si>
  <si>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</si>
  <si>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</si>
  <si>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</si>
  <si>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</si>
  <si>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</si>
  <si>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</si>
  <si>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</si>
  <si>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</si>
  <si>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</si>
  <si>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</si>
  <si>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</si>
  <si>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</si>
  <si>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</si>
  <si>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</si>
  <si>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</si>
  <si>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</si>
  <si>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</si>
  <si>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</si>
  <si>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</si>
  <si>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</si>
  <si>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</si>
  <si>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</si>
  <si>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</si>
  <si>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</si>
  <si>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</si>
  <si>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</si>
  <si>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</si>
  <si>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</si>
  <si>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</si>
  <si>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</si>
  <si>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</si>
  <si>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</si>
  <si>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</si>
  <si>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</si>
  <si>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</si>
  <si>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</si>
  <si>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</si>
  <si>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</si>
  <si>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</si>
  <si>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</si>
  <si>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</si>
  <si>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</si>
  <si>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</si>
  <si>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</si>
  <si>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</si>
  <si>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</si>
  <si>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</si>
  <si>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</si>
  <si>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</si>
  <si>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</si>
  <si>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</si>
  <si>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</si>
  <si>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</si>
  <si>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</si>
  <si>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</si>
  <si>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</si>
  <si>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</si>
  <si>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</si>
  <si>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</si>
  <si>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</si>
  <si>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</si>
  <si>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</si>
  <si>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</si>
  <si>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</si>
  <si>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</si>
  <si>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</si>
  <si>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</si>
  <si>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</si>
  <si>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</si>
  <si>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</si>
  <si>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</si>
  <si>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</si>
  <si>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</si>
  <si>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</si>
  <si>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</si>
  <si>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</si>
  <si>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</si>
  <si>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</si>
  <si>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</si>
  <si>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</si>
  <si>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</si>
  <si>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</si>
  <si>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</si>
  <si>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</si>
  <si>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</si>
  <si>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</si>
  <si>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</si>
  <si>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</si>
  <si>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</si>
  <si>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</si>
  <si>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</si>
  <si>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</si>
  <si>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</si>
  <si>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</si>
  <si>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</si>
  <si>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</si>
  <si>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</si>
  <si>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</si>
  <si>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</si>
  <si>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</si>
  <si>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</si>
  <si>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</si>
  <si>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</si>
  <si>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</si>
  <si>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</si>
  <si>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</si>
  <si>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</si>
  <si>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</si>
  <si>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</si>
  <si>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</si>
  <si>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</si>
  <si>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</si>
  <si>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</si>
  <si>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</si>
  <si>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</si>
  <si>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</si>
  <si>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</si>
  <si>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</si>
  <si>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</si>
  <si>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</si>
  <si>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</si>
  <si>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</si>
  <si>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</si>
  <si>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</si>
  <si>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</si>
  <si>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</si>
  <si>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</si>
  <si>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</si>
  <si>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</si>
  <si>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</si>
  <si>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</si>
  <si>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</si>
  <si>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</si>
  <si>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</si>
  <si>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</si>
  <si>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</si>
  <si>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</si>
  <si>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</si>
  <si>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</si>
  <si>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</si>
  <si>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</si>
  <si>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</si>
  <si>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</si>
  <si>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</si>
  <si>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</si>
  <si>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</si>
  <si>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</si>
  <si>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</si>
  <si>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</si>
  <si>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</si>
  <si>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</si>
  <si>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</si>
  <si>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</si>
  <si>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</si>
  <si>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</si>
  <si>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</si>
  <si>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</si>
  <si>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</si>
  <si>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</si>
  <si>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</si>
  <si>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</si>
  <si>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</si>
  <si>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</si>
  <si>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</si>
  <si>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</si>
  <si>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</si>
  <si>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</si>
  <si>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</si>
  <si>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</si>
  <si>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</si>
  <si>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</si>
  <si>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</si>
  <si>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</si>
  <si>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</si>
  <si>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</si>
  <si>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</si>
  <si>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</si>
  <si>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</si>
  <si>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</si>
  <si>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</si>
  <si>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</si>
  <si>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</si>
  <si>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</si>
  <si>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</si>
  <si>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</si>
  <si>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</si>
  <si>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</si>
  <si>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</si>
  <si>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</si>
  <si>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</si>
  <si>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</si>
  <si>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</si>
  <si>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</si>
  <si>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</si>
  <si>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</si>
  <si>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</si>
  <si>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</si>
  <si>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</si>
  <si>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</si>
  <si>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</si>
  <si>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</si>
  <si>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</si>
  <si>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</si>
  <si>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</si>
  <si>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</si>
  <si>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</si>
  <si>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</si>
  <si>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</si>
  <si>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</si>
  <si>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</si>
  <si>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</si>
  <si>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</si>
  <si>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</si>
  <si>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</si>
  <si>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</si>
  <si>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</si>
  <si>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</si>
  <si>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</si>
  <si>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</si>
  <si>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</si>
  <si>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</si>
  <si>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</si>
  <si>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</si>
  <si>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</si>
  <si>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</si>
  <si>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</si>
  <si>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</si>
  <si>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</si>
  <si>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</si>
  <si>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</si>
  <si>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</si>
  <si>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</si>
  <si>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</si>
  <si>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</si>
  <si>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</si>
  <si>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</si>
  <si>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</si>
  <si>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</si>
  <si>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</si>
  <si>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</si>
  <si>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</si>
  <si>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</si>
  <si>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</si>
  <si>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</si>
  <si>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</si>
  <si>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</si>
  <si>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</si>
  <si>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</si>
  <si>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</si>
  <si>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</si>
  <si>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</si>
  <si>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</si>
  <si>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</si>
  <si>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</si>
  <si>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</si>
  <si>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</si>
  <si>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</si>
  <si>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</si>
  <si>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</si>
  <si>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</si>
  <si>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</si>
  <si>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</si>
  <si>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</si>
  <si>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</si>
  <si>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</si>
  <si>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</si>
  <si>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</si>
  <si>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</si>
  <si>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</si>
  <si>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</si>
  <si>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</si>
  <si>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</si>
  <si>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</si>
  <si>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</si>
  <si>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</si>
  <si>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</si>
  <si>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</si>
  <si>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</si>
  <si>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</si>
  <si>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</si>
  <si>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</si>
  <si>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</si>
  <si>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</si>
  <si>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</si>
  <si>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</si>
  <si>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</si>
  <si>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</si>
  <si>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</si>
  <si>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</si>
  <si>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</si>
  <si>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</si>
  <si>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</si>
  <si>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</si>
  <si>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</si>
  <si>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</si>
  <si>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</si>
  <si>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</si>
  <si>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</si>
  <si>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</si>
  <si>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</si>
  <si>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</si>
  <si>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</si>
  <si>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</si>
  <si>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</si>
  <si>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</si>
  <si>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</si>
  <si>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</si>
  <si>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</si>
  <si>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</si>
  <si>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</si>
  <si>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</si>
  <si>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</si>
  <si>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</si>
  <si>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</si>
  <si>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</si>
  <si>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</si>
  <si>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</si>
  <si>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</si>
  <si>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</si>
  <si>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</si>
  <si>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</si>
  <si>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</si>
  <si>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</si>
  <si>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</si>
  <si>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</si>
  <si>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</si>
  <si>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</si>
  <si>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</si>
  <si>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</si>
  <si>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</si>
  <si>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</si>
  <si>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</si>
  <si>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</si>
  <si>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</si>
  <si>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</si>
  <si>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</si>
  <si>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</si>
  <si>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</si>
  <si>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</si>
  <si>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</si>
  <si>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</si>
  <si>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</si>
  <si>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</si>
  <si>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</si>
  <si>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</si>
  <si>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</si>
  <si>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</si>
  <si>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</si>
  <si>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</si>
  <si>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</si>
  <si>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</si>
  <si>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</si>
  <si>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</si>
  <si>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</si>
  <si>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</si>
  <si>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</si>
  <si>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</si>
  <si>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</si>
  <si>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</si>
  <si>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</si>
  <si>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</si>
  <si>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</si>
  <si>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</si>
  <si>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</si>
  <si>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</si>
  <si>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</si>
  <si>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</si>
  <si>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</si>
  <si>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</si>
  <si>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</si>
  <si>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</si>
  <si>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</si>
  <si>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</si>
  <si>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</si>
  <si>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</si>
  <si>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</si>
  <si>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</si>
  <si>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</si>
  <si>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</si>
  <si>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</si>
  <si>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</si>
  <si>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</si>
  <si>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</si>
  <si>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</si>
  <si>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</si>
  <si>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</si>
  <si>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</si>
  <si>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</si>
  <si>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</si>
  <si>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</si>
  <si>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</si>
  <si>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</si>
  <si>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</si>
  <si>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</si>
  <si>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</si>
  <si>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</si>
  <si>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</si>
  <si>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</si>
  <si>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</si>
  <si>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</si>
  <si>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</si>
  <si>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</si>
  <si>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</si>
  <si>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</si>
  <si>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</si>
  <si>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</si>
  <si>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</si>
  <si>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</si>
  <si>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</si>
  <si>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</si>
  <si>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</si>
  <si>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</si>
  <si>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</si>
  <si>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</si>
  <si>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</si>
  <si>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</si>
  <si>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</si>
  <si>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</si>
  <si>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</si>
  <si>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</si>
  <si>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</si>
  <si>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</si>
  <si>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</si>
  <si>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</si>
  <si>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</si>
  <si>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</si>
  <si>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</si>
  <si>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</si>
  <si>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</si>
  <si>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</si>
  <si>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</si>
  <si>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</si>
  <si>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</si>
  <si>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</si>
  <si>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</si>
  <si>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</si>
  <si>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</si>
  <si>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</si>
  <si>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</si>
  <si>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</si>
  <si>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</si>
  <si>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</si>
  <si>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</si>
  <si>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</si>
  <si>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</si>
  <si>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</si>
  <si>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</si>
  <si>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</si>
  <si>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</si>
  <si>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</si>
  <si>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</si>
  <si>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</si>
  <si>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</si>
  <si>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</si>
  <si>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</si>
  <si>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</si>
  <si>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</si>
  <si>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</si>
  <si>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</si>
  <si>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</si>
  <si>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</si>
  <si>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</si>
  <si>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</si>
  <si>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</si>
  <si>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</si>
  <si>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</si>
  <si>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</si>
  <si>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</si>
  <si>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</si>
  <si>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</si>
  <si>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</si>
  <si>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</si>
  <si>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</si>
  <si>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</si>
  <si>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</si>
  <si>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</si>
  <si>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</si>
  <si>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</si>
  <si>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</si>
  <si>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</si>
  <si>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</si>
  <si>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</si>
  <si>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</si>
  <si>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</si>
  <si>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</si>
  <si>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</si>
  <si>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</si>
  <si>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</si>
  <si>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</si>
  <si>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</si>
  <si>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</si>
  <si>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</si>
  <si>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</si>
  <si>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</si>
  <si>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</si>
  <si>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</si>
  <si>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</si>
  <si>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</si>
  <si>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</si>
  <si>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</si>
  <si>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</si>
  <si>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</si>
  <si>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</si>
  <si>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</si>
  <si>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</si>
  <si>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</si>
  <si>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</si>
  <si>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</si>
  <si>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</si>
  <si>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</si>
  <si>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</si>
  <si>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</si>
  <si>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</si>
  <si>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</si>
  <si>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</si>
  <si>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</si>
  <si>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</si>
  <si>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</si>
  <si>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</si>
  <si>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</si>
  <si>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</si>
  <si>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</si>
  <si>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</si>
  <si>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</si>
  <si>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</si>
  <si>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</si>
  <si>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</si>
  <si>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</si>
  <si>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</si>
  <si>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</si>
  <si>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</si>
  <si>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</si>
  <si>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</si>
  <si>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</si>
  <si>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</si>
  <si>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</si>
  <si>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</si>
  <si>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</si>
  <si>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</si>
  <si>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</si>
  <si>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</si>
  <si>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</si>
  <si>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</si>
  <si>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</si>
  <si>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</si>
  <si>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</si>
  <si>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</si>
  <si>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</si>
  <si>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</si>
  <si>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</si>
  <si>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</si>
  <si>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</si>
  <si>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</si>
  <si>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</si>
  <si>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</si>
  <si>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</si>
  <si>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</si>
  <si>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</si>
  <si>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</si>
  <si>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</si>
  <si>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</si>
  <si>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</si>
  <si>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</si>
  <si>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</si>
  <si>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</si>
  <si>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</si>
  <si>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</si>
  <si>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</si>
  <si>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</si>
  <si>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</si>
  <si>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</si>
  <si>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</si>
  <si>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</si>
  <si>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</si>
  <si>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</si>
  <si>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</si>
  <si>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</si>
  <si>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</si>
  <si>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</si>
  <si>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</si>
  <si>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</si>
  <si>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</si>
  <si>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</si>
  <si>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</si>
  <si>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</si>
  <si>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</si>
  <si>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</si>
  <si>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</si>
  <si>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</si>
  <si>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</si>
  <si>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</si>
  <si>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</si>
  <si>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</si>
  <si>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</si>
  <si>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</si>
  <si>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</si>
  <si>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</si>
  <si>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</si>
  <si>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</si>
  <si>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</si>
  <si>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</si>
  <si>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</si>
  <si>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</si>
  <si>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</si>
  <si>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</si>
  <si>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</si>
  <si>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</si>
  <si>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</si>
  <si>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</si>
  <si>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</si>
  <si>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</si>
  <si>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</si>
  <si>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</si>
  <si>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</si>
  <si>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</si>
  <si>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</si>
  <si>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</si>
  <si>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</si>
  <si>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</si>
  <si>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</si>
  <si>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</si>
  <si>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</si>
  <si>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</si>
  <si>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</si>
  <si>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</si>
  <si>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</si>
  <si>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</si>
  <si>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</si>
  <si>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</si>
  <si>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</si>
  <si>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</si>
  <si>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</si>
  <si>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</si>
  <si>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</si>
  <si>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</si>
  <si>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</si>
  <si>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</si>
  <si>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</si>
  <si>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</si>
  <si>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</si>
  <si>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</si>
  <si>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</si>
  <si>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</si>
  <si>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</si>
  <si>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</si>
  <si>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</si>
  <si>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</si>
  <si>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</si>
  <si>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</si>
  <si>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</si>
  <si>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</si>
  <si>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</si>
  <si>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</si>
  <si>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</si>
  <si>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</si>
  <si>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</si>
  <si>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</si>
  <si>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</si>
  <si>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</si>
  <si>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</si>
  <si>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</si>
  <si>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</si>
  <si>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</si>
  <si>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</si>
  <si>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</si>
  <si>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</si>
  <si>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</si>
  <si>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</si>
  <si>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</si>
  <si>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</si>
  <si>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</si>
  <si>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</si>
  <si>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</si>
  <si>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</si>
  <si>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</si>
  <si>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</si>
  <si>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</si>
  <si>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</si>
  <si>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</si>
  <si>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</si>
  <si>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</si>
  <si>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</si>
  <si>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</si>
  <si>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</si>
  <si>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</si>
  <si>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</si>
  <si>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</si>
  <si>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</si>
  <si>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</si>
  <si>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</si>
  <si>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</si>
  <si>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</si>
  <si>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</si>
  <si>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</si>
  <si>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</si>
  <si>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</si>
  <si>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</si>
  <si>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</si>
  <si>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</si>
  <si>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</si>
  <si>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</si>
  <si>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</si>
  <si>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</si>
  <si>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</si>
  <si>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</si>
  <si>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</si>
  <si>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</si>
  <si>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</si>
  <si>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</si>
  <si>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</si>
  <si>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</si>
  <si>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</si>
  <si>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</si>
  <si>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</si>
  <si>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</si>
  <si>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</si>
  <si>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</si>
  <si>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</si>
  <si>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</si>
  <si>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</si>
  <si>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</si>
  <si>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</si>
  <si>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</si>
  <si>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</si>
  <si>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</si>
  <si>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</si>
  <si>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</si>
  <si>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</si>
  <si>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</si>
  <si>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</si>
  <si>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</si>
  <si>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</si>
  <si>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</si>
  <si>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</si>
  <si>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</si>
  <si>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</si>
  <si>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</si>
  <si>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</si>
  <si>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</si>
  <si>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</si>
  <si>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</si>
  <si>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</si>
  <si>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</si>
  <si>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</si>
  <si>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</si>
  <si>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</si>
  <si>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</si>
  <si>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</si>
  <si>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</si>
  <si>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</si>
  <si>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</si>
  <si>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</si>
  <si>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</si>
  <si>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</si>
  <si>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</si>
  <si>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</si>
  <si>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</si>
  <si>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</si>
  <si>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</si>
  <si>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</si>
  <si>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</si>
  <si>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</si>
  <si>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</si>
  <si>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</si>
  <si>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</si>
  <si>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</si>
  <si>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</si>
  <si>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</si>
  <si>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</si>
  <si>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</si>
  <si>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</si>
  <si>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</si>
  <si>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</si>
  <si>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</si>
  <si>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</si>
  <si>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</si>
  <si>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</si>
  <si>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</si>
  <si>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</si>
  <si>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</si>
  <si>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</si>
  <si>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</si>
  <si>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</si>
  <si>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</si>
  <si>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</si>
  <si>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</si>
  <si>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</si>
  <si>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</si>
  <si>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</si>
  <si>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</si>
  <si>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</si>
  <si>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</si>
  <si>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</si>
  <si>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</si>
  <si>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</si>
  <si>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</si>
  <si>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</si>
  <si>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</si>
  <si>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</si>
  <si>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</si>
  <si>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</si>
  <si>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</si>
  <si>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</si>
  <si>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</si>
  <si>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</si>
  <si>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</si>
  <si>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</si>
  <si>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</si>
  <si>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</si>
  <si>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</si>
  <si>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</si>
  <si>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</si>
  <si>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</si>
  <si>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</si>
  <si>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</si>
  <si>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</si>
  <si>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</si>
  <si>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</si>
  <si>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</si>
  <si>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</si>
  <si>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</si>
  <si>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</si>
  <si>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</si>
  <si>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</si>
  <si>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</si>
  <si>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</si>
  <si>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</si>
  <si>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</si>
  <si>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</si>
  <si>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</si>
  <si>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</si>
  <si>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</si>
  <si>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</si>
  <si>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</si>
  <si>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</si>
  <si>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</si>
  <si>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</si>
  <si>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</si>
  <si>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</si>
  <si>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</si>
  <si>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</si>
  <si>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</si>
  <si>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</si>
  <si>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</si>
  <si>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</si>
  <si>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</si>
  <si>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</si>
  <si>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</si>
  <si>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</si>
  <si>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</si>
  <si>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</si>
  <si>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</si>
  <si>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</si>
  <si>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</si>
  <si>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</si>
  <si>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</si>
  <si>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</si>
  <si>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</si>
  <si>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</si>
  <si>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</si>
  <si>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</si>
  <si>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</si>
  <si>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</si>
  <si>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</si>
  <si>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</si>
  <si>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</si>
  <si>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</si>
  <si>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</si>
  <si>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</si>
  <si>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</si>
  <si>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</si>
  <si>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</si>
  <si>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</si>
  <si>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</si>
  <si>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</si>
  <si>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</si>
  <si>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</si>
  <si>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</si>
  <si>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</si>
  <si>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</si>
  <si>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</si>
  <si>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</si>
  <si>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</si>
  <si>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</si>
  <si>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</si>
  <si>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</si>
  <si>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</si>
  <si>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</si>
  <si>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</si>
  <si>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</si>
  <si>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</si>
  <si>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</si>
  <si>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</si>
  <si>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</si>
  <si>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</si>
  <si>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</si>
  <si>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</si>
  <si>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</si>
  <si>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</si>
  <si>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</si>
  <si>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</si>
  <si>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</si>
  <si>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</si>
  <si>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</si>
  <si>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</si>
  <si>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</si>
  <si>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</si>
  <si>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</si>
  <si>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</si>
  <si>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</si>
  <si>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</si>
  <si>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</si>
  <si>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</si>
  <si>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</si>
  <si>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</si>
  <si>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</si>
  <si>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</si>
  <si>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</si>
  <si>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</si>
  <si>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</si>
  <si>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</si>
  <si>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</si>
  <si>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</si>
  <si>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</si>
  <si>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</si>
  <si>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</si>
  <si>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</si>
  <si>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</si>
  <si>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</si>
  <si>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</si>
  <si>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</si>
  <si>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</si>
  <si>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</si>
  <si>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</si>
  <si>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</si>
  <si>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</si>
  <si>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</si>
  <si>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</si>
  <si>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</si>
  <si>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</si>
  <si>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</si>
  <si>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</si>
  <si>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</si>
  <si>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</si>
  <si>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</si>
  <si>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</si>
  <si>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</si>
  <si>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</si>
  <si>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</si>
  <si>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</si>
  <si>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</si>
  <si>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</si>
  <si>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</si>
  <si>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</si>
  <si>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</si>
  <si>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</si>
  <si>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</si>
  <si>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</si>
  <si>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</si>
  <si>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</si>
  <si>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</si>
  <si>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</si>
  <si>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</si>
  <si>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</si>
  <si>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</si>
  <si>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</si>
  <si>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</si>
  <si>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</si>
  <si>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</si>
  <si>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</si>
  <si>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</si>
  <si>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</si>
  <si>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</si>
  <si>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</si>
  <si>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</si>
  <si>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</si>
  <si>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</si>
  <si>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</si>
  <si>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</si>
  <si>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</si>
  <si>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</si>
  <si>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</si>
  <si>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</si>
  <si>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</si>
  <si>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</si>
  <si>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</si>
  <si>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</si>
  <si>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</si>
  <si>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</si>
  <si>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</si>
  <si>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</si>
  <si>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</si>
  <si>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</si>
  <si>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</si>
  <si>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</si>
  <si>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</si>
  <si>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</si>
  <si>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</si>
  <si>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</si>
  <si>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</si>
  <si>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</si>
  <si>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</si>
  <si>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</si>
  <si>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</si>
  <si>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</si>
  <si>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</si>
  <si>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</si>
  <si>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</si>
  <si>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</si>
  <si>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</si>
  <si>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</si>
  <si>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</si>
  <si>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</si>
  <si>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</si>
  <si>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</si>
  <si>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</si>
  <si>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</si>
  <si>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</si>
  <si>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</si>
  <si>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</si>
  <si>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</si>
  <si>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</si>
  <si>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</si>
  <si>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</si>
  <si>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</si>
  <si>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</si>
  <si>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</si>
  <si>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</si>
  <si>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</si>
  <si>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</si>
  <si>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</si>
  <si>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</si>
  <si>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</si>
  <si>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</si>
  <si>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</si>
  <si>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</si>
  <si>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</si>
  <si>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</si>
  <si>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</si>
  <si>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</si>
  <si>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</si>
  <si>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</si>
  <si>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</si>
  <si>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</si>
  <si>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</si>
  <si>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</si>
  <si>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</si>
  <si>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</si>
  <si>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</si>
  <si>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</si>
  <si>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</si>
  <si>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</si>
  <si>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</si>
  <si>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</si>
  <si>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</si>
  <si>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</si>
  <si>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</si>
  <si>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</si>
  <si>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</si>
  <si>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</si>
  <si>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</si>
  <si>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</si>
  <si>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</si>
  <si>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</si>
  <si>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</si>
  <si>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</si>
  <si>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</si>
  <si>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</si>
  <si>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</si>
  <si>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</si>
  <si>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</si>
  <si>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</si>
  <si>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</si>
  <si>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</si>
  <si>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</si>
  <si>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</si>
  <si>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</si>
  <si>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</si>
  <si>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</si>
  <si>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</si>
  <si>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</si>
  <si>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</si>
  <si>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</si>
  <si>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</si>
  <si>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</si>
  <si>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</si>
  <si>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</si>
  <si>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</si>
  <si>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</si>
  <si>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</si>
  <si>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</si>
  <si>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</si>
  <si>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</si>
  <si>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</si>
  <si>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</si>
  <si>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</si>
  <si>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</si>
  <si>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</si>
  <si>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</si>
  <si>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</si>
  <si>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</si>
  <si>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</si>
  <si>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</si>
  <si>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</si>
  <si>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</si>
  <si>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</si>
  <si>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</si>
  <si>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</si>
  <si>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</si>
  <si>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</si>
  <si>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</si>
  <si>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</si>
  <si>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</si>
  <si>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</si>
  <si>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</si>
  <si>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</si>
  <si>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</si>
  <si>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</si>
  <si>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</si>
  <si>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</si>
  <si>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</si>
  <si>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</si>
  <si>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</si>
  <si>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</si>
  <si>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</si>
  <si>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</si>
  <si>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</si>
  <si>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</si>
  <si>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</si>
  <si>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</si>
  <si>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</si>
  <si>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</si>
  <si>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</si>
  <si>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</si>
  <si>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</si>
  <si>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</si>
  <si>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</si>
  <si>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</si>
  <si>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</si>
  <si>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</si>
  <si>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</si>
  <si>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</si>
  <si>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</si>
  <si>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</si>
  <si>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</si>
  <si>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</si>
  <si>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</si>
  <si>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</si>
  <si>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</si>
  <si>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</si>
  <si>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</si>
  <si>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</si>
  <si>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</si>
  <si>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</si>
  <si>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</si>
  <si>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</si>
  <si>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</si>
  <si>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</si>
  <si>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</si>
  <si>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</si>
  <si>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</si>
  <si>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</si>
  <si>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</si>
  <si>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</si>
  <si>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</si>
  <si>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</si>
  <si>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</si>
  <si>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</si>
  <si>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</si>
  <si>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</si>
  <si>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</si>
  <si>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</si>
  <si>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</si>
  <si>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</si>
  <si>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</si>
  <si>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</si>
  <si>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</si>
  <si>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</si>
  <si>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</si>
  <si>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</si>
  <si>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</si>
  <si>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</si>
  <si>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</si>
  <si>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</si>
  <si>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</si>
  <si>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</si>
  <si>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</si>
  <si>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</si>
  <si>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</si>
  <si>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</si>
  <si>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</si>
  <si>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</si>
  <si>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</si>
  <si>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</si>
  <si>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</si>
  <si>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</si>
  <si>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</si>
  <si>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</si>
  <si>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</si>
  <si>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</si>
  <si>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</si>
  <si>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</si>
  <si>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</si>
  <si>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</si>
  <si>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</si>
  <si>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</si>
  <si>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</si>
  <si>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</si>
  <si>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</si>
  <si>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</si>
  <si>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</si>
  <si>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</si>
  <si>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</si>
  <si>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</si>
  <si>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</si>
  <si>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</si>
  <si>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</si>
  <si>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</si>
  <si>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</si>
  <si>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</si>
  <si>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</si>
  <si>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</si>
  <si>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</si>
  <si>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</si>
  <si>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</si>
  <si>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</si>
  <si>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</si>
  <si>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</si>
  <si>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</si>
  <si>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</si>
  <si>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</si>
  <si>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</si>
  <si>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</si>
  <si>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</si>
  <si>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</si>
  <si>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</si>
  <si>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</si>
  <si>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</si>
  <si>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</si>
  <si>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</si>
  <si>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</si>
  <si>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</si>
  <si>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</si>
  <si>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</si>
  <si>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</si>
  <si>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</si>
  <si>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</si>
  <si>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</si>
  <si>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</si>
  <si>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</si>
  <si>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</si>
  <si>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</si>
  <si>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</si>
  <si>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</si>
  <si>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</si>
  <si>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</si>
  <si>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</si>
  <si>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</si>
  <si>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</si>
  <si>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</si>
  <si>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</si>
  <si>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</si>
  <si>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</si>
  <si>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</si>
  <si>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</si>
  <si>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</si>
  <si>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</si>
  <si>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</si>
  <si>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</si>
  <si>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</si>
  <si>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</si>
  <si>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</si>
  <si>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</si>
  <si>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</si>
  <si>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</si>
  <si>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</si>
  <si>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</si>
  <si>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</si>
  <si>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</si>
  <si>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</si>
  <si>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</si>
  <si>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</si>
  <si>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</si>
  <si>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</si>
  <si>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</si>
  <si>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</si>
  <si>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</si>
  <si>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</si>
  <si>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</si>
  <si>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</si>
  <si>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</si>
  <si>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</si>
  <si>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</si>
  <si>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</si>
  <si>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</si>
  <si>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</si>
  <si>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</si>
  <si>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</si>
  <si>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</si>
  <si>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</si>
  <si>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</si>
  <si>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</si>
  <si>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</si>
  <si>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</si>
  <si>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</si>
  <si>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</si>
  <si>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</si>
  <si>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</si>
  <si>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</si>
  <si>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</si>
  <si>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</si>
  <si>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</si>
  <si>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</si>
  <si>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</si>
  <si>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</si>
  <si>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</si>
  <si>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</si>
  <si>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</si>
  <si>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</si>
  <si>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</si>
  <si>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</si>
  <si>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</si>
  <si>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</si>
  <si>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</si>
  <si>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</si>
  <si>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</si>
  <si>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</si>
  <si>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</si>
  <si>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</si>
  <si>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</si>
  <si>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</si>
  <si>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</si>
  <si>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</si>
  <si>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</si>
  <si>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</si>
  <si>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</si>
  <si>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</si>
  <si>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</si>
  <si>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</si>
  <si>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</si>
  <si>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</si>
  <si>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</si>
  <si>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</si>
  <si>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</si>
  <si>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</si>
  <si>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</si>
  <si>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</si>
  <si>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</si>
  <si>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</si>
  <si>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</si>
  <si>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</si>
  <si>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</si>
  <si>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</si>
  <si>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</si>
  <si>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</si>
  <si>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</si>
  <si>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</si>
  <si>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</si>
  <si>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</si>
  <si>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</si>
  <si>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</si>
  <si>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</si>
  <si>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</si>
  <si>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</si>
  <si>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</si>
  <si>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</si>
  <si>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</si>
  <si>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</si>
  <si>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</si>
  <si>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</si>
  <si>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</si>
  <si>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</si>
  <si>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</si>
  <si>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</si>
  <si>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</si>
  <si>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</si>
  <si>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</si>
  <si>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</si>
  <si>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</si>
  <si>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</si>
  <si>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</si>
  <si>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</si>
  <si>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</si>
  <si>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</si>
  <si>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</si>
  <si>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</si>
  <si>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</si>
  <si>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</si>
  <si>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</si>
  <si>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</si>
  <si>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</si>
  <si>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</si>
  <si>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</si>
  <si>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</si>
  <si>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</si>
  <si>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</si>
  <si>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</si>
  <si>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</si>
  <si>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</si>
  <si>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</si>
  <si>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</si>
  <si>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</si>
  <si>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</si>
  <si>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</si>
  <si>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</si>
  <si>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</si>
  <si>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</si>
  <si>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</si>
  <si>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</si>
  <si>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</si>
  <si>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</si>
  <si>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</si>
  <si>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</si>
  <si>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</si>
  <si>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</si>
  <si>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</si>
  <si>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</si>
  <si>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</si>
  <si>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</si>
  <si>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</si>
  <si>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</si>
  <si>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</si>
  <si>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</si>
  <si>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</si>
  <si>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</si>
  <si>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</si>
  <si>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</si>
  <si>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</si>
  <si>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</si>
  <si>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</si>
  <si>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</si>
  <si>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</si>
  <si>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</si>
  <si>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</si>
  <si>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</si>
  <si>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</si>
  <si>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</si>
  <si>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</si>
  <si>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</si>
  <si>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</si>
  <si>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</si>
  <si>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</si>
  <si>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</si>
  <si>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</si>
  <si>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</si>
  <si>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</si>
  <si>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</si>
  <si>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</si>
  <si>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</si>
  <si>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</si>
  <si>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</si>
  <si>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</si>
  <si>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</si>
  <si>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</si>
  <si>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</si>
  <si>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</si>
  <si>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</si>
  <si>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</si>
  <si>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</si>
  <si>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</si>
  <si>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</si>
  <si>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</si>
  <si>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</si>
  <si>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</si>
  <si>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</si>
  <si>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</si>
  <si>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</si>
  <si>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</si>
  <si>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</si>
  <si>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</si>
  <si>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</si>
  <si>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</si>
  <si>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</si>
  <si>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</si>
  <si>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</si>
  <si>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</si>
  <si>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</si>
  <si>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</si>
  <si>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</si>
  <si>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</si>
  <si>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</si>
  <si>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</si>
  <si>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</si>
  <si>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</si>
  <si>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</si>
  <si>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</si>
  <si>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</si>
  <si>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</si>
  <si>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</si>
  <si>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</si>
  <si>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</si>
  <si>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</si>
  <si>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</si>
  <si>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</si>
  <si>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</si>
  <si>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</si>
  <si>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</si>
  <si>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</si>
  <si>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</si>
  <si>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</si>
  <si>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</si>
  <si>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</si>
  <si>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</si>
  <si>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</si>
  <si>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</si>
  <si>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</si>
  <si>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</si>
  <si>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</si>
  <si>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</si>
  <si>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</si>
  <si>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</si>
  <si>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</si>
  <si>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</si>
  <si>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</si>
  <si>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</si>
  <si>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</si>
  <si>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</si>
  <si>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</si>
  <si>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</si>
  <si>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</si>
  <si>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</si>
  <si>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</si>
  <si>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</si>
  <si>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</si>
  <si>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</si>
  <si>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</si>
  <si>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</si>
  <si>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</si>
  <si>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</si>
  <si>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</si>
  <si>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</si>
  <si>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</si>
  <si>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</si>
  <si>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</si>
  <si>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</si>
  <si>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</si>
  <si>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</si>
  <si>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</si>
  <si>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</si>
  <si>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</si>
  <si>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</si>
  <si>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</si>
  <si>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</si>
  <si>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</si>
  <si>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</si>
  <si>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</si>
  <si>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</si>
  <si>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</si>
  <si>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</si>
  <si>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</si>
  <si>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</si>
  <si>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</si>
  <si>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</si>
  <si>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</si>
  <si>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</si>
  <si>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</si>
  <si>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</si>
  <si>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</si>
  <si>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</si>
  <si>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</si>
  <si>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</si>
  <si>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</si>
  <si>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</si>
  <si>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</si>
  <si>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</si>
  <si>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</si>
  <si>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</si>
  <si>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</si>
  <si>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</si>
  <si>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</si>
  <si>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</si>
  <si>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</si>
  <si>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</si>
  <si>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</si>
  <si>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</si>
  <si>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</si>
  <si>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</si>
  <si>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</si>
  <si>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</si>
  <si>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</si>
  <si>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</si>
  <si>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</si>
  <si>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</si>
  <si>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</si>
  <si>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</si>
  <si>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</si>
  <si>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</si>
  <si>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</si>
  <si>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</si>
  <si>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</si>
  <si>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</si>
  <si>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</si>
  <si>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</si>
  <si>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</si>
  <si>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</si>
  <si>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</si>
  <si>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</si>
  <si>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</si>
  <si>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</si>
  <si>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</si>
  <si>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</si>
  <si>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</si>
  <si>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</si>
  <si>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</si>
  <si>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</si>
  <si>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</si>
  <si>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</si>
  <si>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</si>
  <si>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</si>
  <si>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</si>
  <si>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</si>
  <si>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</si>
  <si>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</si>
  <si>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</si>
  <si>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</si>
  <si>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</si>
  <si>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</si>
  <si>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</si>
  <si>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</si>
  <si>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</si>
  <si>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</si>
  <si>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</si>
  <si>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</si>
  <si>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</si>
  <si>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</si>
  <si>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</si>
  <si>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</si>
  <si>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</si>
  <si>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</si>
  <si>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</si>
  <si>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</si>
  <si>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</si>
  <si>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</si>
  <si>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</si>
  <si>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</si>
  <si>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</si>
  <si>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</si>
  <si>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</si>
  <si>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</si>
  <si>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</si>
  <si>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</si>
  <si>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</si>
  <si>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</si>
  <si>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</si>
  <si>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</si>
  <si>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</si>
  <si>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</si>
  <si>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</si>
  <si>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</si>
  <si>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</si>
  <si>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</si>
  <si>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</si>
  <si>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</si>
  <si>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</si>
  <si>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</si>
  <si>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</si>
  <si>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</si>
  <si>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</si>
  <si>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</si>
  <si>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</si>
  <si>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</si>
  <si>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</si>
  <si>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</si>
  <si>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</si>
  <si>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</si>
  <si>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</si>
  <si>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</si>
  <si>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</si>
  <si>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</si>
  <si>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</si>
  <si>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</si>
  <si>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</si>
  <si>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</si>
  <si>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</si>
  <si>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</si>
  <si>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</si>
  <si>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</si>
  <si>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</si>
  <si>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</si>
  <si>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</si>
  <si>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</si>
  <si>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</si>
  <si>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</si>
  <si>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</si>
  <si>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</si>
  <si>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</si>
  <si>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</si>
  <si>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</si>
  <si>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</si>
  <si>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</si>
  <si>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</si>
  <si>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</si>
  <si>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</si>
  <si>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</si>
  <si>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</si>
  <si>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</si>
  <si>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</si>
  <si>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</si>
  <si>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</si>
  <si>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</si>
  <si>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</si>
  <si>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</si>
  <si>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</si>
  <si>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</si>
  <si>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</si>
  <si>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</si>
  <si>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</si>
  <si>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</si>
  <si>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</si>
  <si>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</si>
  <si>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</si>
  <si>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</si>
  <si>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</si>
  <si>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</si>
  <si>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</si>
  <si>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</si>
  <si>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</si>
  <si>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</si>
  <si>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</si>
  <si>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</si>
  <si>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</si>
  <si>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</si>
  <si>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</si>
  <si>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</si>
  <si>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</si>
  <si>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</si>
  <si>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</si>
  <si>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</si>
  <si>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</si>
  <si>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</si>
  <si>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</si>
  <si>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</si>
  <si>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</si>
  <si>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</si>
  <si>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</si>
  <si>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</si>
  <si>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</si>
  <si>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</si>
  <si>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</si>
  <si>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</si>
  <si>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</si>
  <si>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</si>
  <si>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</si>
  <si>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</si>
  <si>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</si>
  <si>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</si>
  <si>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</si>
  <si>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</si>
  <si>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</si>
  <si>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</si>
  <si>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</si>
  <si>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</si>
  <si>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</si>
  <si>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</si>
  <si>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</si>
  <si>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</si>
  <si>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</si>
  <si>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</si>
  <si>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</si>
  <si>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</si>
  <si>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</si>
  <si>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</si>
  <si>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</si>
  <si>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</si>
  <si>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</si>
  <si>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</si>
  <si>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</si>
  <si>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</si>
  <si>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</si>
  <si>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</si>
  <si>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</si>
  <si>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</si>
  <si>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</si>
  <si>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</si>
  <si>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</si>
  <si>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</si>
  <si>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</si>
  <si>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</si>
  <si>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</si>
  <si>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</si>
  <si>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</si>
  <si>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</si>
  <si>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</si>
  <si>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</si>
  <si>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</si>
  <si>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</si>
  <si>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</si>
  <si>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</si>
  <si>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</si>
  <si>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</si>
  <si>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</si>
  <si>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</si>
  <si>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</si>
  <si>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</si>
  <si>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</si>
  <si>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</si>
  <si>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</si>
  <si>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</si>
  <si>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</si>
  <si>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</si>
  <si>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</si>
  <si>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</si>
  <si>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</si>
  <si>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</si>
  <si>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</si>
  <si>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</si>
  <si>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</si>
  <si>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</si>
  <si>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</si>
  <si>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</si>
  <si>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</si>
  <si>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</si>
  <si>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</si>
  <si>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</si>
  <si>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</si>
  <si>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</si>
  <si>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</si>
  <si>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</si>
  <si>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</si>
  <si>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</si>
  <si>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</si>
  <si>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</si>
  <si>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</si>
  <si>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</si>
  <si>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</si>
  <si>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</si>
  <si>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</si>
  <si>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</si>
  <si>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</si>
  <si>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</si>
  <si>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</si>
  <si>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</si>
  <si>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</si>
  <si>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</si>
  <si>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</si>
  <si>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</si>
  <si>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</si>
  <si>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</si>
  <si>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</si>
  <si>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</si>
  <si>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</si>
  <si>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</si>
  <si>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</si>
  <si>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</si>
  <si>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</si>
  <si>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</si>
  <si>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</si>
  <si>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</si>
  <si>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</si>
  <si>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</si>
  <si>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</si>
  <si>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</si>
  <si>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</si>
  <si>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</si>
  <si>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</si>
  <si>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</si>
  <si>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</si>
  <si>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</si>
  <si>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</si>
  <si>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</si>
  <si>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</si>
  <si>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</si>
  <si>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</si>
  <si>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</si>
  <si>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</si>
  <si>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</si>
  <si>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</si>
  <si>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</si>
  <si>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</si>
  <si>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</si>
  <si>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</si>
  <si>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</si>
  <si>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</si>
  <si>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</si>
  <si>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</si>
  <si>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</si>
  <si>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</si>
  <si>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</si>
  <si>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</si>
  <si>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</si>
  <si>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</si>
  <si>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</si>
  <si>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</si>
  <si>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</si>
  <si>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</si>
  <si>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</si>
  <si>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</si>
  <si>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</si>
  <si>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</si>
  <si>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</si>
  <si>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</si>
  <si>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</si>
  <si>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</si>
  <si>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</si>
  <si>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</si>
  <si>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</si>
  <si>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</si>
  <si>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</si>
  <si>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</si>
  <si>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</si>
  <si>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</si>
  <si>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</si>
  <si>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</si>
  <si>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</si>
  <si>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</si>
  <si>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</si>
  <si>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</si>
  <si>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</si>
  <si>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</si>
  <si>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</si>
  <si>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</si>
  <si>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</si>
  <si>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</si>
  <si>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</si>
  <si>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</si>
  <si>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</si>
  <si>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</si>
  <si>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</si>
  <si>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</si>
  <si>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</si>
  <si>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</si>
  <si>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</si>
  <si>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</si>
  <si>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</si>
  <si>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</si>
  <si>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</si>
  <si>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</si>
  <si>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</si>
  <si>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</si>
  <si>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</si>
  <si>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</si>
  <si>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</si>
  <si>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</si>
  <si>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</si>
  <si>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</si>
  <si>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</si>
  <si>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</si>
  <si>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</si>
  <si>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</si>
  <si>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</si>
  <si>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</si>
  <si>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</si>
  <si>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</si>
  <si>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</si>
  <si>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</si>
  <si>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</si>
  <si>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</si>
  <si>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</si>
  <si>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</si>
  <si>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</si>
  <si>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</si>
  <si>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</si>
  <si>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</si>
  <si>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</si>
  <si>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</si>
  <si>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</si>
  <si>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</si>
  <si>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</si>
  <si>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</si>
  <si>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</si>
  <si>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</si>
  <si>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</si>
  <si>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</si>
  <si>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</si>
  <si>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</si>
  <si>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</si>
  <si>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</si>
  <si>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</si>
  <si>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</si>
  <si>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</si>
  <si>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</si>
  <si>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</si>
  <si>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</si>
  <si>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</si>
  <si>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</si>
  <si>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</si>
  <si>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</si>
  <si>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</si>
  <si>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</si>
  <si>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</si>
  <si>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</si>
  <si>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</si>
  <si>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</si>
  <si>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</si>
  <si>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</si>
  <si>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</si>
  <si>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</si>
  <si>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</si>
  <si>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</si>
  <si>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</si>
  <si>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</si>
  <si>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</si>
  <si>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</si>
  <si>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</si>
  <si>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</si>
  <si>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</si>
  <si>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</si>
  <si>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</si>
  <si>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</si>
  <si>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</si>
  <si>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</si>
  <si>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</si>
  <si>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</si>
  <si>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</si>
  <si>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</si>
  <si>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</si>
  <si>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</si>
  <si>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</si>
  <si>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</si>
  <si>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</si>
  <si>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</si>
  <si>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</si>
  <si>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</si>
  <si>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</si>
  <si>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</si>
  <si>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</si>
  <si>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</si>
  <si>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</si>
  <si>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</si>
  <si>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</si>
  <si>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</si>
  <si>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</si>
  <si>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</si>
  <si>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</si>
  <si>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</si>
  <si>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</si>
  <si>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</si>
  <si>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</si>
  <si>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</si>
  <si>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</si>
  <si>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</si>
  <si>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</si>
  <si>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</si>
  <si>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</si>
  <si>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</si>
  <si>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</si>
  <si>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</si>
  <si>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</si>
  <si>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</si>
  <si>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</si>
  <si>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</si>
  <si>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</si>
  <si>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</si>
  <si>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</si>
  <si>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</si>
  <si>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</si>
  <si>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</si>
  <si>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</si>
  <si>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</si>
  <si>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</si>
  <si>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</si>
  <si>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</si>
  <si>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</si>
  <si>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</si>
  <si>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</si>
  <si>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</si>
  <si>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</si>
  <si>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</si>
  <si>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</si>
  <si>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</si>
  <si>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</si>
  <si>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</si>
  <si>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</si>
  <si>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</si>
  <si>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</si>
  <si>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</si>
  <si>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</si>
  <si>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</si>
  <si>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</si>
  <si>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</si>
  <si>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</si>
  <si>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</si>
  <si>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</si>
  <si>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</si>
  <si>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</si>
  <si>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</si>
  <si>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</si>
  <si>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</si>
  <si>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</si>
  <si>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</si>
  <si>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</si>
  <si>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</si>
  <si>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</si>
  <si>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</si>
  <si>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</si>
  <si>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</si>
  <si>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</si>
  <si>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</si>
  <si>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</si>
  <si>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</si>
  <si>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</si>
  <si>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</si>
  <si>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</si>
  <si>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</si>
  <si>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</si>
  <si>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</si>
  <si>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</si>
  <si>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</si>
  <si>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</si>
  <si>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</si>
  <si>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</si>
  <si>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</si>
  <si>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</si>
  <si>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</si>
  <si>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</si>
  <si>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</si>
  <si>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</si>
  <si>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</si>
  <si>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</si>
  <si>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</si>
  <si>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</si>
  <si>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</si>
  <si>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</si>
  <si>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</si>
  <si>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</si>
  <si>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</si>
  <si>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</si>
  <si>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</si>
  <si>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</si>
  <si>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</si>
  <si>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</si>
  <si>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</si>
  <si>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</si>
  <si>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</si>
  <si>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</si>
  <si>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</si>
  <si>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</si>
  <si>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</si>
  <si>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</si>
  <si>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</si>
  <si>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</si>
  <si>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</si>
  <si>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</si>
  <si>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</si>
  <si>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</si>
  <si>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</si>
  <si>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</si>
  <si>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</si>
  <si>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</si>
  <si>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prevents new capacity of the selected type(s) from being built or deployed.</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</si>
  <si>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</si>
  <si>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It matches policies to the listing in the "PolicyLevers" tab using the "Vensim Variable Name" column.</t>
  </si>
  <si>
    <t>This tab contains information about each policy that does not vary by subscripted element of that policy.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</si>
  <si>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</si>
  <si>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</si>
  <si>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</si>
  <si>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</si>
  <si>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</si>
  <si>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</si>
  <si>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</si>
  <si>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</si>
  <si>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</si>
  <si>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</si>
  <si>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</si>
  <si>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</si>
  <si>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</si>
  <si>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</si>
  <si>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</si>
  <si>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</si>
  <si>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</si>
  <si>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</si>
  <si>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</si>
  <si>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</si>
  <si>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</si>
  <si>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</si>
  <si>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</si>
  <si>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</si>
  <si>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</si>
  <si>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</si>
  <si>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</si>
  <si>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</si>
  <si>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</si>
  <si>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</si>
  <si>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</si>
  <si>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</si>
  <si>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</si>
  <si>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</si>
  <si>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</si>
  <si>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</si>
  <si>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</si>
  <si>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</si>
  <si>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</si>
  <si>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</si>
  <si>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Hydrogen and Carriers Scenario</t>
  </si>
  <si>
    <t>Electric Vehicle Sales Target</t>
  </si>
  <si>
    <t>Hydrogen Vehicle Sales Target</t>
  </si>
  <si>
    <t>EV Sales Target</t>
  </si>
  <si>
    <t>Hydrogen Veh Sales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</si>
</sst>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3013</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3118</v>
      </c>
      <c r="B16" s="411"/>
    </row>
    <row r="17" spans="1:2" x14ac:dyDescent="0.35">
      <c r="A17" s="414" t="s">
        <v>3099</v>
      </c>
      <c r="B17" s="366">
        <f>MAX(PolicyLevers!H:H)</f>
        <v>859</v>
      </c>
    </row>
    <row r="18" spans="1:2" x14ac:dyDescent="0.35">
      <c r="A18" s="415" t="s">
        <v>3117</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3280</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3110</v>
      </c>
      <c r="B21" s="411"/>
    </row>
    <row r="22" spans="1:2" x14ac:dyDescent="0.35">
      <c r="A22" s="8" t="s">
        <v>3111</v>
      </c>
    </row>
    <row r="23" spans="1:2" x14ac:dyDescent="0.35">
      <c r="A23" s="8" t="s">
        <v>3095</v>
      </c>
    </row>
    <row r="24" spans="1:2" x14ac:dyDescent="0.35">
      <c r="A24" s="8" t="s">
        <v>3096</v>
      </c>
    </row>
    <row r="25" spans="1:2" x14ac:dyDescent="0.35">
      <c r="A25" s="8" t="s">
        <v>3097</v>
      </c>
    </row>
    <row r="26" spans="1:2" x14ac:dyDescent="0.35">
      <c r="A26" s="8" t="s">
        <v>3098</v>
      </c>
    </row>
    <row r="28" spans="1:2" x14ac:dyDescent="0.35">
      <c r="A28" s="8" t="s">
        <v>3112</v>
      </c>
    </row>
    <row r="29" spans="1:2" x14ac:dyDescent="0.35">
      <c r="A29" s="8" t="s">
        <v>3093</v>
      </c>
    </row>
    <row r="30" spans="1:2" x14ac:dyDescent="0.35">
      <c r="A30" s="8" t="s">
        <v>3094</v>
      </c>
    </row>
    <row r="32" spans="1:2" x14ac:dyDescent="0.35">
      <c r="A32" s="8" t="s">
        <v>3113</v>
      </c>
    </row>
    <row r="33" spans="1:2" x14ac:dyDescent="0.35">
      <c r="A33" s="8" t="s">
        <v>3100</v>
      </c>
    </row>
    <row r="34" spans="1:2" x14ac:dyDescent="0.35">
      <c r="A34" s="8" t="s">
        <v>3101</v>
      </c>
    </row>
    <row r="36" spans="1:2" x14ac:dyDescent="0.35">
      <c r="A36" s="8" t="s">
        <v>3114</v>
      </c>
    </row>
    <row r="37" spans="1:2" x14ac:dyDescent="0.35">
      <c r="A37" s="8" t="s">
        <v>3102</v>
      </c>
    </row>
    <row r="38" spans="1:2" x14ac:dyDescent="0.35">
      <c r="A38" s="8" t="s">
        <v>3103</v>
      </c>
    </row>
    <row r="40" spans="1:2" x14ac:dyDescent="0.35">
      <c r="A40" s="48" t="s">
        <v>3104</v>
      </c>
      <c r="B40" s="411"/>
    </row>
    <row r="41" spans="1:2" x14ac:dyDescent="0.35">
      <c r="A41" s="8" t="s">
        <v>3105</v>
      </c>
    </row>
    <row r="42" spans="1:2" x14ac:dyDescent="0.35">
      <c r="A42" s="8" t="s">
        <v>3106</v>
      </c>
    </row>
    <row r="44" spans="1:2" x14ac:dyDescent="0.35">
      <c r="A44" s="8" t="s">
        <v>3107</v>
      </c>
    </row>
    <row r="45" spans="1:2" x14ac:dyDescent="0.35">
      <c r="A45" s="8" t="s">
        <v>3115</v>
      </c>
    </row>
    <row r="46" spans="1:2" x14ac:dyDescent="0.35">
      <c r="A46" s="8" t="s">
        <v>3108</v>
      </c>
    </row>
    <row r="47" spans="1:2" x14ac:dyDescent="0.35">
      <c r="A47" s="8" t="s">
        <v>3109</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opLeftCell="E11" zoomScaleNormal="100" workbookViewId="0">
      <selection activeCell="D12" sqref="D12"/>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3338</v>
      </c>
      <c r="B1" s="460"/>
      <c r="C1" s="460"/>
      <c r="D1" s="460"/>
      <c r="E1" s="460"/>
      <c r="F1" s="460"/>
      <c r="G1" s="460"/>
      <c r="H1" s="460"/>
      <c r="I1" s="460"/>
      <c r="J1" s="460"/>
    </row>
    <row r="2" spans="1:10" x14ac:dyDescent="0.35">
      <c r="A2" s="461" t="s">
        <v>3337</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2544</v>
      </c>
      <c r="C4" s="2" t="s">
        <v>2539</v>
      </c>
      <c r="D4" s="2" t="s">
        <v>2538</v>
      </c>
      <c r="E4" s="2" t="s">
        <v>2540</v>
      </c>
      <c r="F4" s="348">
        <v>0</v>
      </c>
      <c r="G4" s="348">
        <v>1</v>
      </c>
      <c r="H4" s="348">
        <v>0.02</v>
      </c>
      <c r="I4" s="2" t="s">
        <v>2541</v>
      </c>
      <c r="J4" s="465" t="s">
        <v>3340</v>
      </c>
    </row>
    <row r="5" spans="1:10" ht="100" customHeight="1" x14ac:dyDescent="0.35">
      <c r="A5" s="2" t="s">
        <v>4</v>
      </c>
      <c r="B5" s="2" t="s">
        <v>2629</v>
      </c>
      <c r="C5" s="2" t="s">
        <v>2630</v>
      </c>
      <c r="D5" s="2" t="s">
        <v>2630</v>
      </c>
      <c r="E5" s="2" t="s">
        <v>2631</v>
      </c>
      <c r="F5" s="359">
        <v>0</v>
      </c>
      <c r="G5" s="359">
        <v>300</v>
      </c>
      <c r="H5" s="359">
        <v>5</v>
      </c>
      <c r="I5" s="2" t="s">
        <v>2632</v>
      </c>
      <c r="J5" s="466" t="s">
        <v>3341</v>
      </c>
    </row>
    <row r="6" spans="1:10" ht="100" customHeight="1" x14ac:dyDescent="0.35">
      <c r="A6" s="2" t="s">
        <v>4</v>
      </c>
      <c r="B6" s="2" t="s">
        <v>2625</v>
      </c>
      <c r="C6" s="2" t="s">
        <v>2626</v>
      </c>
      <c r="D6" s="2" t="s">
        <v>2635</v>
      </c>
      <c r="E6" s="4" t="s">
        <v>2627</v>
      </c>
      <c r="F6" s="356">
        <v>0</v>
      </c>
      <c r="G6" s="356">
        <v>1</v>
      </c>
      <c r="H6" s="356">
        <v>0.02</v>
      </c>
      <c r="I6" s="452" t="s">
        <v>2628</v>
      </c>
      <c r="J6" s="465" t="s">
        <v>3342</v>
      </c>
    </row>
    <row r="7" spans="1:10" ht="100" customHeight="1" x14ac:dyDescent="0.35">
      <c r="A7" s="2" t="s">
        <v>4</v>
      </c>
      <c r="B7" s="2" t="s">
        <v>3380</v>
      </c>
      <c r="C7" s="2" t="s">
        <v>521</v>
      </c>
      <c r="D7" s="2" t="s">
        <v>3382</v>
      </c>
      <c r="E7" s="4" t="s">
        <v>2439</v>
      </c>
      <c r="F7" s="356">
        <v>0</v>
      </c>
      <c r="G7" s="356">
        <v>1</v>
      </c>
      <c r="H7" s="356">
        <v>0.01</v>
      </c>
      <c r="I7" s="452" t="s">
        <v>523</v>
      </c>
      <c r="J7" s="465" t="s">
        <v>3343</v>
      </c>
    </row>
    <row r="8" spans="1:10" ht="100" customHeight="1" x14ac:dyDescent="0.35">
      <c r="A8" s="2" t="s">
        <v>4</v>
      </c>
      <c r="B8" s="2" t="s">
        <v>519</v>
      </c>
      <c r="C8" s="2" t="s">
        <v>514</v>
      </c>
      <c r="D8" s="2" t="s">
        <v>513</v>
      </c>
      <c r="E8" s="4" t="s">
        <v>2438</v>
      </c>
      <c r="F8" s="356">
        <v>0</v>
      </c>
      <c r="G8" s="356">
        <v>0.5</v>
      </c>
      <c r="H8" s="356">
        <v>0.01</v>
      </c>
      <c r="I8" s="73" t="s">
        <v>515</v>
      </c>
      <c r="J8" s="467" t="s">
        <v>3344</v>
      </c>
    </row>
    <row r="9" spans="1:10" ht="100" customHeight="1" x14ac:dyDescent="0.35">
      <c r="A9" s="4" t="s">
        <v>4</v>
      </c>
      <c r="B9" s="4" t="s">
        <v>11</v>
      </c>
      <c r="C9" s="4" t="s">
        <v>118</v>
      </c>
      <c r="D9" s="451" t="s">
        <v>11</v>
      </c>
      <c r="E9" s="4" t="s">
        <v>2437</v>
      </c>
      <c r="F9" s="453">
        <v>0</v>
      </c>
      <c r="G9" s="453">
        <v>1</v>
      </c>
      <c r="H9" s="409">
        <v>0.02</v>
      </c>
      <c r="I9" s="452" t="s">
        <v>496</v>
      </c>
      <c r="J9" s="465" t="s">
        <v>3345</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3346</v>
      </c>
    </row>
    <row r="11" spans="1:10" ht="83" customHeight="1" x14ac:dyDescent="0.35">
      <c r="A11" s="2" t="s">
        <v>4</v>
      </c>
      <c r="B11" s="2" t="s">
        <v>3381</v>
      </c>
      <c r="C11" s="2" t="s">
        <v>2676</v>
      </c>
      <c r="D11" s="2" t="s">
        <v>3383</v>
      </c>
      <c r="E11" s="4" t="s">
        <v>2678</v>
      </c>
      <c r="F11" s="356">
        <v>0</v>
      </c>
      <c r="G11" s="356">
        <v>1</v>
      </c>
      <c r="H11" s="356">
        <v>0.01</v>
      </c>
      <c r="I11" s="452" t="s">
        <v>523</v>
      </c>
      <c r="J11" s="465" t="s">
        <v>3347</v>
      </c>
    </row>
    <row r="12" spans="1:10" ht="100" customHeight="1" x14ac:dyDescent="0.35">
      <c r="A12" s="2" t="s">
        <v>4</v>
      </c>
      <c r="B12" s="2" t="s">
        <v>527</v>
      </c>
      <c r="C12" s="2" t="s">
        <v>528</v>
      </c>
      <c r="D12" s="2" t="s">
        <v>527</v>
      </c>
      <c r="E12" s="4" t="s">
        <v>2435</v>
      </c>
      <c r="F12" s="348">
        <v>0</v>
      </c>
      <c r="G12" s="348">
        <v>0.2</v>
      </c>
      <c r="H12" s="348">
        <v>0.01</v>
      </c>
      <c r="I12" s="455" t="s">
        <v>529</v>
      </c>
      <c r="J12" s="465" t="s">
        <v>2440</v>
      </c>
    </row>
    <row r="13" spans="1:10" ht="82.5" customHeight="1" x14ac:dyDescent="0.35">
      <c r="A13" s="4" t="s">
        <v>4</v>
      </c>
      <c r="B13" s="4" t="s">
        <v>3294</v>
      </c>
      <c r="C13" s="4" t="s">
        <v>3295</v>
      </c>
      <c r="D13" s="4" t="s">
        <v>3294</v>
      </c>
      <c r="E13" s="4" t="s">
        <v>3296</v>
      </c>
      <c r="F13" s="409">
        <v>0</v>
      </c>
      <c r="G13" s="409">
        <f>-ROUND(MaxBoundCalculations!$B$206,2)</f>
        <v>0.26</v>
      </c>
      <c r="H13" s="409">
        <v>0.01</v>
      </c>
      <c r="I13" s="452" t="s">
        <v>3297</v>
      </c>
      <c r="J13" s="465" t="s">
        <v>3348</v>
      </c>
    </row>
    <row r="14" spans="1:10" ht="74.5" customHeight="1" x14ac:dyDescent="0.35">
      <c r="A14" s="4" t="s">
        <v>75</v>
      </c>
      <c r="B14" s="4" t="s">
        <v>15</v>
      </c>
      <c r="C14" s="4" t="s">
        <v>2667</v>
      </c>
      <c r="D14" s="4" t="s">
        <v>15</v>
      </c>
      <c r="E14" s="4" t="s">
        <v>2666</v>
      </c>
      <c r="F14" s="453">
        <v>0</v>
      </c>
      <c r="G14" s="453">
        <v>1</v>
      </c>
      <c r="H14" s="453">
        <v>0.01</v>
      </c>
      <c r="I14" s="452" t="s">
        <v>121</v>
      </c>
      <c r="J14" s="465" t="s">
        <v>3349</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3350</v>
      </c>
    </row>
    <row r="16" spans="1:10" ht="48" customHeight="1" x14ac:dyDescent="0.35">
      <c r="A16" s="4" t="s">
        <v>75</v>
      </c>
      <c r="B16" s="4" t="s">
        <v>14</v>
      </c>
      <c r="C16" s="4" t="s">
        <v>7</v>
      </c>
      <c r="D16" s="4" t="s">
        <v>14</v>
      </c>
      <c r="E16" s="4" t="s">
        <v>2433</v>
      </c>
      <c r="F16" s="4">
        <v>0</v>
      </c>
      <c r="G16" s="4">
        <v>1</v>
      </c>
      <c r="H16" s="4">
        <v>1</v>
      </c>
      <c r="I16" s="452" t="s">
        <v>32</v>
      </c>
      <c r="J16" s="465" t="s">
        <v>2446</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3351</v>
      </c>
    </row>
    <row r="18" spans="1:10" ht="55" customHeight="1" x14ac:dyDescent="0.35">
      <c r="A18" s="4" t="s">
        <v>75</v>
      </c>
      <c r="B18" s="4" t="s">
        <v>295</v>
      </c>
      <c r="C18" s="4" t="s">
        <v>298</v>
      </c>
      <c r="D18" s="451" t="s">
        <v>393</v>
      </c>
      <c r="E18" s="4" t="s">
        <v>2431</v>
      </c>
      <c r="F18" s="4">
        <v>0</v>
      </c>
      <c r="G18" s="453">
        <v>0.5</v>
      </c>
      <c r="H18" s="409">
        <v>0.01</v>
      </c>
      <c r="I18" s="452" t="s">
        <v>299</v>
      </c>
      <c r="J18" s="465" t="s">
        <v>2447</v>
      </c>
    </row>
    <row r="19" spans="1:10" ht="35.5" customHeight="1" x14ac:dyDescent="0.35">
      <c r="A19" s="4" t="s">
        <v>75</v>
      </c>
      <c r="B19" s="4" t="s">
        <v>13</v>
      </c>
      <c r="C19" s="4" t="s">
        <v>134</v>
      </c>
      <c r="D19" s="4" t="s">
        <v>13</v>
      </c>
      <c r="E19" s="4" t="s">
        <v>2430</v>
      </c>
      <c r="F19" s="4">
        <v>0</v>
      </c>
      <c r="G19" s="4">
        <v>1</v>
      </c>
      <c r="H19" s="4">
        <v>1</v>
      </c>
      <c r="I19" s="452" t="s">
        <v>32</v>
      </c>
      <c r="J19" s="465" t="s">
        <v>3352</v>
      </c>
    </row>
    <row r="20" spans="1:10" ht="52.5" customHeight="1" x14ac:dyDescent="0.35">
      <c r="A20" s="4" t="s">
        <v>75</v>
      </c>
      <c r="B20" s="4" t="s">
        <v>2641</v>
      </c>
      <c r="C20" s="4" t="s">
        <v>2640</v>
      </c>
      <c r="D20" s="4" t="s">
        <v>16</v>
      </c>
      <c r="E20" s="4" t="s">
        <v>2429</v>
      </c>
      <c r="F20" s="453">
        <v>0</v>
      </c>
      <c r="G20" s="453">
        <v>0.5</v>
      </c>
      <c r="H20" s="453">
        <v>0.01</v>
      </c>
      <c r="I20" s="452" t="s">
        <v>2642</v>
      </c>
      <c r="J20" s="465" t="s">
        <v>3336</v>
      </c>
    </row>
    <row r="21" spans="1:10" ht="46" customHeight="1" x14ac:dyDescent="0.35">
      <c r="A21" s="4" t="s">
        <v>75</v>
      </c>
      <c r="B21" s="4" t="s">
        <v>12</v>
      </c>
      <c r="C21" s="4" t="s">
        <v>6</v>
      </c>
      <c r="D21" s="4" t="s">
        <v>12</v>
      </c>
      <c r="E21" s="4" t="s">
        <v>2428</v>
      </c>
      <c r="F21" s="4">
        <v>0</v>
      </c>
      <c r="G21" s="4">
        <v>1</v>
      </c>
      <c r="H21" s="4">
        <v>1</v>
      </c>
      <c r="I21" s="452" t="s">
        <v>32</v>
      </c>
      <c r="J21" s="465" t="s">
        <v>3353</v>
      </c>
    </row>
    <row r="22" spans="1:10" ht="34.5" customHeight="1" x14ac:dyDescent="0.35">
      <c r="A22" s="2" t="s">
        <v>8</v>
      </c>
      <c r="B22" s="2" t="s">
        <v>376</v>
      </c>
      <c r="C22" s="2" t="s">
        <v>377</v>
      </c>
      <c r="D22" s="2" t="s">
        <v>376</v>
      </c>
      <c r="E22" s="4" t="s">
        <v>2427</v>
      </c>
      <c r="F22" s="2">
        <v>0</v>
      </c>
      <c r="G22" s="2">
        <v>1</v>
      </c>
      <c r="H22" s="2">
        <v>1</v>
      </c>
      <c r="I22" s="455" t="s">
        <v>32</v>
      </c>
      <c r="J22" s="465" t="s">
        <v>3335</v>
      </c>
    </row>
    <row r="23" spans="1:10" ht="107.5" customHeight="1" x14ac:dyDescent="0.35">
      <c r="A23" s="4" t="s">
        <v>8</v>
      </c>
      <c r="B23" s="452" t="s">
        <v>2976</v>
      </c>
      <c r="C23" s="4" t="s">
        <v>2977</v>
      </c>
      <c r="D23" s="452" t="s">
        <v>2976</v>
      </c>
      <c r="E23" s="4" t="s">
        <v>2416</v>
      </c>
      <c r="F23" s="453">
        <v>0</v>
      </c>
      <c r="G23" s="409">
        <v>1</v>
      </c>
      <c r="H23" s="409">
        <v>0.01</v>
      </c>
      <c r="I23" s="452" t="s">
        <v>37</v>
      </c>
      <c r="J23" s="465" t="s">
        <v>3354</v>
      </c>
    </row>
    <row r="24" spans="1:10" ht="47" customHeight="1" x14ac:dyDescent="0.35">
      <c r="A24" s="2" t="s">
        <v>8</v>
      </c>
      <c r="B24" s="2" t="s">
        <v>300</v>
      </c>
      <c r="C24" s="2" t="s">
        <v>303</v>
      </c>
      <c r="D24" s="2" t="s">
        <v>394</v>
      </c>
      <c r="E24" s="4" t="s">
        <v>2426</v>
      </c>
      <c r="F24" s="348">
        <v>-0.5</v>
      </c>
      <c r="G24" s="348">
        <v>1</v>
      </c>
      <c r="H24" s="348">
        <v>0.02</v>
      </c>
      <c r="I24" s="455" t="s">
        <v>304</v>
      </c>
      <c r="J24" s="465" t="s">
        <v>3355</v>
      </c>
    </row>
    <row r="25" spans="1:10" ht="47" customHeight="1" x14ac:dyDescent="0.35">
      <c r="A25" s="2" t="s">
        <v>8</v>
      </c>
      <c r="B25" s="2" t="s">
        <v>301</v>
      </c>
      <c r="C25" s="2" t="s">
        <v>302</v>
      </c>
      <c r="D25" s="2" t="s">
        <v>394</v>
      </c>
      <c r="E25" s="4" t="s">
        <v>2425</v>
      </c>
      <c r="F25" s="348">
        <v>-0.5</v>
      </c>
      <c r="G25" s="348">
        <v>1</v>
      </c>
      <c r="H25" s="348">
        <v>0.02</v>
      </c>
      <c r="I25" s="455" t="s">
        <v>305</v>
      </c>
      <c r="J25" s="465" t="s">
        <v>3356</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3357</v>
      </c>
    </row>
    <row r="28" spans="1:10" ht="100" customHeight="1" x14ac:dyDescent="0.35">
      <c r="A28" s="4" t="s">
        <v>8</v>
      </c>
      <c r="B28" s="4" t="s">
        <v>136</v>
      </c>
      <c r="C28" s="4" t="s">
        <v>135</v>
      </c>
      <c r="D28" s="4" t="s">
        <v>136</v>
      </c>
      <c r="E28" s="4" t="s">
        <v>2422</v>
      </c>
      <c r="F28" s="6">
        <v>0</v>
      </c>
      <c r="G28" s="6">
        <v>10000</v>
      </c>
      <c r="H28" s="6">
        <v>250</v>
      </c>
      <c r="I28" s="452" t="s">
        <v>210</v>
      </c>
      <c r="J28" s="465" t="s">
        <v>3358</v>
      </c>
    </row>
    <row r="29" spans="1:10" ht="67.5" customHeight="1" x14ac:dyDescent="0.35">
      <c r="A29" s="4" t="s">
        <v>8</v>
      </c>
      <c r="B29" s="4" t="s">
        <v>19</v>
      </c>
      <c r="C29" s="4" t="s">
        <v>3274</v>
      </c>
      <c r="D29" s="4" t="s">
        <v>19</v>
      </c>
      <c r="E29" s="4" t="s">
        <v>2421</v>
      </c>
      <c r="F29" s="453">
        <v>0</v>
      </c>
      <c r="G29" s="453">
        <v>1</v>
      </c>
      <c r="H29" s="68">
        <v>0.01</v>
      </c>
      <c r="I29" s="452" t="s">
        <v>36</v>
      </c>
      <c r="J29" s="465" t="s">
        <v>3359</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3360</v>
      </c>
    </row>
    <row r="31" spans="1:10" ht="39" customHeight="1" x14ac:dyDescent="0.35">
      <c r="A31" s="4" t="s">
        <v>8</v>
      </c>
      <c r="B31" s="4" t="s">
        <v>63</v>
      </c>
      <c r="C31" s="4" t="s">
        <v>137</v>
      </c>
      <c r="D31" s="4" t="s">
        <v>63</v>
      </c>
      <c r="E31" s="420"/>
      <c r="F31" s="4"/>
      <c r="G31" s="4"/>
      <c r="H31" s="4"/>
      <c r="I31" s="452"/>
      <c r="J31" s="467" t="s">
        <v>3361</v>
      </c>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3067</v>
      </c>
    </row>
    <row r="34" spans="1:10" ht="118" customHeight="1" x14ac:dyDescent="0.35">
      <c r="A34" s="2" t="s">
        <v>8</v>
      </c>
      <c r="B34" s="2" t="s">
        <v>283</v>
      </c>
      <c r="C34" s="2" t="s">
        <v>284</v>
      </c>
      <c r="D34" s="2" t="s">
        <v>283</v>
      </c>
      <c r="E34" s="4" t="s">
        <v>2418</v>
      </c>
      <c r="F34" s="348">
        <v>0</v>
      </c>
      <c r="G34" s="348">
        <v>0.6</v>
      </c>
      <c r="H34" s="348">
        <v>0.01</v>
      </c>
      <c r="I34" s="455" t="s">
        <v>288</v>
      </c>
      <c r="J34" s="465" t="s">
        <v>3362</v>
      </c>
    </row>
    <row r="35" spans="1:10" ht="74" customHeight="1" x14ac:dyDescent="0.35">
      <c r="A35" s="2" t="s">
        <v>8</v>
      </c>
      <c r="B35" s="347" t="s">
        <v>2473</v>
      </c>
      <c r="C35" s="347" t="s">
        <v>2474</v>
      </c>
      <c r="D35" s="347" t="s">
        <v>2473</v>
      </c>
      <c r="E35" s="2" t="s">
        <v>2475</v>
      </c>
      <c r="F35" s="348">
        <v>0</v>
      </c>
      <c r="G35" s="348">
        <v>0.9</v>
      </c>
      <c r="H35" s="348">
        <v>0.01</v>
      </c>
      <c r="I35" s="455" t="s">
        <v>2476</v>
      </c>
      <c r="J35" s="465" t="s">
        <v>3334</v>
      </c>
    </row>
    <row r="36" spans="1:10" ht="56" customHeight="1" x14ac:dyDescent="0.35">
      <c r="A36" s="2" t="s">
        <v>8</v>
      </c>
      <c r="B36" s="2" t="s">
        <v>280</v>
      </c>
      <c r="C36" s="2" t="s">
        <v>315</v>
      </c>
      <c r="D36" s="2" t="s">
        <v>395</v>
      </c>
      <c r="E36" s="4" t="s">
        <v>2417</v>
      </c>
      <c r="F36" s="348">
        <v>0</v>
      </c>
      <c r="G36" s="348">
        <v>0.4</v>
      </c>
      <c r="H36" s="348">
        <v>0.01</v>
      </c>
      <c r="I36" s="455" t="s">
        <v>281</v>
      </c>
      <c r="J36" s="465" t="s">
        <v>3363</v>
      </c>
    </row>
    <row r="37" spans="1:10" ht="75" customHeight="1" x14ac:dyDescent="0.35">
      <c r="A37" s="2" t="s">
        <v>8</v>
      </c>
      <c r="B37" s="4" t="s">
        <v>3037</v>
      </c>
      <c r="C37" s="2" t="s">
        <v>3039</v>
      </c>
      <c r="D37" s="4" t="s">
        <v>3037</v>
      </c>
      <c r="E37" s="4" t="s">
        <v>3040</v>
      </c>
      <c r="F37" s="348">
        <v>0</v>
      </c>
      <c r="G37" s="348">
        <v>1</v>
      </c>
      <c r="H37" s="348">
        <v>0.01</v>
      </c>
      <c r="I37" s="455" t="s">
        <v>3041</v>
      </c>
      <c r="J37" s="465" t="s">
        <v>3364</v>
      </c>
    </row>
    <row r="38" spans="1:10" ht="59" customHeight="1" x14ac:dyDescent="0.35">
      <c r="A38" s="4" t="s">
        <v>8</v>
      </c>
      <c r="B38" s="4" t="s">
        <v>18</v>
      </c>
      <c r="C38" s="4" t="s">
        <v>139</v>
      </c>
      <c r="D38" s="4" t="s">
        <v>18</v>
      </c>
      <c r="E38" s="4" t="s">
        <v>3038</v>
      </c>
      <c r="F38" s="2">
        <v>0</v>
      </c>
      <c r="G38" s="2">
        <v>60</v>
      </c>
      <c r="H38" s="2">
        <v>1</v>
      </c>
      <c r="I38" s="464" t="str">
        <f>PolicyLevers!O308</f>
        <v>$/MWh</v>
      </c>
      <c r="J38" s="465" t="s">
        <v>3365</v>
      </c>
    </row>
    <row r="39" spans="1:10" ht="47.5" customHeight="1" x14ac:dyDescent="0.35">
      <c r="A39" s="4" t="s">
        <v>9</v>
      </c>
      <c r="B39" s="4" t="s">
        <v>21</v>
      </c>
      <c r="C39" s="4" t="s">
        <v>3019</v>
      </c>
      <c r="D39" s="4" t="s">
        <v>21</v>
      </c>
      <c r="E39" s="4" t="s">
        <v>3020</v>
      </c>
      <c r="F39" s="453">
        <v>0</v>
      </c>
      <c r="G39" s="409">
        <v>1</v>
      </c>
      <c r="H39" s="409">
        <v>0.01</v>
      </c>
      <c r="I39" s="452" t="s">
        <v>36</v>
      </c>
      <c r="J39" s="465" t="s">
        <v>3366</v>
      </c>
    </row>
    <row r="40" spans="1:10" ht="58" customHeight="1" x14ac:dyDescent="0.35">
      <c r="A40" s="4" t="s">
        <v>9</v>
      </c>
      <c r="B40" s="4" t="s">
        <v>25</v>
      </c>
      <c r="C40" s="4" t="s">
        <v>316</v>
      </c>
      <c r="D40" s="4" t="s">
        <v>25</v>
      </c>
      <c r="E40" s="4" t="s">
        <v>2415</v>
      </c>
      <c r="F40" s="453">
        <v>0</v>
      </c>
      <c r="G40" s="409">
        <v>1</v>
      </c>
      <c r="H40" s="409">
        <v>0.01</v>
      </c>
      <c r="I40" s="452" t="s">
        <v>36</v>
      </c>
      <c r="J40" s="465" t="s">
        <v>2441</v>
      </c>
    </row>
    <row r="41" spans="1:10" ht="100" customHeight="1" x14ac:dyDescent="0.35">
      <c r="A41" s="4" t="s">
        <v>9</v>
      </c>
      <c r="B41" s="4" t="s">
        <v>23</v>
      </c>
      <c r="C41" s="4" t="s">
        <v>62</v>
      </c>
      <c r="D41" s="4" t="s">
        <v>23</v>
      </c>
      <c r="E41" s="4" t="s">
        <v>2414</v>
      </c>
      <c r="F41" s="453">
        <v>0</v>
      </c>
      <c r="G41" s="409">
        <v>1</v>
      </c>
      <c r="H41" s="409">
        <v>0.01</v>
      </c>
      <c r="I41" s="452" t="s">
        <v>36</v>
      </c>
      <c r="J41" s="465" t="s">
        <v>2442</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3283</v>
      </c>
    </row>
    <row r="43" spans="1:10" ht="54" customHeight="1" x14ac:dyDescent="0.35">
      <c r="A43" s="4" t="s">
        <v>9</v>
      </c>
      <c r="B43" s="4" t="s">
        <v>24</v>
      </c>
      <c r="C43" s="4" t="s">
        <v>318</v>
      </c>
      <c r="D43" s="4" t="s">
        <v>24</v>
      </c>
      <c r="E43" s="4" t="s">
        <v>2412</v>
      </c>
      <c r="F43" s="453">
        <v>0</v>
      </c>
      <c r="G43" s="409">
        <v>1</v>
      </c>
      <c r="H43" s="409">
        <v>0.01</v>
      </c>
      <c r="I43" s="452" t="s">
        <v>36</v>
      </c>
      <c r="J43" s="465" t="s">
        <v>2443</v>
      </c>
    </row>
    <row r="44" spans="1:10" ht="73.5" customHeight="1" x14ac:dyDescent="0.35">
      <c r="A44" s="4" t="s">
        <v>9</v>
      </c>
      <c r="B44" s="4" t="s">
        <v>2919</v>
      </c>
      <c r="C44" s="4" t="s">
        <v>2555</v>
      </c>
      <c r="D44" s="4" t="s">
        <v>2919</v>
      </c>
      <c r="E44" s="4" t="s">
        <v>2569</v>
      </c>
      <c r="F44" s="453">
        <v>0</v>
      </c>
      <c r="G44" s="453">
        <v>1</v>
      </c>
      <c r="H44" s="409">
        <v>0.01</v>
      </c>
      <c r="I44" s="452" t="s">
        <v>2568</v>
      </c>
      <c r="J44" s="465" t="s">
        <v>3367</v>
      </c>
    </row>
    <row r="45" spans="1:10" ht="44" customHeight="1" x14ac:dyDescent="0.35">
      <c r="A45" s="2" t="s">
        <v>9</v>
      </c>
      <c r="B45" s="2" t="s">
        <v>3024</v>
      </c>
      <c r="C45" s="2" t="s">
        <v>3027</v>
      </c>
      <c r="D45" s="2" t="s">
        <v>3031</v>
      </c>
      <c r="E45" s="2" t="s">
        <v>3032</v>
      </c>
      <c r="F45" s="356">
        <v>0</v>
      </c>
      <c r="G45" s="348">
        <v>1</v>
      </c>
      <c r="H45" s="348">
        <v>0.01</v>
      </c>
      <c r="I45" s="455" t="s">
        <v>36</v>
      </c>
      <c r="J45" s="466" t="s">
        <v>3233</v>
      </c>
    </row>
    <row r="46" spans="1:10" ht="41.5" customHeight="1" x14ac:dyDescent="0.35">
      <c r="A46" s="2" t="s">
        <v>9</v>
      </c>
      <c r="B46" s="2" t="s">
        <v>3025</v>
      </c>
      <c r="C46" s="2" t="s">
        <v>3028</v>
      </c>
      <c r="D46" s="2" t="s">
        <v>3031</v>
      </c>
      <c r="E46" s="2" t="s">
        <v>3033</v>
      </c>
      <c r="F46" s="356">
        <v>0</v>
      </c>
      <c r="G46" s="348">
        <v>1</v>
      </c>
      <c r="H46" s="348">
        <v>0.01</v>
      </c>
      <c r="I46" s="455" t="s">
        <v>36</v>
      </c>
      <c r="J46" s="466" t="s">
        <v>3058</v>
      </c>
    </row>
    <row r="47" spans="1:10" ht="48.5" customHeight="1" x14ac:dyDescent="0.35">
      <c r="A47" s="2" t="s">
        <v>9</v>
      </c>
      <c r="B47" s="2" t="s">
        <v>3026</v>
      </c>
      <c r="C47" s="2" t="s">
        <v>3029</v>
      </c>
      <c r="D47" s="2" t="s">
        <v>3031</v>
      </c>
      <c r="E47" s="2" t="s">
        <v>3034</v>
      </c>
      <c r="F47" s="356">
        <v>0</v>
      </c>
      <c r="G47" s="348">
        <v>1</v>
      </c>
      <c r="H47" s="348">
        <v>0.01</v>
      </c>
      <c r="I47" s="455" t="s">
        <v>36</v>
      </c>
      <c r="J47" s="466" t="s">
        <v>3059</v>
      </c>
    </row>
    <row r="48" spans="1:10" ht="47" customHeight="1" x14ac:dyDescent="0.35">
      <c r="A48" s="2" t="s">
        <v>9</v>
      </c>
      <c r="B48" s="2" t="s">
        <v>3036</v>
      </c>
      <c r="C48" s="2" t="s">
        <v>3030</v>
      </c>
      <c r="D48" s="2" t="s">
        <v>3031</v>
      </c>
      <c r="E48" s="2" t="s">
        <v>3035</v>
      </c>
      <c r="F48" s="356">
        <v>0</v>
      </c>
      <c r="G48" s="348">
        <v>1</v>
      </c>
      <c r="H48" s="348">
        <v>0.01</v>
      </c>
      <c r="I48" s="455" t="s">
        <v>36</v>
      </c>
      <c r="J48" s="466" t="s">
        <v>3060</v>
      </c>
    </row>
    <row r="49" spans="1:10" ht="90.5" customHeight="1" x14ac:dyDescent="0.35">
      <c r="A49" s="4" t="s">
        <v>9</v>
      </c>
      <c r="B49" s="4" t="s">
        <v>2602</v>
      </c>
      <c r="C49" s="4" t="s">
        <v>2601</v>
      </c>
      <c r="D49" s="4" t="s">
        <v>2602</v>
      </c>
      <c r="E49" s="4" t="s">
        <v>2605</v>
      </c>
      <c r="F49" s="453">
        <v>0</v>
      </c>
      <c r="G49" s="409">
        <v>1</v>
      </c>
      <c r="H49" s="409">
        <v>0.01</v>
      </c>
      <c r="I49" s="452" t="s">
        <v>2606</v>
      </c>
      <c r="J49" s="465" t="s">
        <v>3333</v>
      </c>
    </row>
    <row r="50" spans="1:10" ht="66" customHeight="1" x14ac:dyDescent="0.35">
      <c r="A50" s="4" t="s">
        <v>9</v>
      </c>
      <c r="B50" s="4" t="s">
        <v>22</v>
      </c>
      <c r="C50" s="4" t="s">
        <v>319</v>
      </c>
      <c r="D50" s="451" t="s">
        <v>396</v>
      </c>
      <c r="E50" s="4" t="s">
        <v>2411</v>
      </c>
      <c r="F50" s="453">
        <v>0</v>
      </c>
      <c r="G50" s="409">
        <v>1</v>
      </c>
      <c r="H50" s="409">
        <v>0.01</v>
      </c>
      <c r="I50" s="452" t="s">
        <v>36</v>
      </c>
      <c r="J50" s="465" t="s">
        <v>3368</v>
      </c>
    </row>
    <row r="51" spans="1:10" ht="65" customHeight="1" x14ac:dyDescent="0.35">
      <c r="A51" s="4" t="s">
        <v>9</v>
      </c>
      <c r="B51" s="4" t="s">
        <v>20</v>
      </c>
      <c r="C51" s="4" t="s">
        <v>320</v>
      </c>
      <c r="D51" s="451" t="s">
        <v>396</v>
      </c>
      <c r="E51" s="4" t="s">
        <v>2410</v>
      </c>
      <c r="F51" s="453">
        <v>0</v>
      </c>
      <c r="G51" s="409">
        <v>1</v>
      </c>
      <c r="H51" s="409">
        <v>0.01</v>
      </c>
      <c r="I51" s="452" t="s">
        <v>36</v>
      </c>
      <c r="J51" s="465" t="s">
        <v>3369</v>
      </c>
    </row>
    <row r="52" spans="1:10" ht="76" customHeight="1" x14ac:dyDescent="0.35">
      <c r="A52" s="4" t="s">
        <v>9</v>
      </c>
      <c r="B52" s="4" t="s">
        <v>2671</v>
      </c>
      <c r="C52" s="4" t="s">
        <v>2672</v>
      </c>
      <c r="D52" s="4" t="s">
        <v>2672</v>
      </c>
      <c r="E52" s="4" t="s">
        <v>2673</v>
      </c>
      <c r="F52" s="453">
        <v>0</v>
      </c>
      <c r="G52" s="409">
        <v>1</v>
      </c>
      <c r="H52" s="409">
        <v>0.01</v>
      </c>
      <c r="I52" s="452" t="s">
        <v>2674</v>
      </c>
      <c r="J52" s="465" t="s">
        <v>3370</v>
      </c>
    </row>
    <row r="53" spans="1:10" ht="54" customHeight="1" x14ac:dyDescent="0.35">
      <c r="A53" s="4" t="s">
        <v>151</v>
      </c>
      <c r="B53" s="4" t="s">
        <v>153</v>
      </c>
      <c r="C53" s="4" t="s">
        <v>482</v>
      </c>
      <c r="D53" s="4" t="s">
        <v>153</v>
      </c>
      <c r="E53" s="4" t="s">
        <v>2409</v>
      </c>
      <c r="F53" s="453">
        <v>0</v>
      </c>
      <c r="G53" s="409">
        <v>1</v>
      </c>
      <c r="H53" s="409">
        <v>0.01</v>
      </c>
      <c r="I53" s="452" t="s">
        <v>36</v>
      </c>
      <c r="J53" s="465" t="s">
        <v>3371</v>
      </c>
    </row>
    <row r="54" spans="1:10" ht="52" customHeight="1" x14ac:dyDescent="0.35">
      <c r="A54" s="4" t="s">
        <v>151</v>
      </c>
      <c r="B54" s="4" t="s">
        <v>290</v>
      </c>
      <c r="C54" s="4" t="s">
        <v>491</v>
      </c>
      <c r="D54" s="4" t="s">
        <v>290</v>
      </c>
      <c r="E54" s="4" t="s">
        <v>2408</v>
      </c>
      <c r="F54" s="453"/>
      <c r="G54" s="409"/>
      <c r="H54" s="409"/>
      <c r="I54" s="452"/>
      <c r="J54" s="465" t="s">
        <v>3372</v>
      </c>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2444</v>
      </c>
    </row>
    <row r="57" spans="1:10" ht="59.5" customHeight="1" x14ac:dyDescent="0.35">
      <c r="A57" s="4" t="s">
        <v>151</v>
      </c>
      <c r="B57" s="4" t="s">
        <v>3021</v>
      </c>
      <c r="C57" s="4" t="s">
        <v>3022</v>
      </c>
      <c r="D57" s="4" t="s">
        <v>3021</v>
      </c>
      <c r="E57" s="4" t="s">
        <v>3023</v>
      </c>
      <c r="F57" s="453">
        <v>0</v>
      </c>
      <c r="G57" s="409">
        <v>1</v>
      </c>
      <c r="H57" s="409">
        <v>0.01</v>
      </c>
      <c r="I57" s="452" t="s">
        <v>36</v>
      </c>
      <c r="J57" s="465" t="s">
        <v>3339</v>
      </c>
    </row>
    <row r="58" spans="1:10" ht="53.5" customHeight="1" x14ac:dyDescent="0.35">
      <c r="A58" s="4" t="s">
        <v>151</v>
      </c>
      <c r="B58" s="4" t="s">
        <v>154</v>
      </c>
      <c r="C58" s="4" t="s">
        <v>484</v>
      </c>
      <c r="D58" s="4" t="s">
        <v>154</v>
      </c>
      <c r="E58" s="4" t="s">
        <v>2405</v>
      </c>
      <c r="F58" s="453">
        <v>0</v>
      </c>
      <c r="G58" s="409">
        <v>1</v>
      </c>
      <c r="H58" s="409">
        <v>0.01</v>
      </c>
      <c r="I58" s="452" t="s">
        <v>36</v>
      </c>
      <c r="J58" s="465" t="s">
        <v>3373</v>
      </c>
    </row>
    <row r="59" spans="1:10" ht="62" customHeight="1" x14ac:dyDescent="0.35">
      <c r="A59" s="4" t="s">
        <v>151</v>
      </c>
      <c r="B59" s="4" t="s">
        <v>152</v>
      </c>
      <c r="C59" s="4" t="s">
        <v>3061</v>
      </c>
      <c r="D59" s="4" t="s">
        <v>152</v>
      </c>
      <c r="E59" s="4" t="s">
        <v>2404</v>
      </c>
      <c r="F59" s="453">
        <v>0</v>
      </c>
      <c r="G59" s="409">
        <v>1</v>
      </c>
      <c r="H59" s="409">
        <v>0.01</v>
      </c>
      <c r="I59" s="452" t="s">
        <v>36</v>
      </c>
      <c r="J59" s="465" t="s">
        <v>3045</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2611</v>
      </c>
      <c r="C61" s="4" t="s">
        <v>2612</v>
      </c>
      <c r="D61" s="4" t="s">
        <v>2611</v>
      </c>
      <c r="E61" s="4" t="s">
        <v>2613</v>
      </c>
      <c r="F61" s="453">
        <v>0</v>
      </c>
      <c r="G61" s="409">
        <v>1</v>
      </c>
      <c r="H61" s="409">
        <v>0.01</v>
      </c>
      <c r="I61" s="452" t="s">
        <v>2614</v>
      </c>
      <c r="J61" s="465" t="s">
        <v>3332</v>
      </c>
    </row>
    <row r="62" spans="1:10" ht="71.5" customHeight="1" x14ac:dyDescent="0.35">
      <c r="A62" s="2" t="s">
        <v>2657</v>
      </c>
      <c r="B62" s="2" t="s">
        <v>2661</v>
      </c>
      <c r="C62" s="2" t="s">
        <v>321</v>
      </c>
      <c r="D62" s="2" t="s">
        <v>2660</v>
      </c>
      <c r="E62" s="4" t="s">
        <v>2402</v>
      </c>
      <c r="F62" s="348">
        <v>0</v>
      </c>
      <c r="G62" s="348">
        <v>1</v>
      </c>
      <c r="H62" s="348">
        <v>0.01</v>
      </c>
      <c r="I62" s="455" t="s">
        <v>61</v>
      </c>
      <c r="J62" s="466" t="s">
        <v>2445</v>
      </c>
    </row>
    <row r="63" spans="1:10" ht="75" customHeight="1" x14ac:dyDescent="0.35">
      <c r="A63" s="2" t="s">
        <v>2657</v>
      </c>
      <c r="B63" s="2" t="s">
        <v>2975</v>
      </c>
      <c r="C63" s="2" t="s">
        <v>2974</v>
      </c>
      <c r="D63" s="2" t="s">
        <v>397</v>
      </c>
      <c r="E63" s="4" t="s">
        <v>2972</v>
      </c>
      <c r="F63" s="348">
        <v>0</v>
      </c>
      <c r="G63" s="348">
        <v>1</v>
      </c>
      <c r="H63" s="348">
        <v>0.01</v>
      </c>
      <c r="I63" s="452" t="s">
        <v>2973</v>
      </c>
      <c r="J63" s="466" t="s">
        <v>3374</v>
      </c>
    </row>
    <row r="64" spans="1:10" ht="62" customHeight="1" x14ac:dyDescent="0.35">
      <c r="A64" s="2" t="s">
        <v>2657</v>
      </c>
      <c r="B64" s="2" t="s">
        <v>2658</v>
      </c>
      <c r="C64" s="2" t="s">
        <v>2659</v>
      </c>
      <c r="D64" s="2" t="s">
        <v>2662</v>
      </c>
      <c r="E64" s="4" t="s">
        <v>2663</v>
      </c>
      <c r="F64" s="348">
        <v>0</v>
      </c>
      <c r="G64" s="348">
        <v>1</v>
      </c>
      <c r="H64" s="348">
        <v>0.01</v>
      </c>
      <c r="I64" s="452" t="s">
        <v>2664</v>
      </c>
      <c r="J64" s="466" t="s">
        <v>2665</v>
      </c>
    </row>
    <row r="65" spans="1:10" ht="60.5" customHeight="1" x14ac:dyDescent="0.35">
      <c r="A65" s="4" t="s">
        <v>10</v>
      </c>
      <c r="B65" s="4" t="s">
        <v>29</v>
      </c>
      <c r="C65" s="4" t="s">
        <v>60</v>
      </c>
      <c r="D65" s="4" t="s">
        <v>29</v>
      </c>
      <c r="E65" s="4" t="s">
        <v>2401</v>
      </c>
      <c r="F65" s="453">
        <v>0</v>
      </c>
      <c r="G65" s="456">
        <v>1</v>
      </c>
      <c r="H65" s="453">
        <v>0.01</v>
      </c>
      <c r="I65" s="452" t="s">
        <v>3074</v>
      </c>
      <c r="J65" s="465" t="s">
        <v>3331</v>
      </c>
    </row>
    <row r="66" spans="1:10" ht="57.5" customHeight="1" x14ac:dyDescent="0.35">
      <c r="A66" s="4" t="s">
        <v>10</v>
      </c>
      <c r="B66" s="4" t="s">
        <v>27</v>
      </c>
      <c r="C66" s="4" t="s">
        <v>2576</v>
      </c>
      <c r="D66" s="4" t="s">
        <v>27</v>
      </c>
      <c r="E66" s="4" t="s">
        <v>2400</v>
      </c>
      <c r="F66" s="4">
        <v>0</v>
      </c>
      <c r="G66" s="4">
        <v>300</v>
      </c>
      <c r="H66" s="4">
        <v>5</v>
      </c>
      <c r="I66" s="420" t="str">
        <f>PolicyLevers!O519</f>
        <v>$/metric ton CO2e</v>
      </c>
      <c r="J66" s="465" t="s">
        <v>3375</v>
      </c>
    </row>
    <row r="67" spans="1:10" ht="60" customHeight="1" x14ac:dyDescent="0.35">
      <c r="A67" s="4" t="s">
        <v>10</v>
      </c>
      <c r="B67" s="4" t="s">
        <v>28</v>
      </c>
      <c r="C67" s="4" t="s">
        <v>158</v>
      </c>
      <c r="D67" s="4" t="s">
        <v>28</v>
      </c>
      <c r="E67" s="4" t="s">
        <v>2399</v>
      </c>
      <c r="F67" s="348">
        <v>0</v>
      </c>
      <c r="G67" s="348">
        <v>1</v>
      </c>
      <c r="H67" s="348">
        <v>0.01</v>
      </c>
      <c r="I67" s="452" t="s">
        <v>160</v>
      </c>
      <c r="J67" s="465" t="s">
        <v>3376</v>
      </c>
    </row>
    <row r="68" spans="1:10" ht="39.5" customHeight="1" x14ac:dyDescent="0.35">
      <c r="A68" s="2" t="s">
        <v>10</v>
      </c>
      <c r="B68" s="2" t="s">
        <v>2616</v>
      </c>
      <c r="C68" s="2" t="s">
        <v>2618</v>
      </c>
      <c r="D68" s="2" t="s">
        <v>2619</v>
      </c>
      <c r="E68" s="2" t="s">
        <v>2621</v>
      </c>
      <c r="F68" s="356"/>
      <c r="G68" s="356"/>
      <c r="H68" s="356"/>
      <c r="I68" s="455"/>
      <c r="J68" s="465"/>
    </row>
    <row r="69" spans="1:10" ht="45.5" customHeight="1" x14ac:dyDescent="0.35">
      <c r="A69" s="2" t="s">
        <v>10</v>
      </c>
      <c r="B69" s="2" t="s">
        <v>3277</v>
      </c>
      <c r="C69" s="2" t="s">
        <v>2617</v>
      </c>
      <c r="D69" s="2" t="s">
        <v>2773</v>
      </c>
      <c r="E69" s="2" t="s">
        <v>2620</v>
      </c>
      <c r="F69" s="4">
        <v>0</v>
      </c>
      <c r="G69" s="4">
        <v>1</v>
      </c>
      <c r="H69" s="4">
        <v>1</v>
      </c>
      <c r="I69" s="452" t="s">
        <v>32</v>
      </c>
      <c r="J69" s="465" t="s">
        <v>3278</v>
      </c>
    </row>
    <row r="70" spans="1:10" ht="45" customHeight="1" x14ac:dyDescent="0.35">
      <c r="A70" s="2" t="s">
        <v>10</v>
      </c>
      <c r="B70" s="2" t="s">
        <v>2948</v>
      </c>
      <c r="C70" s="2" t="s">
        <v>2947</v>
      </c>
      <c r="D70" s="2" t="s">
        <v>2948</v>
      </c>
      <c r="E70" s="4" t="s">
        <v>2949</v>
      </c>
      <c r="F70" s="4"/>
      <c r="G70" s="4"/>
      <c r="H70" s="4"/>
      <c r="I70" s="455"/>
      <c r="J70" s="466"/>
    </row>
    <row r="71" spans="1:10" ht="34" customHeight="1" x14ac:dyDescent="0.35">
      <c r="A71" s="2" t="s">
        <v>10</v>
      </c>
      <c r="B71" s="2" t="s">
        <v>3293</v>
      </c>
      <c r="C71" s="2" t="s">
        <v>2947</v>
      </c>
      <c r="D71" s="2" t="s">
        <v>3293</v>
      </c>
      <c r="E71" s="4" t="s">
        <v>2949</v>
      </c>
      <c r="F71" s="4"/>
      <c r="G71" s="4"/>
      <c r="H71" s="4"/>
      <c r="I71" s="452"/>
      <c r="J71" s="465"/>
    </row>
    <row r="72" spans="1:10" ht="32" customHeight="1" x14ac:dyDescent="0.35">
      <c r="A72" s="2" t="s">
        <v>10</v>
      </c>
      <c r="B72" s="2" t="s">
        <v>3002</v>
      </c>
      <c r="C72" s="2" t="s">
        <v>3002</v>
      </c>
      <c r="D72" s="2" t="s">
        <v>3002</v>
      </c>
      <c r="E72" s="2" t="s">
        <v>3003</v>
      </c>
      <c r="F72" s="348">
        <v>0</v>
      </c>
      <c r="G72" s="348">
        <v>1</v>
      </c>
      <c r="H72" s="348">
        <v>0.01</v>
      </c>
      <c r="I72" s="452" t="s">
        <v>3004</v>
      </c>
      <c r="J72" s="465" t="s">
        <v>3377</v>
      </c>
    </row>
    <row r="73" spans="1:10" ht="49" customHeight="1" x14ac:dyDescent="0.35">
      <c r="A73" s="4" t="s">
        <v>10</v>
      </c>
      <c r="B73" s="4" t="s">
        <v>26</v>
      </c>
      <c r="C73" s="4" t="s">
        <v>322</v>
      </c>
      <c r="D73" s="4" t="s">
        <v>26</v>
      </c>
      <c r="E73" s="4" t="s">
        <v>2398</v>
      </c>
      <c r="F73" s="453">
        <v>0</v>
      </c>
      <c r="G73" s="453">
        <v>0.2</v>
      </c>
      <c r="H73" s="454">
        <v>5.0000000000000001E-3</v>
      </c>
      <c r="I73" s="452" t="s">
        <v>161</v>
      </c>
      <c r="J73" s="465" t="s">
        <v>3378</v>
      </c>
    </row>
    <row r="74" spans="1:10" ht="64" customHeight="1" x14ac:dyDescent="0.35">
      <c r="A74" s="4" t="s">
        <v>2889</v>
      </c>
      <c r="B74" s="4" t="s">
        <v>356</v>
      </c>
      <c r="C74" s="4" t="s">
        <v>323</v>
      </c>
      <c r="D74" s="4" t="s">
        <v>398</v>
      </c>
      <c r="E74" s="4" t="s">
        <v>2397</v>
      </c>
      <c r="F74" s="409">
        <v>0</v>
      </c>
      <c r="G74" s="409">
        <v>0.4</v>
      </c>
      <c r="H74" s="453">
        <v>0.01</v>
      </c>
      <c r="I74" s="452" t="s">
        <v>34</v>
      </c>
      <c r="J74" s="465" t="s">
        <v>3330</v>
      </c>
    </row>
    <row r="75" spans="1:10" ht="100" customHeight="1" x14ac:dyDescent="0.35">
      <c r="A75" s="4" t="s">
        <v>2889</v>
      </c>
      <c r="B75" s="4" t="s">
        <v>356</v>
      </c>
      <c r="C75" s="4" t="s">
        <v>324</v>
      </c>
      <c r="D75" s="4" t="s">
        <v>398</v>
      </c>
      <c r="E75" s="4" t="s">
        <v>2396</v>
      </c>
      <c r="F75" s="409">
        <v>0</v>
      </c>
      <c r="G75" s="409">
        <v>0.4</v>
      </c>
      <c r="H75" s="453">
        <v>0.01</v>
      </c>
      <c r="I75" s="452" t="s">
        <v>34</v>
      </c>
      <c r="J75" s="465" t="s">
        <v>3330</v>
      </c>
    </row>
    <row r="76" spans="1:10" ht="100" customHeight="1" x14ac:dyDescent="0.35">
      <c r="A76" s="4" t="s">
        <v>2889</v>
      </c>
      <c r="B76" s="4" t="s">
        <v>356</v>
      </c>
      <c r="C76" s="4" t="s">
        <v>325</v>
      </c>
      <c r="D76" s="4" t="s">
        <v>398</v>
      </c>
      <c r="E76" s="4" t="s">
        <v>2395</v>
      </c>
      <c r="F76" s="409">
        <v>0</v>
      </c>
      <c r="G76" s="409">
        <v>0.4</v>
      </c>
      <c r="H76" s="453">
        <v>0.01</v>
      </c>
      <c r="I76" s="452" t="s">
        <v>34</v>
      </c>
      <c r="J76" s="465" t="s">
        <v>3330</v>
      </c>
    </row>
    <row r="77" spans="1:10" ht="100" customHeight="1" x14ac:dyDescent="0.35">
      <c r="A77" s="4" t="s">
        <v>2889</v>
      </c>
      <c r="B77" s="4" t="s">
        <v>356</v>
      </c>
      <c r="C77" s="4" t="s">
        <v>326</v>
      </c>
      <c r="D77" s="4" t="s">
        <v>398</v>
      </c>
      <c r="E77" s="4" t="s">
        <v>2394</v>
      </c>
      <c r="F77" s="409">
        <v>0</v>
      </c>
      <c r="G77" s="409">
        <v>0.4</v>
      </c>
      <c r="H77" s="453">
        <v>0.01</v>
      </c>
      <c r="I77" s="452" t="s">
        <v>34</v>
      </c>
      <c r="J77" s="465" t="s">
        <v>3330</v>
      </c>
    </row>
    <row r="78" spans="1:10" ht="100" customHeight="1" x14ac:dyDescent="0.35">
      <c r="A78" s="4" t="s">
        <v>2889</v>
      </c>
      <c r="B78" s="4" t="s">
        <v>356</v>
      </c>
      <c r="C78" s="2" t="s">
        <v>327</v>
      </c>
      <c r="D78" s="4" t="s">
        <v>398</v>
      </c>
      <c r="E78" s="4" t="s">
        <v>2393</v>
      </c>
      <c r="F78" s="409">
        <v>0</v>
      </c>
      <c r="G78" s="409">
        <v>0.4</v>
      </c>
      <c r="H78" s="453">
        <v>0.01</v>
      </c>
      <c r="I78" s="452" t="s">
        <v>34</v>
      </c>
      <c r="J78" s="465" t="s">
        <v>3330</v>
      </c>
    </row>
    <row r="79" spans="1:10" ht="100" customHeight="1" x14ac:dyDescent="0.35">
      <c r="A79" s="2" t="s">
        <v>2889</v>
      </c>
      <c r="B79" s="2" t="s">
        <v>3056</v>
      </c>
      <c r="C79" s="2" t="s">
        <v>3057</v>
      </c>
      <c r="D79" s="2" t="s">
        <v>3056</v>
      </c>
      <c r="E79" s="356" t="s">
        <v>3062</v>
      </c>
      <c r="F79" s="409">
        <v>0</v>
      </c>
      <c r="G79" s="409">
        <v>1</v>
      </c>
      <c r="H79" s="453">
        <v>0.01</v>
      </c>
      <c r="I79" s="452" t="s">
        <v>36</v>
      </c>
      <c r="J79" s="465" t="s">
        <v>3064</v>
      </c>
    </row>
    <row r="80" spans="1:10" ht="100" customHeight="1" x14ac:dyDescent="0.35">
      <c r="A80" s="4" t="s">
        <v>2889</v>
      </c>
      <c r="B80" s="4" t="s">
        <v>375</v>
      </c>
      <c r="C80" s="4" t="s">
        <v>328</v>
      </c>
      <c r="D80" s="4" t="s">
        <v>399</v>
      </c>
      <c r="E80" s="4" t="s">
        <v>2392</v>
      </c>
      <c r="F80" s="409">
        <v>0</v>
      </c>
      <c r="G80" s="409">
        <v>0.4</v>
      </c>
      <c r="H80" s="453">
        <v>0.01</v>
      </c>
      <c r="I80" s="452" t="s">
        <v>35</v>
      </c>
      <c r="J80" s="465" t="s">
        <v>3329</v>
      </c>
    </row>
    <row r="81" spans="1:10" ht="100" customHeight="1" x14ac:dyDescent="0.35">
      <c r="A81" s="4" t="s">
        <v>2889</v>
      </c>
      <c r="B81" s="4" t="s">
        <v>375</v>
      </c>
      <c r="C81" s="4" t="s">
        <v>329</v>
      </c>
      <c r="D81" s="4" t="s">
        <v>399</v>
      </c>
      <c r="E81" s="4" t="s">
        <v>2391</v>
      </c>
      <c r="F81" s="409">
        <v>0</v>
      </c>
      <c r="G81" s="409">
        <v>0.4</v>
      </c>
      <c r="H81" s="453">
        <v>0.01</v>
      </c>
      <c r="I81" s="452" t="s">
        <v>35</v>
      </c>
      <c r="J81" s="465" t="s">
        <v>3329</v>
      </c>
    </row>
    <row r="82" spans="1:10" ht="100" customHeight="1" x14ac:dyDescent="0.35">
      <c r="A82" s="4" t="s">
        <v>2889</v>
      </c>
      <c r="B82" s="4" t="s">
        <v>375</v>
      </c>
      <c r="C82" s="4" t="s">
        <v>330</v>
      </c>
      <c r="D82" s="4" t="s">
        <v>399</v>
      </c>
      <c r="E82" s="4" t="s">
        <v>2390</v>
      </c>
      <c r="F82" s="409">
        <v>0</v>
      </c>
      <c r="G82" s="409">
        <v>0.4</v>
      </c>
      <c r="H82" s="453">
        <v>0.01</v>
      </c>
      <c r="I82" s="452" t="s">
        <v>35</v>
      </c>
      <c r="J82" s="465" t="s">
        <v>3329</v>
      </c>
    </row>
    <row r="83" spans="1:10" ht="100" customHeight="1" x14ac:dyDescent="0.35">
      <c r="A83" s="4" t="s">
        <v>2889</v>
      </c>
      <c r="B83" s="4" t="s">
        <v>375</v>
      </c>
      <c r="C83" s="4" t="s">
        <v>331</v>
      </c>
      <c r="D83" s="4" t="s">
        <v>399</v>
      </c>
      <c r="E83" s="4" t="s">
        <v>2389</v>
      </c>
      <c r="F83" s="409">
        <v>0</v>
      </c>
      <c r="G83" s="409">
        <v>0.4</v>
      </c>
      <c r="H83" s="453">
        <v>0.01</v>
      </c>
      <c r="I83" s="452" t="s">
        <v>35</v>
      </c>
      <c r="J83" s="465" t="s">
        <v>3329</v>
      </c>
    </row>
    <row r="84" spans="1:10" ht="100" customHeight="1" x14ac:dyDescent="0.35">
      <c r="A84" s="4" t="s">
        <v>2889</v>
      </c>
      <c r="B84" s="4" t="s">
        <v>375</v>
      </c>
      <c r="C84" s="4" t="s">
        <v>332</v>
      </c>
      <c r="D84" s="4" t="s">
        <v>399</v>
      </c>
      <c r="E84" s="4" t="s">
        <v>2388</v>
      </c>
      <c r="F84" s="409">
        <v>0</v>
      </c>
      <c r="G84" s="409">
        <v>0.4</v>
      </c>
      <c r="H84" s="453">
        <v>0.01</v>
      </c>
      <c r="I84" s="452" t="s">
        <v>35</v>
      </c>
      <c r="J84" s="465" t="s">
        <v>3329</v>
      </c>
    </row>
    <row r="85" spans="1:10" ht="68.5" customHeight="1" x14ac:dyDescent="0.35">
      <c r="A85" s="4" t="s">
        <v>3083</v>
      </c>
      <c r="B85" s="4" t="s">
        <v>3084</v>
      </c>
      <c r="C85" s="4" t="s">
        <v>3088</v>
      </c>
      <c r="D85" s="420"/>
      <c r="E85" s="4" t="s">
        <v>3085</v>
      </c>
      <c r="F85" s="409">
        <v>-0.08</v>
      </c>
      <c r="G85" s="409">
        <v>0.02</v>
      </c>
      <c r="H85" s="412">
        <v>1E-3</v>
      </c>
      <c r="I85" s="4" t="s">
        <v>3092</v>
      </c>
      <c r="J85" s="1" t="s">
        <v>3328</v>
      </c>
    </row>
    <row r="86" spans="1:10" ht="101" customHeight="1" x14ac:dyDescent="0.35">
      <c r="A86" s="4" t="s">
        <v>3235</v>
      </c>
      <c r="B86" s="4" t="s">
        <v>3236</v>
      </c>
      <c r="C86" s="4" t="s">
        <v>3243</v>
      </c>
      <c r="D86" s="420"/>
      <c r="E86" s="4" t="s">
        <v>3284</v>
      </c>
      <c r="F86" s="4">
        <v>0</v>
      </c>
      <c r="G86" s="4">
        <v>10</v>
      </c>
      <c r="H86" s="4">
        <v>1</v>
      </c>
      <c r="I86" s="4" t="s">
        <v>3210</v>
      </c>
      <c r="J86" s="1" t="s">
        <v>3327</v>
      </c>
    </row>
    <row r="87" spans="1:10" ht="100" customHeight="1" x14ac:dyDescent="0.35">
      <c r="A87" s="4" t="s">
        <v>3235</v>
      </c>
      <c r="B87" s="4" t="s">
        <v>3237</v>
      </c>
      <c r="C87" s="4" t="s">
        <v>3244</v>
      </c>
      <c r="D87" s="420"/>
      <c r="E87" s="4" t="s">
        <v>3285</v>
      </c>
      <c r="F87" s="4">
        <v>0</v>
      </c>
      <c r="G87" s="4">
        <v>10</v>
      </c>
      <c r="H87" s="4">
        <v>1</v>
      </c>
      <c r="I87" s="4" t="s">
        <v>3210</v>
      </c>
      <c r="J87" s="1" t="s">
        <v>3327</v>
      </c>
    </row>
    <row r="88" spans="1:10" ht="100" customHeight="1" x14ac:dyDescent="0.35">
      <c r="A88" s="4" t="s">
        <v>3235</v>
      </c>
      <c r="B88" s="4" t="s">
        <v>513</v>
      </c>
      <c r="C88" s="4" t="s">
        <v>3245</v>
      </c>
      <c r="D88" s="420"/>
      <c r="E88" s="4" t="s">
        <v>3286</v>
      </c>
      <c r="F88" s="4">
        <v>0</v>
      </c>
      <c r="G88" s="4">
        <v>10</v>
      </c>
      <c r="H88" s="4">
        <v>1</v>
      </c>
      <c r="I88" s="4" t="s">
        <v>3210</v>
      </c>
      <c r="J88" s="1" t="s">
        <v>3327</v>
      </c>
    </row>
    <row r="89" spans="1:10" ht="100" customHeight="1" x14ac:dyDescent="0.35">
      <c r="A89" s="4" t="s">
        <v>3235</v>
      </c>
      <c r="B89" s="4" t="s">
        <v>3238</v>
      </c>
      <c r="C89" s="4" t="s">
        <v>3246</v>
      </c>
      <c r="D89" s="420"/>
      <c r="E89" s="4" t="s">
        <v>3287</v>
      </c>
      <c r="F89" s="4">
        <v>0</v>
      </c>
      <c r="G89" s="4">
        <v>10</v>
      </c>
      <c r="H89" s="4">
        <v>1</v>
      </c>
      <c r="I89" s="4" t="s">
        <v>3210</v>
      </c>
      <c r="J89" s="1" t="s">
        <v>3327</v>
      </c>
    </row>
    <row r="90" spans="1:10" ht="100" customHeight="1" x14ac:dyDescent="0.35">
      <c r="A90" s="4" t="s">
        <v>3235</v>
      </c>
      <c r="B90" s="4" t="s">
        <v>3239</v>
      </c>
      <c r="C90" s="4" t="s">
        <v>3247</v>
      </c>
      <c r="D90" s="420"/>
      <c r="E90" s="4" t="s">
        <v>3288</v>
      </c>
      <c r="F90" s="4">
        <v>0</v>
      </c>
      <c r="G90" s="4">
        <v>10</v>
      </c>
      <c r="H90" s="4">
        <v>1</v>
      </c>
      <c r="I90" s="4" t="s">
        <v>3210</v>
      </c>
      <c r="J90" s="1" t="s">
        <v>3327</v>
      </c>
    </row>
    <row r="91" spans="1:10" ht="100" customHeight="1" x14ac:dyDescent="0.35">
      <c r="A91" s="4" t="s">
        <v>3235</v>
      </c>
      <c r="B91" s="4" t="s">
        <v>295</v>
      </c>
      <c r="C91" s="4" t="s">
        <v>3248</v>
      </c>
      <c r="D91" s="420"/>
      <c r="E91" s="4" t="s">
        <v>3289</v>
      </c>
      <c r="F91" s="4">
        <v>0</v>
      </c>
      <c r="G91" s="4">
        <v>10</v>
      </c>
      <c r="H91" s="4">
        <v>1</v>
      </c>
      <c r="I91" s="4" t="s">
        <v>3210</v>
      </c>
      <c r="J91" s="1" t="s">
        <v>3327</v>
      </c>
    </row>
    <row r="92" spans="1:10" ht="100" customHeight="1" x14ac:dyDescent="0.35">
      <c r="A92" s="4" t="s">
        <v>3235</v>
      </c>
      <c r="B92" s="4" t="s">
        <v>3240</v>
      </c>
      <c r="C92" s="4" t="s">
        <v>3249</v>
      </c>
      <c r="D92" s="420"/>
      <c r="E92" s="4" t="s">
        <v>3290</v>
      </c>
      <c r="F92" s="4">
        <v>0</v>
      </c>
      <c r="G92" s="4">
        <v>10</v>
      </c>
      <c r="H92" s="4">
        <v>1</v>
      </c>
      <c r="I92" s="4" t="s">
        <v>3210</v>
      </c>
      <c r="J92" s="1" t="s">
        <v>3327</v>
      </c>
    </row>
    <row r="93" spans="1:10" ht="100" customHeight="1" x14ac:dyDescent="0.35">
      <c r="A93" s="4" t="s">
        <v>3235</v>
      </c>
      <c r="B93" s="4" t="s">
        <v>3241</v>
      </c>
      <c r="C93" s="4" t="s">
        <v>3250</v>
      </c>
      <c r="D93" s="420"/>
      <c r="E93" s="4" t="s">
        <v>3291</v>
      </c>
      <c r="F93" s="4">
        <v>0</v>
      </c>
      <c r="G93" s="4">
        <v>10</v>
      </c>
      <c r="H93" s="4">
        <v>1</v>
      </c>
      <c r="I93" s="4" t="s">
        <v>3210</v>
      </c>
      <c r="J93" s="1" t="s">
        <v>3327</v>
      </c>
    </row>
    <row r="94" spans="1:10" ht="100" customHeight="1" x14ac:dyDescent="0.35">
      <c r="A94" s="4" t="s">
        <v>3235</v>
      </c>
      <c r="B94" s="4" t="s">
        <v>3242</v>
      </c>
      <c r="C94" s="4" t="s">
        <v>3251</v>
      </c>
      <c r="D94" s="420"/>
      <c r="E94" s="4" t="s">
        <v>3292</v>
      </c>
      <c r="F94" s="4">
        <v>0</v>
      </c>
      <c r="G94" s="4">
        <v>10</v>
      </c>
      <c r="H94" s="4">
        <v>1</v>
      </c>
      <c r="I94" s="4" t="s">
        <v>3210</v>
      </c>
      <c r="J94" s="1" t="s">
        <v>3327</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145" x14ac:dyDescent="0.35">
      <c r="A2" s="345" t="s">
        <v>4</v>
      </c>
      <c r="B2" s="345" t="s">
        <v>2544</v>
      </c>
      <c r="C2" s="345" t="s">
        <v>2539</v>
      </c>
      <c r="D2" s="2" t="s">
        <v>40</v>
      </c>
      <c r="E2" s="2" t="s">
        <v>2343</v>
      </c>
      <c r="F2" s="2" t="s">
        <v>40</v>
      </c>
      <c r="G2" s="2" t="s">
        <v>2592</v>
      </c>
      <c r="H2" s="347">
        <v>300</v>
      </c>
      <c r="I2" s="53" t="s">
        <v>46</v>
      </c>
      <c r="J2" s="2" t="s">
        <v>2538</v>
      </c>
      <c r="K2" s="2" t="s">
        <v>2540</v>
      </c>
      <c r="L2" s="348">
        <v>0</v>
      </c>
      <c r="M2" s="348">
        <v>1</v>
      </c>
      <c r="N2" s="348">
        <v>0.02</v>
      </c>
      <c r="O2" s="2" t="s">
        <v>2541</v>
      </c>
      <c r="P2" s="46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73" t="s">
        <v>2543</v>
      </c>
      <c r="R2" s="355" t="s">
        <v>2542</v>
      </c>
      <c r="S2" s="428"/>
    </row>
    <row r="3" spans="1:20" s="2" customFormat="1" ht="14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14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14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14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14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14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14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14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14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14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14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14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14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14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14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14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14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14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14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14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14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14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14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14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2457</v>
      </c>
      <c r="H26" s="347">
        <v>324</v>
      </c>
      <c r="I26" s="9" t="s">
        <v>47</v>
      </c>
      <c r="J26" s="5"/>
      <c r="K26" s="5"/>
      <c r="L26" s="349"/>
      <c r="M26" s="349"/>
      <c r="N26" s="349"/>
      <c r="O26" s="5"/>
      <c r="P26" s="468"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14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14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14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14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14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14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14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14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14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14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14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14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14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14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14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14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14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14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14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14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14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14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14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14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14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14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14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14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14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14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14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14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14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14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14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2629</v>
      </c>
      <c r="C62" s="345" t="s">
        <v>2630</v>
      </c>
      <c r="H62" s="347">
        <v>360</v>
      </c>
      <c r="I62" s="9" t="s">
        <v>46</v>
      </c>
      <c r="J62" s="2" t="s">
        <v>2630</v>
      </c>
      <c r="K62" s="2" t="s">
        <v>2631</v>
      </c>
      <c r="L62" s="359">
        <v>0</v>
      </c>
      <c r="M62" s="359">
        <v>300</v>
      </c>
      <c r="N62" s="359">
        <v>5</v>
      </c>
      <c r="O62" s="2" t="s">
        <v>2632</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2926</v>
      </c>
      <c r="S62" s="428" t="s">
        <v>2633</v>
      </c>
    </row>
    <row r="63" spans="1:20" s="2" customFormat="1" ht="101.5" x14ac:dyDescent="0.35">
      <c r="A63" s="344" t="s">
        <v>4</v>
      </c>
      <c r="B63" s="344" t="s">
        <v>2625</v>
      </c>
      <c r="C63" s="344" t="s">
        <v>2626</v>
      </c>
      <c r="D63" s="53"/>
      <c r="E63" s="53"/>
      <c r="F63" s="53"/>
      <c r="G63" s="53"/>
      <c r="H63" s="347">
        <v>361</v>
      </c>
      <c r="I63" s="53" t="s">
        <v>46</v>
      </c>
      <c r="J63" s="344" t="s">
        <v>2635</v>
      </c>
      <c r="K63" s="343" t="s">
        <v>2627</v>
      </c>
      <c r="L63" s="62">
        <v>0</v>
      </c>
      <c r="M63" s="62">
        <v>1</v>
      </c>
      <c r="N63" s="62">
        <v>0.02</v>
      </c>
      <c r="O63" s="53" t="s">
        <v>2628</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73"/>
      <c r="R63" s="73" t="s">
        <v>2927</v>
      </c>
      <c r="S63" s="429" t="s">
        <v>2634</v>
      </c>
      <c r="T63" s="9"/>
    </row>
    <row r="64" spans="1:20" s="2" customFormat="1" ht="409.5"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3" t="s">
        <v>524</v>
      </c>
      <c r="R64" s="73" t="s">
        <v>525</v>
      </c>
      <c r="S64" s="430" t="s">
        <v>3279</v>
      </c>
      <c r="T64" s="9"/>
    </row>
    <row r="65" spans="1:20" s="2" customFormat="1" ht="409.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429"/>
      <c r="T65" s="9"/>
    </row>
    <row r="66" spans="1:20" s="2" customFormat="1" ht="409.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429" t="s">
        <v>526</v>
      </c>
      <c r="T66" s="9"/>
    </row>
    <row r="67" spans="1:20" s="2" customFormat="1" ht="409.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429"/>
      <c r="T67" s="9"/>
    </row>
    <row r="68" spans="1:20" s="2" customFormat="1" ht="409.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429"/>
      <c r="T68" s="9"/>
    </row>
    <row r="69" spans="1:20" s="2" customFormat="1" ht="409.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429"/>
      <c r="T69" s="9"/>
    </row>
    <row r="70" spans="1:20" s="2" customFormat="1" ht="409.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429"/>
      <c r="T70" s="9"/>
    </row>
    <row r="71" spans="1:20" s="2" customFormat="1" ht="409.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429"/>
      <c r="T71" s="9"/>
    </row>
    <row r="72" spans="1:20" s="2" customFormat="1" ht="409.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31" t="s">
        <v>2946</v>
      </c>
      <c r="T72" s="9"/>
    </row>
    <row r="73" spans="1:20" s="2" customFormat="1" ht="409.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429"/>
      <c r="T73" s="9"/>
    </row>
    <row r="74" spans="1:20" s="2" customFormat="1" ht="409.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429"/>
      <c r="T74" s="9"/>
    </row>
    <row r="75" spans="1:20" s="2" customFormat="1" ht="409.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53" t="s">
        <v>216</v>
      </c>
      <c r="R89" s="9" t="s">
        <v>217</v>
      </c>
      <c r="S89" s="434" t="s">
        <v>2574</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2575</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2675</v>
      </c>
      <c r="C101" s="344" t="s">
        <v>2676</v>
      </c>
      <c r="D101" s="53" t="s">
        <v>48</v>
      </c>
      <c r="E101" s="53" t="s">
        <v>40</v>
      </c>
      <c r="F101" s="53" t="s">
        <v>89</v>
      </c>
      <c r="G101" s="53" t="s">
        <v>40</v>
      </c>
      <c r="H101" s="56">
        <v>460</v>
      </c>
      <c r="I101" s="53" t="s">
        <v>46</v>
      </c>
      <c r="J101" s="344" t="s">
        <v>2677</v>
      </c>
      <c r="K101" s="343" t="s">
        <v>2678</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2928</v>
      </c>
      <c r="S101" s="437" t="s">
        <v>2679</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3294</v>
      </c>
      <c r="C114" s="343" t="s">
        <v>3295</v>
      </c>
      <c r="D114" s="53" t="s">
        <v>48</v>
      </c>
      <c r="E114" s="53" t="s">
        <v>40</v>
      </c>
      <c r="F114" s="53" t="s">
        <v>89</v>
      </c>
      <c r="G114" s="53" t="s">
        <v>40</v>
      </c>
      <c r="H114" s="54">
        <v>848</v>
      </c>
      <c r="I114" s="53" t="s">
        <v>46</v>
      </c>
      <c r="J114" s="343" t="s">
        <v>3294</v>
      </c>
      <c r="K114" s="76" t="s">
        <v>3296</v>
      </c>
      <c r="L114" s="60">
        <v>0</v>
      </c>
      <c r="M114" s="60">
        <f>-ROUND(MaxBoundCalculations!$B$206,2)</f>
        <v>0.26</v>
      </c>
      <c r="N114" s="60">
        <v>0.01</v>
      </c>
      <c r="O114" s="53" t="s">
        <v>3297</v>
      </c>
      <c r="P114" s="468" t="str">
        <f>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58"/>
      <c r="R125" s="58"/>
      <c r="S125" s="440"/>
      <c r="T125" s="53"/>
    </row>
    <row r="126" spans="1:20" ht="159.5" x14ac:dyDescent="0.35">
      <c r="A126" s="343" t="s">
        <v>75</v>
      </c>
      <c r="B126" s="343" t="s">
        <v>15</v>
      </c>
      <c r="C126" s="343" t="s">
        <v>2667</v>
      </c>
      <c r="D126" s="53" t="s">
        <v>122</v>
      </c>
      <c r="E126" s="53" t="s">
        <v>309</v>
      </c>
      <c r="F126" s="53" t="s">
        <v>313</v>
      </c>
      <c r="G126" s="53" t="s">
        <v>128</v>
      </c>
      <c r="H126" s="54">
        <v>435</v>
      </c>
      <c r="I126" s="53" t="s">
        <v>46</v>
      </c>
      <c r="J126" s="76" t="s">
        <v>15</v>
      </c>
      <c r="K126" s="76" t="s">
        <v>2666</v>
      </c>
      <c r="L126" s="59">
        <v>0</v>
      </c>
      <c r="M126" s="59">
        <v>1</v>
      </c>
      <c r="N126" s="59">
        <v>0.01</v>
      </c>
      <c r="O126" s="53" t="s">
        <v>121</v>
      </c>
      <c r="P126" s="468"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53" t="s">
        <v>226</v>
      </c>
      <c r="R162" s="9" t="s">
        <v>227</v>
      </c>
      <c r="S162" s="438" t="s">
        <v>78</v>
      </c>
      <c r="T162" s="55"/>
    </row>
    <row r="163" spans="1:20" s="5" customFormat="1" ht="58" x14ac:dyDescent="0.35">
      <c r="A163" s="343" t="s">
        <v>75</v>
      </c>
      <c r="B163" s="343" t="s">
        <v>2641</v>
      </c>
      <c r="C163" s="343" t="s">
        <v>2640</v>
      </c>
      <c r="D163" s="53" t="s">
        <v>309</v>
      </c>
      <c r="E163" s="53"/>
      <c r="F163" s="53" t="s">
        <v>313</v>
      </c>
      <c r="G163" s="53"/>
      <c r="H163" s="54">
        <v>378</v>
      </c>
      <c r="I163" s="53" t="s">
        <v>46</v>
      </c>
      <c r="J163" s="76" t="s">
        <v>16</v>
      </c>
      <c r="K163" s="76" t="s">
        <v>2429</v>
      </c>
      <c r="L163" s="59">
        <v>0</v>
      </c>
      <c r="M163" s="59">
        <v>0.5</v>
      </c>
      <c r="N163" s="59">
        <v>0.01</v>
      </c>
      <c r="O163" s="53" t="s">
        <v>2642</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2591</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2991</v>
      </c>
      <c r="E185" s="53"/>
      <c r="F185" s="9" t="s">
        <v>2649</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2992</v>
      </c>
      <c r="E186" s="53"/>
      <c r="F186" s="9" t="s">
        <v>2802</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2993</v>
      </c>
      <c r="E187" s="53"/>
      <c r="F187" s="9" t="s">
        <v>2651</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2976</v>
      </c>
      <c r="C188" s="343" t="s">
        <v>2977</v>
      </c>
      <c r="D188" s="53"/>
      <c r="E188" s="53"/>
      <c r="F188" s="53"/>
      <c r="G188" s="53"/>
      <c r="H188" s="54">
        <v>508</v>
      </c>
      <c r="I188" s="53" t="s">
        <v>46</v>
      </c>
      <c r="J188" s="53" t="s">
        <v>2976</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2622</v>
      </c>
      <c r="R188" s="9" t="s">
        <v>2623</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2991</v>
      </c>
      <c r="E203" s="53"/>
      <c r="F203" s="9" t="s">
        <v>2649</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2992</v>
      </c>
      <c r="E204" s="53"/>
      <c r="F204" s="9" t="s">
        <v>2802</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2993</v>
      </c>
      <c r="E205" s="53"/>
      <c r="F205" s="9" t="s">
        <v>2651</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2591</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2991</v>
      </c>
      <c r="E221" s="53"/>
      <c r="F221" s="9" t="s">
        <v>2649</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2992</v>
      </c>
      <c r="E222" s="53"/>
      <c r="F222" s="9" t="s">
        <v>2802</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2993</v>
      </c>
      <c r="E223" s="53"/>
      <c r="F223" s="9" t="s">
        <v>2651</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3" s="53"/>
      <c r="R223" s="9"/>
      <c r="S223" s="433"/>
      <c r="T223" s="53"/>
    </row>
    <row r="224" spans="1:20" ht="72.5" x14ac:dyDescent="0.35">
      <c r="A224" s="343" t="s">
        <v>8</v>
      </c>
      <c r="B224" s="343" t="s">
        <v>19</v>
      </c>
      <c r="C224" s="343" t="s">
        <v>3274</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t="str">
        <f>INDEX('Policy Characteristics'!J:J,MATCH($C226,'Policy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t="str">
        <f>INDEX('Policy Characteristics'!J:J,MATCH($C227,'Policy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t="str">
        <f>INDEX('Policy Characteristics'!J:J,MATCH($C228,'Policy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t="str">
        <f>INDEX('Policy Characteristics'!J:J,MATCH($C229,'Policy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t="str">
        <f>INDEX('Policy Characteristics'!J:J,MATCH($C230,'Policy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t="str">
        <f>INDEX('Policy Characteristics'!J:J,MATCH($C231,'Policy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t="str">
        <f>INDEX('Policy Characteristics'!J:J,MATCH($C232,'Policy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t="str">
        <f>INDEX('Policy Characteristics'!J:J,MATCH($C233,'Policy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2591</v>
      </c>
      <c r="E234" s="53"/>
      <c r="F234" s="9" t="s">
        <v>490</v>
      </c>
      <c r="G234" s="53"/>
      <c r="H234" s="54">
        <v>641</v>
      </c>
      <c r="I234" s="53" t="s">
        <v>47</v>
      </c>
      <c r="J234" s="74" t="str">
        <f t="shared" si="69"/>
        <v>Non BAU Mandated Capacity Construction</v>
      </c>
      <c r="K234" s="335"/>
      <c r="L234" s="65"/>
      <c r="M234" s="65"/>
      <c r="N234" s="65"/>
      <c r="O234" s="53"/>
      <c r="P234" s="468" t="str">
        <f>INDEX('Policy Characteristics'!J:J,MATCH($C234,'Policy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t="str">
        <f>INDEX('Policy Characteristics'!J:J,MATCH($C235,'Policy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t="str">
        <f>INDEX('Policy Characteristics'!J:J,MATCH($C236,'Policy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t="str">
        <f>INDEX('Policy Characteristics'!J:J,MATCH($C237,'Policy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t="str">
        <f>INDEX('Policy Characteristics'!J:J,MATCH($C238,'Policy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2991</v>
      </c>
      <c r="E239" s="53"/>
      <c r="F239" s="9" t="s">
        <v>2649</v>
      </c>
      <c r="G239" s="53"/>
      <c r="H239" s="54">
        <v>646</v>
      </c>
      <c r="I239" s="53" t="s">
        <v>47</v>
      </c>
      <c r="J239" s="74" t="str">
        <f t="shared" si="69"/>
        <v>Non BAU Mandated Capacity Construction</v>
      </c>
      <c r="K239" s="335"/>
      <c r="L239" s="65"/>
      <c r="M239" s="65"/>
      <c r="N239" s="65"/>
      <c r="O239" s="53"/>
      <c r="P239" s="468" t="str">
        <f>INDEX('Policy Characteristics'!J:J,MATCH($C239,'Policy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2992</v>
      </c>
      <c r="E240" s="53"/>
      <c r="F240" s="9" t="s">
        <v>2802</v>
      </c>
      <c r="G240" s="53"/>
      <c r="H240" s="54">
        <v>647</v>
      </c>
      <c r="I240" s="53" t="s">
        <v>47</v>
      </c>
      <c r="J240" s="74" t="str">
        <f t="shared" si="69"/>
        <v>Non BAU Mandated Capacity Construction</v>
      </c>
      <c r="K240" s="335"/>
      <c r="L240" s="65"/>
      <c r="M240" s="65"/>
      <c r="N240" s="65"/>
      <c r="O240" s="53"/>
      <c r="P240" s="468" t="str">
        <f>INDEX('Policy Characteristics'!J:J,MATCH($C240,'Policy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2993</v>
      </c>
      <c r="E241" s="53"/>
      <c r="F241" s="9" t="s">
        <v>2651</v>
      </c>
      <c r="G241" s="53"/>
      <c r="H241" s="54">
        <v>648</v>
      </c>
      <c r="I241" s="53" t="s">
        <v>47</v>
      </c>
      <c r="J241" s="74" t="str">
        <f t="shared" si="69"/>
        <v>Non BAU Mandated Capacity Construction</v>
      </c>
      <c r="K241" s="335"/>
      <c r="L241" s="65"/>
      <c r="M241" s="65"/>
      <c r="N241" s="65"/>
      <c r="O241" s="53"/>
      <c r="P241" s="468" t="str">
        <f>INDEX('Policy Characteristics'!J:J,MATCH($C241,'Policy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2991</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2991</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2991</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2992</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2992</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2992</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2993</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2993</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2993</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438"/>
      <c r="T288" s="9"/>
    </row>
    <row r="289" spans="1:20" s="2" customFormat="1" ht="58" x14ac:dyDescent="0.35">
      <c r="A289" s="344" t="s">
        <v>8</v>
      </c>
      <c r="B289" s="56" t="s">
        <v>2473</v>
      </c>
      <c r="C289" s="56" t="s">
        <v>2474</v>
      </c>
      <c r="D289" s="9" t="s">
        <v>503</v>
      </c>
      <c r="E289" s="9"/>
      <c r="F289" s="9" t="s">
        <v>506</v>
      </c>
      <c r="G289" s="9"/>
      <c r="H289" s="56">
        <v>194</v>
      </c>
      <c r="I289" s="9" t="s">
        <v>46</v>
      </c>
      <c r="J289" s="56" t="s">
        <v>2473</v>
      </c>
      <c r="K289" s="75" t="s">
        <v>2475</v>
      </c>
      <c r="L289" s="63">
        <v>0</v>
      </c>
      <c r="M289" s="63">
        <v>0.9</v>
      </c>
      <c r="N289" s="63">
        <v>0.01</v>
      </c>
      <c r="O289" s="9" t="s">
        <v>2476</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2535</v>
      </c>
      <c r="R289" s="9" t="s">
        <v>2534</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292" s="9" t="s">
        <v>2366</v>
      </c>
      <c r="R292" s="9" t="s">
        <v>282</v>
      </c>
      <c r="S292" s="438" t="s">
        <v>343</v>
      </c>
      <c r="T292" s="9"/>
    </row>
    <row r="293" spans="1:20" s="2" customFormat="1" ht="217.5" x14ac:dyDescent="0.35">
      <c r="A293" s="344" t="s">
        <v>8</v>
      </c>
      <c r="B293" s="343" t="s">
        <v>3037</v>
      </c>
      <c r="C293" s="344" t="s">
        <v>3039</v>
      </c>
      <c r="D293" s="53" t="s">
        <v>502</v>
      </c>
      <c r="E293" s="53"/>
      <c r="F293" s="9" t="s">
        <v>501</v>
      </c>
      <c r="G293" s="9"/>
      <c r="H293" s="56">
        <v>691</v>
      </c>
      <c r="I293" s="9" t="s">
        <v>47</v>
      </c>
      <c r="J293" s="343" t="s">
        <v>3037</v>
      </c>
      <c r="K293" s="343" t="s">
        <v>3040</v>
      </c>
      <c r="L293" s="63">
        <v>0</v>
      </c>
      <c r="M293" s="63">
        <v>1</v>
      </c>
      <c r="N293" s="63">
        <v>0.01</v>
      </c>
      <c r="O293" s="9" t="s">
        <v>3041</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5" s="336" t="str">
        <f t="shared" si="79"/>
        <v>electricity-sector-main.html#subsidies</v>
      </c>
      <c r="R295" s="9"/>
      <c r="S295" s="443" t="s">
        <v>3044</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7" s="336" t="str">
        <f t="shared" si="79"/>
        <v>electricity-sector-main.html#subsidies</v>
      </c>
      <c r="R297" s="9"/>
      <c r="S297" s="443" t="s">
        <v>3043</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8" s="336" t="str">
        <f t="shared" si="79"/>
        <v>electricity-sector-main.html#subsidies</v>
      </c>
      <c r="R298" s="9"/>
      <c r="S298" s="443" t="s">
        <v>3043</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9" s="336" t="str">
        <f t="shared" si="79"/>
        <v>electricity-sector-main.html#subsidies</v>
      </c>
      <c r="R299" s="9"/>
      <c r="S299" s="443" t="s">
        <v>3043</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0" s="336" t="str">
        <f t="shared" si="79"/>
        <v>electricity-sector-main.html#subsidies</v>
      </c>
      <c r="R300" s="9"/>
      <c r="S300" s="443" t="s">
        <v>3042</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2" s="336" t="str">
        <f t="shared" si="79"/>
        <v>electricity-sector-main.html#subsidies</v>
      </c>
      <c r="R302" s="9"/>
      <c r="S302" s="443" t="s">
        <v>3043</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2991</v>
      </c>
      <c r="E303" s="53"/>
      <c r="F303" s="9" t="s">
        <v>2649</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2992</v>
      </c>
      <c r="E304" s="53"/>
      <c r="F304" s="9" t="s">
        <v>2802</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2993</v>
      </c>
      <c r="E305" s="53"/>
      <c r="F305" s="9" t="s">
        <v>2651</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3038</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2991</v>
      </c>
      <c r="E316" s="53"/>
      <c r="F316" s="9" t="s">
        <v>2649</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2992</v>
      </c>
      <c r="E317" s="53"/>
      <c r="F317" s="9" t="s">
        <v>2802</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2993</v>
      </c>
      <c r="E318" s="53"/>
      <c r="F318" s="9" t="s">
        <v>2651</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8" s="53"/>
      <c r="R318" s="9"/>
      <c r="S318" s="441"/>
      <c r="T318" s="53"/>
    </row>
    <row r="319" spans="1:20" ht="87" x14ac:dyDescent="0.35">
      <c r="A319" s="343" t="s">
        <v>9</v>
      </c>
      <c r="B319" s="343" t="s">
        <v>21</v>
      </c>
      <c r="C319" s="343" t="s">
        <v>3019</v>
      </c>
      <c r="D319" s="53"/>
      <c r="E319" s="53"/>
      <c r="F319" s="53"/>
      <c r="G319" s="53"/>
      <c r="H319" s="54">
        <v>43</v>
      </c>
      <c r="I319" s="53" t="s">
        <v>46</v>
      </c>
      <c r="J319" s="76" t="s">
        <v>21</v>
      </c>
      <c r="K319" s="76" t="s">
        <v>3020</v>
      </c>
      <c r="L319" s="59">
        <v>0</v>
      </c>
      <c r="M319" s="60">
        <v>1</v>
      </c>
      <c r="N319" s="60">
        <v>0.01</v>
      </c>
      <c r="O319" s="53" t="s">
        <v>36</v>
      </c>
      <c r="P319" s="468" t="str">
        <f>INDEX('Policy Characteristics'!J:J,MATCH($C319,'Policy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319" s="53" t="s">
        <v>243</v>
      </c>
      <c r="R319" s="9" t="s">
        <v>244</v>
      </c>
      <c r="S319" s="433" t="s">
        <v>2547</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2556</v>
      </c>
      <c r="F322" s="9" t="s">
        <v>2570</v>
      </c>
      <c r="G322" s="53" t="s">
        <v>2562</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2557</v>
      </c>
      <c r="F323" s="9" t="s">
        <v>2570</v>
      </c>
      <c r="G323" s="53" t="s">
        <v>2565</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2558</v>
      </c>
      <c r="F324" s="9" t="s">
        <v>2570</v>
      </c>
      <c r="G324" s="53" t="s">
        <v>2566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2559</v>
      </c>
      <c r="F325" s="9" t="s">
        <v>2570</v>
      </c>
      <c r="G325" s="53" t="s">
        <v>2563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2560</v>
      </c>
      <c r="F326" s="9" t="s">
        <v>2570</v>
      </c>
      <c r="G326" s="53" t="s">
        <v>2564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2561</v>
      </c>
      <c r="F327" s="9" t="s">
        <v>2570</v>
      </c>
      <c r="G327" s="53" t="s">
        <v>2567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2939</v>
      </c>
      <c r="F328" s="9" t="s">
        <v>2570</v>
      </c>
      <c r="G328" s="53" t="s">
        <v>2942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2940</v>
      </c>
      <c r="F329" s="9" t="s">
        <v>2570</v>
      </c>
      <c r="G329" s="53" t="s">
        <v>2944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2941</v>
      </c>
      <c r="F330" s="9" t="s">
        <v>2570</v>
      </c>
      <c r="G330" s="53" t="s">
        <v>2945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2938</v>
      </c>
      <c r="F331" s="9" t="s">
        <v>2570</v>
      </c>
      <c r="G331" s="53" t="s">
        <v>2943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2556</v>
      </c>
      <c r="F332" s="9" t="s">
        <v>2571</v>
      </c>
      <c r="G332" s="53" t="s">
        <v>2562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2557</v>
      </c>
      <c r="F333" s="9" t="s">
        <v>2571</v>
      </c>
      <c r="G333" s="53" t="s">
        <v>2565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2558</v>
      </c>
      <c r="F334" s="9" t="s">
        <v>2571</v>
      </c>
      <c r="G334" s="53" t="s">
        <v>2566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2559</v>
      </c>
      <c r="F335" s="9" t="s">
        <v>2571</v>
      </c>
      <c r="G335" s="53" t="s">
        <v>2563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2560</v>
      </c>
      <c r="F336" s="9" t="s">
        <v>2571</v>
      </c>
      <c r="G336" s="53" t="s">
        <v>2564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2561</v>
      </c>
      <c r="F337" s="9" t="s">
        <v>2571</v>
      </c>
      <c r="G337" s="53" t="s">
        <v>2567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2939</v>
      </c>
      <c r="F338" s="9" t="s">
        <v>2571</v>
      </c>
      <c r="G338" s="53" t="s">
        <v>2942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2940</v>
      </c>
      <c r="F339" s="9" t="s">
        <v>2571</v>
      </c>
      <c r="G339" s="53" t="s">
        <v>2944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2941</v>
      </c>
      <c r="F340" s="9" t="s">
        <v>2571</v>
      </c>
      <c r="G340" s="53" t="s">
        <v>2945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2938</v>
      </c>
      <c r="F341" s="9" t="s">
        <v>2571</v>
      </c>
      <c r="G341" s="53" t="s">
        <v>2943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2556</v>
      </c>
      <c r="F342" s="9" t="s">
        <v>2572</v>
      </c>
      <c r="G342" s="53" t="s">
        <v>2562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2557</v>
      </c>
      <c r="F343" s="9" t="s">
        <v>2572</v>
      </c>
      <c r="G343" s="53" t="s">
        <v>2565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2558</v>
      </c>
      <c r="F344" s="9" t="s">
        <v>2572</v>
      </c>
      <c r="G344" s="53" t="s">
        <v>2566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2559</v>
      </c>
      <c r="F345" s="9" t="s">
        <v>2572</v>
      </c>
      <c r="G345" s="53" t="s">
        <v>2563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2560</v>
      </c>
      <c r="F346" s="9" t="s">
        <v>2572</v>
      </c>
      <c r="G346" s="53" t="s">
        <v>2564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2561</v>
      </c>
      <c r="F347" s="9" t="s">
        <v>2572</v>
      </c>
      <c r="G347" s="53" t="s">
        <v>2567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2939</v>
      </c>
      <c r="F348" s="9" t="s">
        <v>2572</v>
      </c>
      <c r="G348" s="53" t="s">
        <v>2942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2940</v>
      </c>
      <c r="F349" s="9" t="s">
        <v>2572</v>
      </c>
      <c r="G349" s="53" t="s">
        <v>2944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2941</v>
      </c>
      <c r="F350" s="9" t="s">
        <v>2572</v>
      </c>
      <c r="G350" s="53" t="s">
        <v>2945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2938</v>
      </c>
      <c r="F351" s="9" t="s">
        <v>2572</v>
      </c>
      <c r="G351" s="53" t="s">
        <v>2943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2556</v>
      </c>
      <c r="F352" s="9" t="s">
        <v>2573</v>
      </c>
      <c r="G352" s="53" t="s">
        <v>2562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2557</v>
      </c>
      <c r="F353" s="9" t="s">
        <v>2573</v>
      </c>
      <c r="G353" s="53" t="s">
        <v>2565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2558</v>
      </c>
      <c r="F354" s="9" t="s">
        <v>2573</v>
      </c>
      <c r="G354" s="53" t="s">
        <v>2566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2559</v>
      </c>
      <c r="F355" s="9" t="s">
        <v>2573</v>
      </c>
      <c r="G355" s="53" t="s">
        <v>2563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2560</v>
      </c>
      <c r="F356" s="9" t="s">
        <v>2573</v>
      </c>
      <c r="G356" s="53" t="s">
        <v>2564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2561</v>
      </c>
      <c r="F357" s="9" t="s">
        <v>2573</v>
      </c>
      <c r="G357" s="53" t="s">
        <v>2567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2939</v>
      </c>
      <c r="F358" s="9" t="s">
        <v>2573</v>
      </c>
      <c r="G358" s="53" t="s">
        <v>2942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2940</v>
      </c>
      <c r="F359" s="9" t="s">
        <v>2573</v>
      </c>
      <c r="G359" s="53" t="s">
        <v>2944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2941</v>
      </c>
      <c r="F360" s="9" t="s">
        <v>2573</v>
      </c>
      <c r="G360" s="53" t="s">
        <v>2945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2938</v>
      </c>
      <c r="F361" s="9" t="s">
        <v>2573</v>
      </c>
      <c r="G361" s="53" t="s">
        <v>2943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2604</v>
      </c>
      <c r="E362" s="53" t="s">
        <v>2556</v>
      </c>
      <c r="F362" s="53" t="s">
        <v>3012</v>
      </c>
      <c r="G362" s="53" t="s">
        <v>2562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2604</v>
      </c>
      <c r="E363" s="53" t="s">
        <v>2557</v>
      </c>
      <c r="F363" s="53" t="s">
        <v>3012</v>
      </c>
      <c r="G363" s="53" t="s">
        <v>2565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2604</v>
      </c>
      <c r="E364" s="53" t="s">
        <v>2558</v>
      </c>
      <c r="F364" s="53" t="s">
        <v>3012</v>
      </c>
      <c r="G364" s="53" t="s">
        <v>2566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2604</v>
      </c>
      <c r="E365" s="53" t="s">
        <v>2559</v>
      </c>
      <c r="F365" s="53" t="s">
        <v>3012</v>
      </c>
      <c r="G365" s="53" t="s">
        <v>2563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2604</v>
      </c>
      <c r="E366" s="53" t="s">
        <v>2560</v>
      </c>
      <c r="F366" s="53" t="s">
        <v>3012</v>
      </c>
      <c r="G366" s="53" t="s">
        <v>2564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2604</v>
      </c>
      <c r="E367" s="53" t="s">
        <v>2561</v>
      </c>
      <c r="F367" s="53" t="s">
        <v>3012</v>
      </c>
      <c r="G367" s="53" t="s">
        <v>2567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2604</v>
      </c>
      <c r="E368" s="53" t="s">
        <v>2939</v>
      </c>
      <c r="F368" s="53" t="s">
        <v>3012</v>
      </c>
      <c r="G368" s="53" t="s">
        <v>2942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2604</v>
      </c>
      <c r="E369" s="53" t="s">
        <v>2940</v>
      </c>
      <c r="F369" s="53" t="s">
        <v>3012</v>
      </c>
      <c r="G369" s="53" t="s">
        <v>2944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2604</v>
      </c>
      <c r="E370" s="53" t="s">
        <v>2941</v>
      </c>
      <c r="F370" s="53" t="s">
        <v>3012</v>
      </c>
      <c r="G370" s="53" t="s">
        <v>2945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2604</v>
      </c>
      <c r="E371" s="53" t="s">
        <v>2938</v>
      </c>
      <c r="F371" s="53" t="s">
        <v>3012</v>
      </c>
      <c r="G371" s="53" t="s">
        <v>2943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2556</v>
      </c>
      <c r="F372" s="9" t="s">
        <v>2603</v>
      </c>
      <c r="G372" s="53" t="s">
        <v>2562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2557</v>
      </c>
      <c r="F373" s="9" t="s">
        <v>2603</v>
      </c>
      <c r="G373" s="53" t="s">
        <v>2565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2558</v>
      </c>
      <c r="F374" s="9" t="s">
        <v>2603</v>
      </c>
      <c r="G374" s="53" t="s">
        <v>2566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2559</v>
      </c>
      <c r="F375" s="9" t="s">
        <v>2603</v>
      </c>
      <c r="G375" s="53" t="s">
        <v>2563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2560</v>
      </c>
      <c r="F376" s="9" t="s">
        <v>2603</v>
      </c>
      <c r="G376" s="53" t="s">
        <v>2564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2561</v>
      </c>
      <c r="F377" s="9" t="s">
        <v>2603</v>
      </c>
      <c r="G377" s="53" t="s">
        <v>2567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2939</v>
      </c>
      <c r="F378" s="9" t="s">
        <v>2603</v>
      </c>
      <c r="G378" s="53" t="s">
        <v>2942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2940</v>
      </c>
      <c r="F379" s="9" t="s">
        <v>2603</v>
      </c>
      <c r="G379" s="53" t="s">
        <v>2944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2941</v>
      </c>
      <c r="F380" s="9" t="s">
        <v>2603</v>
      </c>
      <c r="G380" s="53" t="s">
        <v>2945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2938</v>
      </c>
      <c r="F381" s="9" t="s">
        <v>2603</v>
      </c>
      <c r="G381" s="53" t="s">
        <v>2943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2556</v>
      </c>
      <c r="F382" s="9" t="s">
        <v>149</v>
      </c>
      <c r="G382" s="53" t="s">
        <v>2562</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2557</v>
      </c>
      <c r="F383" s="9" t="s">
        <v>149</v>
      </c>
      <c r="G383" s="53" t="s">
        <v>2565</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2558</v>
      </c>
      <c r="F384" s="9" t="s">
        <v>149</v>
      </c>
      <c r="G384" s="53" t="s">
        <v>2566</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2559</v>
      </c>
      <c r="F385" s="9" t="s">
        <v>149</v>
      </c>
      <c r="G385" s="53" t="s">
        <v>2563</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2560</v>
      </c>
      <c r="F386" s="9" t="s">
        <v>149</v>
      </c>
      <c r="G386" s="53" t="s">
        <v>2564</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2561</v>
      </c>
      <c r="F387" s="9" t="s">
        <v>149</v>
      </c>
      <c r="G387" s="53" t="s">
        <v>2567</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2939</v>
      </c>
      <c r="F388" s="9" t="s">
        <v>149</v>
      </c>
      <c r="G388" s="53" t="s">
        <v>2942</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2940</v>
      </c>
      <c r="F389" s="9" t="s">
        <v>149</v>
      </c>
      <c r="G389" s="53" t="s">
        <v>2944</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2941</v>
      </c>
      <c r="F390" s="9" t="s">
        <v>149</v>
      </c>
      <c r="G390" s="53" t="s">
        <v>2945</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2938</v>
      </c>
      <c r="F391" s="9" t="s">
        <v>149</v>
      </c>
      <c r="G391" s="53" t="s">
        <v>2943</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2556</v>
      </c>
      <c r="F392" s="9" t="s">
        <v>150</v>
      </c>
      <c r="G392" s="53" t="s">
        <v>2562</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2557</v>
      </c>
      <c r="F393" s="9" t="s">
        <v>150</v>
      </c>
      <c r="G393" s="53" t="s">
        <v>2565</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2558</v>
      </c>
      <c r="F394" s="9" t="s">
        <v>150</v>
      </c>
      <c r="G394" s="53" t="s">
        <v>2566</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2559</v>
      </c>
      <c r="F395" s="9" t="s">
        <v>150</v>
      </c>
      <c r="G395" s="53" t="s">
        <v>2563</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2560</v>
      </c>
      <c r="F396" s="9" t="s">
        <v>150</v>
      </c>
      <c r="G396" s="53" t="s">
        <v>2564</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2561</v>
      </c>
      <c r="F397" s="9" t="s">
        <v>150</v>
      </c>
      <c r="G397" s="53" t="s">
        <v>2567</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2939</v>
      </c>
      <c r="F398" s="9" t="s">
        <v>150</v>
      </c>
      <c r="G398" s="53" t="s">
        <v>2942</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2940</v>
      </c>
      <c r="F399" s="9" t="s">
        <v>150</v>
      </c>
      <c r="G399" s="53" t="s">
        <v>2944</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2941</v>
      </c>
      <c r="F400" s="9" t="s">
        <v>150</v>
      </c>
      <c r="G400" s="53" t="s">
        <v>2945</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2938</v>
      </c>
      <c r="F401" s="9" t="s">
        <v>150</v>
      </c>
      <c r="G401" s="53" t="s">
        <v>2943</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2919</v>
      </c>
      <c r="C403" s="343" t="s">
        <v>2555</v>
      </c>
      <c r="D403" s="53" t="s">
        <v>142</v>
      </c>
      <c r="E403" s="53" t="s">
        <v>2556</v>
      </c>
      <c r="F403" s="9" t="s">
        <v>2570</v>
      </c>
      <c r="G403" s="53" t="s">
        <v>2562</v>
      </c>
      <c r="H403" s="54">
        <v>381</v>
      </c>
      <c r="I403" s="53" t="s">
        <v>47</v>
      </c>
      <c r="J403" s="343" t="s">
        <v>2919</v>
      </c>
      <c r="K403" s="76" t="s">
        <v>2569</v>
      </c>
      <c r="L403" s="59">
        <v>0</v>
      </c>
      <c r="M403" s="59">
        <v>1</v>
      </c>
      <c r="N403" s="60">
        <v>0.01</v>
      </c>
      <c r="O403" s="53" t="s">
        <v>2568</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3" s="53" t="s">
        <v>253</v>
      </c>
      <c r="R403" s="9" t="s">
        <v>2935</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2557</v>
      </c>
      <c r="F404" s="9" t="s">
        <v>2570</v>
      </c>
      <c r="G404" s="53" t="s">
        <v>2565</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2558</v>
      </c>
      <c r="F405" s="9" t="s">
        <v>2570</v>
      </c>
      <c r="G405" s="53" t="s">
        <v>2566</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2559</v>
      </c>
      <c r="F406" s="9" t="s">
        <v>2570</v>
      </c>
      <c r="G406" s="53" t="s">
        <v>2563</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2560</v>
      </c>
      <c r="F407" s="9" t="s">
        <v>2570</v>
      </c>
      <c r="G407" s="53" t="s">
        <v>2564</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2561</v>
      </c>
      <c r="F408" s="9" t="s">
        <v>2570</v>
      </c>
      <c r="G408" s="53" t="s">
        <v>2567</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2939</v>
      </c>
      <c r="F409" s="9" t="s">
        <v>2570</v>
      </c>
      <c r="G409" s="53" t="s">
        <v>2942</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2940</v>
      </c>
      <c r="F410" s="9" t="s">
        <v>2570</v>
      </c>
      <c r="G410" s="53" t="s">
        <v>2944</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2941</v>
      </c>
      <c r="F411" s="9" t="s">
        <v>2570</v>
      </c>
      <c r="G411" s="53" t="s">
        <v>2945</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2938</v>
      </c>
      <c r="F412" s="9" t="s">
        <v>2570</v>
      </c>
      <c r="G412" s="53" t="s">
        <v>2943</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2556</v>
      </c>
      <c r="F413" s="9" t="s">
        <v>2571</v>
      </c>
      <c r="G413" s="53" t="s">
        <v>2562</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2557</v>
      </c>
      <c r="F414" s="9" t="s">
        <v>2571</v>
      </c>
      <c r="G414" s="53" t="s">
        <v>2565</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2558</v>
      </c>
      <c r="F415" s="9" t="s">
        <v>2571</v>
      </c>
      <c r="G415" s="53" t="s">
        <v>2566</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2559</v>
      </c>
      <c r="F416" s="9" t="s">
        <v>2571</v>
      </c>
      <c r="G416" s="53" t="s">
        <v>2563</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2560</v>
      </c>
      <c r="F417" s="9" t="s">
        <v>2571</v>
      </c>
      <c r="G417" s="53" t="s">
        <v>2564</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2561</v>
      </c>
      <c r="F418" s="9" t="s">
        <v>2571</v>
      </c>
      <c r="G418" s="53" t="s">
        <v>2567</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2939</v>
      </c>
      <c r="F419" s="9" t="s">
        <v>2571</v>
      </c>
      <c r="G419" s="53" t="s">
        <v>2942</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2940</v>
      </c>
      <c r="F420" s="9" t="s">
        <v>2571</v>
      </c>
      <c r="G420" s="53" t="s">
        <v>2944</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2941</v>
      </c>
      <c r="F421" s="9" t="s">
        <v>2571</v>
      </c>
      <c r="G421" s="53" t="s">
        <v>2945</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2938</v>
      </c>
      <c r="F422" s="9" t="s">
        <v>2571</v>
      </c>
      <c r="G422" s="53" t="s">
        <v>2943</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2556</v>
      </c>
      <c r="F423" s="9" t="s">
        <v>2572</v>
      </c>
      <c r="G423" s="53" t="s">
        <v>2562</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2557</v>
      </c>
      <c r="F424" s="9" t="s">
        <v>2572</v>
      </c>
      <c r="G424" s="53" t="s">
        <v>2565</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2558</v>
      </c>
      <c r="F425" s="9" t="s">
        <v>2572</v>
      </c>
      <c r="G425" s="53" t="s">
        <v>2566</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2559</v>
      </c>
      <c r="F426" s="9" t="s">
        <v>2572</v>
      </c>
      <c r="G426" s="53" t="s">
        <v>2563</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2560</v>
      </c>
      <c r="F427" s="9" t="s">
        <v>2572</v>
      </c>
      <c r="G427" s="53" t="s">
        <v>2564</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2561</v>
      </c>
      <c r="F428" s="9" t="s">
        <v>2572</v>
      </c>
      <c r="G428" s="53" t="s">
        <v>2567</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2939</v>
      </c>
      <c r="F429" s="9" t="s">
        <v>2572</v>
      </c>
      <c r="G429" s="53" t="s">
        <v>2942</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2940</v>
      </c>
      <c r="F430" s="9" t="s">
        <v>2572</v>
      </c>
      <c r="G430" s="53" t="s">
        <v>2944</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2941</v>
      </c>
      <c r="F431" s="9" t="s">
        <v>2572</v>
      </c>
      <c r="G431" s="53" t="s">
        <v>2945</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2938</v>
      </c>
      <c r="F432" s="9" t="s">
        <v>2572</v>
      </c>
      <c r="G432" s="53" t="s">
        <v>2943</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2556</v>
      </c>
      <c r="F433" s="9" t="s">
        <v>2573</v>
      </c>
      <c r="G433" s="53" t="s">
        <v>2562</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2557</v>
      </c>
      <c r="F434" s="9" t="s">
        <v>2573</v>
      </c>
      <c r="G434" s="53" t="s">
        <v>2565</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2558</v>
      </c>
      <c r="F435" s="9" t="s">
        <v>2573</v>
      </c>
      <c r="G435" s="53" t="s">
        <v>2566</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2559</v>
      </c>
      <c r="F436" s="9" t="s">
        <v>2573</v>
      </c>
      <c r="G436" s="53" t="s">
        <v>2563</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2560</v>
      </c>
      <c r="F437" s="9" t="s">
        <v>2573</v>
      </c>
      <c r="G437" s="53" t="s">
        <v>2564</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2561</v>
      </c>
      <c r="F438" s="9" t="s">
        <v>2573</v>
      </c>
      <c r="G438" s="53" t="s">
        <v>2567</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2939</v>
      </c>
      <c r="F439" s="9" t="s">
        <v>2573</v>
      </c>
      <c r="G439" s="53" t="s">
        <v>2942</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2940</v>
      </c>
      <c r="F440" s="9" t="s">
        <v>2573</v>
      </c>
      <c r="G440" s="53" t="s">
        <v>2944</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2941</v>
      </c>
      <c r="F441" s="9" t="s">
        <v>2573</v>
      </c>
      <c r="G441" s="53" t="s">
        <v>2945</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2938</v>
      </c>
      <c r="F442" s="9" t="s">
        <v>2573</v>
      </c>
      <c r="G442" s="53" t="s">
        <v>2943</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2604</v>
      </c>
      <c r="E443" s="53" t="s">
        <v>2556</v>
      </c>
      <c r="F443" s="53" t="s">
        <v>3012</v>
      </c>
      <c r="G443" s="53" t="s">
        <v>2562</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2604</v>
      </c>
      <c r="E444" s="53" t="s">
        <v>2557</v>
      </c>
      <c r="F444" s="53" t="s">
        <v>3012</v>
      </c>
      <c r="G444" s="53" t="s">
        <v>2565</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2604</v>
      </c>
      <c r="E445" s="53" t="s">
        <v>2558</v>
      </c>
      <c r="F445" s="53" t="s">
        <v>3012</v>
      </c>
      <c r="G445" s="53" t="s">
        <v>2566</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2604</v>
      </c>
      <c r="E446" s="53" t="s">
        <v>2559</v>
      </c>
      <c r="F446" s="53" t="s">
        <v>3012</v>
      </c>
      <c r="G446" s="53" t="s">
        <v>2563</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2604</v>
      </c>
      <c r="E447" s="53" t="s">
        <v>2560</v>
      </c>
      <c r="F447" s="53" t="s">
        <v>3012</v>
      </c>
      <c r="G447" s="53" t="s">
        <v>2564</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2604</v>
      </c>
      <c r="E448" s="53" t="s">
        <v>2561</v>
      </c>
      <c r="F448" s="53" t="s">
        <v>3012</v>
      </c>
      <c r="G448" s="53" t="s">
        <v>2567</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2604</v>
      </c>
      <c r="E449" s="53" t="s">
        <v>2939</v>
      </c>
      <c r="F449" s="53" t="s">
        <v>3012</v>
      </c>
      <c r="G449" s="53" t="s">
        <v>2942</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2604</v>
      </c>
      <c r="E450" s="53" t="s">
        <v>2940</v>
      </c>
      <c r="F450" s="53" t="s">
        <v>3012</v>
      </c>
      <c r="G450" s="53" t="s">
        <v>2944</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2604</v>
      </c>
      <c r="E451" s="53" t="s">
        <v>2941</v>
      </c>
      <c r="F451" s="53" t="s">
        <v>3012</v>
      </c>
      <c r="G451" s="53" t="s">
        <v>2945</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2604</v>
      </c>
      <c r="E452" s="53" t="s">
        <v>2938</v>
      </c>
      <c r="F452" s="53" t="s">
        <v>3012</v>
      </c>
      <c r="G452" s="53" t="s">
        <v>2943</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2556</v>
      </c>
      <c r="F453" s="9" t="s">
        <v>2603</v>
      </c>
      <c r="G453" s="53" t="s">
        <v>2562</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2557</v>
      </c>
      <c r="F454" s="9" t="s">
        <v>2603</v>
      </c>
      <c r="G454" s="53" t="s">
        <v>2565</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2558</v>
      </c>
      <c r="F455" s="9" t="s">
        <v>2603</v>
      </c>
      <c r="G455" s="53" t="s">
        <v>2566</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2559</v>
      </c>
      <c r="F456" s="9" t="s">
        <v>2603</v>
      </c>
      <c r="G456" s="53" t="s">
        <v>2563</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2560</v>
      </c>
      <c r="F457" s="9" t="s">
        <v>2603</v>
      </c>
      <c r="G457" s="53" t="s">
        <v>2564</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2561</v>
      </c>
      <c r="F458" s="9" t="s">
        <v>2603</v>
      </c>
      <c r="G458" s="53" t="s">
        <v>2567</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2939</v>
      </c>
      <c r="F459" s="9" t="s">
        <v>2603</v>
      </c>
      <c r="G459" s="53" t="s">
        <v>2942</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2940</v>
      </c>
      <c r="F460" s="9" t="s">
        <v>2603</v>
      </c>
      <c r="G460" s="53" t="s">
        <v>2944</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2941</v>
      </c>
      <c r="F461" s="9" t="s">
        <v>2603</v>
      </c>
      <c r="G461" s="53" t="s">
        <v>2945</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2938</v>
      </c>
      <c r="F462" s="9" t="s">
        <v>2603</v>
      </c>
      <c r="G462" s="53" t="s">
        <v>2943</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2556</v>
      </c>
      <c r="F463" s="9" t="s">
        <v>149</v>
      </c>
      <c r="G463" s="53" t="s">
        <v>2562</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2557</v>
      </c>
      <c r="F464" s="9" t="s">
        <v>149</v>
      </c>
      <c r="G464" s="53" t="s">
        <v>2565</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2558</v>
      </c>
      <c r="F465" s="9" t="s">
        <v>149</v>
      </c>
      <c r="G465" s="53" t="s">
        <v>2566</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2559</v>
      </c>
      <c r="F466" s="9" t="s">
        <v>149</v>
      </c>
      <c r="G466" s="53" t="s">
        <v>2563</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2560</v>
      </c>
      <c r="F467" s="9" t="s">
        <v>149</v>
      </c>
      <c r="G467" s="53" t="s">
        <v>2564</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2561</v>
      </c>
      <c r="F468" s="9" t="s">
        <v>149</v>
      </c>
      <c r="G468" s="53" t="s">
        <v>2567</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2939</v>
      </c>
      <c r="F469" s="9" t="s">
        <v>149</v>
      </c>
      <c r="G469" s="53" t="s">
        <v>2942</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2940</v>
      </c>
      <c r="F470" s="9" t="s">
        <v>149</v>
      </c>
      <c r="G470" s="53" t="s">
        <v>2944</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2941</v>
      </c>
      <c r="F471" s="9" t="s">
        <v>149</v>
      </c>
      <c r="G471" s="53" t="s">
        <v>2945</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2938</v>
      </c>
      <c r="F472" s="9" t="s">
        <v>149</v>
      </c>
      <c r="G472" s="53" t="s">
        <v>2943</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2556</v>
      </c>
      <c r="F473" s="9" t="s">
        <v>150</v>
      </c>
      <c r="G473" s="53" t="s">
        <v>2562</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2557</v>
      </c>
      <c r="F474" s="9" t="s">
        <v>150</v>
      </c>
      <c r="G474" s="53" t="s">
        <v>2565</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2558</v>
      </c>
      <c r="F475" s="9" t="s">
        <v>150</v>
      </c>
      <c r="G475" s="53" t="s">
        <v>2566</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2559</v>
      </c>
      <c r="F476" s="9" t="s">
        <v>150</v>
      </c>
      <c r="G476" s="53" t="s">
        <v>2563</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2560</v>
      </c>
      <c r="F477" s="9" t="s">
        <v>150</v>
      </c>
      <c r="G477" s="53" t="s">
        <v>2564</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2561</v>
      </c>
      <c r="F478" s="9" t="s">
        <v>150</v>
      </c>
      <c r="G478" s="53" t="s">
        <v>2567</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2939</v>
      </c>
      <c r="F479" s="9" t="s">
        <v>150</v>
      </c>
      <c r="G479" s="53" t="s">
        <v>2942</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2940</v>
      </c>
      <c r="F480" s="9" t="s">
        <v>150</v>
      </c>
      <c r="G480" s="53" t="s">
        <v>2944</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2941</v>
      </c>
      <c r="F481" s="9" t="s">
        <v>150</v>
      </c>
      <c r="G481" s="53" t="s">
        <v>2945</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2938</v>
      </c>
      <c r="F482" s="9" t="s">
        <v>150</v>
      </c>
      <c r="G482" s="53" t="s">
        <v>2943</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74" t="str">
        <f t="shared" si="101"/>
        <v>industry-ag-main.html#fuel-switching</v>
      </c>
      <c r="R482" s="74" t="str">
        <f t="shared" si="101"/>
        <v>industry-elec-and-hydrogen.html</v>
      </c>
      <c r="S482" s="433"/>
      <c r="T482" s="53"/>
    </row>
    <row r="483" spans="1:20" s="2" customFormat="1" ht="43.5" x14ac:dyDescent="0.35">
      <c r="A483" s="344" t="s">
        <v>9</v>
      </c>
      <c r="B483" s="344" t="s">
        <v>3024</v>
      </c>
      <c r="C483" s="344" t="s">
        <v>3027</v>
      </c>
      <c r="D483" s="9"/>
      <c r="E483" s="9"/>
      <c r="F483" s="9"/>
      <c r="G483" s="9"/>
      <c r="H483" s="56">
        <v>58</v>
      </c>
      <c r="I483" s="9" t="s">
        <v>46</v>
      </c>
      <c r="J483" s="344" t="s">
        <v>3031</v>
      </c>
      <c r="K483" s="344" t="s">
        <v>3032</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3025</v>
      </c>
      <c r="C484" s="344" t="s">
        <v>3028</v>
      </c>
      <c r="D484" s="9"/>
      <c r="E484" s="9"/>
      <c r="F484" s="9"/>
      <c r="G484" s="9"/>
      <c r="H484" s="56">
        <v>510</v>
      </c>
      <c r="I484" s="9" t="s">
        <v>46</v>
      </c>
      <c r="J484" s="344" t="s">
        <v>3031</v>
      </c>
      <c r="K484" s="344" t="s">
        <v>3033</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3026</v>
      </c>
      <c r="C485" s="344" t="s">
        <v>3029</v>
      </c>
      <c r="D485" s="9"/>
      <c r="E485" s="9"/>
      <c r="F485" s="9"/>
      <c r="G485" s="9"/>
      <c r="H485" s="56">
        <v>511</v>
      </c>
      <c r="I485" s="9" t="s">
        <v>46</v>
      </c>
      <c r="J485" s="344" t="s">
        <v>3031</v>
      </c>
      <c r="K485" s="344" t="s">
        <v>3034</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3036</v>
      </c>
      <c r="C486" s="344" t="s">
        <v>3030</v>
      </c>
      <c r="D486" s="9"/>
      <c r="E486" s="9"/>
      <c r="F486" s="9"/>
      <c r="G486" s="9"/>
      <c r="H486" s="56">
        <v>512</v>
      </c>
      <c r="I486" s="9" t="s">
        <v>46</v>
      </c>
      <c r="J486" s="344" t="s">
        <v>3031</v>
      </c>
      <c r="K486" s="344" t="s">
        <v>3035</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2602</v>
      </c>
      <c r="C487" s="343" t="s">
        <v>2601</v>
      </c>
      <c r="D487" s="53" t="s">
        <v>142</v>
      </c>
      <c r="E487" s="53"/>
      <c r="F487" s="9" t="s">
        <v>2570</v>
      </c>
      <c r="G487" s="53"/>
      <c r="H487" s="54">
        <v>429</v>
      </c>
      <c r="I487" s="53" t="s">
        <v>46</v>
      </c>
      <c r="J487" s="343" t="s">
        <v>2602</v>
      </c>
      <c r="K487" s="343" t="s">
        <v>2605</v>
      </c>
      <c r="L487" s="59">
        <v>0</v>
      </c>
      <c r="M487" s="60">
        <v>1</v>
      </c>
      <c r="N487" s="60">
        <v>0.01</v>
      </c>
      <c r="O487" s="53" t="s">
        <v>2606</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2929</v>
      </c>
      <c r="S487" s="433" t="s">
        <v>2607</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2572</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2608</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2603</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2930</v>
      </c>
      <c r="S489" s="433" t="s">
        <v>2610</v>
      </c>
      <c r="T489" s="55"/>
    </row>
    <row r="490" spans="1:20" ht="58" x14ac:dyDescent="0.35">
      <c r="A490" s="343" t="s">
        <v>9</v>
      </c>
      <c r="B490" s="343" t="s">
        <v>22</v>
      </c>
      <c r="C490" s="343" t="s">
        <v>319</v>
      </c>
      <c r="D490" s="53" t="s">
        <v>143</v>
      </c>
      <c r="E490" s="53"/>
      <c r="F490" s="9" t="s">
        <v>2571</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2604</v>
      </c>
      <c r="E491" s="53"/>
      <c r="F491" s="53" t="s">
        <v>3012</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2603</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2571</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2604</v>
      </c>
      <c r="E494" s="53"/>
      <c r="F494" s="53" t="s">
        <v>3012</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2603</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2671</v>
      </c>
      <c r="C496" s="343" t="s">
        <v>2672</v>
      </c>
      <c r="D496" s="9" t="s">
        <v>504</v>
      </c>
      <c r="E496" s="53"/>
      <c r="F496" s="9" t="s">
        <v>501</v>
      </c>
      <c r="G496" s="53"/>
      <c r="H496" s="54">
        <v>451</v>
      </c>
      <c r="I496" s="53" t="s">
        <v>46</v>
      </c>
      <c r="J496" s="343" t="s">
        <v>2672</v>
      </c>
      <c r="K496" s="343" t="s">
        <v>2673</v>
      </c>
      <c r="L496" s="59">
        <v>0</v>
      </c>
      <c r="M496" s="60">
        <v>1</v>
      </c>
      <c r="N496" s="60">
        <v>0.01</v>
      </c>
      <c r="O496" s="53" t="s">
        <v>2674</v>
      </c>
      <c r="P496" s="468" t="str">
        <f>INDEX('Policy Characteristics'!J:J,MATCH($C496,'Policy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6" s="53"/>
      <c r="R496" s="9" t="s">
        <v>2931</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2653</v>
      </c>
      <c r="E500" s="53"/>
      <c r="F500" s="9" t="s">
        <v>2654</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2645</v>
      </c>
      <c r="E502" s="53"/>
      <c r="F502" s="9" t="s">
        <v>2649</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2655</v>
      </c>
      <c r="E503" s="53"/>
      <c r="F503" s="9" t="s">
        <v>2656</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2646</v>
      </c>
      <c r="E504" s="53"/>
      <c r="F504" s="9" t="s">
        <v>2650</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t="str">
        <f>INDEX('Policy Characteristics'!J:J,MATCH($C506,'Policy Characteristics'!$C:$C,0))</f>
        <v>**Description:** This policy prevents clear cutting of forests that would otherwise be cleared.  Preserved forests are assumed to be managed with best practices.</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2936</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3021</v>
      </c>
      <c r="C509" s="343" t="s">
        <v>3022</v>
      </c>
      <c r="D509" s="53"/>
      <c r="E509" s="53"/>
      <c r="F509" s="53"/>
      <c r="G509" s="53"/>
      <c r="H509" s="54">
        <v>62</v>
      </c>
      <c r="I509" s="53" t="s">
        <v>46</v>
      </c>
      <c r="J509" s="343" t="s">
        <v>3021</v>
      </c>
      <c r="K509" s="76" t="s">
        <v>3023</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v>
      </c>
      <c r="Q510" s="53" t="s">
        <v>264</v>
      </c>
      <c r="R510" s="9" t="s">
        <v>265</v>
      </c>
      <c r="S510" s="433" t="s">
        <v>173</v>
      </c>
      <c r="T510" s="53"/>
    </row>
    <row r="511" spans="1:20" ht="43.5" x14ac:dyDescent="0.35">
      <c r="A511" s="343" t="s">
        <v>151</v>
      </c>
      <c r="B511" s="343" t="s">
        <v>152</v>
      </c>
      <c r="C511" s="343" t="s">
        <v>3061</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2937</v>
      </c>
      <c r="S512" s="433"/>
      <c r="T512" s="53"/>
    </row>
    <row r="513" spans="1:20" ht="116" x14ac:dyDescent="0.35">
      <c r="A513" s="343" t="s">
        <v>151</v>
      </c>
      <c r="B513" s="343" t="s">
        <v>2611</v>
      </c>
      <c r="C513" s="343" t="s">
        <v>2612</v>
      </c>
      <c r="D513" s="53"/>
      <c r="E513" s="53"/>
      <c r="F513" s="53"/>
      <c r="G513" s="53"/>
      <c r="H513" s="54">
        <v>434</v>
      </c>
      <c r="I513" s="53" t="s">
        <v>46</v>
      </c>
      <c r="J513" s="343" t="s">
        <v>2611</v>
      </c>
      <c r="K513" s="343" t="s">
        <v>2613</v>
      </c>
      <c r="L513" s="59">
        <v>0</v>
      </c>
      <c r="M513" s="60">
        <v>1</v>
      </c>
      <c r="N513" s="60">
        <v>0.01</v>
      </c>
      <c r="O513" s="53" t="s">
        <v>2614</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2932</v>
      </c>
      <c r="S513" s="431" t="s">
        <v>2615</v>
      </c>
      <c r="T513" s="53"/>
    </row>
    <row r="514" spans="1:20" s="2" customFormat="1" ht="58" x14ac:dyDescent="0.35">
      <c r="A514" s="344" t="s">
        <v>2657</v>
      </c>
      <c r="B514" s="344" t="s">
        <v>2661</v>
      </c>
      <c r="C514" s="344" t="s">
        <v>321</v>
      </c>
      <c r="D514" s="9"/>
      <c r="E514" s="9"/>
      <c r="F514" s="9"/>
      <c r="G514" s="9"/>
      <c r="H514" s="54">
        <v>68</v>
      </c>
      <c r="I514" s="9" t="s">
        <v>46</v>
      </c>
      <c r="J514" s="75" t="s">
        <v>2660</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2657</v>
      </c>
      <c r="B515" s="344" t="s">
        <v>2975</v>
      </c>
      <c r="C515" s="344" t="s">
        <v>2974</v>
      </c>
      <c r="D515" s="9"/>
      <c r="E515" s="9"/>
      <c r="F515" s="9"/>
      <c r="G515" s="9"/>
      <c r="H515" s="54">
        <v>176</v>
      </c>
      <c r="I515" s="9" t="s">
        <v>46</v>
      </c>
      <c r="J515" s="75" t="s">
        <v>397</v>
      </c>
      <c r="K515" s="76" t="s">
        <v>2972</v>
      </c>
      <c r="L515" s="63">
        <v>0</v>
      </c>
      <c r="M515" s="63">
        <v>1</v>
      </c>
      <c r="N515" s="63">
        <v>0.01</v>
      </c>
      <c r="O515" s="53" t="s">
        <v>2973</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515" s="9" t="s">
        <v>390</v>
      </c>
      <c r="R515" s="9" t="s">
        <v>2933</v>
      </c>
      <c r="S515" s="433" t="s">
        <v>173</v>
      </c>
      <c r="T515" s="9"/>
    </row>
    <row r="516" spans="1:20" s="2" customFormat="1" ht="58" x14ac:dyDescent="0.35">
      <c r="A516" s="344" t="s">
        <v>2657</v>
      </c>
      <c r="B516" s="344" t="s">
        <v>2658</v>
      </c>
      <c r="C516" s="344" t="s">
        <v>2659</v>
      </c>
      <c r="D516" s="9"/>
      <c r="E516" s="9"/>
      <c r="F516" s="9"/>
      <c r="G516" s="9"/>
      <c r="H516" s="54">
        <v>450</v>
      </c>
      <c r="I516" s="9" t="s">
        <v>46</v>
      </c>
      <c r="J516" s="344" t="s">
        <v>2662</v>
      </c>
      <c r="K516" s="343" t="s">
        <v>2663</v>
      </c>
      <c r="L516" s="63">
        <v>0</v>
      </c>
      <c r="M516" s="63">
        <v>1</v>
      </c>
      <c r="N516" s="63">
        <v>0.01</v>
      </c>
      <c r="O516" s="53" t="s">
        <v>2664</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2934</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3074</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2576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19" s="53" t="s">
        <v>270</v>
      </c>
      <c r="R519" s="9" t="s">
        <v>271</v>
      </c>
      <c r="S519" s="438" t="s">
        <v>2545</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2680</v>
      </c>
      <c r="E524" s="53"/>
      <c r="F524" s="53" t="s">
        <v>3149</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2653</v>
      </c>
      <c r="E537" s="53"/>
      <c r="F537" s="9" t="s">
        <v>2654</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2645</v>
      </c>
      <c r="E541" s="53"/>
      <c r="F541" s="9" t="s">
        <v>2649</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2655</v>
      </c>
      <c r="E542" s="53"/>
      <c r="F542" s="9" t="s">
        <v>2656</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2646</v>
      </c>
      <c r="E543" s="53"/>
      <c r="F543" s="9" t="s">
        <v>2650</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2647</v>
      </c>
      <c r="E544" s="53"/>
      <c r="F544" s="9" t="s">
        <v>2651</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2648</v>
      </c>
      <c r="E545" s="53"/>
      <c r="F545" s="9" t="s">
        <v>2652</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5" s="55"/>
      <c r="R545" s="9"/>
      <c r="S545" s="441"/>
      <c r="T545" s="55"/>
    </row>
    <row r="546" spans="1:20" s="2" customFormat="1" ht="58" x14ac:dyDescent="0.35">
      <c r="A546" s="344" t="s">
        <v>10</v>
      </c>
      <c r="B546" s="344" t="s">
        <v>2616</v>
      </c>
      <c r="C546" s="344" t="s">
        <v>2618</v>
      </c>
      <c r="D546" s="9"/>
      <c r="E546" s="9"/>
      <c r="F546" s="9"/>
      <c r="G546" s="9"/>
      <c r="H546" s="54">
        <v>719</v>
      </c>
      <c r="I546" s="9" t="s">
        <v>47</v>
      </c>
      <c r="J546" s="344" t="s">
        <v>2619</v>
      </c>
      <c r="K546" s="344" t="s">
        <v>2621</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3277</v>
      </c>
      <c r="C547" s="344" t="s">
        <v>2617</v>
      </c>
      <c r="D547" s="9"/>
      <c r="E547" s="9"/>
      <c r="F547" s="9"/>
      <c r="G547" s="9"/>
      <c r="H547" s="56">
        <v>509</v>
      </c>
      <c r="I547" s="9" t="s">
        <v>46</v>
      </c>
      <c r="J547" s="344" t="s">
        <v>2773</v>
      </c>
      <c r="K547" s="344" t="s">
        <v>2620</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2948</v>
      </c>
      <c r="C548" s="344" t="s">
        <v>2947</v>
      </c>
      <c r="D548" s="9" t="s">
        <v>55</v>
      </c>
      <c r="E548" s="9"/>
      <c r="F548" s="9" t="s">
        <v>100</v>
      </c>
      <c r="G548" s="9"/>
      <c r="H548" s="54">
        <v>720</v>
      </c>
      <c r="I548" s="9" t="s">
        <v>47</v>
      </c>
      <c r="J548" s="75" t="s">
        <v>2948</v>
      </c>
      <c r="K548" s="343" t="s">
        <v>2949</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2648</v>
      </c>
      <c r="E550" s="9"/>
      <c r="F550" s="9" t="s">
        <v>2652</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3293</v>
      </c>
      <c r="C551" s="344" t="s">
        <v>2947</v>
      </c>
      <c r="D551" s="9" t="s">
        <v>504</v>
      </c>
      <c r="E551" s="53"/>
      <c r="F551" s="9" t="s">
        <v>501</v>
      </c>
      <c r="G551" s="9"/>
      <c r="H551" s="56">
        <v>836</v>
      </c>
      <c r="I551" s="9" t="s">
        <v>47</v>
      </c>
      <c r="J551" s="344" t="s">
        <v>3293</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2653</v>
      </c>
      <c r="E558" s="53"/>
      <c r="F558" s="9" t="s">
        <v>2654</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2645</v>
      </c>
      <c r="E560" s="53"/>
      <c r="F560" s="9" t="s">
        <v>2649</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2655</v>
      </c>
      <c r="E561" s="53"/>
      <c r="F561" s="9" t="s">
        <v>2656</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2646</v>
      </c>
      <c r="E562" s="53"/>
      <c r="F562" s="9" t="s">
        <v>2650</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3002</v>
      </c>
      <c r="C563" s="344" t="s">
        <v>3002</v>
      </c>
      <c r="D563" s="9" t="s">
        <v>504</v>
      </c>
      <c r="E563" s="53"/>
      <c r="F563" s="9" t="s">
        <v>501</v>
      </c>
      <c r="G563" s="9"/>
      <c r="H563" s="54">
        <v>723</v>
      </c>
      <c r="I563" s="9" t="s">
        <v>47</v>
      </c>
      <c r="J563" s="344" t="s">
        <v>3002</v>
      </c>
      <c r="K563" s="344" t="s">
        <v>3003</v>
      </c>
      <c r="L563" s="63">
        <v>0</v>
      </c>
      <c r="M563" s="63">
        <v>1</v>
      </c>
      <c r="N563" s="63">
        <v>0.01</v>
      </c>
      <c r="O563" s="53" t="s">
        <v>3004</v>
      </c>
      <c r="P563" s="468" t="str">
        <f>INDEX('Policy Characteristics'!J:J,MATCH($C563,'Policy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3" s="9" t="s">
        <v>3197</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2653</v>
      </c>
      <c r="E571" s="53"/>
      <c r="F571" s="9" t="s">
        <v>2654</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2645</v>
      </c>
      <c r="E573" s="53"/>
      <c r="F573" s="9" t="s">
        <v>2649</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2655</v>
      </c>
      <c r="E574" s="53"/>
      <c r="F574" s="9" t="s">
        <v>2656</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2646</v>
      </c>
      <c r="E575" s="53"/>
      <c r="F575" s="9" t="s">
        <v>2650</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2647</v>
      </c>
      <c r="E576" s="53"/>
      <c r="F576" s="9" t="s">
        <v>2651</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2648</v>
      </c>
      <c r="E577" s="53"/>
      <c r="F577" s="9" t="s">
        <v>2652</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2653</v>
      </c>
      <c r="E587" s="9"/>
      <c r="F587" s="9" t="s">
        <v>2654</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2645</v>
      </c>
      <c r="E590" s="9"/>
      <c r="F590" s="9" t="s">
        <v>2649</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2655</v>
      </c>
      <c r="E591" s="9"/>
      <c r="F591" s="9" t="s">
        <v>2656</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2646</v>
      </c>
      <c r="E592" s="9"/>
      <c r="F592" s="9" t="s">
        <v>2650</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2647</v>
      </c>
      <c r="E593" s="9"/>
      <c r="F593" s="9" t="s">
        <v>2651</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2648</v>
      </c>
      <c r="E594" s="9"/>
      <c r="F594" s="9" t="s">
        <v>2652</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4" s="53"/>
      <c r="R594" s="9"/>
      <c r="S594" s="433"/>
      <c r="T594" s="53"/>
    </row>
    <row r="595" spans="1:20" ht="101.5" x14ac:dyDescent="0.35">
      <c r="A595" s="343" t="s">
        <v>2889</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2889</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2889</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2604</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2609</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2889</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2716</v>
      </c>
      <c r="E626" s="53"/>
      <c r="F626" s="53" t="s">
        <v>3046</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2715</v>
      </c>
      <c r="E627" s="53"/>
      <c r="F627" s="53" t="s">
        <v>3047</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2889</v>
      </c>
      <c r="B628" s="344" t="s">
        <v>3056</v>
      </c>
      <c r="C628" s="344" t="s">
        <v>3057</v>
      </c>
      <c r="D628" s="9"/>
      <c r="E628" s="9"/>
      <c r="F628" s="9"/>
      <c r="G628" s="9"/>
      <c r="H628" s="56">
        <v>525</v>
      </c>
      <c r="I628" s="9" t="s">
        <v>46</v>
      </c>
      <c r="J628" s="344" t="s">
        <v>3056</v>
      </c>
      <c r="K628" s="62" t="s">
        <v>3062</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3066</v>
      </c>
      <c r="R628" s="9" t="s">
        <v>3065</v>
      </c>
      <c r="S628" s="438" t="s">
        <v>3063</v>
      </c>
      <c r="T628" s="9"/>
    </row>
    <row r="629" spans="1:20" ht="101.5" x14ac:dyDescent="0.35">
      <c r="A629" s="343" t="s">
        <v>2889</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2889</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2889</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2889</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2604</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2609</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2889</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2716</v>
      </c>
      <c r="E660" s="53"/>
      <c r="F660" s="53" t="s">
        <v>3046</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2715</v>
      </c>
      <c r="E661" s="53"/>
      <c r="F661" s="53" t="s">
        <v>3047</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3083</v>
      </c>
      <c r="B662" s="4" t="s">
        <v>3084</v>
      </c>
      <c r="C662" s="4" t="s">
        <v>3088</v>
      </c>
      <c r="H662" s="410">
        <v>543</v>
      </c>
      <c r="I662" s="4" t="s">
        <v>46</v>
      </c>
      <c r="J662" s="335"/>
      <c r="K662" s="4" t="s">
        <v>3085</v>
      </c>
      <c r="L662" s="409">
        <v>-0.08</v>
      </c>
      <c r="M662" s="409">
        <v>0.02</v>
      </c>
      <c r="N662" s="412">
        <v>1E-3</v>
      </c>
      <c r="O662" s="4" t="s">
        <v>3092</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3086</v>
      </c>
      <c r="T662" s="4"/>
    </row>
    <row r="663" spans="1:20" ht="174" x14ac:dyDescent="0.35">
      <c r="A663" s="4" t="s">
        <v>3235</v>
      </c>
      <c r="B663" s="4" t="s">
        <v>3236</v>
      </c>
      <c r="C663" s="4" t="s">
        <v>3243</v>
      </c>
      <c r="D663" s="4" t="s">
        <v>3252</v>
      </c>
      <c r="F663" s="4" t="s">
        <v>3257</v>
      </c>
      <c r="H663" s="419">
        <v>545</v>
      </c>
      <c r="I663" s="4" t="s">
        <v>46</v>
      </c>
      <c r="J663" s="335"/>
      <c r="K663" s="343" t="s">
        <v>3284</v>
      </c>
      <c r="L663" s="78">
        <v>0</v>
      </c>
      <c r="M663" s="4">
        <v>10</v>
      </c>
      <c r="N663" s="4">
        <v>1</v>
      </c>
      <c r="O663" s="4" t="s">
        <v>3210</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3211</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3253</v>
      </c>
      <c r="F664" s="4" t="s">
        <v>3282</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3254</v>
      </c>
      <c r="F665" s="4" t="s">
        <v>3258</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3255</v>
      </c>
      <c r="F666" s="4" t="s">
        <v>3259</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3256</v>
      </c>
      <c r="F667" s="4" t="s">
        <v>3260</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3235</v>
      </c>
      <c r="B668" s="4" t="s">
        <v>3237</v>
      </c>
      <c r="C668" s="4" t="s">
        <v>3244</v>
      </c>
      <c r="D668" s="4" t="s">
        <v>3252</v>
      </c>
      <c r="F668" s="4" t="s">
        <v>3257</v>
      </c>
      <c r="H668" s="421">
        <v>550</v>
      </c>
      <c r="I668" s="4" t="s">
        <v>46</v>
      </c>
      <c r="J668" s="335"/>
      <c r="K668" s="343" t="s">
        <v>3285</v>
      </c>
      <c r="L668" s="78">
        <v>0</v>
      </c>
      <c r="M668" s="4">
        <v>10</v>
      </c>
      <c r="N668" s="4">
        <v>1</v>
      </c>
      <c r="O668" s="4" t="s">
        <v>3210</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3211</v>
      </c>
      <c r="R668" s="7"/>
      <c r="T668" s="4"/>
    </row>
    <row r="669" spans="1:20" ht="174" x14ac:dyDescent="0.35">
      <c r="A669" s="5" t="str">
        <f>A$668</f>
        <v>Government Revenue Accounting</v>
      </c>
      <c r="B669" s="5" t="str">
        <f t="shared" ref="B669:C672" si="177">B$668</f>
        <v>Fuel Tax Revenue</v>
      </c>
      <c r="C669" s="5" t="str">
        <f t="shared" si="177"/>
        <v>GRA for Fuel Tax Revenue</v>
      </c>
      <c r="D669" s="4" t="s">
        <v>3253</v>
      </c>
      <c r="F669" s="4" t="s">
        <v>3282</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3254</v>
      </c>
      <c r="F670" s="4" t="s">
        <v>3258</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3255</v>
      </c>
      <c r="F671" s="4" t="s">
        <v>3259</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3256</v>
      </c>
      <c r="F672" s="4" t="s">
        <v>3260</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3235</v>
      </c>
      <c r="B673" s="4" t="s">
        <v>513</v>
      </c>
      <c r="C673" s="4" t="s">
        <v>3245</v>
      </c>
      <c r="D673" s="4" t="s">
        <v>3252</v>
      </c>
      <c r="F673" s="4" t="s">
        <v>3257</v>
      </c>
      <c r="H673" s="421">
        <v>555</v>
      </c>
      <c r="I673" s="4" t="s">
        <v>46</v>
      </c>
      <c r="J673" s="335"/>
      <c r="K673" s="343" t="s">
        <v>3286</v>
      </c>
      <c r="L673" s="78">
        <v>0</v>
      </c>
      <c r="M673" s="4">
        <v>10</v>
      </c>
      <c r="N673" s="4">
        <v>1</v>
      </c>
      <c r="O673" s="4" t="s">
        <v>3210</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3211</v>
      </c>
      <c r="R673" s="7"/>
      <c r="T673" s="4"/>
    </row>
    <row r="674" spans="1:20" ht="174" x14ac:dyDescent="0.35">
      <c r="A674" s="5" t="str">
        <f>A$673</f>
        <v>Government Revenue Accounting</v>
      </c>
      <c r="B674" s="5" t="str">
        <f t="shared" ref="B674:C677" si="182">B$673</f>
        <v>EV Subsidy</v>
      </c>
      <c r="C674" s="5" t="str">
        <f t="shared" si="182"/>
        <v>GRA for EV Subsidy</v>
      </c>
      <c r="D674" s="4" t="s">
        <v>3253</v>
      </c>
      <c r="F674" s="4" t="s">
        <v>3282</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3254</v>
      </c>
      <c r="F675" s="4" t="s">
        <v>3258</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3255</v>
      </c>
      <c r="F676" s="4" t="s">
        <v>3259</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3256</v>
      </c>
      <c r="F677" s="4" t="s">
        <v>3260</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3235</v>
      </c>
      <c r="B678" s="4" t="s">
        <v>3238</v>
      </c>
      <c r="C678" s="4" t="s">
        <v>3246</v>
      </c>
      <c r="D678" s="4" t="s">
        <v>3252</v>
      </c>
      <c r="F678" s="4" t="s">
        <v>3257</v>
      </c>
      <c r="H678" s="421">
        <v>560</v>
      </c>
      <c r="I678" s="4" t="s">
        <v>46</v>
      </c>
      <c r="J678" s="335"/>
      <c r="K678" s="343" t="s">
        <v>3287</v>
      </c>
      <c r="L678" s="78">
        <v>0</v>
      </c>
      <c r="M678" s="4">
        <v>10</v>
      </c>
      <c r="N678" s="4">
        <v>1</v>
      </c>
      <c r="O678" s="4" t="s">
        <v>3210</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3211</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3253</v>
      </c>
      <c r="F679" s="4" t="s">
        <v>3282</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3254</v>
      </c>
      <c r="F680" s="4" t="s">
        <v>3258</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3255</v>
      </c>
      <c r="F681" s="4" t="s">
        <v>3259</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3256</v>
      </c>
      <c r="F682" s="4" t="s">
        <v>3260</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3235</v>
      </c>
      <c r="B683" s="4" t="s">
        <v>3239</v>
      </c>
      <c r="C683" s="4" t="s">
        <v>3247</v>
      </c>
      <c r="D683" s="4" t="s">
        <v>3252</v>
      </c>
      <c r="F683" s="4" t="s">
        <v>3257</v>
      </c>
      <c r="H683" s="421">
        <v>565</v>
      </c>
      <c r="I683" s="4" t="s">
        <v>46</v>
      </c>
      <c r="J683" s="335"/>
      <c r="K683" s="343" t="s">
        <v>3288</v>
      </c>
      <c r="L683" s="78">
        <v>0</v>
      </c>
      <c r="M683" s="4">
        <v>10</v>
      </c>
      <c r="N683" s="4">
        <v>1</v>
      </c>
      <c r="O683" s="4" t="s">
        <v>3210</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3211</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3253</v>
      </c>
      <c r="F684" s="4" t="s">
        <v>3282</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3254</v>
      </c>
      <c r="F685" s="4" t="s">
        <v>3258</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3255</v>
      </c>
      <c r="F686" s="4" t="s">
        <v>3259</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3256</v>
      </c>
      <c r="F687" s="4" t="s">
        <v>3260</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3235</v>
      </c>
      <c r="B688" s="4" t="s">
        <v>295</v>
      </c>
      <c r="C688" s="4" t="s">
        <v>3248</v>
      </c>
      <c r="D688" s="4" t="s">
        <v>3252</v>
      </c>
      <c r="F688" s="4" t="s">
        <v>3257</v>
      </c>
      <c r="H688" s="421">
        <v>570</v>
      </c>
      <c r="I688" s="4" t="s">
        <v>46</v>
      </c>
      <c r="J688" s="335"/>
      <c r="K688" s="343" t="s">
        <v>3289</v>
      </c>
      <c r="L688" s="78">
        <v>0</v>
      </c>
      <c r="M688" s="4">
        <v>10</v>
      </c>
      <c r="N688" s="4">
        <v>1</v>
      </c>
      <c r="O688" s="4" t="s">
        <v>3210</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3211</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3253</v>
      </c>
      <c r="F689" s="4" t="s">
        <v>3282</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3254</v>
      </c>
      <c r="F690" s="4" t="s">
        <v>3258</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3255</v>
      </c>
      <c r="F691" s="4" t="s">
        <v>3259</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3256</v>
      </c>
      <c r="F692" s="4" t="s">
        <v>3260</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3235</v>
      </c>
      <c r="B693" s="4" t="s">
        <v>3240</v>
      </c>
      <c r="C693" s="4" t="s">
        <v>3249</v>
      </c>
      <c r="D693" s="4" t="s">
        <v>3252</v>
      </c>
      <c r="F693" s="4" t="s">
        <v>3257</v>
      </c>
      <c r="H693" s="421">
        <v>575</v>
      </c>
      <c r="I693" s="4" t="s">
        <v>46</v>
      </c>
      <c r="J693" s="335"/>
      <c r="K693" s="343" t="s">
        <v>3290</v>
      </c>
      <c r="L693" s="78">
        <v>0</v>
      </c>
      <c r="M693" s="4">
        <v>10</v>
      </c>
      <c r="N693" s="4">
        <v>1</v>
      </c>
      <c r="O693" s="4" t="s">
        <v>3210</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3211</v>
      </c>
      <c r="R693" s="7"/>
      <c r="T693" s="4"/>
    </row>
    <row r="694" spans="1:20" ht="174" x14ac:dyDescent="0.35">
      <c r="A694" s="5" t="str">
        <f>A$693</f>
        <v>Government Revenue Accounting</v>
      </c>
      <c r="B694" s="5" t="str">
        <f t="shared" ref="B694:C697" si="202">B$693</f>
        <v>Fuel Subsidy</v>
      </c>
      <c r="C694" s="5" t="str">
        <f t="shared" si="202"/>
        <v>GRA for Fuel Subsidies</v>
      </c>
      <c r="D694" s="4" t="s">
        <v>3253</v>
      </c>
      <c r="F694" s="4" t="s">
        <v>3282</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3254</v>
      </c>
      <c r="F695" s="4" t="s">
        <v>3258</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3255</v>
      </c>
      <c r="F696" s="4" t="s">
        <v>3259</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3256</v>
      </c>
      <c r="F697" s="4" t="s">
        <v>3260</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3235</v>
      </c>
      <c r="B698" s="4" t="s">
        <v>3241</v>
      </c>
      <c r="C698" s="4" t="s">
        <v>3250</v>
      </c>
      <c r="D698" s="4" t="s">
        <v>3252</v>
      </c>
      <c r="F698" s="4" t="s">
        <v>3257</v>
      </c>
      <c r="H698" s="421">
        <v>580</v>
      </c>
      <c r="I698" s="4" t="s">
        <v>46</v>
      </c>
      <c r="J698" s="335"/>
      <c r="K698" s="343" t="s">
        <v>3291</v>
      </c>
      <c r="L698" s="78">
        <v>0</v>
      </c>
      <c r="M698" s="4">
        <v>10</v>
      </c>
      <c r="N698" s="4">
        <v>1</v>
      </c>
      <c r="O698" s="4" t="s">
        <v>3210</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3211</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3253</v>
      </c>
      <c r="F699" s="4" t="s">
        <v>3282</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3254</v>
      </c>
      <c r="F700" s="4" t="s">
        <v>3258</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3255</v>
      </c>
      <c r="F701" s="4" t="s">
        <v>3259</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3256</v>
      </c>
      <c r="F702" s="4" t="s">
        <v>3260</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3235</v>
      </c>
      <c r="B703" s="4" t="s">
        <v>3242</v>
      </c>
      <c r="C703" s="4" t="s">
        <v>3251</v>
      </c>
      <c r="D703" s="4" t="s">
        <v>3252</v>
      </c>
      <c r="F703" s="4" t="s">
        <v>3257</v>
      </c>
      <c r="H703" s="421">
        <v>585</v>
      </c>
      <c r="I703" s="4" t="s">
        <v>46</v>
      </c>
      <c r="J703" s="335"/>
      <c r="K703" s="343" t="s">
        <v>3292</v>
      </c>
      <c r="L703" s="78">
        <v>0</v>
      </c>
      <c r="M703" s="4">
        <v>10</v>
      </c>
      <c r="N703" s="4">
        <v>1</v>
      </c>
      <c r="O703" s="4" t="s">
        <v>3210</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3211</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3253</v>
      </c>
      <c r="F704" s="4" t="s">
        <v>3282</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3254</v>
      </c>
      <c r="F705" s="4" t="s">
        <v>3258</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3255</v>
      </c>
      <c r="F706" s="4" t="s">
        <v>3259</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3256</v>
      </c>
      <c r="F707" s="4" t="s">
        <v>3260</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3075</v>
      </c>
      <c r="B1" s="469"/>
    </row>
    <row r="2" spans="1:2" x14ac:dyDescent="0.35">
      <c r="A2" s="400" t="s">
        <v>3076</v>
      </c>
      <c r="B2" s="400" t="s">
        <v>3077</v>
      </c>
    </row>
    <row r="3" spans="1:2" x14ac:dyDescent="0.35">
      <c r="A3" s="401" t="s">
        <v>400</v>
      </c>
      <c r="B3" s="342" t="str">
        <f>A3</f>
        <v>million metric tons / year</v>
      </c>
    </row>
    <row r="4" spans="1:2" x14ac:dyDescent="0.35">
      <c r="A4" s="401" t="s">
        <v>3182</v>
      </c>
      <c r="B4" s="342" t="str">
        <f>A4</f>
        <v>g CO2e / 2019 dollar</v>
      </c>
    </row>
    <row r="5" spans="1:2" x14ac:dyDescent="0.35">
      <c r="A5" s="402" t="s">
        <v>2459</v>
      </c>
      <c r="B5" s="342" t="str">
        <f t="shared" ref="B5:B40" si="0">A5</f>
        <v>thousand metric tons / year</v>
      </c>
    </row>
    <row r="6" spans="1:2" x14ac:dyDescent="0.35">
      <c r="A6" s="402" t="s">
        <v>3183</v>
      </c>
      <c r="B6" s="342" t="str">
        <f>A6</f>
        <v>g CO2 / 2019 dollar</v>
      </c>
    </row>
    <row r="7" spans="1:2" x14ac:dyDescent="0.35">
      <c r="A7" s="402" t="s">
        <v>3281</v>
      </c>
      <c r="B7" s="342" t="str">
        <f t="shared" si="0"/>
        <v>2019 dollars / ton CO2e abated, Annual average abatement (MtCO2e)</v>
      </c>
    </row>
    <row r="8" spans="1:2" x14ac:dyDescent="0.35">
      <c r="A8" s="402" t="s">
        <v>3184</v>
      </c>
      <c r="B8" s="342" t="str">
        <f t="shared" si="0"/>
        <v>billion 2019 dollars / year</v>
      </c>
    </row>
    <row r="9" spans="1:2" x14ac:dyDescent="0.35">
      <c r="A9" s="402" t="s">
        <v>3225</v>
      </c>
      <c r="B9" s="342" t="str">
        <f t="shared" si="0"/>
        <v>billion 2019 dollars</v>
      </c>
    </row>
    <row r="10" spans="1:2" x14ac:dyDescent="0.35">
      <c r="A10" s="402" t="s">
        <v>3125</v>
      </c>
      <c r="B10" s="342" t="str">
        <f t="shared" si="0"/>
        <v>jobs</v>
      </c>
    </row>
    <row r="11" spans="1:2" x14ac:dyDescent="0.35">
      <c r="A11" s="402" t="s">
        <v>3172</v>
      </c>
      <c r="B11" s="342" t="str">
        <f t="shared" si="0"/>
        <v>incidents / year</v>
      </c>
    </row>
    <row r="12" spans="1:2" x14ac:dyDescent="0.35">
      <c r="A12" s="402" t="s">
        <v>3147</v>
      </c>
      <c r="B12" s="342" t="str">
        <f t="shared" si="0"/>
        <v>% change</v>
      </c>
    </row>
    <row r="13" spans="1:2" x14ac:dyDescent="0.35">
      <c r="A13" s="402" t="s">
        <v>3185</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3186</v>
      </c>
      <c r="B17" s="342" t="str">
        <f t="shared" si="0"/>
        <v>2019 dollars / megawatt-hour (MWh)</v>
      </c>
    </row>
    <row r="18" spans="1:2" x14ac:dyDescent="0.35">
      <c r="A18" s="402" t="s">
        <v>2639</v>
      </c>
      <c r="B18" s="342" t="str">
        <f t="shared" si="0"/>
        <v>cubic km / yr</v>
      </c>
    </row>
    <row r="19" spans="1:2" x14ac:dyDescent="0.35">
      <c r="A19" s="402" t="s">
        <v>2536</v>
      </c>
      <c r="B19" s="342" t="str">
        <f t="shared" si="0"/>
        <v>trillion passenger-miles / year</v>
      </c>
    </row>
    <row r="20" spans="1:2" x14ac:dyDescent="0.35">
      <c r="A20" s="402" t="s">
        <v>2537</v>
      </c>
      <c r="B20" s="342" t="str">
        <f t="shared" si="0"/>
        <v>trillion freight ton-miles / year</v>
      </c>
    </row>
    <row r="21" spans="1:2" x14ac:dyDescent="0.35">
      <c r="A21" s="402" t="s">
        <v>538</v>
      </c>
      <c r="B21" s="342" t="str">
        <f t="shared" si="0"/>
        <v>million vehicles / year</v>
      </c>
    </row>
    <row r="22" spans="1:2" x14ac:dyDescent="0.35">
      <c r="A22" s="402" t="s">
        <v>2514</v>
      </c>
      <c r="B22" s="342" t="str">
        <f t="shared" si="0"/>
        <v>thousand vehicles / year</v>
      </c>
    </row>
    <row r="23" spans="1:2" x14ac:dyDescent="0.35">
      <c r="A23" s="402" t="s">
        <v>2513</v>
      </c>
      <c r="B23" s="342" t="str">
        <f t="shared" si="0"/>
        <v>million vehicles</v>
      </c>
    </row>
    <row r="24" spans="1:2" x14ac:dyDescent="0.35">
      <c r="A24" s="402" t="s">
        <v>2546</v>
      </c>
      <c r="B24" s="342" t="str">
        <f t="shared" si="0"/>
        <v>thousand vehicles</v>
      </c>
    </row>
    <row r="25" spans="1:2" x14ac:dyDescent="0.35">
      <c r="A25" s="402" t="s">
        <v>512</v>
      </c>
      <c r="B25" s="342" t="str">
        <f t="shared" si="0"/>
        <v>quads / year</v>
      </c>
    </row>
    <row r="26" spans="1:2" x14ac:dyDescent="0.35">
      <c r="A26" s="402" t="s">
        <v>3187</v>
      </c>
      <c r="B26" s="342" t="str">
        <f>A26</f>
        <v>thousand BTU / 2019 dollar</v>
      </c>
    </row>
    <row r="27" spans="1:2" x14ac:dyDescent="0.35">
      <c r="A27" s="402" t="s">
        <v>2519</v>
      </c>
      <c r="B27" s="342" t="str">
        <f t="shared" si="0"/>
        <v>millions of short tons / year</v>
      </c>
    </row>
    <row r="28" spans="1:2" x14ac:dyDescent="0.35">
      <c r="A28" s="402" t="s">
        <v>2520</v>
      </c>
      <c r="B28" s="342" t="str">
        <f t="shared" si="0"/>
        <v>trillion cubic feet / year</v>
      </c>
    </row>
    <row r="29" spans="1:2" x14ac:dyDescent="0.35">
      <c r="A29" s="402" t="s">
        <v>2451</v>
      </c>
      <c r="B29" s="342" t="str">
        <f t="shared" si="0"/>
        <v>million barrels / year</v>
      </c>
    </row>
    <row r="30" spans="1:2" x14ac:dyDescent="0.35">
      <c r="A30" s="402" t="s">
        <v>2852</v>
      </c>
      <c r="B30" s="342" t="str">
        <f t="shared" si="0"/>
        <v>million gallons / year</v>
      </c>
    </row>
    <row r="31" spans="1:2" x14ac:dyDescent="0.35">
      <c r="A31" s="402" t="s">
        <v>2590</v>
      </c>
      <c r="B31" s="342" t="str">
        <f t="shared" si="0"/>
        <v>trillion BTU / year</v>
      </c>
    </row>
    <row r="32" spans="1:2" x14ac:dyDescent="0.35">
      <c r="A32" s="402" t="s">
        <v>3188</v>
      </c>
      <c r="B32" s="342" t="str">
        <f t="shared" si="0"/>
        <v>2019 dollars / short ton</v>
      </c>
    </row>
    <row r="33" spans="1:2" x14ac:dyDescent="0.35">
      <c r="A33" s="402" t="s">
        <v>3189</v>
      </c>
      <c r="B33" s="342" t="str">
        <f t="shared" si="0"/>
        <v>2019 dollars / thousand cubic feet</v>
      </c>
    </row>
    <row r="34" spans="1:2" x14ac:dyDescent="0.35">
      <c r="A34" s="402" t="s">
        <v>3190</v>
      </c>
      <c r="B34" s="342" t="str">
        <f t="shared" si="0"/>
        <v>2019 dollars / gallon</v>
      </c>
    </row>
    <row r="35" spans="1:2" x14ac:dyDescent="0.35">
      <c r="A35" s="402" t="s">
        <v>3191</v>
      </c>
      <c r="B35" s="342" t="str">
        <f t="shared" si="0"/>
        <v>2019 dollars / barrel</v>
      </c>
    </row>
    <row r="36" spans="1:2" x14ac:dyDescent="0.35">
      <c r="A36" s="402" t="s">
        <v>3192</v>
      </c>
      <c r="B36" s="342" t="str">
        <f t="shared" si="0"/>
        <v>2019 dollars / kg</v>
      </c>
    </row>
    <row r="37" spans="1:2" x14ac:dyDescent="0.35">
      <c r="A37" s="402" t="s">
        <v>3193</v>
      </c>
      <c r="B37" s="342" t="str">
        <f t="shared" si="0"/>
        <v>2019 dollars / kilowatt-hour (kWh)</v>
      </c>
    </row>
    <row r="38" spans="1:2" x14ac:dyDescent="0.35">
      <c r="A38" s="402" t="s">
        <v>3194</v>
      </c>
      <c r="B38" s="342" t="str">
        <f t="shared" si="0"/>
        <v>cost of eqpt. to capture 1 metric ton CO2e/yr (2019 dollars)</v>
      </c>
    </row>
    <row r="39" spans="1:2" x14ac:dyDescent="0.35">
      <c r="A39" s="402" t="s">
        <v>3195</v>
      </c>
      <c r="B39" s="342" t="str">
        <f t="shared" si="0"/>
        <v>million 2019 dollars / megawatt (MW)</v>
      </c>
    </row>
    <row r="40" spans="1:2" x14ac:dyDescent="0.35">
      <c r="A40" s="402" t="s">
        <v>3196</v>
      </c>
      <c r="B40" s="342" t="str">
        <f t="shared" si="0"/>
        <v>cost of eqpt. to produce 1 kg H2/yr (2019 dollars)</v>
      </c>
    </row>
    <row r="42" spans="1:2" x14ac:dyDescent="0.35">
      <c r="A42" s="469" t="s">
        <v>3079</v>
      </c>
      <c r="B42" s="469"/>
    </row>
    <row r="43" spans="1:2" x14ac:dyDescent="0.35">
      <c r="A43" s="400" t="s">
        <v>3076</v>
      </c>
      <c r="B43" s="400" t="s">
        <v>3077</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2449</v>
      </c>
      <c r="B1" s="338" t="s">
        <v>2450</v>
      </c>
      <c r="C1" s="404" t="s">
        <v>3078</v>
      </c>
      <c r="D1" s="338" t="s">
        <v>64</v>
      </c>
      <c r="E1" s="338" t="s">
        <v>66</v>
      </c>
      <c r="F1" s="403" t="s">
        <v>494</v>
      </c>
      <c r="G1" s="338" t="s">
        <v>65</v>
      </c>
      <c r="H1" s="338" t="s">
        <v>2472</v>
      </c>
      <c r="I1" s="339" t="s">
        <v>338</v>
      </c>
      <c r="J1" s="422" t="s">
        <v>3261</v>
      </c>
      <c r="K1" s="422" t="s">
        <v>3262</v>
      </c>
      <c r="L1" s="422" t="s">
        <v>3263</v>
      </c>
      <c r="M1" s="422" t="s">
        <v>3264</v>
      </c>
      <c r="N1" s="422" t="s">
        <v>3265</v>
      </c>
      <c r="O1" s="422" t="s">
        <v>3266</v>
      </c>
      <c r="P1" s="422" t="s">
        <v>3267</v>
      </c>
      <c r="Q1" s="422" t="s">
        <v>3268</v>
      </c>
      <c r="R1" s="422" t="s">
        <v>3269</v>
      </c>
      <c r="S1" s="422" t="s">
        <v>3270</v>
      </c>
    </row>
    <row r="2" spans="1:19" x14ac:dyDescent="0.35">
      <c r="A2" s="345" t="s">
        <v>2477</v>
      </c>
      <c r="B2" s="343" t="s">
        <v>2478</v>
      </c>
      <c r="C2" s="398">
        <v>1</v>
      </c>
      <c r="D2" s="343" t="s">
        <v>67</v>
      </c>
      <c r="E2" s="343" t="s">
        <v>68</v>
      </c>
      <c r="F2" s="4" t="str">
        <f>UnitControlCenter!$B$3</f>
        <v>million metric tons / year</v>
      </c>
      <c r="G2" s="343" t="s">
        <v>198</v>
      </c>
      <c r="J2" s="4"/>
      <c r="K2" s="4"/>
      <c r="L2" s="6"/>
      <c r="M2" s="6"/>
      <c r="N2" s="4"/>
    </row>
    <row r="3" spans="1:19" x14ac:dyDescent="0.35">
      <c r="A3" s="345" t="s">
        <v>2477</v>
      </c>
      <c r="B3" s="343" t="s">
        <v>2479</v>
      </c>
      <c r="C3" s="347">
        <v>1</v>
      </c>
      <c r="D3" s="344" t="s">
        <v>67</v>
      </c>
      <c r="E3" s="344" t="s">
        <v>68</v>
      </c>
      <c r="F3" s="4" t="str">
        <f>UnitControlCenter!$B$3</f>
        <v>million metric tons / year</v>
      </c>
      <c r="G3" s="343" t="s">
        <v>2448</v>
      </c>
      <c r="I3" s="343"/>
    </row>
    <row r="4" spans="1:19" ht="72.5" x14ac:dyDescent="0.35">
      <c r="A4" s="345" t="s">
        <v>2477</v>
      </c>
      <c r="B4" s="344" t="s">
        <v>2480</v>
      </c>
      <c r="C4" s="398">
        <v>1</v>
      </c>
      <c r="D4" s="343" t="s">
        <v>69</v>
      </c>
      <c r="E4" s="343" t="s">
        <v>70</v>
      </c>
      <c r="F4" s="4" t="str">
        <f>UnitControlCenter!$B$3</f>
        <v>million metric tons / year</v>
      </c>
      <c r="G4" s="343" t="s">
        <v>3050</v>
      </c>
      <c r="H4" s="343" t="s">
        <v>3051</v>
      </c>
      <c r="I4" s="343" t="s">
        <v>3052</v>
      </c>
    </row>
    <row r="5" spans="1:19" ht="29" x14ac:dyDescent="0.35">
      <c r="A5" s="345" t="s">
        <v>2477</v>
      </c>
      <c r="B5" s="344" t="s">
        <v>2481</v>
      </c>
      <c r="C5" s="398">
        <v>1</v>
      </c>
      <c r="D5" s="343" t="s">
        <v>69</v>
      </c>
      <c r="E5" s="343" t="s">
        <v>70</v>
      </c>
      <c r="F5" s="4" t="str">
        <f>UnitControlCenter!$B$3</f>
        <v>million metric tons / year</v>
      </c>
      <c r="G5" s="343" t="s">
        <v>3053</v>
      </c>
      <c r="H5" s="343" t="s">
        <v>3054</v>
      </c>
      <c r="I5" s="343" t="s">
        <v>3055</v>
      </c>
    </row>
    <row r="6" spans="1:19" ht="29" x14ac:dyDescent="0.35">
      <c r="A6" s="345" t="s">
        <v>2477</v>
      </c>
      <c r="B6" s="344" t="s">
        <v>2482</v>
      </c>
      <c r="C6" s="398">
        <v>1</v>
      </c>
      <c r="D6" s="343" t="s">
        <v>69</v>
      </c>
      <c r="E6" s="343" t="s">
        <v>70</v>
      </c>
      <c r="F6" s="4" t="str">
        <f>UnitControlCenter!$B$3</f>
        <v>million metric tons / year</v>
      </c>
      <c r="G6" s="343" t="s">
        <v>2820</v>
      </c>
      <c r="H6" s="78" t="s">
        <v>2821</v>
      </c>
      <c r="I6" s="343" t="s">
        <v>2822</v>
      </c>
    </row>
    <row r="7" spans="1:19" x14ac:dyDescent="0.35">
      <c r="A7" s="345" t="s">
        <v>2477</v>
      </c>
      <c r="B7" s="344" t="s">
        <v>3135</v>
      </c>
      <c r="C7" s="399">
        <v>0</v>
      </c>
      <c r="D7" s="343" t="s">
        <v>67</v>
      </c>
      <c r="E7" s="343" t="s">
        <v>68</v>
      </c>
      <c r="F7" s="1" t="str">
        <f>UnitControlCenter!$B$4</f>
        <v>g CO2e / 2019 dollar</v>
      </c>
      <c r="G7" s="343" t="s">
        <v>3081</v>
      </c>
      <c r="I7" s="343"/>
    </row>
    <row r="8" spans="1:19" x14ac:dyDescent="0.35">
      <c r="A8" s="345" t="s">
        <v>2477</v>
      </c>
      <c r="B8" s="344" t="s">
        <v>149</v>
      </c>
      <c r="C8" s="398">
        <v>1</v>
      </c>
      <c r="D8" s="343" t="s">
        <v>67</v>
      </c>
      <c r="E8" s="343" t="s">
        <v>68</v>
      </c>
      <c r="F8" s="4" t="str">
        <f>UnitControlCenter!$B$3</f>
        <v>million metric tons / year</v>
      </c>
      <c r="G8" s="343" t="s">
        <v>2595</v>
      </c>
      <c r="I8" s="343"/>
    </row>
    <row r="9" spans="1:19" x14ac:dyDescent="0.35">
      <c r="A9" s="345" t="s">
        <v>2477</v>
      </c>
      <c r="B9" s="344" t="s">
        <v>2593</v>
      </c>
      <c r="C9" s="398">
        <v>1</v>
      </c>
      <c r="D9" s="343" t="s">
        <v>67</v>
      </c>
      <c r="E9" s="343" t="s">
        <v>68</v>
      </c>
      <c r="F9" s="4" t="str">
        <f>UnitControlCenter!$B$3</f>
        <v>million metric tons / year</v>
      </c>
      <c r="G9" s="343" t="s">
        <v>2596</v>
      </c>
      <c r="I9" s="343"/>
    </row>
    <row r="10" spans="1:19" x14ac:dyDescent="0.35">
      <c r="A10" s="345" t="s">
        <v>2477</v>
      </c>
      <c r="B10" s="344" t="s">
        <v>2668</v>
      </c>
      <c r="C10" s="398">
        <v>1</v>
      </c>
      <c r="D10" s="343" t="s">
        <v>67</v>
      </c>
      <c r="E10" s="343" t="s">
        <v>68</v>
      </c>
      <c r="F10" s="4" t="str">
        <f>UnitControlCenter!$B$3</f>
        <v>million metric tons / year</v>
      </c>
      <c r="G10" s="343" t="s">
        <v>2681</v>
      </c>
      <c r="I10" s="343"/>
    </row>
    <row r="11" spans="1:19" x14ac:dyDescent="0.35">
      <c r="A11" s="345" t="s">
        <v>2477</v>
      </c>
      <c r="B11" s="344" t="s">
        <v>100</v>
      </c>
      <c r="C11" s="398">
        <v>1</v>
      </c>
      <c r="D11" s="343" t="s">
        <v>67</v>
      </c>
      <c r="E11" s="343" t="s">
        <v>68</v>
      </c>
      <c r="F11" s="4" t="str">
        <f>UnitControlCenter!$B$3</f>
        <v>million metric tons / year</v>
      </c>
      <c r="G11" s="343" t="s">
        <v>2597</v>
      </c>
      <c r="I11" s="343"/>
    </row>
    <row r="12" spans="1:19" x14ac:dyDescent="0.35">
      <c r="A12" s="345" t="s">
        <v>2477</v>
      </c>
      <c r="B12" s="344" t="s">
        <v>9</v>
      </c>
      <c r="C12" s="398">
        <v>1</v>
      </c>
      <c r="D12" s="343" t="s">
        <v>67</v>
      </c>
      <c r="E12" s="343" t="s">
        <v>68</v>
      </c>
      <c r="F12" s="4" t="str">
        <f>UnitControlCenter!$B$3</f>
        <v>million metric tons / year</v>
      </c>
      <c r="G12" s="343" t="s">
        <v>2624</v>
      </c>
      <c r="I12" s="343"/>
    </row>
    <row r="13" spans="1:19" x14ac:dyDescent="0.35">
      <c r="A13" s="345" t="s">
        <v>2477</v>
      </c>
      <c r="B13" s="344" t="s">
        <v>2594</v>
      </c>
      <c r="C13" s="398">
        <v>1</v>
      </c>
      <c r="D13" s="343" t="s">
        <v>67</v>
      </c>
      <c r="E13" s="343" t="s">
        <v>68</v>
      </c>
      <c r="F13" s="4" t="str">
        <f>UnitControlCenter!$B$3</f>
        <v>million metric tons / year</v>
      </c>
      <c r="G13" s="343" t="s">
        <v>2598</v>
      </c>
      <c r="I13" s="343"/>
    </row>
    <row r="14" spans="1:19" x14ac:dyDescent="0.35">
      <c r="A14" s="345" t="s">
        <v>2477</v>
      </c>
      <c r="B14" s="344" t="s">
        <v>4</v>
      </c>
      <c r="C14" s="398">
        <v>1</v>
      </c>
      <c r="D14" s="343" t="s">
        <v>67</v>
      </c>
      <c r="E14" s="343" t="s">
        <v>68</v>
      </c>
      <c r="F14" s="4" t="str">
        <f>UnitControlCenter!$B$3</f>
        <v>million metric tons / year</v>
      </c>
      <c r="G14" s="343" t="s">
        <v>2599</v>
      </c>
      <c r="I14" s="343"/>
    </row>
    <row r="15" spans="1:19" ht="15" thickBot="1" x14ac:dyDescent="0.4">
      <c r="A15" s="396" t="s">
        <v>2477</v>
      </c>
      <c r="B15" s="390" t="s">
        <v>2603</v>
      </c>
      <c r="C15" s="405">
        <v>1</v>
      </c>
      <c r="D15" s="391" t="s">
        <v>67</v>
      </c>
      <c r="E15" s="391" t="s">
        <v>68</v>
      </c>
      <c r="F15" s="394" t="str">
        <f>UnitControlCenter!$B$3</f>
        <v>million metric tons / year</v>
      </c>
      <c r="G15" s="391" t="s">
        <v>2600</v>
      </c>
      <c r="H15" s="392"/>
      <c r="I15" s="391"/>
      <c r="J15" s="392"/>
      <c r="K15" s="392"/>
      <c r="L15" s="392"/>
      <c r="M15" s="392"/>
      <c r="N15" s="392"/>
      <c r="O15" s="392"/>
      <c r="P15" s="392"/>
      <c r="Q15" s="392"/>
      <c r="R15" s="392"/>
      <c r="S15" s="392"/>
    </row>
    <row r="16" spans="1:19" x14ac:dyDescent="0.35">
      <c r="A16" s="344" t="s">
        <v>2483</v>
      </c>
      <c r="B16" s="344" t="s">
        <v>2341</v>
      </c>
      <c r="C16" s="398">
        <v>1</v>
      </c>
      <c r="D16" s="343" t="s">
        <v>67</v>
      </c>
      <c r="E16" s="343" t="s">
        <v>68</v>
      </c>
      <c r="F16" s="4" t="str">
        <f>UnitControlCenter!$B$3</f>
        <v>million metric tons / year</v>
      </c>
      <c r="G16" s="343" t="s">
        <v>2471</v>
      </c>
      <c r="I16" s="343"/>
    </row>
    <row r="17" spans="1:19" x14ac:dyDescent="0.35">
      <c r="A17" s="344" t="s">
        <v>2483</v>
      </c>
      <c r="B17" s="345" t="s">
        <v>2357</v>
      </c>
      <c r="C17" s="398">
        <v>1</v>
      </c>
      <c r="D17" s="343" t="s">
        <v>67</v>
      </c>
      <c r="E17" s="343" t="s">
        <v>68</v>
      </c>
      <c r="F17" s="4" t="str">
        <f>UnitControlCenter!$B$3</f>
        <v>million metric tons / year</v>
      </c>
      <c r="G17" s="343" t="s">
        <v>2462</v>
      </c>
      <c r="I17" s="343"/>
    </row>
    <row r="18" spans="1:19" x14ac:dyDescent="0.35">
      <c r="A18" s="344" t="s">
        <v>2483</v>
      </c>
      <c r="B18" s="345" t="s">
        <v>2359</v>
      </c>
      <c r="C18" s="398">
        <v>1</v>
      </c>
      <c r="D18" s="343" t="s">
        <v>67</v>
      </c>
      <c r="E18" s="343" t="s">
        <v>68</v>
      </c>
      <c r="F18" s="4" t="str">
        <f>UnitControlCenter!$B$3</f>
        <v>million metric tons / year</v>
      </c>
      <c r="G18" s="343" t="s">
        <v>2461</v>
      </c>
      <c r="I18" s="343"/>
    </row>
    <row r="19" spans="1:19" x14ac:dyDescent="0.35">
      <c r="A19" s="344" t="s">
        <v>2483</v>
      </c>
      <c r="B19" s="345" t="s">
        <v>2458</v>
      </c>
      <c r="C19" s="398">
        <v>1</v>
      </c>
      <c r="D19" s="343" t="s">
        <v>67</v>
      </c>
      <c r="E19" s="343" t="s">
        <v>68</v>
      </c>
      <c r="F19" s="4" t="str">
        <f>UnitControlCenter!$B$3</f>
        <v>million metric tons / year</v>
      </c>
      <c r="G19" s="343" t="s">
        <v>2460</v>
      </c>
      <c r="I19" s="343"/>
    </row>
    <row r="20" spans="1:19" x14ac:dyDescent="0.35">
      <c r="A20" s="344" t="s">
        <v>2483</v>
      </c>
      <c r="B20" s="345" t="s">
        <v>2457</v>
      </c>
      <c r="C20" s="398">
        <v>1</v>
      </c>
      <c r="D20" s="343" t="s">
        <v>67</v>
      </c>
      <c r="E20" s="343" t="s">
        <v>68</v>
      </c>
      <c r="F20" s="4" t="str">
        <f>UnitControlCenter!$B$5</f>
        <v>thousand metric tons / year</v>
      </c>
      <c r="G20" s="343" t="s">
        <v>2466</v>
      </c>
      <c r="I20" s="343"/>
    </row>
    <row r="21" spans="1:19" x14ac:dyDescent="0.35">
      <c r="A21" s="344" t="s">
        <v>2483</v>
      </c>
      <c r="B21" s="345" t="s">
        <v>2348</v>
      </c>
      <c r="C21" s="398">
        <v>1</v>
      </c>
      <c r="D21" s="343" t="s">
        <v>67</v>
      </c>
      <c r="E21" s="343" t="s">
        <v>68</v>
      </c>
      <c r="F21" s="4" t="str">
        <f>UnitControlCenter!$B$5</f>
        <v>thousand metric tons / year</v>
      </c>
      <c r="G21" s="343" t="s">
        <v>2467</v>
      </c>
      <c r="I21" s="343"/>
    </row>
    <row r="22" spans="1:19" x14ac:dyDescent="0.35">
      <c r="A22" s="344" t="s">
        <v>2483</v>
      </c>
      <c r="B22" s="345" t="s">
        <v>2353</v>
      </c>
      <c r="C22" s="398">
        <v>1</v>
      </c>
      <c r="D22" s="343" t="s">
        <v>67</v>
      </c>
      <c r="E22" s="343" t="s">
        <v>68</v>
      </c>
      <c r="F22" s="4" t="str">
        <f>UnitControlCenter!$B$5</f>
        <v>thousand metric tons / year</v>
      </c>
      <c r="G22" s="343" t="s">
        <v>2464</v>
      </c>
      <c r="I22" s="343"/>
    </row>
    <row r="23" spans="1:19" x14ac:dyDescent="0.35">
      <c r="A23" s="344" t="s">
        <v>2483</v>
      </c>
      <c r="B23" s="345" t="s">
        <v>2355</v>
      </c>
      <c r="C23" s="398">
        <v>1</v>
      </c>
      <c r="D23" s="343" t="s">
        <v>67</v>
      </c>
      <c r="E23" s="343" t="s">
        <v>68</v>
      </c>
      <c r="F23" s="4" t="str">
        <f>UnitControlCenter!$B$5</f>
        <v>thousand metric tons / year</v>
      </c>
      <c r="G23" s="343" t="s">
        <v>2463</v>
      </c>
      <c r="I23" s="343"/>
    </row>
    <row r="24" spans="1:19" x14ac:dyDescent="0.35">
      <c r="A24" s="344" t="s">
        <v>2483</v>
      </c>
      <c r="B24" s="345" t="s">
        <v>2346</v>
      </c>
      <c r="C24" s="398">
        <v>1</v>
      </c>
      <c r="D24" s="343" t="s">
        <v>67</v>
      </c>
      <c r="E24" s="343" t="s">
        <v>68</v>
      </c>
      <c r="F24" s="4" t="str">
        <f>UnitControlCenter!$B$3</f>
        <v>million metric tons / year</v>
      </c>
      <c r="G24" s="343" t="s">
        <v>2468</v>
      </c>
      <c r="I24" s="343"/>
    </row>
    <row r="25" spans="1:19" x14ac:dyDescent="0.35">
      <c r="A25" s="344" t="s">
        <v>2483</v>
      </c>
      <c r="B25" s="345" t="s">
        <v>2343</v>
      </c>
      <c r="C25" s="398">
        <v>1</v>
      </c>
      <c r="D25" s="343" t="s">
        <v>67</v>
      </c>
      <c r="E25" s="343" t="s">
        <v>68</v>
      </c>
      <c r="F25" s="4" t="str">
        <f>UnitControlCenter!$B$5</f>
        <v>thousand metric tons / year</v>
      </c>
      <c r="G25" s="343" t="s">
        <v>2470</v>
      </c>
      <c r="I25" s="343"/>
    </row>
    <row r="26" spans="1:19" x14ac:dyDescent="0.35">
      <c r="A26" s="344" t="s">
        <v>2483</v>
      </c>
      <c r="B26" s="345" t="s">
        <v>2351</v>
      </c>
      <c r="C26" s="398">
        <v>1</v>
      </c>
      <c r="D26" s="343" t="s">
        <v>67</v>
      </c>
      <c r="E26" s="343" t="s">
        <v>68</v>
      </c>
      <c r="F26" s="4" t="str">
        <f>UnitControlCenter!$B$3</f>
        <v>million metric tons / year</v>
      </c>
      <c r="G26" s="343" t="s">
        <v>2465</v>
      </c>
      <c r="I26" s="343"/>
    </row>
    <row r="27" spans="1:19" ht="15" thickBot="1" x14ac:dyDescent="0.4">
      <c r="A27" s="390" t="s">
        <v>2483</v>
      </c>
      <c r="B27" s="396" t="s">
        <v>548</v>
      </c>
      <c r="C27" s="405">
        <v>1</v>
      </c>
      <c r="D27" s="391" t="s">
        <v>67</v>
      </c>
      <c r="E27" s="391" t="s">
        <v>68</v>
      </c>
      <c r="F27" s="394" t="str">
        <f>UnitControlCenter!$B$3</f>
        <v>million metric tons / year</v>
      </c>
      <c r="G27" s="391" t="s">
        <v>2469</v>
      </c>
      <c r="H27" s="392"/>
      <c r="I27" s="391"/>
      <c r="J27" s="392"/>
      <c r="K27" s="392"/>
      <c r="L27" s="392"/>
      <c r="M27" s="392"/>
      <c r="N27" s="392"/>
      <c r="O27" s="392"/>
      <c r="P27" s="392"/>
      <c r="Q27" s="392"/>
      <c r="R27" s="392"/>
      <c r="S27" s="392"/>
    </row>
    <row r="28" spans="1:19" ht="72.5" x14ac:dyDescent="0.35">
      <c r="A28" s="344" t="s">
        <v>2484</v>
      </c>
      <c r="B28" s="344" t="s">
        <v>2480</v>
      </c>
      <c r="C28" s="398">
        <v>1</v>
      </c>
      <c r="D28" s="343" t="s">
        <v>69</v>
      </c>
      <c r="E28" s="343" t="s">
        <v>70</v>
      </c>
      <c r="F28" s="4" t="str">
        <f>UnitControlCenter!$B$3</f>
        <v>million metric tons / year</v>
      </c>
      <c r="G28" s="343" t="s">
        <v>3150</v>
      </c>
      <c r="H28" s="78" t="s">
        <v>3151</v>
      </c>
      <c r="I28" s="343" t="s">
        <v>3152</v>
      </c>
    </row>
    <row r="29" spans="1:19" ht="87" x14ac:dyDescent="0.35">
      <c r="A29" s="344" t="s">
        <v>2484</v>
      </c>
      <c r="B29" s="344" t="s">
        <v>2682</v>
      </c>
      <c r="C29" s="398">
        <v>1</v>
      </c>
      <c r="D29" s="343" t="s">
        <v>69</v>
      </c>
      <c r="E29" s="343" t="s">
        <v>70</v>
      </c>
      <c r="F29" s="4" t="str">
        <f>UnitControlCenter!$B$3</f>
        <v>million metric tons / year</v>
      </c>
      <c r="G29" s="343" t="s">
        <v>3153</v>
      </c>
      <c r="H29" s="78" t="s">
        <v>3154</v>
      </c>
      <c r="I29" s="343" t="s">
        <v>3155</v>
      </c>
    </row>
    <row r="30" spans="1:19" ht="58" x14ac:dyDescent="0.35">
      <c r="A30" s="344" t="s">
        <v>2484</v>
      </c>
      <c r="B30" s="344" t="s">
        <v>2485</v>
      </c>
      <c r="C30" s="406">
        <v>1</v>
      </c>
      <c r="D30" s="343" t="s">
        <v>69</v>
      </c>
      <c r="E30" s="343" t="s">
        <v>70</v>
      </c>
      <c r="F30" s="7" t="str">
        <f>UnitControlCenter!$B$3</f>
        <v>million metric tons / year</v>
      </c>
      <c r="G30" s="397" t="s">
        <v>3156</v>
      </c>
      <c r="H30" s="397" t="s">
        <v>3157</v>
      </c>
      <c r="I30" s="343" t="s">
        <v>3158</v>
      </c>
    </row>
    <row r="31" spans="1:19" ht="15" thickBot="1" x14ac:dyDescent="0.4">
      <c r="A31" s="390" t="s">
        <v>2484</v>
      </c>
      <c r="B31" s="390" t="s">
        <v>3135</v>
      </c>
      <c r="C31" s="405">
        <v>0</v>
      </c>
      <c r="D31" s="391" t="s">
        <v>67</v>
      </c>
      <c r="E31" s="391" t="s">
        <v>68</v>
      </c>
      <c r="F31" s="408" t="str">
        <f>UnitControlCenter!$B$6</f>
        <v>g CO2 / 2019 dollar</v>
      </c>
      <c r="G31" s="392" t="s">
        <v>3080</v>
      </c>
      <c r="H31" s="392"/>
      <c r="I31" s="391"/>
      <c r="J31" s="392"/>
      <c r="K31" s="392"/>
      <c r="L31" s="392"/>
      <c r="M31" s="392"/>
      <c r="N31" s="392"/>
      <c r="O31" s="392"/>
      <c r="P31" s="392"/>
      <c r="Q31" s="392"/>
      <c r="R31" s="392"/>
      <c r="S31" s="392"/>
    </row>
    <row r="32" spans="1:19" ht="87" x14ac:dyDescent="0.35">
      <c r="A32" s="344" t="s">
        <v>2962</v>
      </c>
      <c r="B32" s="344" t="s">
        <v>2775</v>
      </c>
      <c r="C32" s="398">
        <v>1</v>
      </c>
      <c r="D32" s="343" t="s">
        <v>67</v>
      </c>
      <c r="E32" s="343" t="s">
        <v>3275</v>
      </c>
      <c r="F32" s="4" t="str">
        <f>UnitControlCenter!$B$3</f>
        <v>million metric tons / year</v>
      </c>
      <c r="G32" s="78" t="s">
        <v>3323</v>
      </c>
      <c r="I32" s="343"/>
    </row>
    <row r="33" spans="1:19" x14ac:dyDescent="0.35">
      <c r="A33" s="344" t="s">
        <v>2962</v>
      </c>
      <c r="B33" s="344" t="s">
        <v>149</v>
      </c>
      <c r="C33" s="398">
        <v>1</v>
      </c>
      <c r="D33" s="343" t="s">
        <v>67</v>
      </c>
      <c r="E33" s="343" t="s">
        <v>3275</v>
      </c>
      <c r="F33" s="4" t="str">
        <f>UnitControlCenter!$B$3</f>
        <v>million metric tons / year</v>
      </c>
      <c r="G33" s="343" t="s">
        <v>2595</v>
      </c>
      <c r="I33" s="343"/>
    </row>
    <row r="34" spans="1:19" x14ac:dyDescent="0.35">
      <c r="A34" s="344" t="s">
        <v>2962</v>
      </c>
      <c r="B34" s="344" t="s">
        <v>2593</v>
      </c>
      <c r="C34" s="398">
        <v>1</v>
      </c>
      <c r="D34" s="343" t="s">
        <v>67</v>
      </c>
      <c r="E34" s="343" t="s">
        <v>3275</v>
      </c>
      <c r="F34" s="4" t="str">
        <f>UnitControlCenter!$B$3</f>
        <v>million metric tons / year</v>
      </c>
      <c r="G34" s="343" t="s">
        <v>2596</v>
      </c>
      <c r="I34" s="343"/>
    </row>
    <row r="35" spans="1:19" x14ac:dyDescent="0.35">
      <c r="A35" s="344" t="s">
        <v>2962</v>
      </c>
      <c r="B35" s="344" t="s">
        <v>2668</v>
      </c>
      <c r="C35" s="398">
        <v>1</v>
      </c>
      <c r="D35" s="343" t="s">
        <v>67</v>
      </c>
      <c r="E35" s="343" t="s">
        <v>3275</v>
      </c>
      <c r="F35" s="4" t="str">
        <f>UnitControlCenter!$B$3</f>
        <v>million metric tons / year</v>
      </c>
      <c r="G35" s="343" t="s">
        <v>2681</v>
      </c>
      <c r="I35" s="343"/>
    </row>
    <row r="36" spans="1:19" x14ac:dyDescent="0.35">
      <c r="A36" s="344" t="s">
        <v>2962</v>
      </c>
      <c r="B36" s="344" t="s">
        <v>100</v>
      </c>
      <c r="C36" s="398">
        <v>1</v>
      </c>
      <c r="D36" s="343" t="s">
        <v>67</v>
      </c>
      <c r="E36" s="343" t="s">
        <v>3275</v>
      </c>
      <c r="F36" s="4" t="str">
        <f>UnitControlCenter!$B$3</f>
        <v>million metric tons / year</v>
      </c>
      <c r="G36" s="343" t="s">
        <v>2597</v>
      </c>
      <c r="I36" s="343"/>
    </row>
    <row r="37" spans="1:19" ht="29" x14ac:dyDescent="0.35">
      <c r="A37" s="344" t="s">
        <v>2962</v>
      </c>
      <c r="B37" s="344" t="s">
        <v>9</v>
      </c>
      <c r="C37" s="398">
        <v>1</v>
      </c>
      <c r="D37" s="343" t="s">
        <v>67</v>
      </c>
      <c r="E37" s="343" t="s">
        <v>3275</v>
      </c>
      <c r="F37" s="4" t="str">
        <f>UnitControlCenter!$B$3</f>
        <v>million metric tons / year</v>
      </c>
      <c r="G37" s="343" t="s">
        <v>3324</v>
      </c>
      <c r="I37" s="343"/>
    </row>
    <row r="38" spans="1:19" ht="15" thickBot="1" x14ac:dyDescent="0.4">
      <c r="A38" s="390" t="s">
        <v>2962</v>
      </c>
      <c r="B38" s="390" t="s">
        <v>4</v>
      </c>
      <c r="C38" s="405">
        <v>1</v>
      </c>
      <c r="D38" s="391" t="s">
        <v>67</v>
      </c>
      <c r="E38" s="391" t="s">
        <v>3275</v>
      </c>
      <c r="F38" s="394" t="str">
        <f>UnitControlCenter!$B$3</f>
        <v>million metric tons / year</v>
      </c>
      <c r="G38" s="391" t="s">
        <v>2599</v>
      </c>
      <c r="H38" s="392"/>
      <c r="I38" s="391"/>
      <c r="J38" s="392"/>
      <c r="K38" s="392"/>
      <c r="L38" s="392"/>
      <c r="M38" s="392"/>
      <c r="N38" s="392"/>
      <c r="O38" s="392"/>
      <c r="P38" s="392"/>
      <c r="Q38" s="392"/>
      <c r="R38" s="392"/>
      <c r="S38" s="392"/>
    </row>
    <row r="39" spans="1:19" ht="29" x14ac:dyDescent="0.35">
      <c r="A39" s="344" t="s">
        <v>404</v>
      </c>
      <c r="B39" s="344" t="s">
        <v>3230</v>
      </c>
      <c r="C39" s="398">
        <v>1</v>
      </c>
      <c r="D39" s="343" t="s">
        <v>69</v>
      </c>
      <c r="E39" s="343" t="s">
        <v>492</v>
      </c>
      <c r="F39" s="4" t="str">
        <f>UnitControlCenter!$B$7</f>
        <v>2019 dollars / ton CO2e abated, Annual average abatement (MtCO2e)</v>
      </c>
      <c r="G39" s="78" t="s">
        <v>3325</v>
      </c>
      <c r="I39" s="343"/>
    </row>
    <row r="40" spans="1:19" ht="29.5" thickBot="1" x14ac:dyDescent="0.4">
      <c r="A40" s="390" t="s">
        <v>404</v>
      </c>
      <c r="B40" s="390" t="s">
        <v>3231</v>
      </c>
      <c r="C40" s="405">
        <v>1</v>
      </c>
      <c r="D40" s="391" t="s">
        <v>69</v>
      </c>
      <c r="E40" s="391" t="s">
        <v>492</v>
      </c>
      <c r="F40" s="394" t="str">
        <f>UnitControlCenter!$B$7</f>
        <v>2019 dollars / ton CO2e abated, Annual average abatement (MtCO2e)</v>
      </c>
      <c r="G40" s="392" t="s">
        <v>3325</v>
      </c>
      <c r="H40" s="392"/>
      <c r="I40" s="391"/>
      <c r="J40" s="392"/>
      <c r="K40" s="392"/>
      <c r="L40" s="392"/>
      <c r="M40" s="392"/>
      <c r="N40" s="392"/>
      <c r="O40" s="392"/>
      <c r="P40" s="392"/>
      <c r="Q40" s="392"/>
      <c r="R40" s="392"/>
      <c r="S40" s="392"/>
    </row>
    <row r="41" spans="1:19" ht="43.5" x14ac:dyDescent="0.35">
      <c r="A41" s="344" t="s">
        <v>2486</v>
      </c>
      <c r="B41" s="344" t="s">
        <v>3234</v>
      </c>
      <c r="C41" s="398">
        <v>1</v>
      </c>
      <c r="D41" s="343" t="s">
        <v>69</v>
      </c>
      <c r="E41" s="343" t="s">
        <v>68</v>
      </c>
      <c r="F41" s="4" t="str">
        <f>UnitControlCenter!$B$8</f>
        <v>billion 2019 dollars / year</v>
      </c>
      <c r="G41" s="78" t="s">
        <v>3232</v>
      </c>
      <c r="H41" s="78" t="s">
        <v>2577</v>
      </c>
      <c r="I41" s="343" t="s">
        <v>2553</v>
      </c>
    </row>
    <row r="42" spans="1:19" x14ac:dyDescent="0.35">
      <c r="A42" s="344" t="s">
        <v>2486</v>
      </c>
      <c r="B42" s="389" t="s">
        <v>2990</v>
      </c>
      <c r="C42" s="398">
        <v>1</v>
      </c>
      <c r="D42" s="343" t="s">
        <v>67</v>
      </c>
      <c r="E42" s="343" t="s">
        <v>68</v>
      </c>
      <c r="F42" s="4" t="str">
        <f>UnitControlCenter!$B$8</f>
        <v>billion 2019 dollars / year</v>
      </c>
      <c r="G42" s="78" t="s">
        <v>2978</v>
      </c>
      <c r="I42" s="343"/>
    </row>
    <row r="43" spans="1:19" s="397" customFormat="1" ht="58" x14ac:dyDescent="0.35">
      <c r="A43" s="344" t="s">
        <v>2486</v>
      </c>
      <c r="B43" s="344" t="s">
        <v>3219</v>
      </c>
      <c r="C43" s="406">
        <v>1</v>
      </c>
      <c r="D43" s="343" t="s">
        <v>69</v>
      </c>
      <c r="E43" s="343" t="s">
        <v>70</v>
      </c>
      <c r="F43" s="7" t="str">
        <f>UnitControlCenter!$B$8</f>
        <v>billion 2019 dollars / year</v>
      </c>
      <c r="G43" s="7" t="s">
        <v>3220</v>
      </c>
      <c r="H43" s="7" t="s">
        <v>3221</v>
      </c>
      <c r="I43" s="7" t="s">
        <v>3222</v>
      </c>
    </row>
    <row r="44" spans="1:19" s="397" customFormat="1" ht="29" x14ac:dyDescent="0.35">
      <c r="A44" s="344" t="s">
        <v>2486</v>
      </c>
      <c r="B44" s="389" t="s">
        <v>3224</v>
      </c>
      <c r="C44" s="406">
        <v>1</v>
      </c>
      <c r="D44" s="343" t="s">
        <v>67</v>
      </c>
      <c r="E44" s="343" t="s">
        <v>68</v>
      </c>
      <c r="F44" s="7" t="str">
        <f>UnitControlCenter!$B$9</f>
        <v>billion 2019 dollars</v>
      </c>
      <c r="G44" s="397" t="s">
        <v>3226</v>
      </c>
      <c r="I44" s="343"/>
    </row>
    <row r="45" spans="1:19" s="397" customFormat="1" ht="29" x14ac:dyDescent="0.35">
      <c r="A45" s="344" t="s">
        <v>2486</v>
      </c>
      <c r="B45" s="344" t="s">
        <v>3227</v>
      </c>
      <c r="C45" s="406">
        <v>1</v>
      </c>
      <c r="D45" s="343" t="s">
        <v>67</v>
      </c>
      <c r="E45" s="343" t="s">
        <v>68</v>
      </c>
      <c r="F45" s="7" t="str">
        <f>UnitControlCenter!$B$8</f>
        <v>billion 2019 dollars / year</v>
      </c>
      <c r="G45" s="7" t="s">
        <v>3228</v>
      </c>
      <c r="H45" s="7"/>
      <c r="I45" s="7"/>
      <c r="K45" s="344"/>
      <c r="L45" s="344"/>
      <c r="N45" s="343"/>
    </row>
    <row r="46" spans="1:19" ht="116.5" thickBot="1" x14ac:dyDescent="0.4">
      <c r="A46" s="390" t="s">
        <v>2486</v>
      </c>
      <c r="B46" s="395" t="s">
        <v>3319</v>
      </c>
      <c r="C46" s="405">
        <v>1</v>
      </c>
      <c r="D46" s="391" t="s">
        <v>69</v>
      </c>
      <c r="E46" s="391" t="s">
        <v>68</v>
      </c>
      <c r="F46" s="394" t="str">
        <f>[1]UnitControlCenter!$B$8</f>
        <v>billion 2019 dollars / year</v>
      </c>
      <c r="G46" s="392" t="s">
        <v>3320</v>
      </c>
      <c r="H46" s="392" t="s">
        <v>3321</v>
      </c>
      <c r="I46" s="391" t="s">
        <v>3322</v>
      </c>
      <c r="J46" s="392"/>
      <c r="K46" s="392"/>
      <c r="L46" s="392"/>
      <c r="M46" s="392"/>
      <c r="N46" s="392"/>
      <c r="O46" s="392"/>
      <c r="P46" s="392"/>
      <c r="Q46" s="392"/>
      <c r="R46" s="392"/>
      <c r="S46" s="392"/>
    </row>
    <row r="47" spans="1:19" ht="29" x14ac:dyDescent="0.35">
      <c r="A47" s="344" t="s">
        <v>3122</v>
      </c>
      <c r="B47" s="389" t="s">
        <v>3139</v>
      </c>
      <c r="C47" s="413">
        <v>1</v>
      </c>
      <c r="D47" s="343" t="s">
        <v>69</v>
      </c>
      <c r="E47" s="343" t="s">
        <v>68</v>
      </c>
      <c r="F47" s="7" t="str">
        <f>UnitControlCenter!$B$10</f>
        <v>jobs</v>
      </c>
      <c r="G47" s="397" t="s">
        <v>3130</v>
      </c>
      <c r="H47" s="397" t="s">
        <v>3129</v>
      </c>
      <c r="I47" s="343" t="s">
        <v>2554</v>
      </c>
    </row>
    <row r="48" spans="1:19" ht="29" x14ac:dyDescent="0.35">
      <c r="A48" s="344" t="s">
        <v>3122</v>
      </c>
      <c r="B48" s="389" t="s">
        <v>3140</v>
      </c>
      <c r="C48" s="416">
        <v>1</v>
      </c>
      <c r="D48" s="343" t="s">
        <v>69</v>
      </c>
      <c r="E48" s="343" t="s">
        <v>68</v>
      </c>
      <c r="F48" s="7" t="str">
        <f>UnitControlCenter!$B$10</f>
        <v>jobs</v>
      </c>
      <c r="G48" s="397" t="s">
        <v>3143</v>
      </c>
      <c r="H48" s="397" t="s">
        <v>3144</v>
      </c>
      <c r="I48" s="343" t="s">
        <v>3145</v>
      </c>
    </row>
    <row r="49" spans="1:19" ht="29" x14ac:dyDescent="0.35">
      <c r="A49" s="344" t="s">
        <v>3122</v>
      </c>
      <c r="B49" s="389" t="s">
        <v>3203</v>
      </c>
      <c r="C49" s="418">
        <v>1</v>
      </c>
      <c r="D49" s="343" t="s">
        <v>69</v>
      </c>
      <c r="E49" s="343" t="s">
        <v>68</v>
      </c>
      <c r="F49" s="7" t="str">
        <f>UnitControlCenter!$B$10</f>
        <v>jobs</v>
      </c>
      <c r="G49" s="397" t="s">
        <v>3207</v>
      </c>
      <c r="H49" s="397" t="s">
        <v>3206</v>
      </c>
      <c r="I49" s="343" t="s">
        <v>3218</v>
      </c>
    </row>
    <row r="50" spans="1:19" ht="43.5" x14ac:dyDescent="0.35">
      <c r="A50" s="344" t="s">
        <v>3122</v>
      </c>
      <c r="B50" s="389" t="s">
        <v>3272</v>
      </c>
      <c r="C50" s="423">
        <v>1</v>
      </c>
      <c r="D50" s="343" t="s">
        <v>69</v>
      </c>
      <c r="E50" s="343" t="s">
        <v>68</v>
      </c>
      <c r="F50" s="7" t="str">
        <f>UnitControlCenter!$B$10</f>
        <v>jobs</v>
      </c>
      <c r="G50" s="397" t="s">
        <v>3271</v>
      </c>
      <c r="H50" s="397" t="s">
        <v>3129</v>
      </c>
      <c r="I50" s="343" t="s">
        <v>2554</v>
      </c>
    </row>
    <row r="51" spans="1:19" ht="43.5" x14ac:dyDescent="0.35">
      <c r="A51" s="344" t="s">
        <v>3122</v>
      </c>
      <c r="B51" s="389" t="s">
        <v>3124</v>
      </c>
      <c r="C51" s="413">
        <v>1</v>
      </c>
      <c r="D51" s="343" t="s">
        <v>69</v>
      </c>
      <c r="E51" s="343" t="s">
        <v>68</v>
      </c>
      <c r="F51" s="4" t="str">
        <f>UnitControlCenter!$B$8</f>
        <v>billion 2019 dollars / year</v>
      </c>
      <c r="G51" s="397" t="s">
        <v>3131</v>
      </c>
      <c r="H51" s="397" t="s">
        <v>3133</v>
      </c>
      <c r="I51" s="343" t="s">
        <v>2554</v>
      </c>
    </row>
    <row r="52" spans="1:19" ht="43.5" x14ac:dyDescent="0.35">
      <c r="A52" s="344" t="s">
        <v>3122</v>
      </c>
      <c r="B52" s="389" t="s">
        <v>3146</v>
      </c>
      <c r="C52" s="417">
        <v>1</v>
      </c>
      <c r="D52" s="343" t="s">
        <v>69</v>
      </c>
      <c r="E52" s="343" t="s">
        <v>68</v>
      </c>
      <c r="F52" s="4" t="str">
        <f>UnitControlCenter!$B$12</f>
        <v>% change</v>
      </c>
      <c r="G52" s="397" t="s">
        <v>3148</v>
      </c>
      <c r="H52" s="397" t="s">
        <v>3133</v>
      </c>
      <c r="I52" s="343" t="s">
        <v>2554</v>
      </c>
    </row>
    <row r="53" spans="1:19" ht="29" x14ac:dyDescent="0.35">
      <c r="A53" s="344" t="s">
        <v>3122</v>
      </c>
      <c r="B53" s="389" t="s">
        <v>3204</v>
      </c>
      <c r="C53" s="418">
        <v>1</v>
      </c>
      <c r="D53" s="343" t="s">
        <v>69</v>
      </c>
      <c r="E53" s="343" t="s">
        <v>68</v>
      </c>
      <c r="F53" s="4" t="str">
        <f>UnitControlCenter!$B$8</f>
        <v>billion 2019 dollars / year</v>
      </c>
      <c r="G53" s="397" t="s">
        <v>3208</v>
      </c>
      <c r="H53" s="397" t="s">
        <v>3206</v>
      </c>
      <c r="I53" s="343" t="s">
        <v>3218</v>
      </c>
    </row>
    <row r="54" spans="1:19" ht="43.5" x14ac:dyDescent="0.35">
      <c r="A54" s="344" t="s">
        <v>3122</v>
      </c>
      <c r="B54" s="389" t="s">
        <v>3138</v>
      </c>
      <c r="C54" s="413">
        <v>1</v>
      </c>
      <c r="D54" s="343" t="s">
        <v>69</v>
      </c>
      <c r="E54" s="343" t="s">
        <v>68</v>
      </c>
      <c r="F54" s="4" t="str">
        <f>UnitControlCenter!$B$8</f>
        <v>billion 2019 dollars / year</v>
      </c>
      <c r="G54" s="397" t="s">
        <v>3134</v>
      </c>
      <c r="H54" s="397" t="s">
        <v>3132</v>
      </c>
      <c r="I54" s="343" t="s">
        <v>2554</v>
      </c>
    </row>
    <row r="55" spans="1:19" ht="29" x14ac:dyDescent="0.35">
      <c r="A55" s="344" t="s">
        <v>3122</v>
      </c>
      <c r="B55" s="389" t="s">
        <v>3136</v>
      </c>
      <c r="C55" s="406">
        <v>1</v>
      </c>
      <c r="D55" s="343" t="s">
        <v>67</v>
      </c>
      <c r="E55" s="343" t="s">
        <v>68</v>
      </c>
      <c r="F55" s="7" t="str">
        <f>UnitControlCenter!$B$13</f>
        <v>2019 dollars / employee-year</v>
      </c>
      <c r="G55" s="397" t="s">
        <v>3137</v>
      </c>
      <c r="H55" s="397"/>
      <c r="I55" s="343"/>
    </row>
    <row r="56" spans="1:19" ht="29.5" thickBot="1" x14ac:dyDescent="0.4">
      <c r="A56" s="390" t="s">
        <v>3122</v>
      </c>
      <c r="B56" s="395" t="s">
        <v>3205</v>
      </c>
      <c r="C56" s="405">
        <v>1</v>
      </c>
      <c r="D56" s="391" t="s">
        <v>69</v>
      </c>
      <c r="E56" s="391" t="s">
        <v>68</v>
      </c>
      <c r="F56" s="394" t="str">
        <f>UnitControlCenter!$B$8</f>
        <v>billion 2019 dollars / year</v>
      </c>
      <c r="G56" s="392" t="s">
        <v>3209</v>
      </c>
      <c r="H56" s="392" t="s">
        <v>3206</v>
      </c>
      <c r="I56" s="391" t="s">
        <v>3218</v>
      </c>
      <c r="J56" s="392"/>
      <c r="K56" s="392"/>
      <c r="L56" s="392"/>
      <c r="M56" s="392"/>
      <c r="N56" s="392"/>
      <c r="O56" s="392"/>
      <c r="P56" s="392"/>
      <c r="Q56" s="392"/>
      <c r="R56" s="392"/>
      <c r="S56" s="392"/>
    </row>
    <row r="57" spans="1:19" ht="87" x14ac:dyDescent="0.35">
      <c r="A57" s="344" t="s">
        <v>3123</v>
      </c>
      <c r="B57" s="344" t="s">
        <v>2890</v>
      </c>
      <c r="C57" s="398">
        <v>1</v>
      </c>
      <c r="D57" s="343" t="s">
        <v>69</v>
      </c>
      <c r="E57" s="343" t="s">
        <v>68</v>
      </c>
      <c r="F57" s="4" t="str">
        <f>UnitControlCenter!$B$8</f>
        <v>billion 2019 dollars / year</v>
      </c>
      <c r="G57" s="4" t="s">
        <v>2891</v>
      </c>
      <c r="H57" s="4" t="s">
        <v>2892</v>
      </c>
      <c r="I57" s="4" t="s">
        <v>2865</v>
      </c>
    </row>
    <row r="58" spans="1:19" ht="43.5" x14ac:dyDescent="0.35">
      <c r="A58" s="344" t="s">
        <v>3123</v>
      </c>
      <c r="B58" s="344" t="s">
        <v>2894</v>
      </c>
      <c r="C58" s="398">
        <v>1</v>
      </c>
      <c r="D58" s="343" t="s">
        <v>69</v>
      </c>
      <c r="E58" s="343" t="s">
        <v>68</v>
      </c>
      <c r="F58" s="4" t="str">
        <f>UnitControlCenter!$B$8</f>
        <v>billion 2019 dollars / year</v>
      </c>
      <c r="G58" s="4" t="s">
        <v>2904</v>
      </c>
      <c r="H58" s="4" t="s">
        <v>2905</v>
      </c>
      <c r="I58" s="4" t="s">
        <v>2906</v>
      </c>
    </row>
    <row r="59" spans="1:19" ht="58" x14ac:dyDescent="0.35">
      <c r="A59" s="344" t="s">
        <v>3123</v>
      </c>
      <c r="B59" s="344" t="s">
        <v>2895</v>
      </c>
      <c r="C59" s="398">
        <v>1</v>
      </c>
      <c r="D59" s="343" t="s">
        <v>69</v>
      </c>
      <c r="E59" s="343" t="s">
        <v>68</v>
      </c>
      <c r="F59" s="4" t="str">
        <f>UnitControlCenter!$B$8</f>
        <v>billion 2019 dollars / year</v>
      </c>
      <c r="G59" s="4" t="s">
        <v>2915</v>
      </c>
      <c r="H59" s="4" t="s">
        <v>2913</v>
      </c>
      <c r="I59" s="4" t="s">
        <v>2914</v>
      </c>
    </row>
    <row r="60" spans="1:19" ht="43.5" x14ac:dyDescent="0.35">
      <c r="A60" s="344" t="s">
        <v>3123</v>
      </c>
      <c r="B60" s="344" t="s">
        <v>2896</v>
      </c>
      <c r="C60" s="398">
        <v>1</v>
      </c>
      <c r="D60" s="343" t="s">
        <v>69</v>
      </c>
      <c r="E60" s="343" t="s">
        <v>68</v>
      </c>
      <c r="F60" s="4" t="str">
        <f>UnitControlCenter!$B$8</f>
        <v>billion 2019 dollars / year</v>
      </c>
      <c r="G60" s="4" t="s">
        <v>2909</v>
      </c>
      <c r="H60" s="4" t="s">
        <v>2905</v>
      </c>
      <c r="I60" s="4" t="s">
        <v>2907</v>
      </c>
    </row>
    <row r="61" spans="1:19" ht="43.5" x14ac:dyDescent="0.35">
      <c r="A61" s="344" t="s">
        <v>3123</v>
      </c>
      <c r="B61" s="344" t="s">
        <v>2897</v>
      </c>
      <c r="C61" s="398">
        <v>1</v>
      </c>
      <c r="D61" s="343" t="s">
        <v>69</v>
      </c>
      <c r="E61" s="343" t="s">
        <v>68</v>
      </c>
      <c r="F61" s="4" t="str">
        <f>UnitControlCenter!$B$8</f>
        <v>billion 2019 dollars / year</v>
      </c>
      <c r="G61" s="4" t="s">
        <v>2910</v>
      </c>
      <c r="H61" s="4" t="s">
        <v>2905</v>
      </c>
      <c r="I61" s="4" t="s">
        <v>2908</v>
      </c>
    </row>
    <row r="62" spans="1:19" ht="58" x14ac:dyDescent="0.35">
      <c r="A62" s="344" t="s">
        <v>3123</v>
      </c>
      <c r="B62" s="344" t="s">
        <v>2898</v>
      </c>
      <c r="C62" s="398">
        <v>1</v>
      </c>
      <c r="D62" s="343" t="s">
        <v>69</v>
      </c>
      <c r="E62" s="343" t="s">
        <v>68</v>
      </c>
      <c r="F62" s="4" t="str">
        <f>UnitControlCenter!$B$8</f>
        <v>billion 2019 dollars / year</v>
      </c>
      <c r="G62" s="4" t="s">
        <v>2916</v>
      </c>
      <c r="H62" s="4" t="s">
        <v>2913</v>
      </c>
      <c r="I62" s="4" t="s">
        <v>2914</v>
      </c>
    </row>
    <row r="63" spans="1:19" ht="58" x14ac:dyDescent="0.35">
      <c r="A63" s="344" t="s">
        <v>3123</v>
      </c>
      <c r="B63" s="344" t="s">
        <v>2899</v>
      </c>
      <c r="C63" s="398">
        <v>1</v>
      </c>
      <c r="D63" s="343" t="s">
        <v>69</v>
      </c>
      <c r="E63" s="343" t="s">
        <v>68</v>
      </c>
      <c r="F63" s="4" t="str">
        <f>UnitControlCenter!$B$8</f>
        <v>billion 2019 dollars / year</v>
      </c>
      <c r="G63" s="4" t="s">
        <v>2917</v>
      </c>
      <c r="H63" s="4" t="s">
        <v>2913</v>
      </c>
      <c r="I63" s="4" t="s">
        <v>2914</v>
      </c>
    </row>
    <row r="64" spans="1:19" ht="72.5" x14ac:dyDescent="0.35">
      <c r="A64" s="344" t="s">
        <v>3123</v>
      </c>
      <c r="B64" s="344" t="s">
        <v>2900</v>
      </c>
      <c r="C64" s="398">
        <v>1</v>
      </c>
      <c r="D64" s="343" t="s">
        <v>69</v>
      </c>
      <c r="E64" s="343" t="s">
        <v>68</v>
      </c>
      <c r="F64" s="4" t="str">
        <f>UnitControlCenter!$B$8</f>
        <v>billion 2019 dollars / year</v>
      </c>
      <c r="G64" s="4" t="s">
        <v>2918</v>
      </c>
      <c r="H64" s="4" t="s">
        <v>2913</v>
      </c>
      <c r="I64" s="4" t="s">
        <v>2914</v>
      </c>
    </row>
    <row r="65" spans="1:19" ht="58" x14ac:dyDescent="0.35">
      <c r="A65" s="344" t="s">
        <v>3123</v>
      </c>
      <c r="B65" s="344" t="s">
        <v>2924</v>
      </c>
      <c r="C65" s="398">
        <v>1</v>
      </c>
      <c r="D65" s="343" t="s">
        <v>69</v>
      </c>
      <c r="E65" s="343" t="s">
        <v>68</v>
      </c>
      <c r="F65" s="4" t="str">
        <f>UnitControlCenter!$B$8</f>
        <v>billion 2019 dollars / year</v>
      </c>
      <c r="G65" s="4" t="s">
        <v>2922</v>
      </c>
      <c r="H65" s="4" t="s">
        <v>2913</v>
      </c>
      <c r="I65" s="4" t="s">
        <v>2920</v>
      </c>
    </row>
    <row r="66" spans="1:19" ht="58.5" thickBot="1" x14ac:dyDescent="0.4">
      <c r="A66" s="390" t="s">
        <v>3123</v>
      </c>
      <c r="B66" s="390" t="s">
        <v>2925</v>
      </c>
      <c r="C66" s="405">
        <v>1</v>
      </c>
      <c r="D66" s="391" t="s">
        <v>69</v>
      </c>
      <c r="E66" s="391" t="s">
        <v>68</v>
      </c>
      <c r="F66" s="394" t="str">
        <f>UnitControlCenter!$B$8</f>
        <v>billion 2019 dollars / year</v>
      </c>
      <c r="G66" s="394" t="s">
        <v>2923</v>
      </c>
      <c r="H66" s="394" t="s">
        <v>2913</v>
      </c>
      <c r="I66" s="394" t="s">
        <v>2921</v>
      </c>
      <c r="J66" s="392"/>
      <c r="K66" s="392"/>
      <c r="L66" s="392"/>
      <c r="M66" s="392"/>
      <c r="N66" s="392"/>
      <c r="O66" s="392"/>
      <c r="P66" s="392"/>
      <c r="Q66" s="392"/>
      <c r="R66" s="392"/>
      <c r="S66" s="392"/>
    </row>
    <row r="67" spans="1:19" ht="29" x14ac:dyDescent="0.35">
      <c r="A67" s="344" t="s">
        <v>2487</v>
      </c>
      <c r="B67" s="344" t="s">
        <v>3273</v>
      </c>
      <c r="C67" s="423">
        <v>1</v>
      </c>
      <c r="D67" s="343" t="s">
        <v>67</v>
      </c>
      <c r="E67" s="343" t="s">
        <v>3276</v>
      </c>
      <c r="F67" s="4" t="str">
        <f>UnitControlCenter!$B$11</f>
        <v>incidents / year</v>
      </c>
      <c r="G67" s="343" t="s">
        <v>3173</v>
      </c>
      <c r="I67" s="343"/>
    </row>
    <row r="68" spans="1:19" x14ac:dyDescent="0.35">
      <c r="A68" s="344" t="s">
        <v>2487</v>
      </c>
      <c r="B68" s="344" t="s">
        <v>3165</v>
      </c>
      <c r="C68" s="398">
        <v>1</v>
      </c>
      <c r="D68" s="343" t="s">
        <v>67</v>
      </c>
      <c r="E68" s="343" t="s">
        <v>68</v>
      </c>
      <c r="F68" s="4" t="str">
        <f>UnitControlCenter!$B$11</f>
        <v>incidents / year</v>
      </c>
      <c r="G68" s="343" t="s">
        <v>3173</v>
      </c>
      <c r="I68" s="343"/>
    </row>
    <row r="69" spans="1:19" ht="29" x14ac:dyDescent="0.35">
      <c r="A69" s="344" t="s">
        <v>2487</v>
      </c>
      <c r="B69" s="344" t="s">
        <v>2488</v>
      </c>
      <c r="C69" s="406">
        <v>1</v>
      </c>
      <c r="D69" s="343" t="s">
        <v>67</v>
      </c>
      <c r="E69" s="343" t="s">
        <v>68</v>
      </c>
      <c r="F69" s="7" t="str">
        <f>UnitControlCenter!$B$8</f>
        <v>billion 2019 dollars / year</v>
      </c>
      <c r="G69" s="343" t="s">
        <v>71</v>
      </c>
      <c r="H69" s="397"/>
      <c r="I69" s="343"/>
    </row>
    <row r="70" spans="1:19" x14ac:dyDescent="0.35">
      <c r="A70" s="344" t="s">
        <v>2487</v>
      </c>
      <c r="B70" s="344" t="s">
        <v>3166</v>
      </c>
      <c r="C70" s="406">
        <v>1</v>
      </c>
      <c r="D70" s="343" t="s">
        <v>67</v>
      </c>
      <c r="E70" s="343" t="s">
        <v>68</v>
      </c>
      <c r="F70" s="4" t="str">
        <f>UnitControlCenter!$B$11</f>
        <v>incidents / year</v>
      </c>
      <c r="G70" s="343" t="s">
        <v>3174</v>
      </c>
      <c r="H70" s="397"/>
      <c r="I70" s="343"/>
    </row>
    <row r="71" spans="1:19" ht="29" x14ac:dyDescent="0.35">
      <c r="A71" s="344" t="s">
        <v>2487</v>
      </c>
      <c r="B71" s="344" t="s">
        <v>3167</v>
      </c>
      <c r="C71" s="406">
        <v>1</v>
      </c>
      <c r="D71" s="343" t="s">
        <v>67</v>
      </c>
      <c r="E71" s="343" t="s">
        <v>68</v>
      </c>
      <c r="F71" s="4" t="str">
        <f>UnitControlCenter!$B$11</f>
        <v>incidents / year</v>
      </c>
      <c r="G71" s="343" t="s">
        <v>3175</v>
      </c>
      <c r="H71" s="397"/>
      <c r="I71" s="343"/>
    </row>
    <row r="72" spans="1:19" x14ac:dyDescent="0.35">
      <c r="A72" s="344" t="s">
        <v>2487</v>
      </c>
      <c r="B72" s="344" t="s">
        <v>3180</v>
      </c>
      <c r="C72" s="406">
        <v>1</v>
      </c>
      <c r="D72" s="343" t="s">
        <v>67</v>
      </c>
      <c r="E72" s="343" t="s">
        <v>68</v>
      </c>
      <c r="F72" s="4" t="str">
        <f>UnitControlCenter!$B$11</f>
        <v>incidents / year</v>
      </c>
      <c r="G72" s="343" t="s">
        <v>3181</v>
      </c>
      <c r="H72" s="397"/>
      <c r="I72" s="343"/>
    </row>
    <row r="73" spans="1:19" x14ac:dyDescent="0.35">
      <c r="A73" s="344" t="s">
        <v>2487</v>
      </c>
      <c r="B73" s="344" t="s">
        <v>3168</v>
      </c>
      <c r="C73" s="406">
        <v>1</v>
      </c>
      <c r="D73" s="343" t="s">
        <v>67</v>
      </c>
      <c r="E73" s="343" t="s">
        <v>68</v>
      </c>
      <c r="F73" s="4" t="str">
        <f>UnitControlCenter!$B$11</f>
        <v>incidents / year</v>
      </c>
      <c r="G73" s="343" t="s">
        <v>3176</v>
      </c>
      <c r="H73" s="397"/>
      <c r="I73" s="343"/>
    </row>
    <row r="74" spans="1:19" x14ac:dyDescent="0.35">
      <c r="A74" s="344" t="s">
        <v>2487</v>
      </c>
      <c r="B74" s="344" t="s">
        <v>3169</v>
      </c>
      <c r="C74" s="406">
        <v>1</v>
      </c>
      <c r="D74" s="343" t="s">
        <v>67</v>
      </c>
      <c r="E74" s="343" t="s">
        <v>68</v>
      </c>
      <c r="F74" s="4" t="str">
        <f>UnitControlCenter!$B$11</f>
        <v>incidents / year</v>
      </c>
      <c r="G74" s="343" t="s">
        <v>3177</v>
      </c>
      <c r="H74" s="397"/>
      <c r="I74" s="343"/>
    </row>
    <row r="75" spans="1:19" x14ac:dyDescent="0.35">
      <c r="A75" s="344" t="s">
        <v>2487</v>
      </c>
      <c r="B75" s="344" t="s">
        <v>3170</v>
      </c>
      <c r="C75" s="406">
        <v>1</v>
      </c>
      <c r="D75" s="343" t="s">
        <v>67</v>
      </c>
      <c r="E75" s="343" t="s">
        <v>68</v>
      </c>
      <c r="F75" s="4" t="str">
        <f>UnitControlCenter!$B$11</f>
        <v>incidents / year</v>
      </c>
      <c r="G75" s="343" t="s">
        <v>3178</v>
      </c>
      <c r="H75" s="397"/>
      <c r="I75" s="343"/>
    </row>
    <row r="76" spans="1:19" ht="29.5" thickBot="1" x14ac:dyDescent="0.4">
      <c r="A76" s="390" t="s">
        <v>2487</v>
      </c>
      <c r="B76" s="390" t="s">
        <v>3171</v>
      </c>
      <c r="C76" s="405">
        <v>1</v>
      </c>
      <c r="D76" s="391" t="s">
        <v>67</v>
      </c>
      <c r="E76" s="391" t="s">
        <v>68</v>
      </c>
      <c r="F76" s="394" t="str">
        <f>UnitControlCenter!$B$11</f>
        <v>incidents / year</v>
      </c>
      <c r="G76" s="391" t="s">
        <v>3179</v>
      </c>
      <c r="H76" s="392"/>
      <c r="I76" s="391"/>
      <c r="J76" s="392"/>
      <c r="K76" s="392"/>
      <c r="L76" s="392"/>
      <c r="M76" s="392"/>
      <c r="N76" s="392"/>
      <c r="O76" s="392"/>
      <c r="P76" s="392"/>
      <c r="Q76" s="392"/>
      <c r="R76" s="392"/>
      <c r="S76" s="392"/>
    </row>
    <row r="77" spans="1:19" ht="130.5" x14ac:dyDescent="0.35">
      <c r="A77" s="344" t="s">
        <v>2643</v>
      </c>
      <c r="B77" s="344" t="s">
        <v>2489</v>
      </c>
      <c r="C77" s="398">
        <v>1</v>
      </c>
      <c r="D77" s="343" t="s">
        <v>69</v>
      </c>
      <c r="E77" s="343" t="s">
        <v>70</v>
      </c>
      <c r="F77" s="4" t="str">
        <f>UnitControlCenter!$B$15</f>
        <v>terawatt-hours (TWh) / year</v>
      </c>
      <c r="G77" s="343" t="s">
        <v>2683</v>
      </c>
      <c r="H77" s="78" t="s">
        <v>2684</v>
      </c>
      <c r="I77" s="343" t="s">
        <v>2691</v>
      </c>
    </row>
    <row r="78" spans="1:19" ht="145" x14ac:dyDescent="0.35">
      <c r="A78" s="344" t="s">
        <v>2643</v>
      </c>
      <c r="B78" s="344" t="s">
        <v>2490</v>
      </c>
      <c r="C78" s="398">
        <v>1</v>
      </c>
      <c r="D78" s="343" t="s">
        <v>69</v>
      </c>
      <c r="E78" s="343" t="s">
        <v>68</v>
      </c>
      <c r="F78" s="4" t="str">
        <f>UnitControlCenter!$B$15</f>
        <v>terawatt-hours (TWh) / year</v>
      </c>
      <c r="G78" s="343" t="s">
        <v>2685</v>
      </c>
      <c r="H78" s="78" t="s">
        <v>2686</v>
      </c>
      <c r="I78" s="343" t="s">
        <v>2692</v>
      </c>
    </row>
    <row r="79" spans="1:19" ht="130.5" x14ac:dyDescent="0.35">
      <c r="A79" s="344" t="s">
        <v>2643</v>
      </c>
      <c r="B79" s="344" t="s">
        <v>2491</v>
      </c>
      <c r="C79" s="398">
        <v>1</v>
      </c>
      <c r="D79" s="343" t="s">
        <v>69</v>
      </c>
      <c r="E79" s="343" t="s">
        <v>70</v>
      </c>
      <c r="F79" s="4" t="str">
        <f>UnitControlCenter!$B$16</f>
        <v>gigawatts (GW) / year</v>
      </c>
      <c r="G79" s="343" t="s">
        <v>2687</v>
      </c>
      <c r="H79" s="78" t="s">
        <v>2688</v>
      </c>
      <c r="I79" s="343" t="s">
        <v>2693</v>
      </c>
    </row>
    <row r="80" spans="1:19" ht="145" x14ac:dyDescent="0.35">
      <c r="A80" s="344" t="s">
        <v>2643</v>
      </c>
      <c r="B80" s="344" t="s">
        <v>2492</v>
      </c>
      <c r="C80" s="398">
        <v>1</v>
      </c>
      <c r="D80" s="343" t="s">
        <v>69</v>
      </c>
      <c r="E80" s="343" t="s">
        <v>68</v>
      </c>
      <c r="F80" s="4" t="str">
        <f>UnitControlCenter!$B$16</f>
        <v>gigawatts (GW) / year</v>
      </c>
      <c r="G80" s="343" t="s">
        <v>2689</v>
      </c>
      <c r="H80" s="78" t="s">
        <v>2690</v>
      </c>
      <c r="I80" s="343" t="s">
        <v>2694</v>
      </c>
    </row>
    <row r="81" spans="1:19" ht="44" thickBot="1" x14ac:dyDescent="0.4">
      <c r="A81" s="390" t="s">
        <v>2643</v>
      </c>
      <c r="B81" s="390" t="s">
        <v>2644</v>
      </c>
      <c r="C81" s="405">
        <v>1</v>
      </c>
      <c r="D81" s="391" t="s">
        <v>69</v>
      </c>
      <c r="E81" s="391" t="s">
        <v>70</v>
      </c>
      <c r="F81" s="394" t="str">
        <f>UnitControlCenter!$B$15</f>
        <v>terawatt-hours (TWh) / year</v>
      </c>
      <c r="G81" s="391" t="s">
        <v>3089</v>
      </c>
      <c r="H81" s="391" t="s">
        <v>3090</v>
      </c>
      <c r="I81" s="391" t="s">
        <v>2695</v>
      </c>
      <c r="J81" s="392"/>
      <c r="K81" s="392"/>
      <c r="L81" s="392"/>
      <c r="M81" s="392"/>
      <c r="N81" s="392"/>
      <c r="O81" s="392"/>
      <c r="P81" s="392"/>
      <c r="Q81" s="392"/>
      <c r="R81" s="392"/>
      <c r="S81" s="392"/>
    </row>
    <row r="82" spans="1:19" ht="116" x14ac:dyDescent="0.35">
      <c r="A82" s="344" t="s">
        <v>2636</v>
      </c>
      <c r="B82" s="344" t="s">
        <v>2493</v>
      </c>
      <c r="C82" s="398">
        <v>1</v>
      </c>
      <c r="D82" s="343" t="s">
        <v>69</v>
      </c>
      <c r="E82" s="343" t="s">
        <v>2511</v>
      </c>
      <c r="F82" s="4" t="str">
        <f>UnitControlCenter!$B$17</f>
        <v>2019 dollars / megawatt-hour (MWh)</v>
      </c>
      <c r="G82" s="343" t="s">
        <v>2696</v>
      </c>
      <c r="H82" s="78" t="s">
        <v>2697</v>
      </c>
      <c r="I82" s="343" t="s">
        <v>2698</v>
      </c>
    </row>
    <row r="83" spans="1:19" ht="29" x14ac:dyDescent="0.35">
      <c r="A83" s="344" t="s">
        <v>2636</v>
      </c>
      <c r="B83" s="344" t="s">
        <v>2494</v>
      </c>
      <c r="C83" s="398">
        <v>1</v>
      </c>
      <c r="D83" s="343" t="s">
        <v>69</v>
      </c>
      <c r="E83" s="343" t="s">
        <v>70</v>
      </c>
      <c r="F83" s="4" t="str">
        <f>UnitControlCenter!$B$15</f>
        <v>terawatt-hours (TWh) / year</v>
      </c>
      <c r="G83" s="343" t="s">
        <v>3016</v>
      </c>
      <c r="H83" s="78" t="s">
        <v>3017</v>
      </c>
      <c r="I83" s="343" t="s">
        <v>3018</v>
      </c>
    </row>
    <row r="84" spans="1:19" ht="101.5" x14ac:dyDescent="0.35">
      <c r="A84" s="344" t="s">
        <v>2636</v>
      </c>
      <c r="B84" s="344" t="s">
        <v>2637</v>
      </c>
      <c r="C84" s="398">
        <v>1</v>
      </c>
      <c r="D84" s="343" t="s">
        <v>69</v>
      </c>
      <c r="E84" s="343" t="s">
        <v>70</v>
      </c>
      <c r="F84" s="4" t="str">
        <f>UnitControlCenter!$B$18</f>
        <v>cubic km / yr</v>
      </c>
      <c r="G84" s="343" t="s">
        <v>2699</v>
      </c>
      <c r="H84" s="78" t="s">
        <v>2700</v>
      </c>
      <c r="I84" s="343" t="s">
        <v>2701</v>
      </c>
    </row>
    <row r="85" spans="1:19" ht="102" thickBot="1" x14ac:dyDescent="0.4">
      <c r="A85" s="390" t="s">
        <v>2636</v>
      </c>
      <c r="B85" s="390" t="s">
        <v>2638</v>
      </c>
      <c r="C85" s="405">
        <v>1</v>
      </c>
      <c r="D85" s="391" t="s">
        <v>69</v>
      </c>
      <c r="E85" s="391" t="s">
        <v>70</v>
      </c>
      <c r="F85" s="394" t="str">
        <f>UnitControlCenter!$B$18</f>
        <v>cubic km / yr</v>
      </c>
      <c r="G85" s="391" t="s">
        <v>2702</v>
      </c>
      <c r="H85" s="392" t="s">
        <v>2703</v>
      </c>
      <c r="I85" s="391" t="s">
        <v>2704</v>
      </c>
    </row>
    <row r="86" spans="1:19" ht="72.5" x14ac:dyDescent="0.35">
      <c r="A86" s="344" t="s">
        <v>2979</v>
      </c>
      <c r="B86" s="344" t="s">
        <v>2980</v>
      </c>
      <c r="C86" s="398">
        <v>1</v>
      </c>
      <c r="D86" s="343" t="s">
        <v>69</v>
      </c>
      <c r="E86" s="343" t="s">
        <v>70</v>
      </c>
      <c r="F86" s="4" t="str">
        <f>UnitControlCenter!$B$21</f>
        <v>million vehicles / year</v>
      </c>
      <c r="G86" s="343" t="s">
        <v>2825</v>
      </c>
      <c r="H86" s="343" t="s">
        <v>2826</v>
      </c>
      <c r="I86" s="343" t="s">
        <v>2827</v>
      </c>
    </row>
    <row r="87" spans="1:19" ht="72.5" x14ac:dyDescent="0.35">
      <c r="A87" s="344" t="s">
        <v>2979</v>
      </c>
      <c r="B87" s="344" t="s">
        <v>2981</v>
      </c>
      <c r="C87" s="398">
        <v>1</v>
      </c>
      <c r="D87" s="343" t="s">
        <v>69</v>
      </c>
      <c r="E87" s="343" t="s">
        <v>70</v>
      </c>
      <c r="F87" s="4" t="str">
        <f>UnitControlCenter!$B$22</f>
        <v>thousand vehicles / year</v>
      </c>
      <c r="G87" s="343" t="s">
        <v>2828</v>
      </c>
      <c r="H87" s="343" t="s">
        <v>2829</v>
      </c>
      <c r="I87" s="343" t="s">
        <v>2830</v>
      </c>
    </row>
    <row r="88" spans="1:19" ht="72.5" x14ac:dyDescent="0.35">
      <c r="A88" s="344" t="s">
        <v>2979</v>
      </c>
      <c r="B88" s="344" t="s">
        <v>2982</v>
      </c>
      <c r="C88" s="398">
        <v>1</v>
      </c>
      <c r="D88" s="343" t="s">
        <v>69</v>
      </c>
      <c r="E88" s="343" t="s">
        <v>70</v>
      </c>
      <c r="F88" s="4" t="str">
        <f>UnitControlCenter!$B$22</f>
        <v>thousand vehicles / year</v>
      </c>
      <c r="G88" s="343" t="s">
        <v>2831</v>
      </c>
      <c r="H88" s="343" t="s">
        <v>2826</v>
      </c>
      <c r="I88" s="343" t="s">
        <v>2827</v>
      </c>
    </row>
    <row r="89" spans="1:19" ht="72.5" x14ac:dyDescent="0.35">
      <c r="A89" s="344" t="s">
        <v>2979</v>
      </c>
      <c r="B89" s="344" t="s">
        <v>2983</v>
      </c>
      <c r="C89" s="398">
        <v>1</v>
      </c>
      <c r="D89" s="343" t="s">
        <v>69</v>
      </c>
      <c r="E89" s="343" t="s">
        <v>70</v>
      </c>
      <c r="F89" s="4" t="str">
        <f>UnitControlCenter!$B$22</f>
        <v>thousand vehicles / year</v>
      </c>
      <c r="G89" s="343" t="s">
        <v>2832</v>
      </c>
      <c r="H89" s="343" t="s">
        <v>2829</v>
      </c>
      <c r="I89" s="343" t="s">
        <v>2830</v>
      </c>
    </row>
    <row r="90" spans="1:19" ht="29" x14ac:dyDescent="0.35">
      <c r="A90" s="344" t="s">
        <v>2979</v>
      </c>
      <c r="B90" s="344" t="s">
        <v>2984</v>
      </c>
      <c r="C90" s="398">
        <v>1</v>
      </c>
      <c r="D90" s="343" t="s">
        <v>69</v>
      </c>
      <c r="E90" s="343" t="s">
        <v>70</v>
      </c>
      <c r="F90" s="4" t="str">
        <f>UnitControlCenter!$B$22</f>
        <v>thousand vehicles / year</v>
      </c>
      <c r="G90" s="343" t="s">
        <v>2705</v>
      </c>
      <c r="H90" s="343" t="s">
        <v>2706</v>
      </c>
      <c r="I90" s="343" t="s">
        <v>2809</v>
      </c>
    </row>
    <row r="91" spans="1:19" ht="72.5" x14ac:dyDescent="0.35">
      <c r="A91" s="344" t="s">
        <v>2979</v>
      </c>
      <c r="B91" s="344" t="s">
        <v>2985</v>
      </c>
      <c r="C91" s="398">
        <v>1</v>
      </c>
      <c r="D91" s="343" t="s">
        <v>69</v>
      </c>
      <c r="E91" s="343" t="s">
        <v>70</v>
      </c>
      <c r="F91" s="4" t="str">
        <f>UnitControlCenter!$B$23</f>
        <v>million vehicles</v>
      </c>
      <c r="G91" s="343" t="s">
        <v>2833</v>
      </c>
      <c r="H91" s="343" t="s">
        <v>2826</v>
      </c>
      <c r="I91" s="343" t="s">
        <v>2827</v>
      </c>
    </row>
    <row r="92" spans="1:19" ht="72.5" x14ac:dyDescent="0.35">
      <c r="A92" s="344" t="s">
        <v>2979</v>
      </c>
      <c r="B92" s="344" t="s">
        <v>2986</v>
      </c>
      <c r="C92" s="398">
        <v>1</v>
      </c>
      <c r="D92" s="343" t="s">
        <v>69</v>
      </c>
      <c r="E92" s="343" t="s">
        <v>70</v>
      </c>
      <c r="F92" s="4" t="str">
        <f>UnitControlCenter!$B$24</f>
        <v>thousand vehicles</v>
      </c>
      <c r="G92" s="343" t="s">
        <v>3087</v>
      </c>
      <c r="H92" s="343" t="s">
        <v>2829</v>
      </c>
      <c r="I92" s="343" t="s">
        <v>2830</v>
      </c>
    </row>
    <row r="93" spans="1:19" ht="58" x14ac:dyDescent="0.35">
      <c r="A93" s="344" t="s">
        <v>2979</v>
      </c>
      <c r="B93" s="344" t="s">
        <v>2987</v>
      </c>
      <c r="C93" s="398">
        <v>1</v>
      </c>
      <c r="D93" s="343" t="s">
        <v>69</v>
      </c>
      <c r="E93" s="343" t="s">
        <v>70</v>
      </c>
      <c r="F93" s="4" t="str">
        <f>UnitControlCenter!$B$23</f>
        <v>million vehicles</v>
      </c>
      <c r="G93" s="343" t="s">
        <v>2834</v>
      </c>
      <c r="H93" s="343" t="s">
        <v>2826</v>
      </c>
      <c r="I93" s="343" t="s">
        <v>2827</v>
      </c>
    </row>
    <row r="94" spans="1:19" ht="58" x14ac:dyDescent="0.35">
      <c r="A94" s="344" t="s">
        <v>2979</v>
      </c>
      <c r="B94" s="344" t="s">
        <v>2988</v>
      </c>
      <c r="C94" s="398">
        <v>1</v>
      </c>
      <c r="D94" s="343" t="s">
        <v>69</v>
      </c>
      <c r="E94" s="343" t="s">
        <v>70</v>
      </c>
      <c r="F94" s="4" t="str">
        <f>UnitControlCenter!$B$23</f>
        <v>million vehicles</v>
      </c>
      <c r="G94" s="343" t="s">
        <v>2835</v>
      </c>
      <c r="H94" s="343" t="s">
        <v>2829</v>
      </c>
      <c r="I94" s="343" t="s">
        <v>2830</v>
      </c>
    </row>
    <row r="95" spans="1:19" ht="29.5" thickBot="1" x14ac:dyDescent="0.4">
      <c r="A95" s="390" t="s">
        <v>2979</v>
      </c>
      <c r="B95" s="390" t="s">
        <v>2989</v>
      </c>
      <c r="C95" s="405">
        <v>1</v>
      </c>
      <c r="D95" s="391" t="s">
        <v>69</v>
      </c>
      <c r="E95" s="391" t="s">
        <v>70</v>
      </c>
      <c r="F95" s="394" t="str">
        <f>UnitControlCenter!$B$23</f>
        <v>million vehicles</v>
      </c>
      <c r="G95" s="391" t="s">
        <v>2810</v>
      </c>
      <c r="H95" s="391" t="s">
        <v>2706</v>
      </c>
      <c r="I95" s="391" t="s">
        <v>2809</v>
      </c>
      <c r="J95" s="392"/>
      <c r="K95" s="392"/>
      <c r="L95" s="392"/>
      <c r="M95" s="392"/>
      <c r="N95" s="392"/>
      <c r="O95" s="392"/>
      <c r="P95" s="392"/>
      <c r="Q95" s="392"/>
      <c r="R95" s="392"/>
      <c r="S95" s="392"/>
    </row>
    <row r="96" spans="1:19" ht="130.5" x14ac:dyDescent="0.35">
      <c r="A96" s="344" t="s">
        <v>3119</v>
      </c>
      <c r="B96" s="344" t="s">
        <v>2497</v>
      </c>
      <c r="C96" s="398">
        <v>1</v>
      </c>
      <c r="D96" s="343" t="s">
        <v>69</v>
      </c>
      <c r="E96" s="343" t="s">
        <v>70</v>
      </c>
      <c r="F96" s="4" t="str">
        <f>UnitControlCenter!$B$3</f>
        <v>million metric tons / year</v>
      </c>
      <c r="G96" s="343" t="s">
        <v>2811</v>
      </c>
      <c r="H96" s="343" t="s">
        <v>3015</v>
      </c>
      <c r="I96" s="343" t="s">
        <v>2812</v>
      </c>
    </row>
    <row r="97" spans="1:19" ht="87" x14ac:dyDescent="0.35">
      <c r="A97" s="344" t="s">
        <v>3119</v>
      </c>
      <c r="B97" s="344" t="s">
        <v>2498</v>
      </c>
      <c r="C97" s="398">
        <v>1</v>
      </c>
      <c r="D97" s="343" t="s">
        <v>69</v>
      </c>
      <c r="E97" s="343" t="s">
        <v>70</v>
      </c>
      <c r="F97" s="4" t="str">
        <f>UnitControlCenter!$B$25</f>
        <v>quads / year</v>
      </c>
      <c r="G97" s="343" t="s">
        <v>3014</v>
      </c>
      <c r="H97" s="343" t="s">
        <v>2836</v>
      </c>
      <c r="I97" s="343" t="s">
        <v>2837</v>
      </c>
    </row>
    <row r="98" spans="1:19" ht="116" x14ac:dyDescent="0.35">
      <c r="A98" s="344" t="s">
        <v>3119</v>
      </c>
      <c r="B98" s="344" t="s">
        <v>2552</v>
      </c>
      <c r="C98" s="406">
        <v>1</v>
      </c>
      <c r="D98" s="343" t="s">
        <v>69</v>
      </c>
      <c r="E98" s="343" t="s">
        <v>70</v>
      </c>
      <c r="F98" s="7" t="str">
        <f>UnitControlCenter!$B$25</f>
        <v>quads / year</v>
      </c>
      <c r="G98" s="343" t="s">
        <v>2813</v>
      </c>
      <c r="H98" s="343" t="s">
        <v>3015</v>
      </c>
      <c r="I98" s="343" t="s">
        <v>2812</v>
      </c>
    </row>
    <row r="99" spans="1:19" ht="43.5" x14ac:dyDescent="0.35">
      <c r="A99" s="344" t="s">
        <v>3119</v>
      </c>
      <c r="B99" s="344" t="s">
        <v>3120</v>
      </c>
      <c r="C99" s="406">
        <v>1</v>
      </c>
      <c r="D99" s="343" t="s">
        <v>69</v>
      </c>
      <c r="E99" s="343" t="s">
        <v>70</v>
      </c>
      <c r="F99" s="7" t="str">
        <f>UnitControlCenter!$B$19</f>
        <v>trillion passenger-miles / year</v>
      </c>
      <c r="G99" s="343" t="s">
        <v>2512</v>
      </c>
      <c r="H99" s="397" t="s">
        <v>2767</v>
      </c>
      <c r="I99" s="343" t="s">
        <v>2768</v>
      </c>
    </row>
    <row r="100" spans="1:19" ht="44" thickBot="1" x14ac:dyDescent="0.4">
      <c r="A100" s="390" t="s">
        <v>3119</v>
      </c>
      <c r="B100" s="390" t="s">
        <v>3121</v>
      </c>
      <c r="C100" s="405">
        <v>1</v>
      </c>
      <c r="D100" s="391" t="s">
        <v>69</v>
      </c>
      <c r="E100" s="391" t="s">
        <v>70</v>
      </c>
      <c r="F100" s="394" t="str">
        <f>UnitControlCenter!$B$20</f>
        <v>trillion freight ton-miles / year</v>
      </c>
      <c r="G100" s="391" t="s">
        <v>2806</v>
      </c>
      <c r="H100" s="392" t="s">
        <v>2807</v>
      </c>
      <c r="I100" s="391" t="s">
        <v>2808</v>
      </c>
      <c r="J100" s="392"/>
      <c r="K100" s="392"/>
      <c r="L100" s="392"/>
      <c r="M100" s="392"/>
      <c r="N100" s="392"/>
      <c r="O100" s="392"/>
      <c r="P100" s="392"/>
      <c r="Q100" s="392"/>
      <c r="R100" s="392"/>
      <c r="S100" s="392"/>
    </row>
    <row r="101" spans="1:19" ht="58" x14ac:dyDescent="0.35">
      <c r="A101" s="346" t="s">
        <v>2499</v>
      </c>
      <c r="B101" s="344" t="s">
        <v>2966</v>
      </c>
      <c r="C101" s="398">
        <v>1</v>
      </c>
      <c r="D101" s="343" t="s">
        <v>69</v>
      </c>
      <c r="E101" s="343" t="s">
        <v>70</v>
      </c>
      <c r="F101" s="4" t="str">
        <f>UnitControlCenter!$B$25</f>
        <v>quads / year</v>
      </c>
      <c r="G101" s="343" t="s">
        <v>2818</v>
      </c>
      <c r="H101" s="78" t="s">
        <v>2815</v>
      </c>
      <c r="I101" s="343" t="s">
        <v>2816</v>
      </c>
    </row>
    <row r="102" spans="1:19" ht="72.5" x14ac:dyDescent="0.35">
      <c r="A102" s="346" t="s">
        <v>2499</v>
      </c>
      <c r="B102" s="344" t="s">
        <v>2967</v>
      </c>
      <c r="C102" s="398">
        <v>1</v>
      </c>
      <c r="D102" s="343" t="s">
        <v>69</v>
      </c>
      <c r="E102" s="343" t="s">
        <v>70</v>
      </c>
      <c r="F102" s="4" t="str">
        <f>UnitControlCenter!$B$25</f>
        <v>quads / year</v>
      </c>
      <c r="G102" s="343" t="s">
        <v>2963</v>
      </c>
      <c r="H102" s="78" t="s">
        <v>2964</v>
      </c>
      <c r="I102" s="343" t="s">
        <v>2965</v>
      </c>
    </row>
    <row r="103" spans="1:19" ht="72.5" x14ac:dyDescent="0.35">
      <c r="A103" s="346" t="s">
        <v>2499</v>
      </c>
      <c r="B103" s="344" t="s">
        <v>2968</v>
      </c>
      <c r="C103" s="398">
        <v>1</v>
      </c>
      <c r="D103" s="343" t="s">
        <v>69</v>
      </c>
      <c r="E103" s="343" t="s">
        <v>70</v>
      </c>
      <c r="F103" s="4" t="str">
        <f>UnitControlCenter!$B$25</f>
        <v>quads / year</v>
      </c>
      <c r="G103" s="343" t="s">
        <v>2970</v>
      </c>
      <c r="H103" s="78" t="s">
        <v>2815</v>
      </c>
      <c r="I103" s="343" t="s">
        <v>2816</v>
      </c>
    </row>
    <row r="104" spans="1:19" ht="102" thickBot="1" x14ac:dyDescent="0.4">
      <c r="A104" s="393" t="s">
        <v>2499</v>
      </c>
      <c r="B104" s="390" t="s">
        <v>2969</v>
      </c>
      <c r="C104" s="405">
        <v>1</v>
      </c>
      <c r="D104" s="391" t="s">
        <v>69</v>
      </c>
      <c r="E104" s="391" t="s">
        <v>70</v>
      </c>
      <c r="F104" s="394" t="str">
        <f>UnitControlCenter!$B$25</f>
        <v>quads / year</v>
      </c>
      <c r="G104" s="391" t="s">
        <v>2971</v>
      </c>
      <c r="H104" s="392" t="s">
        <v>2964</v>
      </c>
      <c r="I104" s="391" t="s">
        <v>2965</v>
      </c>
      <c r="J104" s="392"/>
      <c r="K104" s="392"/>
      <c r="L104" s="392"/>
      <c r="M104" s="392"/>
      <c r="N104" s="392"/>
      <c r="O104" s="392"/>
      <c r="P104" s="392"/>
      <c r="Q104" s="392"/>
      <c r="R104" s="392"/>
      <c r="S104" s="392"/>
    </row>
    <row r="105" spans="1:19" ht="72.5" x14ac:dyDescent="0.35">
      <c r="A105" s="346" t="s">
        <v>3070</v>
      </c>
      <c r="B105" s="344" t="s">
        <v>2548</v>
      </c>
      <c r="C105" s="398">
        <v>1</v>
      </c>
      <c r="D105" s="343" t="s">
        <v>69</v>
      </c>
      <c r="E105" s="343" t="s">
        <v>70</v>
      </c>
      <c r="F105" s="4" t="str">
        <f>UnitControlCenter!$B$3</f>
        <v>million metric tons / year</v>
      </c>
      <c r="G105" s="343" t="s">
        <v>2814</v>
      </c>
      <c r="H105" s="78" t="s">
        <v>2815</v>
      </c>
      <c r="I105" s="343" t="s">
        <v>2816</v>
      </c>
    </row>
    <row r="106" spans="1:19" ht="43.5" x14ac:dyDescent="0.35">
      <c r="A106" s="346" t="s">
        <v>3070</v>
      </c>
      <c r="B106" s="344" t="s">
        <v>2549</v>
      </c>
      <c r="C106" s="398">
        <v>1</v>
      </c>
      <c r="D106" s="343" t="s">
        <v>69</v>
      </c>
      <c r="E106" s="343" t="s">
        <v>70</v>
      </c>
      <c r="F106" s="4" t="str">
        <f>UnitControlCenter!$B$3</f>
        <v>million metric tons / year</v>
      </c>
      <c r="G106" s="343" t="s">
        <v>2823</v>
      </c>
      <c r="H106" s="78" t="s">
        <v>2821</v>
      </c>
      <c r="I106" s="343" t="s">
        <v>2822</v>
      </c>
    </row>
    <row r="107" spans="1:19" ht="58" x14ac:dyDescent="0.35">
      <c r="A107" s="346" t="s">
        <v>3070</v>
      </c>
      <c r="B107" s="344" t="s">
        <v>2550</v>
      </c>
      <c r="C107" s="398">
        <v>1</v>
      </c>
      <c r="D107" s="343" t="s">
        <v>69</v>
      </c>
      <c r="E107" s="343" t="s">
        <v>70</v>
      </c>
      <c r="F107" s="4" t="str">
        <f>UnitControlCenter!$B$3</f>
        <v>million metric tons / year</v>
      </c>
      <c r="G107" s="343" t="s">
        <v>2817</v>
      </c>
      <c r="H107" s="78" t="s">
        <v>2815</v>
      </c>
      <c r="I107" s="343" t="s">
        <v>2816</v>
      </c>
    </row>
    <row r="108" spans="1:19" ht="29" x14ac:dyDescent="0.35">
      <c r="A108" s="346" t="s">
        <v>3070</v>
      </c>
      <c r="B108" s="344" t="s">
        <v>2551</v>
      </c>
      <c r="C108" s="406">
        <v>1</v>
      </c>
      <c r="D108" s="343" t="s">
        <v>69</v>
      </c>
      <c r="E108" s="343" t="s">
        <v>70</v>
      </c>
      <c r="F108" s="7" t="str">
        <f>UnitControlCenter!$B$3</f>
        <v>million metric tons / year</v>
      </c>
      <c r="G108" s="343" t="s">
        <v>2824</v>
      </c>
      <c r="H108" s="397" t="s">
        <v>2821</v>
      </c>
      <c r="I108" s="343" t="s">
        <v>2822</v>
      </c>
    </row>
    <row r="109" spans="1:19" s="397" customFormat="1" ht="72.5" x14ac:dyDescent="0.35">
      <c r="A109" s="346" t="s">
        <v>3070</v>
      </c>
      <c r="B109" s="344" t="s">
        <v>3068</v>
      </c>
      <c r="C109" s="406">
        <v>1</v>
      </c>
      <c r="D109" s="343" t="s">
        <v>69</v>
      </c>
      <c r="E109" s="343" t="s">
        <v>70</v>
      </c>
      <c r="F109" s="7" t="str">
        <f>UnitControlCenter!$B$3</f>
        <v>million metric tons / year</v>
      </c>
      <c r="G109" s="343" t="s">
        <v>3073</v>
      </c>
      <c r="H109" s="78" t="s">
        <v>2815</v>
      </c>
      <c r="I109" s="343" t="s">
        <v>2816</v>
      </c>
    </row>
    <row r="110" spans="1:19" ht="44" thickBot="1" x14ac:dyDescent="0.4">
      <c r="A110" s="393" t="s">
        <v>3070</v>
      </c>
      <c r="B110" s="390" t="s">
        <v>3069</v>
      </c>
      <c r="C110" s="405">
        <v>1</v>
      </c>
      <c r="D110" s="391" t="s">
        <v>69</v>
      </c>
      <c r="E110" s="391" t="s">
        <v>70</v>
      </c>
      <c r="F110" s="394" t="str">
        <f>UnitControlCenter!$B$3</f>
        <v>million metric tons / year</v>
      </c>
      <c r="G110" s="391" t="s">
        <v>3116</v>
      </c>
      <c r="H110" s="392" t="s">
        <v>3071</v>
      </c>
      <c r="I110" s="391" t="s">
        <v>3072</v>
      </c>
      <c r="J110" s="392"/>
      <c r="K110" s="392"/>
      <c r="L110" s="392"/>
      <c r="M110" s="392"/>
      <c r="N110" s="392"/>
      <c r="O110" s="392"/>
      <c r="P110" s="392"/>
      <c r="Q110" s="392"/>
      <c r="R110" s="392"/>
      <c r="S110" s="392"/>
    </row>
    <row r="111" spans="1:19" ht="43.5" x14ac:dyDescent="0.35">
      <c r="A111" s="346" t="s">
        <v>2500</v>
      </c>
      <c r="B111" s="344" t="s">
        <v>2501</v>
      </c>
      <c r="C111" s="406">
        <v>1</v>
      </c>
      <c r="D111" s="343" t="s">
        <v>69</v>
      </c>
      <c r="E111" s="343" t="s">
        <v>70</v>
      </c>
      <c r="F111" s="4" t="str">
        <f>UnitControlCenter!$B$25</f>
        <v>quads / year</v>
      </c>
      <c r="G111" s="343" t="s">
        <v>2515</v>
      </c>
      <c r="H111" s="78" t="s">
        <v>2516</v>
      </c>
      <c r="I111" s="343" t="s">
        <v>2799</v>
      </c>
    </row>
    <row r="112" spans="1:19" ht="29" x14ac:dyDescent="0.35">
      <c r="A112" s="346" t="s">
        <v>2500</v>
      </c>
      <c r="B112" s="344" t="s">
        <v>2502</v>
      </c>
      <c r="C112" s="406">
        <v>1</v>
      </c>
      <c r="D112" s="343" t="s">
        <v>69</v>
      </c>
      <c r="E112" s="343" t="s">
        <v>70</v>
      </c>
      <c r="F112" s="4" t="str">
        <f>UnitControlCenter!$B$25</f>
        <v>quads / year</v>
      </c>
      <c r="G112" s="343" t="s">
        <v>2533</v>
      </c>
      <c r="H112" s="78" t="s">
        <v>2517</v>
      </c>
      <c r="I112" s="343" t="s">
        <v>2518</v>
      </c>
    </row>
    <row r="113" spans="1:19" ht="73" thickBot="1" x14ac:dyDescent="0.4">
      <c r="A113" s="393" t="s">
        <v>2500</v>
      </c>
      <c r="B113" s="390" t="s">
        <v>2503</v>
      </c>
      <c r="C113" s="405">
        <v>1</v>
      </c>
      <c r="D113" s="391" t="s">
        <v>69</v>
      </c>
      <c r="E113" s="391" t="s">
        <v>70</v>
      </c>
      <c r="F113" s="394" t="str">
        <f>UnitControlCenter!$B$25</f>
        <v>quads / year</v>
      </c>
      <c r="G113" s="391" t="s">
        <v>2846</v>
      </c>
      <c r="H113" s="392" t="s">
        <v>2848</v>
      </c>
      <c r="I113" s="391" t="s">
        <v>2847</v>
      </c>
      <c r="J113" s="392"/>
      <c r="K113" s="392"/>
      <c r="L113" s="392"/>
      <c r="M113" s="392"/>
      <c r="N113" s="392"/>
      <c r="O113" s="392"/>
      <c r="P113" s="392"/>
      <c r="Q113" s="392"/>
      <c r="R113" s="392"/>
      <c r="S113" s="392"/>
    </row>
    <row r="114" spans="1:19" ht="101.5" x14ac:dyDescent="0.35">
      <c r="A114" s="344" t="s">
        <v>2578</v>
      </c>
      <c r="B114" s="344" t="s">
        <v>2579</v>
      </c>
      <c r="C114" s="406">
        <v>1</v>
      </c>
      <c r="D114" s="343" t="s">
        <v>69</v>
      </c>
      <c r="E114" s="343" t="s">
        <v>70</v>
      </c>
      <c r="F114" s="4" t="str">
        <f>UnitControlCenter!$B$25</f>
        <v>quads / year</v>
      </c>
      <c r="G114" s="343" t="s">
        <v>2866</v>
      </c>
      <c r="H114" s="343" t="s">
        <v>2867</v>
      </c>
      <c r="I114" s="343" t="s">
        <v>2868</v>
      </c>
    </row>
    <row r="115" spans="1:19" ht="58" x14ac:dyDescent="0.35">
      <c r="A115" s="344" t="s">
        <v>2578</v>
      </c>
      <c r="B115" s="344" t="s">
        <v>2580</v>
      </c>
      <c r="C115" s="406">
        <v>1</v>
      </c>
      <c r="D115" s="343" t="s">
        <v>69</v>
      </c>
      <c r="E115" s="343" t="s">
        <v>70</v>
      </c>
      <c r="F115" s="4" t="str">
        <f>UnitControlCenter!$B$25</f>
        <v>quads / year</v>
      </c>
      <c r="G115" s="343" t="s">
        <v>3009</v>
      </c>
      <c r="H115" s="343" t="s">
        <v>3010</v>
      </c>
      <c r="I115" s="343" t="s">
        <v>3011</v>
      </c>
    </row>
    <row r="116" spans="1:19" x14ac:dyDescent="0.35">
      <c r="A116" s="344" t="s">
        <v>2578</v>
      </c>
      <c r="B116" s="344" t="s">
        <v>3135</v>
      </c>
      <c r="C116" s="406">
        <v>0</v>
      </c>
      <c r="D116" s="343" t="s">
        <v>67</v>
      </c>
      <c r="E116" s="343" t="s">
        <v>68</v>
      </c>
      <c r="F116" s="1" t="str">
        <f>UnitControlCenter!$B$26</f>
        <v>thousand BTU / 2019 dollar</v>
      </c>
      <c r="G116" s="343" t="s">
        <v>3082</v>
      </c>
      <c r="H116" s="343"/>
      <c r="I116" s="343"/>
    </row>
    <row r="117" spans="1:19" x14ac:dyDescent="0.35">
      <c r="A117" s="344" t="s">
        <v>2578</v>
      </c>
      <c r="B117" s="344" t="s">
        <v>2581</v>
      </c>
      <c r="C117" s="406">
        <v>1</v>
      </c>
      <c r="D117" s="343" t="s">
        <v>67</v>
      </c>
      <c r="E117" s="343" t="s">
        <v>68</v>
      </c>
      <c r="F117" s="4" t="str">
        <f>UnitControlCenter!$B$15</f>
        <v>terawatt-hours (TWh) / year</v>
      </c>
      <c r="G117" s="343" t="s">
        <v>2456</v>
      </c>
      <c r="I117" s="343"/>
    </row>
    <row r="118" spans="1:19" x14ac:dyDescent="0.35">
      <c r="A118" s="344" t="s">
        <v>2578</v>
      </c>
      <c r="B118" s="344" t="s">
        <v>2582</v>
      </c>
      <c r="C118" s="406">
        <v>1</v>
      </c>
      <c r="D118" s="343" t="s">
        <v>67</v>
      </c>
      <c r="E118" s="343" t="s">
        <v>68</v>
      </c>
      <c r="F118" s="4" t="str">
        <f>UnitControlCenter!$B$27</f>
        <v>millions of short tons / year</v>
      </c>
      <c r="G118" s="343" t="s">
        <v>2455</v>
      </c>
      <c r="I118" s="343"/>
    </row>
    <row r="119" spans="1:19" x14ac:dyDescent="0.35">
      <c r="A119" s="344" t="s">
        <v>2578</v>
      </c>
      <c r="B119" s="344" t="s">
        <v>2583</v>
      </c>
      <c r="C119" s="406">
        <v>1</v>
      </c>
      <c r="D119" s="343" t="s">
        <v>67</v>
      </c>
      <c r="E119" s="343" t="s">
        <v>68</v>
      </c>
      <c r="F119" s="4" t="str">
        <f>UnitControlCenter!$B$27</f>
        <v>millions of short tons / year</v>
      </c>
      <c r="G119" s="343" t="s">
        <v>2454</v>
      </c>
      <c r="I119" s="343"/>
    </row>
    <row r="120" spans="1:19" x14ac:dyDescent="0.35">
      <c r="A120" s="344" t="s">
        <v>2578</v>
      </c>
      <c r="B120" s="344" t="s">
        <v>2584</v>
      </c>
      <c r="C120" s="406">
        <v>1</v>
      </c>
      <c r="D120" s="343" t="s">
        <v>67</v>
      </c>
      <c r="E120" s="343" t="s">
        <v>68</v>
      </c>
      <c r="F120" s="4" t="str">
        <f>UnitControlCenter!$B$28</f>
        <v>trillion cubic feet / year</v>
      </c>
      <c r="G120" s="343" t="s">
        <v>2453</v>
      </c>
      <c r="I120" s="343"/>
    </row>
    <row r="121" spans="1:19" x14ac:dyDescent="0.35">
      <c r="A121" s="344" t="s">
        <v>2578</v>
      </c>
      <c r="B121" s="344" t="s">
        <v>2585</v>
      </c>
      <c r="C121" s="406">
        <v>1</v>
      </c>
      <c r="D121" s="343" t="s">
        <v>67</v>
      </c>
      <c r="E121" s="343" t="s">
        <v>68</v>
      </c>
      <c r="F121" s="4" t="str">
        <f>UnitControlCenter!$B$29</f>
        <v>million barrels / year</v>
      </c>
      <c r="G121" s="343" t="s">
        <v>2452</v>
      </c>
      <c r="I121" s="343"/>
    </row>
    <row r="122" spans="1:19" x14ac:dyDescent="0.35">
      <c r="A122" s="344" t="s">
        <v>2578</v>
      </c>
      <c r="B122" s="344" t="s">
        <v>2586</v>
      </c>
      <c r="C122" s="406">
        <v>1</v>
      </c>
      <c r="D122" s="343" t="s">
        <v>67</v>
      </c>
      <c r="E122" s="343" t="s">
        <v>68</v>
      </c>
      <c r="F122" s="4" t="str">
        <f>UnitControlCenter!$B$29</f>
        <v>million barrels / year</v>
      </c>
      <c r="G122" s="343" t="s">
        <v>2521</v>
      </c>
      <c r="I122" s="343"/>
    </row>
    <row r="123" spans="1:19" x14ac:dyDescent="0.35">
      <c r="A123" s="344" t="s">
        <v>2578</v>
      </c>
      <c r="B123" s="344" t="s">
        <v>2587</v>
      </c>
      <c r="C123" s="406">
        <v>1</v>
      </c>
      <c r="D123" s="343" t="s">
        <v>67</v>
      </c>
      <c r="E123" s="343" t="s">
        <v>68</v>
      </c>
      <c r="F123" s="4" t="str">
        <f>UnitControlCenter!$B$27</f>
        <v>millions of short tons / year</v>
      </c>
      <c r="G123" s="343" t="s">
        <v>2522</v>
      </c>
      <c r="I123" s="343"/>
    </row>
    <row r="124" spans="1:19" ht="29" x14ac:dyDescent="0.35">
      <c r="A124" s="344" t="s">
        <v>2578</v>
      </c>
      <c r="B124" s="344" t="s">
        <v>2849</v>
      </c>
      <c r="C124" s="406">
        <v>1</v>
      </c>
      <c r="D124" s="343" t="s">
        <v>67</v>
      </c>
      <c r="E124" s="343" t="s">
        <v>68</v>
      </c>
      <c r="F124" s="4" t="str">
        <f>UnitControlCenter!$B$30</f>
        <v>million gallons / year</v>
      </c>
      <c r="G124" s="343" t="s">
        <v>2853</v>
      </c>
      <c r="I124" s="343"/>
    </row>
    <row r="125" spans="1:19" ht="29" x14ac:dyDescent="0.35">
      <c r="A125" s="344" t="s">
        <v>2578</v>
      </c>
      <c r="B125" s="344" t="s">
        <v>2850</v>
      </c>
      <c r="C125" s="406">
        <v>1</v>
      </c>
      <c r="D125" s="343" t="s">
        <v>67</v>
      </c>
      <c r="E125" s="343" t="s">
        <v>68</v>
      </c>
      <c r="F125" s="4" t="str">
        <f>UnitControlCenter!$B$27</f>
        <v>millions of short tons / year</v>
      </c>
      <c r="G125" s="343" t="s">
        <v>2854</v>
      </c>
      <c r="I125" s="343"/>
    </row>
    <row r="126" spans="1:19" ht="15" thickBot="1" x14ac:dyDescent="0.4">
      <c r="A126" s="390" t="s">
        <v>2578</v>
      </c>
      <c r="B126" s="390" t="s">
        <v>2851</v>
      </c>
      <c r="C126" s="405">
        <v>1</v>
      </c>
      <c r="D126" s="391" t="s">
        <v>67</v>
      </c>
      <c r="E126" s="391" t="s">
        <v>68</v>
      </c>
      <c r="F126" s="394" t="str">
        <f>UnitControlCenter!$B$5</f>
        <v>thousand metric tons / year</v>
      </c>
      <c r="G126" s="391" t="s">
        <v>2855</v>
      </c>
      <c r="H126" s="392"/>
      <c r="I126" s="391"/>
      <c r="J126" s="392"/>
      <c r="K126" s="392"/>
      <c r="L126" s="392"/>
      <c r="M126" s="392"/>
      <c r="N126" s="392"/>
      <c r="O126" s="392"/>
      <c r="P126" s="392"/>
      <c r="Q126" s="392"/>
      <c r="R126" s="392"/>
      <c r="S126" s="392"/>
    </row>
    <row r="127" spans="1:19" ht="58" x14ac:dyDescent="0.35">
      <c r="A127" s="344" t="s">
        <v>2995</v>
      </c>
      <c r="B127" s="344" t="s">
        <v>2861</v>
      </c>
      <c r="C127" s="406">
        <v>1</v>
      </c>
      <c r="D127" s="343" t="s">
        <v>69</v>
      </c>
      <c r="E127" s="343" t="s">
        <v>70</v>
      </c>
      <c r="F127" s="4" t="str">
        <f>UnitControlCenter!$B$31</f>
        <v>trillion BTU / year</v>
      </c>
      <c r="G127" s="343" t="s">
        <v>2869</v>
      </c>
      <c r="H127" s="78" t="s">
        <v>2870</v>
      </c>
      <c r="I127" s="343" t="s">
        <v>2871</v>
      </c>
    </row>
    <row r="128" spans="1:19" ht="58" x14ac:dyDescent="0.35">
      <c r="A128" s="344" t="s">
        <v>2995</v>
      </c>
      <c r="B128" s="344" t="s">
        <v>2588</v>
      </c>
      <c r="C128" s="406">
        <v>1</v>
      </c>
      <c r="D128" s="343" t="s">
        <v>69</v>
      </c>
      <c r="E128" s="343" t="s">
        <v>68</v>
      </c>
      <c r="F128" s="4" t="str">
        <f>UnitControlCenter!$B$31</f>
        <v>trillion BTU / year</v>
      </c>
      <c r="G128" s="343" t="s">
        <v>2872</v>
      </c>
      <c r="H128" s="78" t="s">
        <v>2870</v>
      </c>
      <c r="I128" s="343" t="s">
        <v>2871</v>
      </c>
    </row>
    <row r="129" spans="1:19" ht="58" x14ac:dyDescent="0.35">
      <c r="A129" s="344" t="s">
        <v>2995</v>
      </c>
      <c r="B129" s="344" t="s">
        <v>2862</v>
      </c>
      <c r="C129" s="406">
        <v>1</v>
      </c>
      <c r="D129" s="343" t="s">
        <v>69</v>
      </c>
      <c r="E129" s="343" t="s">
        <v>70</v>
      </c>
      <c r="F129" s="4" t="str">
        <f>UnitControlCenter!$B$8</f>
        <v>billion 2019 dollars / year</v>
      </c>
      <c r="G129" s="343" t="s">
        <v>2873</v>
      </c>
      <c r="H129" s="78" t="s">
        <v>2870</v>
      </c>
      <c r="I129" s="343" t="s">
        <v>2871</v>
      </c>
    </row>
    <row r="130" spans="1:19" ht="72.5" x14ac:dyDescent="0.35">
      <c r="A130" s="344" t="s">
        <v>2995</v>
      </c>
      <c r="B130" s="344" t="s">
        <v>2859</v>
      </c>
      <c r="C130" s="406">
        <v>1</v>
      </c>
      <c r="D130" s="343" t="s">
        <v>69</v>
      </c>
      <c r="E130" s="343" t="s">
        <v>68</v>
      </c>
      <c r="F130" s="4" t="str">
        <f>UnitControlCenter!$B$8</f>
        <v>billion 2019 dollars / year</v>
      </c>
      <c r="G130" s="343" t="s">
        <v>2874</v>
      </c>
      <c r="H130" s="78" t="s">
        <v>2870</v>
      </c>
      <c r="I130" s="343" t="s">
        <v>2871</v>
      </c>
    </row>
    <row r="131" spans="1:19" ht="43.5" x14ac:dyDescent="0.35">
      <c r="A131" s="344" t="s">
        <v>2995</v>
      </c>
      <c r="B131" s="344" t="s">
        <v>3159</v>
      </c>
      <c r="C131" s="406">
        <v>1</v>
      </c>
      <c r="D131" s="343" t="s">
        <v>69</v>
      </c>
      <c r="E131" s="343" t="s">
        <v>70</v>
      </c>
      <c r="F131" s="4" t="str">
        <f>UnitControlCenter!B3</f>
        <v>million metric tons / year</v>
      </c>
      <c r="G131" s="343" t="s">
        <v>3163</v>
      </c>
      <c r="H131" s="78" t="s">
        <v>3161</v>
      </c>
      <c r="I131" s="343" t="s">
        <v>3162</v>
      </c>
    </row>
    <row r="132" spans="1:19" ht="58" x14ac:dyDescent="0.35">
      <c r="A132" s="344" t="s">
        <v>2995</v>
      </c>
      <c r="B132" s="344" t="s">
        <v>3160</v>
      </c>
      <c r="C132" s="406">
        <v>1</v>
      </c>
      <c r="D132" s="343" t="s">
        <v>69</v>
      </c>
      <c r="E132" s="343" t="s">
        <v>68</v>
      </c>
      <c r="F132" s="4" t="str">
        <f>UnitControlCenter!B3</f>
        <v>million metric tons / year</v>
      </c>
      <c r="G132" s="343" t="s">
        <v>3164</v>
      </c>
      <c r="H132" s="78" t="s">
        <v>3161</v>
      </c>
      <c r="I132" s="343" t="s">
        <v>3162</v>
      </c>
    </row>
    <row r="133" spans="1:19" ht="58" x14ac:dyDescent="0.35">
      <c r="A133" s="344" t="s">
        <v>2995</v>
      </c>
      <c r="B133" s="344" t="s">
        <v>2863</v>
      </c>
      <c r="C133" s="406">
        <v>1</v>
      </c>
      <c r="D133" s="343" t="s">
        <v>69</v>
      </c>
      <c r="E133" s="343" t="s">
        <v>70</v>
      </c>
      <c r="F133" s="4" t="str">
        <f>UnitControlCenter!$B$31</f>
        <v>trillion BTU / year</v>
      </c>
      <c r="G133" s="343" t="s">
        <v>2958</v>
      </c>
      <c r="H133" s="78" t="s">
        <v>2953</v>
      </c>
      <c r="I133" s="343" t="s">
        <v>2954</v>
      </c>
    </row>
    <row r="134" spans="1:19" ht="72.5" x14ac:dyDescent="0.35">
      <c r="A134" s="344" t="s">
        <v>2995</v>
      </c>
      <c r="B134" s="344" t="s">
        <v>2589</v>
      </c>
      <c r="C134" s="406">
        <v>1</v>
      </c>
      <c r="D134" s="343" t="s">
        <v>69</v>
      </c>
      <c r="E134" s="343" t="s">
        <v>68</v>
      </c>
      <c r="F134" s="4" t="str">
        <f>UnitControlCenter!$B$31</f>
        <v>trillion BTU / year</v>
      </c>
      <c r="G134" s="343" t="s">
        <v>2959</v>
      </c>
      <c r="H134" s="78" t="s">
        <v>2953</v>
      </c>
      <c r="I134" s="343" t="s">
        <v>2955</v>
      </c>
    </row>
    <row r="135" spans="1:19" ht="72.5" x14ac:dyDescent="0.35">
      <c r="A135" s="344" t="s">
        <v>2995</v>
      </c>
      <c r="B135" s="344" t="s">
        <v>2864</v>
      </c>
      <c r="C135" s="406">
        <v>1</v>
      </c>
      <c r="D135" s="343" t="s">
        <v>69</v>
      </c>
      <c r="E135" s="343" t="s">
        <v>70</v>
      </c>
      <c r="F135" s="4" t="str">
        <f>UnitControlCenter!$B$8</f>
        <v>billion 2019 dollars / year</v>
      </c>
      <c r="G135" s="343" t="s">
        <v>2960</v>
      </c>
      <c r="H135" s="78" t="s">
        <v>2953</v>
      </c>
      <c r="I135" s="343" t="s">
        <v>2956</v>
      </c>
    </row>
    <row r="136" spans="1:19" ht="87" x14ac:dyDescent="0.35">
      <c r="A136" s="344" t="s">
        <v>2995</v>
      </c>
      <c r="B136" s="344" t="s">
        <v>2860</v>
      </c>
      <c r="C136" s="406">
        <v>1</v>
      </c>
      <c r="D136" s="343" t="s">
        <v>69</v>
      </c>
      <c r="E136" s="343" t="s">
        <v>68</v>
      </c>
      <c r="F136" s="4" t="str">
        <f>UnitControlCenter!$B$8</f>
        <v>billion 2019 dollars / year</v>
      </c>
      <c r="G136" s="343" t="s">
        <v>2961</v>
      </c>
      <c r="H136" s="78" t="s">
        <v>2953</v>
      </c>
      <c r="I136" s="343" t="s">
        <v>2957</v>
      </c>
    </row>
    <row r="137" spans="1:19" ht="101.5" x14ac:dyDescent="0.35">
      <c r="A137" s="344" t="s">
        <v>2995</v>
      </c>
      <c r="B137" s="344" t="s">
        <v>2996</v>
      </c>
      <c r="C137" s="406">
        <v>1</v>
      </c>
      <c r="D137" s="343" t="s">
        <v>69</v>
      </c>
      <c r="E137" s="343" t="s">
        <v>70</v>
      </c>
      <c r="F137" s="4" t="str">
        <f>UnitControlCenter!$B$25</f>
        <v>quads / year</v>
      </c>
      <c r="G137" s="343" t="s">
        <v>2998</v>
      </c>
      <c r="H137" s="78" t="s">
        <v>3000</v>
      </c>
      <c r="I137" s="343" t="s">
        <v>3001</v>
      </c>
    </row>
    <row r="138" spans="1:19" ht="116.5" thickBot="1" x14ac:dyDescent="0.4">
      <c r="A138" s="390" t="s">
        <v>2995</v>
      </c>
      <c r="B138" s="390" t="s">
        <v>2997</v>
      </c>
      <c r="C138" s="405">
        <v>1</v>
      </c>
      <c r="D138" s="391" t="s">
        <v>69</v>
      </c>
      <c r="E138" s="391" t="s">
        <v>68</v>
      </c>
      <c r="F138" s="394" t="str">
        <f>UnitControlCenter!$B$25</f>
        <v>quads / year</v>
      </c>
      <c r="G138" s="391" t="s">
        <v>2999</v>
      </c>
      <c r="H138" s="392" t="s">
        <v>3000</v>
      </c>
      <c r="I138" s="391" t="s">
        <v>3001</v>
      </c>
      <c r="J138" s="392"/>
      <c r="K138" s="392"/>
      <c r="L138" s="392"/>
      <c r="M138" s="392"/>
      <c r="N138" s="392"/>
      <c r="O138" s="392"/>
      <c r="P138" s="392"/>
      <c r="Q138" s="392"/>
      <c r="R138" s="392"/>
      <c r="S138" s="392"/>
    </row>
    <row r="139" spans="1:19" ht="58" x14ac:dyDescent="0.35">
      <c r="A139" s="346" t="s">
        <v>2504</v>
      </c>
      <c r="B139" s="344" t="s">
        <v>100</v>
      </c>
      <c r="C139" s="406">
        <v>1</v>
      </c>
      <c r="D139" s="343" t="s">
        <v>69</v>
      </c>
      <c r="E139" s="343" t="s">
        <v>2511</v>
      </c>
      <c r="F139" s="4" t="str">
        <f>UnitControlCenter!$B$17</f>
        <v>2019 dollars / megawatt-hour (MWh)</v>
      </c>
      <c r="G139" s="343" t="s">
        <v>2875</v>
      </c>
      <c r="H139" s="78" t="s">
        <v>3091</v>
      </c>
      <c r="I139" s="343" t="s">
        <v>2876</v>
      </c>
    </row>
    <row r="140" spans="1:19" ht="43.5" x14ac:dyDescent="0.35">
      <c r="A140" s="346" t="s">
        <v>2504</v>
      </c>
      <c r="B140" s="344" t="s">
        <v>501</v>
      </c>
      <c r="C140" s="406">
        <v>1</v>
      </c>
      <c r="D140" s="343" t="s">
        <v>69</v>
      </c>
      <c r="E140" s="343" t="s">
        <v>2511</v>
      </c>
      <c r="F140" s="4" t="str">
        <f>UnitControlCenter!$B$32</f>
        <v>2019 dollars / short ton</v>
      </c>
      <c r="G140" s="343" t="s">
        <v>2885</v>
      </c>
      <c r="H140" s="78" t="s">
        <v>2886</v>
      </c>
      <c r="I140" s="343" t="s">
        <v>2887</v>
      </c>
    </row>
    <row r="141" spans="1:19" x14ac:dyDescent="0.35">
      <c r="A141" s="346" t="s">
        <v>2504</v>
      </c>
      <c r="B141" s="344" t="s">
        <v>498</v>
      </c>
      <c r="C141" s="406">
        <v>1</v>
      </c>
      <c r="D141" s="343" t="s">
        <v>69</v>
      </c>
      <c r="E141" s="343" t="s">
        <v>2511</v>
      </c>
      <c r="F141" s="4" t="str">
        <f>UnitControlCenter!$B$32</f>
        <v>2019 dollars / short ton</v>
      </c>
      <c r="G141" s="343" t="s">
        <v>2524</v>
      </c>
      <c r="H141" s="78" t="s">
        <v>389</v>
      </c>
      <c r="I141" s="343" t="s">
        <v>2750</v>
      </c>
    </row>
    <row r="142" spans="1:19" ht="72.5" x14ac:dyDescent="0.35">
      <c r="A142" s="346" t="s">
        <v>2504</v>
      </c>
      <c r="B142" s="344" t="s">
        <v>94</v>
      </c>
      <c r="C142" s="406">
        <v>1</v>
      </c>
      <c r="D142" s="343" t="s">
        <v>69</v>
      </c>
      <c r="E142" s="343" t="s">
        <v>2511</v>
      </c>
      <c r="F142" s="4" t="str">
        <f>UnitControlCenter!$B$33</f>
        <v>2019 dollars / thousand cubic feet</v>
      </c>
      <c r="G142" s="343" t="s">
        <v>2877</v>
      </c>
      <c r="H142" s="78" t="s">
        <v>2878</v>
      </c>
      <c r="I142" s="343" t="s">
        <v>2879</v>
      </c>
    </row>
    <row r="143" spans="1:19" x14ac:dyDescent="0.35">
      <c r="A143" s="346" t="s">
        <v>2504</v>
      </c>
      <c r="B143" s="344" t="s">
        <v>102</v>
      </c>
      <c r="C143" s="406">
        <v>1</v>
      </c>
      <c r="D143" s="343" t="s">
        <v>69</v>
      </c>
      <c r="E143" s="343" t="s">
        <v>2511</v>
      </c>
      <c r="F143" s="4" t="str">
        <f>UnitControlCenter!$B$34</f>
        <v>2019 dollars / gallon</v>
      </c>
      <c r="G143" s="343" t="s">
        <v>2526</v>
      </c>
      <c r="H143" s="78" t="s">
        <v>384</v>
      </c>
      <c r="I143" s="54">
        <v>969696</v>
      </c>
    </row>
    <row r="144" spans="1:19" ht="72.5" x14ac:dyDescent="0.35">
      <c r="A144" s="346" t="s">
        <v>2504</v>
      </c>
      <c r="B144" s="344" t="s">
        <v>103</v>
      </c>
      <c r="C144" s="406">
        <v>1</v>
      </c>
      <c r="D144" s="343" t="s">
        <v>69</v>
      </c>
      <c r="E144" s="343" t="s">
        <v>2511</v>
      </c>
      <c r="F144" s="4" t="str">
        <f>UnitControlCenter!$B$34</f>
        <v>2019 dollars / gallon</v>
      </c>
      <c r="G144" s="343" t="s">
        <v>2880</v>
      </c>
      <c r="H144" s="78" t="s">
        <v>2878</v>
      </c>
      <c r="I144" s="343" t="s">
        <v>2879</v>
      </c>
    </row>
    <row r="145" spans="1:19" ht="58" x14ac:dyDescent="0.35">
      <c r="A145" s="346" t="s">
        <v>2504</v>
      </c>
      <c r="B145" s="344" t="s">
        <v>99</v>
      </c>
      <c r="C145" s="406">
        <v>1</v>
      </c>
      <c r="D145" s="343" t="s">
        <v>69</v>
      </c>
      <c r="E145" s="343" t="s">
        <v>2511</v>
      </c>
      <c r="F145" s="4" t="str">
        <f>UnitControlCenter!$B$32</f>
        <v>2019 dollars / short ton</v>
      </c>
      <c r="G145" s="343" t="s">
        <v>2881</v>
      </c>
      <c r="H145" s="78" t="s">
        <v>2882</v>
      </c>
      <c r="I145" s="343" t="s">
        <v>2883</v>
      </c>
    </row>
    <row r="146" spans="1:19" ht="58" x14ac:dyDescent="0.35">
      <c r="A146" s="346" t="s">
        <v>2504</v>
      </c>
      <c r="B146" s="344" t="s">
        <v>2802</v>
      </c>
      <c r="C146" s="406">
        <v>1</v>
      </c>
      <c r="D146" s="343" t="s">
        <v>69</v>
      </c>
      <c r="E146" s="343" t="s">
        <v>2511</v>
      </c>
      <c r="F146" s="4" t="str">
        <f>UnitControlCenter!$B$35</f>
        <v>2019 dollars / barrel</v>
      </c>
      <c r="G146" s="343" t="s">
        <v>2950</v>
      </c>
      <c r="H146" s="78" t="s">
        <v>2951</v>
      </c>
      <c r="I146" s="343" t="s">
        <v>2952</v>
      </c>
    </row>
    <row r="147" spans="1:19" ht="58" x14ac:dyDescent="0.35">
      <c r="A147" s="346" t="s">
        <v>2504</v>
      </c>
      <c r="B147" s="344" t="s">
        <v>2884</v>
      </c>
      <c r="C147" s="406">
        <v>1</v>
      </c>
      <c r="D147" s="343" t="s">
        <v>69</v>
      </c>
      <c r="E147" s="343" t="s">
        <v>2511</v>
      </c>
      <c r="F147" s="4" t="str">
        <f>UnitControlCenter!$B$34</f>
        <v>2019 dollars / gallon</v>
      </c>
      <c r="G147" s="343" t="s">
        <v>2888</v>
      </c>
      <c r="H147" s="78" t="s">
        <v>2523</v>
      </c>
      <c r="I147" s="343" t="s">
        <v>2798</v>
      </c>
    </row>
    <row r="148" spans="1:19" ht="29.5" thickBot="1" x14ac:dyDescent="0.4">
      <c r="A148" s="393" t="s">
        <v>2504</v>
      </c>
      <c r="B148" s="390" t="s">
        <v>2652</v>
      </c>
      <c r="C148" s="405">
        <v>1</v>
      </c>
      <c r="D148" s="391" t="s">
        <v>69</v>
      </c>
      <c r="E148" s="391" t="s">
        <v>2511</v>
      </c>
      <c r="F148" s="394" t="str">
        <f>UnitControlCenter!$B$36</f>
        <v>2019 dollars / kg</v>
      </c>
      <c r="G148" s="391" t="s">
        <v>3006</v>
      </c>
      <c r="H148" s="392" t="s">
        <v>3007</v>
      </c>
      <c r="I148" s="391" t="s">
        <v>3008</v>
      </c>
      <c r="J148" s="392"/>
      <c r="K148" s="392"/>
      <c r="L148" s="392"/>
      <c r="M148" s="392"/>
      <c r="N148" s="392"/>
      <c r="O148" s="392"/>
      <c r="P148" s="392"/>
      <c r="Q148" s="392"/>
      <c r="R148" s="392"/>
      <c r="S148" s="392"/>
    </row>
    <row r="149" spans="1:19" x14ac:dyDescent="0.35">
      <c r="A149" s="346" t="s">
        <v>2505</v>
      </c>
      <c r="B149" s="344" t="s">
        <v>2506</v>
      </c>
      <c r="C149" s="406">
        <v>1</v>
      </c>
      <c r="D149" s="343" t="s">
        <v>67</v>
      </c>
      <c r="E149" s="343" t="s">
        <v>68</v>
      </c>
      <c r="F149" s="4" t="str">
        <f>UnitControlCenter!$B$37</f>
        <v>2019 dollars / kilowatt-hour (kWh)</v>
      </c>
      <c r="G149" s="343" t="s">
        <v>2527</v>
      </c>
      <c r="I149" s="343"/>
    </row>
    <row r="150" spans="1:19" ht="29" x14ac:dyDescent="0.35">
      <c r="A150" s="346" t="s">
        <v>2505</v>
      </c>
      <c r="B150" s="344" t="s">
        <v>2507</v>
      </c>
      <c r="C150" s="406">
        <v>1</v>
      </c>
      <c r="D150" s="343" t="s">
        <v>69</v>
      </c>
      <c r="E150" s="343" t="s">
        <v>68</v>
      </c>
      <c r="F150" s="4" t="str">
        <f>UnitControlCenter!$B$38</f>
        <v>cost of eqpt. to capture 1 metric ton CO2e/yr (2019 dollars)</v>
      </c>
      <c r="G150" s="343" t="s">
        <v>2531</v>
      </c>
      <c r="H150" s="78" t="s">
        <v>2532</v>
      </c>
      <c r="I150" s="343" t="s">
        <v>2757</v>
      </c>
    </row>
    <row r="151" spans="1:19" x14ac:dyDescent="0.35">
      <c r="A151" s="346" t="s">
        <v>2505</v>
      </c>
      <c r="B151" s="344" t="s">
        <v>2508</v>
      </c>
      <c r="C151" s="406">
        <v>1</v>
      </c>
      <c r="D151" s="343" t="s">
        <v>67</v>
      </c>
      <c r="E151" s="343" t="s">
        <v>68</v>
      </c>
      <c r="F151" s="4" t="str">
        <f>UnitControlCenter!$B$39</f>
        <v>million 2019 dollars / megawatt (MW)</v>
      </c>
      <c r="G151" s="343" t="s">
        <v>2528</v>
      </c>
      <c r="I151" s="343"/>
    </row>
    <row r="152" spans="1:19" x14ac:dyDescent="0.35">
      <c r="A152" s="346" t="s">
        <v>2505</v>
      </c>
      <c r="B152" s="344" t="s">
        <v>2509</v>
      </c>
      <c r="C152" s="406">
        <v>1</v>
      </c>
      <c r="D152" s="343" t="s">
        <v>67</v>
      </c>
      <c r="E152" s="343" t="s">
        <v>68</v>
      </c>
      <c r="F152" s="4" t="str">
        <f>UnitControlCenter!$B$39</f>
        <v>million 2019 dollars / megawatt (MW)</v>
      </c>
      <c r="G152" s="343" t="s">
        <v>2529</v>
      </c>
      <c r="I152" s="343"/>
    </row>
    <row r="153" spans="1:19" x14ac:dyDescent="0.35">
      <c r="A153" s="346" t="s">
        <v>2505</v>
      </c>
      <c r="B153" s="344" t="s">
        <v>2510</v>
      </c>
      <c r="C153" s="406">
        <v>1</v>
      </c>
      <c r="D153" s="343" t="s">
        <v>67</v>
      </c>
      <c r="E153" s="343" t="s">
        <v>68</v>
      </c>
      <c r="F153" s="4" t="str">
        <f>UnitControlCenter!$B$39</f>
        <v>million 2019 dollars / megawatt (MW)</v>
      </c>
      <c r="G153" s="343" t="s">
        <v>2530</v>
      </c>
      <c r="I153" s="343"/>
    </row>
    <row r="154" spans="1:19" ht="29.5" thickBot="1" x14ac:dyDescent="0.4">
      <c r="A154" s="393" t="s">
        <v>2505</v>
      </c>
      <c r="B154" s="390" t="s">
        <v>2669</v>
      </c>
      <c r="C154" s="405">
        <v>1</v>
      </c>
      <c r="D154" s="391" t="s">
        <v>67</v>
      </c>
      <c r="E154" s="391" t="s">
        <v>68</v>
      </c>
      <c r="F154" s="394" t="str">
        <f>UnitControlCenter!$B$40</f>
        <v>cost of eqpt. to produce 1 kg H2/yr (2019 dollars)</v>
      </c>
      <c r="G154" s="391" t="s">
        <v>2670</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2744</v>
      </c>
      <c r="B1" s="364"/>
      <c r="C1" s="330"/>
      <c r="D1" s="330"/>
    </row>
    <row r="2" spans="1:4" x14ac:dyDescent="0.35">
      <c r="A2" s="363" t="s">
        <v>2708</v>
      </c>
      <c r="B2" s="365" t="s">
        <v>2709</v>
      </c>
      <c r="C2" s="363" t="s">
        <v>2710</v>
      </c>
      <c r="D2" s="363" t="s">
        <v>2711</v>
      </c>
    </row>
    <row r="3" spans="1:4" x14ac:dyDescent="0.35">
      <c r="A3" s="342" t="s">
        <v>2718</v>
      </c>
      <c r="B3" s="366" t="s">
        <v>2729</v>
      </c>
      <c r="C3" s="372"/>
      <c r="D3" t="s">
        <v>490</v>
      </c>
    </row>
    <row r="4" spans="1:4" x14ac:dyDescent="0.35">
      <c r="A4" s="342" t="s">
        <v>2726</v>
      </c>
      <c r="B4" s="367" t="s">
        <v>2727</v>
      </c>
      <c r="C4" s="371"/>
      <c r="D4" t="s">
        <v>99</v>
      </c>
    </row>
    <row r="5" spans="1:4" x14ac:dyDescent="0.35">
      <c r="A5" t="s">
        <v>2755</v>
      </c>
      <c r="B5" s="366" t="s">
        <v>2749</v>
      </c>
      <c r="C5" s="382"/>
      <c r="D5" t="s">
        <v>98</v>
      </c>
    </row>
    <row r="6" spans="1:4" x14ac:dyDescent="0.35">
      <c r="A6" s="342" t="s">
        <v>2733</v>
      </c>
      <c r="B6" s="366" t="s">
        <v>2750</v>
      </c>
      <c r="C6" s="376"/>
      <c r="D6" t="s">
        <v>2745</v>
      </c>
    </row>
    <row r="7" spans="1:4" x14ac:dyDescent="0.35">
      <c r="A7" s="342" t="s">
        <v>2756</v>
      </c>
      <c r="B7" s="366" t="s">
        <v>2525</v>
      </c>
      <c r="C7" s="381"/>
      <c r="D7" t="s">
        <v>2746</v>
      </c>
    </row>
    <row r="8" spans="1:4" x14ac:dyDescent="0.35">
      <c r="A8" t="s">
        <v>2754</v>
      </c>
      <c r="B8" s="366" t="s">
        <v>2751</v>
      </c>
      <c r="C8" s="384"/>
      <c r="D8" t="s">
        <v>506</v>
      </c>
    </row>
    <row r="9" spans="1:4" x14ac:dyDescent="0.35">
      <c r="A9" s="342" t="s">
        <v>2734</v>
      </c>
      <c r="B9" s="366" t="s">
        <v>2730</v>
      </c>
      <c r="C9" s="375"/>
      <c r="D9" t="s">
        <v>509</v>
      </c>
    </row>
    <row r="10" spans="1:4" x14ac:dyDescent="0.35">
      <c r="A10" s="342" t="s">
        <v>2707</v>
      </c>
      <c r="B10" s="368" t="s">
        <v>2714</v>
      </c>
      <c r="C10" s="362"/>
      <c r="D10" t="s">
        <v>96</v>
      </c>
    </row>
    <row r="11" spans="1:4" x14ac:dyDescent="0.35">
      <c r="A11" s="342" t="s">
        <v>2735</v>
      </c>
      <c r="B11" s="366" t="s">
        <v>2731</v>
      </c>
      <c r="C11" s="377"/>
      <c r="D11" t="s">
        <v>95</v>
      </c>
    </row>
    <row r="12" spans="1:4" x14ac:dyDescent="0.35">
      <c r="A12" s="342" t="s">
        <v>2717</v>
      </c>
      <c r="B12" s="367" t="s">
        <v>2722</v>
      </c>
      <c r="C12" s="373"/>
      <c r="D12" t="s">
        <v>2747</v>
      </c>
    </row>
    <row r="13" spans="1:4" x14ac:dyDescent="0.35">
      <c r="A13" t="s">
        <v>2758</v>
      </c>
      <c r="B13" s="366" t="s">
        <v>2752</v>
      </c>
      <c r="C13" s="383"/>
      <c r="D13" t="s">
        <v>2651</v>
      </c>
    </row>
    <row r="14" spans="1:4" x14ac:dyDescent="0.35">
      <c r="A14" s="342" t="s">
        <v>2720</v>
      </c>
      <c r="B14" s="367" t="s">
        <v>2721</v>
      </c>
      <c r="C14" s="361"/>
      <c r="D14" t="s">
        <v>348</v>
      </c>
    </row>
    <row r="15" spans="1:4" s="342" customFormat="1" x14ac:dyDescent="0.35">
      <c r="A15" s="342" t="s">
        <v>2803</v>
      </c>
      <c r="B15" s="367" t="s">
        <v>2805</v>
      </c>
      <c r="C15" s="387"/>
      <c r="D15" s="342" t="s">
        <v>2802</v>
      </c>
    </row>
    <row r="16" spans="1:4" s="342" customFormat="1" x14ac:dyDescent="0.35">
      <c r="A16" s="342" t="s">
        <v>2804</v>
      </c>
      <c r="B16" s="367">
        <v>740000</v>
      </c>
      <c r="C16" s="388"/>
      <c r="D16" s="342" t="s">
        <v>2649</v>
      </c>
    </row>
    <row r="17" spans="1:4" x14ac:dyDescent="0.35">
      <c r="A17" s="342" t="s">
        <v>2736</v>
      </c>
      <c r="B17" s="366" t="s">
        <v>2732</v>
      </c>
      <c r="C17" s="378"/>
      <c r="D17" t="s">
        <v>349</v>
      </c>
    </row>
    <row r="18" spans="1:4" x14ac:dyDescent="0.35">
      <c r="A18" s="342" t="s">
        <v>2719</v>
      </c>
      <c r="B18" s="367" t="s">
        <v>2724</v>
      </c>
      <c r="C18" s="370"/>
      <c r="D18" t="s">
        <v>345</v>
      </c>
    </row>
    <row r="19" spans="1:4" x14ac:dyDescent="0.35">
      <c r="A19" s="358" t="s">
        <v>2743</v>
      </c>
      <c r="B19" s="379" t="s">
        <v>2742</v>
      </c>
      <c r="C19" s="380"/>
      <c r="D19" t="s">
        <v>498</v>
      </c>
    </row>
    <row r="20" spans="1:4" x14ac:dyDescent="0.35">
      <c r="A20" s="342" t="s">
        <v>2713</v>
      </c>
      <c r="B20" s="367" t="s">
        <v>2723</v>
      </c>
      <c r="C20" s="369"/>
      <c r="D20" t="s">
        <v>501</v>
      </c>
    </row>
    <row r="21" spans="1:4" x14ac:dyDescent="0.35">
      <c r="A21" t="s">
        <v>2759</v>
      </c>
      <c r="B21" s="366" t="s">
        <v>2753</v>
      </c>
      <c r="C21" s="385"/>
      <c r="D21" t="s">
        <v>2748</v>
      </c>
    </row>
    <row r="23" spans="1:4" s="342" customFormat="1" x14ac:dyDescent="0.35">
      <c r="A23" s="332" t="s">
        <v>2728</v>
      </c>
      <c r="B23" s="364"/>
      <c r="C23" s="330"/>
      <c r="D23" s="330"/>
    </row>
    <row r="24" spans="1:4" s="363" customFormat="1" x14ac:dyDescent="0.35">
      <c r="A24" s="363" t="s">
        <v>2708</v>
      </c>
      <c r="B24" s="365" t="s">
        <v>2709</v>
      </c>
      <c r="C24" s="363" t="s">
        <v>2710</v>
      </c>
      <c r="D24" s="363" t="s">
        <v>2795</v>
      </c>
    </row>
    <row r="25" spans="1:4" x14ac:dyDescent="0.35">
      <c r="A25" t="s">
        <v>2734</v>
      </c>
      <c r="B25" s="366" t="s">
        <v>2730</v>
      </c>
      <c r="C25" s="375"/>
      <c r="D25" t="s">
        <v>2797</v>
      </c>
    </row>
    <row r="26" spans="1:4" s="342" customFormat="1" x14ac:dyDescent="0.35">
      <c r="A26" s="342" t="s">
        <v>2707</v>
      </c>
      <c r="B26" s="368" t="s">
        <v>2714</v>
      </c>
      <c r="C26" s="362"/>
      <c r="D26" s="342" t="s">
        <v>2796</v>
      </c>
    </row>
    <row r="27" spans="1:4" x14ac:dyDescent="0.35">
      <c r="A27" t="s">
        <v>2719</v>
      </c>
      <c r="B27" s="366" t="s">
        <v>2724</v>
      </c>
      <c r="C27" s="370"/>
      <c r="D27" t="s">
        <v>4</v>
      </c>
    </row>
    <row r="28" spans="1:4" x14ac:dyDescent="0.35">
      <c r="A28" t="s">
        <v>2733</v>
      </c>
      <c r="B28" s="366" t="s">
        <v>2750</v>
      </c>
      <c r="C28" s="376"/>
      <c r="D28" t="s">
        <v>100</v>
      </c>
    </row>
    <row r="29" spans="1:4" x14ac:dyDescent="0.35">
      <c r="A29" t="s">
        <v>2713</v>
      </c>
      <c r="B29" s="366">
        <v>969696</v>
      </c>
      <c r="C29" s="369"/>
      <c r="D29" t="s">
        <v>9</v>
      </c>
    </row>
    <row r="30" spans="1:4" x14ac:dyDescent="0.35">
      <c r="A30" t="s">
        <v>2726</v>
      </c>
      <c r="B30" s="366" t="s">
        <v>2727</v>
      </c>
      <c r="C30" s="371"/>
      <c r="D30" t="s">
        <v>2594</v>
      </c>
    </row>
    <row r="31" spans="1:4" x14ac:dyDescent="0.35">
      <c r="A31" t="s">
        <v>2735</v>
      </c>
      <c r="B31" s="366" t="s">
        <v>2731</v>
      </c>
      <c r="C31" s="377"/>
      <c r="D31" t="s">
        <v>149</v>
      </c>
    </row>
    <row r="32" spans="1:4" s="342" customFormat="1" x14ac:dyDescent="0.35">
      <c r="A32" s="342" t="s">
        <v>2736</v>
      </c>
      <c r="B32" s="366" t="s">
        <v>2732</v>
      </c>
      <c r="C32" s="378"/>
      <c r="D32" s="342" t="s">
        <v>2603</v>
      </c>
    </row>
    <row r="33" spans="1:4" x14ac:dyDescent="0.35">
      <c r="A33" t="s">
        <v>2718</v>
      </c>
      <c r="B33" s="366" t="s">
        <v>2729</v>
      </c>
      <c r="C33" s="374"/>
      <c r="D33" t="s">
        <v>2668</v>
      </c>
    </row>
    <row r="34" spans="1:4" s="342" customFormat="1" x14ac:dyDescent="0.35">
      <c r="A34" s="342" t="s">
        <v>2803</v>
      </c>
      <c r="B34" s="367" t="s">
        <v>2805</v>
      </c>
      <c r="C34" s="387"/>
      <c r="D34" s="342" t="s">
        <v>3048</v>
      </c>
    </row>
    <row r="36" spans="1:4" s="342" customFormat="1" x14ac:dyDescent="0.35">
      <c r="A36" s="332" t="s">
        <v>2737</v>
      </c>
      <c r="B36" s="364"/>
      <c r="C36" s="330"/>
      <c r="D36" s="330"/>
    </row>
    <row r="37" spans="1:4" s="342" customFormat="1" x14ac:dyDescent="0.35">
      <c r="A37" s="363" t="s">
        <v>2708</v>
      </c>
      <c r="B37" s="365" t="s">
        <v>2709</v>
      </c>
      <c r="C37" s="363" t="s">
        <v>2710</v>
      </c>
      <c r="D37" s="363" t="s">
        <v>2711</v>
      </c>
    </row>
    <row r="38" spans="1:4" s="342" customFormat="1" x14ac:dyDescent="0.35">
      <c r="A38" s="342" t="s">
        <v>2719</v>
      </c>
      <c r="B38" s="367" t="s">
        <v>2724</v>
      </c>
      <c r="C38" s="370"/>
      <c r="D38" s="342" t="s">
        <v>2738</v>
      </c>
    </row>
    <row r="39" spans="1:4" s="342" customFormat="1" x14ac:dyDescent="0.35">
      <c r="A39" s="342" t="s">
        <v>2713</v>
      </c>
      <c r="B39" s="366">
        <v>969696</v>
      </c>
      <c r="C39" s="369"/>
      <c r="D39" s="342" t="s">
        <v>2739</v>
      </c>
    </row>
    <row r="40" spans="1:4" s="342" customFormat="1" x14ac:dyDescent="0.35">
      <c r="A40" s="342" t="s">
        <v>2726</v>
      </c>
      <c r="B40" s="366" t="s">
        <v>2727</v>
      </c>
      <c r="C40" s="371"/>
      <c r="D40" s="342" t="s">
        <v>2740</v>
      </c>
    </row>
    <row r="41" spans="1:4" s="342" customFormat="1" x14ac:dyDescent="0.35">
      <c r="A41" s="342" t="s">
        <v>2803</v>
      </c>
      <c r="B41" s="367" t="s">
        <v>2805</v>
      </c>
      <c r="C41" s="387"/>
      <c r="D41" s="342" t="s">
        <v>3049</v>
      </c>
    </row>
    <row r="42" spans="1:4" s="358" customFormat="1" x14ac:dyDescent="0.35">
      <c r="B42" s="379"/>
    </row>
    <row r="43" spans="1:4" s="358" customFormat="1" x14ac:dyDescent="0.35">
      <c r="A43" s="332" t="s">
        <v>2741</v>
      </c>
      <c r="B43" s="364"/>
      <c r="C43" s="330"/>
      <c r="D43" s="330"/>
    </row>
    <row r="44" spans="1:4" s="358" customFormat="1" x14ac:dyDescent="0.35">
      <c r="A44" s="363" t="s">
        <v>2708</v>
      </c>
      <c r="B44" s="365" t="s">
        <v>2709</v>
      </c>
      <c r="C44" s="363" t="s">
        <v>2710</v>
      </c>
      <c r="D44" s="363" t="s">
        <v>2711</v>
      </c>
    </row>
    <row r="45" spans="1:4" s="358" customFormat="1" x14ac:dyDescent="0.35">
      <c r="A45" s="342" t="s">
        <v>2726</v>
      </c>
      <c r="B45" s="366" t="s">
        <v>2727</v>
      </c>
      <c r="C45" s="371"/>
      <c r="D45" s="358" t="s">
        <v>2359</v>
      </c>
    </row>
    <row r="46" spans="1:4" s="358" customFormat="1" x14ac:dyDescent="0.35">
      <c r="A46" s="342" t="s">
        <v>2720</v>
      </c>
      <c r="B46" s="367" t="s">
        <v>2721</v>
      </c>
      <c r="C46" s="361"/>
      <c r="D46" s="358" t="s">
        <v>964</v>
      </c>
    </row>
    <row r="47" spans="1:4" s="358" customFormat="1" x14ac:dyDescent="0.35">
      <c r="A47" s="342" t="s">
        <v>2719</v>
      </c>
      <c r="B47" s="367" t="s">
        <v>2724</v>
      </c>
      <c r="C47" s="370"/>
      <c r="D47" s="358" t="s">
        <v>2357</v>
      </c>
    </row>
    <row r="48" spans="1:4" s="358" customFormat="1" x14ac:dyDescent="0.35">
      <c r="A48" s="342" t="s">
        <v>2713</v>
      </c>
      <c r="B48" s="367" t="s">
        <v>2723</v>
      </c>
      <c r="C48" s="369"/>
      <c r="D48" s="358" t="s">
        <v>2341</v>
      </c>
    </row>
    <row r="49" spans="1:4" s="358" customFormat="1" x14ac:dyDescent="0.35">
      <c r="B49" s="386"/>
    </row>
    <row r="50" spans="1:4" s="358" customFormat="1" x14ac:dyDescent="0.35">
      <c r="A50" s="332" t="s">
        <v>2901</v>
      </c>
      <c r="B50" s="364"/>
      <c r="C50" s="330"/>
      <c r="D50" s="330"/>
    </row>
    <row r="51" spans="1:4" s="358" customFormat="1" x14ac:dyDescent="0.35">
      <c r="A51" s="363" t="s">
        <v>2708</v>
      </c>
      <c r="B51" s="365" t="s">
        <v>2709</v>
      </c>
      <c r="C51" s="363" t="s">
        <v>2710</v>
      </c>
      <c r="D51" s="363" t="s">
        <v>2711</v>
      </c>
    </row>
    <row r="52" spans="1:4" s="358" customFormat="1" x14ac:dyDescent="0.35">
      <c r="A52" s="342" t="s">
        <v>2719</v>
      </c>
      <c r="B52" s="367" t="s">
        <v>2724</v>
      </c>
      <c r="C52" s="370"/>
      <c r="D52" s="358" t="s">
        <v>2771</v>
      </c>
    </row>
    <row r="53" spans="1:4" s="358" customFormat="1" x14ac:dyDescent="0.35">
      <c r="A53" s="342" t="s">
        <v>2734</v>
      </c>
      <c r="B53" s="366" t="s">
        <v>2730</v>
      </c>
      <c r="C53" s="375"/>
      <c r="D53" s="358" t="s">
        <v>2772</v>
      </c>
    </row>
    <row r="54" spans="1:4" s="358" customFormat="1" x14ac:dyDescent="0.35">
      <c r="A54" s="342" t="s">
        <v>2733</v>
      </c>
      <c r="B54" s="366" t="s">
        <v>2750</v>
      </c>
      <c r="C54" s="376"/>
      <c r="D54" s="358" t="s">
        <v>2773</v>
      </c>
    </row>
    <row r="55" spans="1:4" s="358" customFormat="1" x14ac:dyDescent="0.35">
      <c r="A55" s="342" t="s">
        <v>2726</v>
      </c>
      <c r="B55" s="367" t="s">
        <v>2727</v>
      </c>
      <c r="C55" s="371"/>
      <c r="D55" s="358" t="s">
        <v>2774</v>
      </c>
    </row>
    <row r="56" spans="1:4" s="358" customFormat="1" x14ac:dyDescent="0.35">
      <c r="A56" s="342" t="s">
        <v>2720</v>
      </c>
      <c r="B56" s="367" t="s">
        <v>2721</v>
      </c>
      <c r="C56" s="361"/>
      <c r="D56" s="358" t="s">
        <v>2775</v>
      </c>
    </row>
    <row r="57" spans="1:4" s="342" customFormat="1" x14ac:dyDescent="0.35">
      <c r="B57" s="366"/>
      <c r="C57" s="358"/>
    </row>
    <row r="58" spans="1:4" s="342" customFormat="1" x14ac:dyDescent="0.35">
      <c r="A58" s="332" t="s">
        <v>3229</v>
      </c>
      <c r="B58" s="364"/>
      <c r="C58" s="330"/>
      <c r="D58" s="330"/>
    </row>
    <row r="59" spans="1:4" s="342" customFormat="1" x14ac:dyDescent="0.35">
      <c r="A59" s="363" t="s">
        <v>2708</v>
      </c>
      <c r="B59" s="365" t="s">
        <v>2709</v>
      </c>
      <c r="C59" s="363" t="s">
        <v>2710</v>
      </c>
      <c r="D59" s="363" t="s">
        <v>2711</v>
      </c>
    </row>
    <row r="60" spans="1:4" s="342" customFormat="1" x14ac:dyDescent="0.35">
      <c r="A60" s="342" t="s">
        <v>2734</v>
      </c>
      <c r="B60" s="366" t="s">
        <v>2730</v>
      </c>
      <c r="C60" s="375"/>
      <c r="D60" s="342" t="s">
        <v>3217</v>
      </c>
    </row>
    <row r="61" spans="1:4" s="342" customFormat="1" x14ac:dyDescent="0.35">
      <c r="A61" s="342" t="s">
        <v>2719</v>
      </c>
      <c r="B61" s="367" t="s">
        <v>2724</v>
      </c>
      <c r="C61" s="370"/>
      <c r="D61" s="358" t="s">
        <v>3216</v>
      </c>
    </row>
    <row r="62" spans="1:4" s="342" customFormat="1" x14ac:dyDescent="0.35">
      <c r="A62" s="342" t="s">
        <v>2718</v>
      </c>
      <c r="B62" s="366" t="s">
        <v>2729</v>
      </c>
      <c r="C62" s="374"/>
      <c r="D62" s="342" t="s">
        <v>3213</v>
      </c>
    </row>
    <row r="63" spans="1:4" s="342" customFormat="1" x14ac:dyDescent="0.35">
      <c r="A63" s="342" t="s">
        <v>2759</v>
      </c>
      <c r="B63" s="366" t="s">
        <v>2753</v>
      </c>
      <c r="C63" s="385"/>
      <c r="D63" s="342" t="s">
        <v>3214</v>
      </c>
    </row>
    <row r="64" spans="1:4" s="342" customFormat="1" x14ac:dyDescent="0.35">
      <c r="A64" s="342" t="s">
        <v>2736</v>
      </c>
      <c r="B64" s="366" t="s">
        <v>2732</v>
      </c>
      <c r="C64" s="378"/>
      <c r="D64" s="358" t="s">
        <v>3215</v>
      </c>
    </row>
    <row r="65" spans="1:4" s="358" customFormat="1" x14ac:dyDescent="0.35">
      <c r="A65" s="342"/>
      <c r="B65" s="367"/>
    </row>
    <row r="66" spans="1:4" s="358" customFormat="1" x14ac:dyDescent="0.35">
      <c r="A66" s="332" t="s">
        <v>3318</v>
      </c>
      <c r="B66" s="364"/>
      <c r="C66" s="330"/>
      <c r="D66" s="330"/>
    </row>
    <row r="67" spans="1:4" s="358" customFormat="1" x14ac:dyDescent="0.35">
      <c r="A67" s="363" t="s">
        <v>2708</v>
      </c>
      <c r="B67" s="365" t="s">
        <v>2709</v>
      </c>
      <c r="C67" s="363" t="s">
        <v>2710</v>
      </c>
      <c r="D67" s="363" t="s">
        <v>2711</v>
      </c>
    </row>
    <row r="68" spans="1:4" s="358" customFormat="1" x14ac:dyDescent="0.35">
      <c r="A68" s="342" t="s">
        <v>2803</v>
      </c>
      <c r="B68" s="367" t="s">
        <v>2805</v>
      </c>
      <c r="C68" s="387"/>
      <c r="D68" s="342" t="s">
        <v>3236</v>
      </c>
    </row>
    <row r="69" spans="1:4" s="358" customFormat="1" x14ac:dyDescent="0.35">
      <c r="A69" s="342" t="s">
        <v>2734</v>
      </c>
      <c r="B69" s="366" t="s">
        <v>2730</v>
      </c>
      <c r="C69" s="375"/>
      <c r="D69" s="342" t="s">
        <v>3237</v>
      </c>
    </row>
    <row r="70" spans="1:4" s="358" customFormat="1" x14ac:dyDescent="0.35">
      <c r="A70" s="342" t="s">
        <v>2736</v>
      </c>
      <c r="B70" s="366" t="s">
        <v>2732</v>
      </c>
      <c r="C70" s="378"/>
      <c r="D70" s="342" t="s">
        <v>513</v>
      </c>
    </row>
    <row r="71" spans="1:4" s="358" customFormat="1" x14ac:dyDescent="0.35">
      <c r="A71" s="342" t="s">
        <v>2735</v>
      </c>
      <c r="B71" s="366" t="s">
        <v>2731</v>
      </c>
      <c r="C71" s="377"/>
      <c r="D71" s="342" t="s">
        <v>3238</v>
      </c>
    </row>
    <row r="72" spans="1:4" s="358" customFormat="1" x14ac:dyDescent="0.35">
      <c r="A72" s="342" t="s">
        <v>2733</v>
      </c>
      <c r="B72" s="366" t="s">
        <v>2750</v>
      </c>
      <c r="C72" s="376"/>
      <c r="D72" s="342" t="s">
        <v>3239</v>
      </c>
    </row>
    <row r="73" spans="1:4" s="358" customFormat="1" x14ac:dyDescent="0.35">
      <c r="A73" s="342" t="s">
        <v>2713</v>
      </c>
      <c r="B73" s="367" t="s">
        <v>2723</v>
      </c>
      <c r="C73" s="369"/>
      <c r="D73" s="342" t="s">
        <v>295</v>
      </c>
    </row>
    <row r="74" spans="1:4" s="358" customFormat="1" x14ac:dyDescent="0.35">
      <c r="A74" s="342" t="s">
        <v>2719</v>
      </c>
      <c r="B74" s="367" t="s">
        <v>2724</v>
      </c>
      <c r="C74" s="370"/>
      <c r="D74" s="342" t="s">
        <v>3240</v>
      </c>
    </row>
    <row r="75" spans="1:4" s="358" customFormat="1" x14ac:dyDescent="0.35">
      <c r="A75" s="342" t="s">
        <v>2726</v>
      </c>
      <c r="B75" s="367" t="s">
        <v>2727</v>
      </c>
      <c r="C75" s="371"/>
      <c r="D75" s="342" t="s">
        <v>3241</v>
      </c>
    </row>
    <row r="76" spans="1:4" s="358" customFormat="1" x14ac:dyDescent="0.35">
      <c r="A76" s="342" t="s">
        <v>2718</v>
      </c>
      <c r="B76" s="366" t="s">
        <v>2729</v>
      </c>
      <c r="C76" s="374"/>
      <c r="D76" s="342" t="s">
        <v>3242</v>
      </c>
    </row>
    <row r="77" spans="1:4" s="358" customFormat="1" x14ac:dyDescent="0.35">
      <c r="A77" s="342" t="s">
        <v>2720</v>
      </c>
      <c r="B77" s="367" t="s">
        <v>2721</v>
      </c>
      <c r="C77" s="361"/>
      <c r="D77" s="358" t="s">
        <v>2775</v>
      </c>
    </row>
    <row r="78" spans="1:4" s="358" customFormat="1" x14ac:dyDescent="0.35">
      <c r="A78" s="342"/>
      <c r="B78" s="367"/>
    </row>
    <row r="79" spans="1:4" s="358" customFormat="1" x14ac:dyDescent="0.35">
      <c r="A79" s="332" t="s">
        <v>3198</v>
      </c>
      <c r="B79" s="364"/>
      <c r="C79" s="330"/>
      <c r="D79" s="330"/>
    </row>
    <row r="80" spans="1:4" s="358" customFormat="1" x14ac:dyDescent="0.35">
      <c r="A80" s="363" t="s">
        <v>2708</v>
      </c>
      <c r="B80" s="365" t="s">
        <v>2709</v>
      </c>
      <c r="C80" s="363" t="s">
        <v>2710</v>
      </c>
      <c r="D80" s="363" t="s">
        <v>2711</v>
      </c>
    </row>
    <row r="81" spans="1:4" s="358" customFormat="1" x14ac:dyDescent="0.35">
      <c r="A81" s="342" t="s">
        <v>2719</v>
      </c>
      <c r="B81" s="367" t="s">
        <v>2724</v>
      </c>
      <c r="C81" s="370"/>
      <c r="D81" s="358" t="s">
        <v>3126</v>
      </c>
    </row>
    <row r="82" spans="1:4" s="358" customFormat="1" x14ac:dyDescent="0.35">
      <c r="A82" s="342" t="s">
        <v>2734</v>
      </c>
      <c r="B82" s="366" t="s">
        <v>2730</v>
      </c>
      <c r="C82" s="375"/>
      <c r="D82" s="358" t="s">
        <v>3127</v>
      </c>
    </row>
    <row r="83" spans="1:4" s="358" customFormat="1" x14ac:dyDescent="0.35">
      <c r="A83" s="342" t="s">
        <v>2733</v>
      </c>
      <c r="B83" s="366" t="s">
        <v>2750</v>
      </c>
      <c r="C83" s="376"/>
      <c r="D83" s="358" t="s">
        <v>3128</v>
      </c>
    </row>
    <row r="84" spans="1:4" s="358" customFormat="1" x14ac:dyDescent="0.35">
      <c r="A84" s="342" t="s">
        <v>2720</v>
      </c>
      <c r="B84" s="367" t="s">
        <v>2721</v>
      </c>
      <c r="C84" s="361"/>
      <c r="D84" s="358" t="s">
        <v>2775</v>
      </c>
    </row>
    <row r="85" spans="1:4" s="342" customFormat="1" x14ac:dyDescent="0.35">
      <c r="B85" s="366"/>
    </row>
    <row r="86" spans="1:4" s="342" customFormat="1" x14ac:dyDescent="0.35">
      <c r="A86" s="332" t="s">
        <v>3140</v>
      </c>
      <c r="B86" s="364"/>
      <c r="C86" s="330"/>
      <c r="D86" s="330"/>
    </row>
    <row r="87" spans="1:4" s="342" customFormat="1" x14ac:dyDescent="0.35">
      <c r="A87" s="363" t="s">
        <v>2708</v>
      </c>
      <c r="B87" s="365" t="s">
        <v>2709</v>
      </c>
      <c r="C87" s="363" t="s">
        <v>2710</v>
      </c>
      <c r="D87" s="363" t="s">
        <v>2711</v>
      </c>
    </row>
    <row r="88" spans="1:4" s="342" customFormat="1" x14ac:dyDescent="0.35">
      <c r="A88" s="342" t="s">
        <v>2734</v>
      </c>
      <c r="B88" s="366" t="s">
        <v>2730</v>
      </c>
      <c r="C88" s="375"/>
      <c r="D88" s="358" t="s">
        <v>3141</v>
      </c>
    </row>
    <row r="89" spans="1:4" s="342" customFormat="1" x14ac:dyDescent="0.35">
      <c r="A89" s="342" t="s">
        <v>2726</v>
      </c>
      <c r="B89" s="367" t="s">
        <v>2727</v>
      </c>
      <c r="C89" s="371"/>
      <c r="D89" s="358" t="s">
        <v>3142</v>
      </c>
    </row>
    <row r="90" spans="1:4" s="342" customFormat="1" x14ac:dyDescent="0.35">
      <c r="A90" s="342" t="s">
        <v>2720</v>
      </c>
      <c r="B90" s="367" t="s">
        <v>2721</v>
      </c>
      <c r="C90" s="361"/>
      <c r="D90" s="358" t="s">
        <v>2775</v>
      </c>
    </row>
    <row r="91" spans="1:4" s="342" customFormat="1" x14ac:dyDescent="0.35">
      <c r="B91" s="367"/>
      <c r="C91" s="358"/>
      <c r="D91" s="358"/>
    </row>
    <row r="92" spans="1:4" s="342" customFormat="1" x14ac:dyDescent="0.35">
      <c r="A92" s="332" t="s">
        <v>3199</v>
      </c>
      <c r="B92" s="364"/>
      <c r="C92" s="330"/>
      <c r="D92" s="330"/>
    </row>
    <row r="93" spans="1:4" s="342" customFormat="1" x14ac:dyDescent="0.35">
      <c r="A93" s="363" t="s">
        <v>2708</v>
      </c>
      <c r="B93" s="365" t="s">
        <v>2709</v>
      </c>
      <c r="C93" s="363" t="s">
        <v>2710</v>
      </c>
      <c r="D93" s="363" t="s">
        <v>2711</v>
      </c>
    </row>
    <row r="94" spans="1:4" s="342" customFormat="1" x14ac:dyDescent="0.35">
      <c r="A94" s="342" t="s">
        <v>2719</v>
      </c>
      <c r="B94" s="367" t="s">
        <v>2724</v>
      </c>
      <c r="C94" s="370"/>
      <c r="D94" s="358" t="s">
        <v>3200</v>
      </c>
    </row>
    <row r="95" spans="1:4" s="342" customFormat="1" x14ac:dyDescent="0.35">
      <c r="A95" s="342" t="s">
        <v>2759</v>
      </c>
      <c r="B95" s="366" t="s">
        <v>2753</v>
      </c>
      <c r="C95" s="385"/>
      <c r="D95" s="358" t="s">
        <v>3201</v>
      </c>
    </row>
    <row r="96" spans="1:4" s="342" customFormat="1" x14ac:dyDescent="0.35">
      <c r="A96" s="342" t="s">
        <v>2736</v>
      </c>
      <c r="B96" s="366" t="s">
        <v>2732</v>
      </c>
      <c r="C96" s="378"/>
      <c r="D96" s="358" t="s">
        <v>3202</v>
      </c>
    </row>
    <row r="97" spans="1:4" s="342" customFormat="1" x14ac:dyDescent="0.35">
      <c r="A97" s="342" t="s">
        <v>2720</v>
      </c>
      <c r="B97" s="367" t="s">
        <v>2721</v>
      </c>
      <c r="C97" s="361"/>
      <c r="D97" s="358" t="s">
        <v>2775</v>
      </c>
    </row>
    <row r="98" spans="1:4" s="342" customFormat="1" x14ac:dyDescent="0.35">
      <c r="B98" s="366"/>
    </row>
    <row r="99" spans="1:4" s="342" customFormat="1" x14ac:dyDescent="0.35">
      <c r="A99" s="332" t="s">
        <v>2777</v>
      </c>
      <c r="B99" s="364"/>
      <c r="C99" s="330"/>
      <c r="D99" s="330"/>
    </row>
    <row r="100" spans="1:4" s="342" customFormat="1" x14ac:dyDescent="0.35">
      <c r="A100" s="363" t="s">
        <v>2708</v>
      </c>
      <c r="B100" s="365" t="s">
        <v>2709</v>
      </c>
      <c r="C100" s="363" t="s">
        <v>2710</v>
      </c>
      <c r="D100" s="363" t="s">
        <v>2711</v>
      </c>
    </row>
    <row r="101" spans="1:4" s="342" customFormat="1" x14ac:dyDescent="0.35">
      <c r="A101" s="342" t="s">
        <v>2720</v>
      </c>
      <c r="B101" s="367" t="s">
        <v>2721</v>
      </c>
      <c r="C101" s="361"/>
      <c r="D101" s="342" t="s">
        <v>2778</v>
      </c>
    </row>
    <row r="102" spans="1:4" s="342" customFormat="1" x14ac:dyDescent="0.35">
      <c r="A102" s="342" t="s">
        <v>2734</v>
      </c>
      <c r="B102" s="366" t="s">
        <v>2730</v>
      </c>
      <c r="C102" s="375"/>
      <c r="D102" s="342" t="s">
        <v>2779</v>
      </c>
    </row>
    <row r="103" spans="1:4" s="342" customFormat="1" x14ac:dyDescent="0.35">
      <c r="A103" s="342" t="s">
        <v>2736</v>
      </c>
      <c r="B103" s="366" t="s">
        <v>2732</v>
      </c>
      <c r="C103" s="378"/>
      <c r="D103" s="342" t="s">
        <v>2893</v>
      </c>
    </row>
    <row r="104" spans="1:4" s="342" customFormat="1" x14ac:dyDescent="0.35">
      <c r="A104" s="342" t="s">
        <v>2735</v>
      </c>
      <c r="B104" s="366" t="s">
        <v>2731</v>
      </c>
      <c r="C104" s="377"/>
      <c r="D104" s="342" t="s">
        <v>2780</v>
      </c>
    </row>
    <row r="105" spans="1:4" s="342" customFormat="1" x14ac:dyDescent="0.35">
      <c r="A105" s="342" t="s">
        <v>2733</v>
      </c>
      <c r="B105" s="366" t="s">
        <v>2750</v>
      </c>
      <c r="C105" s="376"/>
      <c r="D105" s="342" t="s">
        <v>2781</v>
      </c>
    </row>
    <row r="106" spans="1:4" s="342" customFormat="1" x14ac:dyDescent="0.35">
      <c r="A106" s="342" t="s">
        <v>2713</v>
      </c>
      <c r="B106" s="367" t="s">
        <v>2723</v>
      </c>
      <c r="C106" s="369"/>
      <c r="D106" s="342" t="s">
        <v>2782</v>
      </c>
    </row>
    <row r="107" spans="1:4" s="342" customFormat="1" x14ac:dyDescent="0.35">
      <c r="A107" s="342" t="s">
        <v>2719</v>
      </c>
      <c r="B107" s="367" t="s">
        <v>2724</v>
      </c>
      <c r="C107" s="370"/>
      <c r="D107" s="342" t="s">
        <v>2783</v>
      </c>
    </row>
    <row r="108" spans="1:4" s="342" customFormat="1" x14ac:dyDescent="0.35">
      <c r="A108" s="342" t="s">
        <v>2726</v>
      </c>
      <c r="B108" s="367" t="s">
        <v>2727</v>
      </c>
      <c r="C108" s="371"/>
      <c r="D108" s="342" t="s">
        <v>2784</v>
      </c>
    </row>
    <row r="109" spans="1:4" s="342" customFormat="1" x14ac:dyDescent="0.35">
      <c r="A109" s="342" t="s">
        <v>2718</v>
      </c>
      <c r="B109" s="366" t="s">
        <v>2729</v>
      </c>
      <c r="C109" s="374"/>
      <c r="D109" s="342" t="s">
        <v>2785</v>
      </c>
    </row>
    <row r="110" spans="1:4" s="342" customFormat="1" x14ac:dyDescent="0.35">
      <c r="B110" s="366"/>
      <c r="C110" s="358"/>
    </row>
    <row r="111" spans="1:4" s="342" customFormat="1" x14ac:dyDescent="0.35">
      <c r="A111" s="332" t="s">
        <v>2776</v>
      </c>
      <c r="B111" s="364"/>
      <c r="C111" s="330"/>
      <c r="D111" s="330"/>
    </row>
    <row r="112" spans="1:4" s="342" customFormat="1" x14ac:dyDescent="0.35">
      <c r="A112" s="363" t="s">
        <v>2708</v>
      </c>
      <c r="B112" s="365" t="s">
        <v>2709</v>
      </c>
      <c r="C112" s="363" t="s">
        <v>2710</v>
      </c>
      <c r="D112" s="363" t="s">
        <v>2711</v>
      </c>
    </row>
    <row r="113" spans="1:5" s="342" customFormat="1" x14ac:dyDescent="0.35">
      <c r="A113" s="342" t="s">
        <v>2726</v>
      </c>
      <c r="B113" s="367" t="s">
        <v>2727</v>
      </c>
      <c r="C113" s="371"/>
      <c r="D113" s="342" t="s">
        <v>2911</v>
      </c>
    </row>
    <row r="114" spans="1:5" s="342" customFormat="1" x14ac:dyDescent="0.35">
      <c r="A114" s="342" t="s">
        <v>2733</v>
      </c>
      <c r="B114" s="366" t="s">
        <v>2750</v>
      </c>
      <c r="C114" s="376"/>
      <c r="D114" s="358" t="s">
        <v>2912</v>
      </c>
    </row>
    <row r="115" spans="1:5" s="342" customFormat="1" x14ac:dyDescent="0.35">
      <c r="A115" s="342" t="s">
        <v>2719</v>
      </c>
      <c r="B115" s="367" t="s">
        <v>2724</v>
      </c>
      <c r="C115" s="370"/>
      <c r="D115" s="342" t="s">
        <v>2902</v>
      </c>
    </row>
    <row r="116" spans="1:5" s="342" customFormat="1" x14ac:dyDescent="0.35">
      <c r="A116" s="342" t="s">
        <v>2734</v>
      </c>
      <c r="B116" s="366" t="s">
        <v>2730</v>
      </c>
      <c r="C116" s="375"/>
      <c r="D116" s="342" t="s">
        <v>2903</v>
      </c>
    </row>
    <row r="117" spans="1:5" s="342" customFormat="1" x14ac:dyDescent="0.35">
      <c r="A117" s="342" t="s">
        <v>2720</v>
      </c>
      <c r="B117" s="367" t="s">
        <v>2721</v>
      </c>
      <c r="C117" s="361"/>
      <c r="D117" s="358" t="s">
        <v>2775</v>
      </c>
    </row>
    <row r="118" spans="1:5" s="342" customFormat="1" x14ac:dyDescent="0.35">
      <c r="B118" s="366"/>
      <c r="C118" s="358"/>
    </row>
    <row r="119" spans="1:5" x14ac:dyDescent="0.35">
      <c r="A119" s="332" t="s">
        <v>2712</v>
      </c>
      <c r="B119" s="364"/>
      <c r="C119" s="330"/>
      <c r="D119" s="330"/>
    </row>
    <row r="120" spans="1:5" x14ac:dyDescent="0.35">
      <c r="A120" s="363" t="s">
        <v>2708</v>
      </c>
      <c r="B120" s="365" t="s">
        <v>2709</v>
      </c>
      <c r="C120" s="363" t="s">
        <v>2710</v>
      </c>
      <c r="D120" s="363" t="s">
        <v>2711</v>
      </c>
    </row>
    <row r="121" spans="1:5" x14ac:dyDescent="0.35">
      <c r="A121" s="342" t="s">
        <v>2733</v>
      </c>
      <c r="B121" s="366" t="s">
        <v>2750</v>
      </c>
      <c r="C121" s="376"/>
      <c r="D121" t="s">
        <v>2367</v>
      </c>
    </row>
    <row r="122" spans="1:5" x14ac:dyDescent="0.35">
      <c r="A122" t="s">
        <v>2713</v>
      </c>
      <c r="B122" s="367" t="s">
        <v>2723</v>
      </c>
      <c r="C122" s="369"/>
      <c r="D122" t="s">
        <v>2369</v>
      </c>
    </row>
    <row r="123" spans="1:5" x14ac:dyDescent="0.35">
      <c r="A123" t="s">
        <v>2719</v>
      </c>
      <c r="B123" s="367" t="s">
        <v>2724</v>
      </c>
      <c r="C123" s="370"/>
      <c r="D123" t="s">
        <v>2368</v>
      </c>
    </row>
    <row r="124" spans="1:5" x14ac:dyDescent="0.35">
      <c r="A124" t="s">
        <v>2718</v>
      </c>
      <c r="B124" s="366" t="s">
        <v>2729</v>
      </c>
      <c r="C124" s="372"/>
      <c r="D124" t="s">
        <v>2715</v>
      </c>
      <c r="E124" s="367"/>
    </row>
    <row r="125" spans="1:5" x14ac:dyDescent="0.35">
      <c r="A125" s="342" t="s">
        <v>2734</v>
      </c>
      <c r="B125" s="366" t="s">
        <v>2730</v>
      </c>
      <c r="C125" s="375"/>
      <c r="D125" t="s">
        <v>2716</v>
      </c>
    </row>
    <row r="126" spans="1:5" x14ac:dyDescent="0.35">
      <c r="A126" t="s">
        <v>2720</v>
      </c>
      <c r="B126" s="367" t="s">
        <v>2721</v>
      </c>
      <c r="C126" s="361"/>
      <c r="D126" t="s">
        <v>2370</v>
      </c>
    </row>
    <row r="127" spans="1:5" x14ac:dyDescent="0.35">
      <c r="A127" t="s">
        <v>2726</v>
      </c>
      <c r="B127" s="367" t="s">
        <v>2727</v>
      </c>
      <c r="C127" s="371"/>
      <c r="D127" t="s">
        <v>2725</v>
      </c>
    </row>
    <row r="129" spans="1:8" x14ac:dyDescent="0.35">
      <c r="A129" s="332" t="s">
        <v>2760</v>
      </c>
      <c r="B129" s="364"/>
      <c r="C129" s="330"/>
      <c r="D129" s="330"/>
    </row>
    <row r="130" spans="1:8" x14ac:dyDescent="0.35">
      <c r="A130" s="363" t="s">
        <v>2708</v>
      </c>
      <c r="B130" s="365" t="s">
        <v>2709</v>
      </c>
      <c r="C130" s="363" t="s">
        <v>2710</v>
      </c>
      <c r="D130" s="363" t="s">
        <v>2711</v>
      </c>
    </row>
    <row r="131" spans="1:8" x14ac:dyDescent="0.35">
      <c r="A131" s="342" t="s">
        <v>2719</v>
      </c>
      <c r="B131" s="367" t="s">
        <v>2724</v>
      </c>
      <c r="C131" s="370"/>
      <c r="D131" t="s">
        <v>162</v>
      </c>
    </row>
    <row r="132" spans="1:8" x14ac:dyDescent="0.35">
      <c r="A132" s="342" t="s">
        <v>2707</v>
      </c>
      <c r="B132" s="368" t="s">
        <v>2714</v>
      </c>
      <c r="C132" s="362"/>
      <c r="D132" t="s">
        <v>2762</v>
      </c>
    </row>
    <row r="133" spans="1:8" x14ac:dyDescent="0.35">
      <c r="A133" s="342" t="s">
        <v>2759</v>
      </c>
      <c r="B133" s="366" t="s">
        <v>2753</v>
      </c>
      <c r="C133" s="385"/>
      <c r="D133" t="s">
        <v>2769</v>
      </c>
    </row>
    <row r="134" spans="1:8" x14ac:dyDescent="0.35">
      <c r="A134" s="342" t="s">
        <v>2726</v>
      </c>
      <c r="B134" s="367" t="s">
        <v>2727</v>
      </c>
      <c r="C134" s="371"/>
      <c r="D134" t="s">
        <v>2763</v>
      </c>
    </row>
    <row r="135" spans="1:8" x14ac:dyDescent="0.35">
      <c r="A135" s="342" t="s">
        <v>2735</v>
      </c>
      <c r="B135" s="366" t="s">
        <v>2731</v>
      </c>
      <c r="C135" s="377"/>
      <c r="D135" t="s">
        <v>2764</v>
      </c>
    </row>
    <row r="136" spans="1:8" x14ac:dyDescent="0.35">
      <c r="A136" s="342" t="s">
        <v>2734</v>
      </c>
      <c r="B136" s="366" t="s">
        <v>2730</v>
      </c>
      <c r="C136" s="375"/>
      <c r="D136" t="s">
        <v>2765</v>
      </c>
    </row>
    <row r="137" spans="1:8" x14ac:dyDescent="0.35">
      <c r="A137" s="342" t="s">
        <v>2754</v>
      </c>
      <c r="B137" s="366" t="s">
        <v>2751</v>
      </c>
      <c r="C137" s="384"/>
      <c r="D137" t="s">
        <v>2766</v>
      </c>
    </row>
    <row r="138" spans="1:8" x14ac:dyDescent="0.35">
      <c r="A138" s="342" t="s">
        <v>2720</v>
      </c>
      <c r="B138" s="367" t="s">
        <v>2721</v>
      </c>
      <c r="C138" s="361"/>
      <c r="D138" t="s">
        <v>2770</v>
      </c>
    </row>
    <row r="139" spans="1:8" x14ac:dyDescent="0.35">
      <c r="A139" s="342" t="s">
        <v>2733</v>
      </c>
      <c r="B139" s="366" t="s">
        <v>2750</v>
      </c>
      <c r="C139" s="376"/>
      <c r="D139" t="s">
        <v>2495</v>
      </c>
    </row>
    <row r="140" spans="1:8" x14ac:dyDescent="0.35">
      <c r="A140" s="342" t="s">
        <v>2736</v>
      </c>
      <c r="B140" s="366" t="s">
        <v>2732</v>
      </c>
      <c r="C140" s="378"/>
      <c r="D140" t="s">
        <v>2496</v>
      </c>
    </row>
    <row r="141" spans="1:8" x14ac:dyDescent="0.35">
      <c r="A141" s="342" t="s">
        <v>2713</v>
      </c>
      <c r="B141" s="367" t="s">
        <v>2723</v>
      </c>
      <c r="C141" s="369"/>
      <c r="D141" t="s">
        <v>2761</v>
      </c>
    </row>
    <row r="143" spans="1:8" x14ac:dyDescent="0.35">
      <c r="A143" s="332" t="s">
        <v>2786</v>
      </c>
      <c r="B143" s="364"/>
      <c r="C143" s="330"/>
      <c r="D143" s="330"/>
    </row>
    <row r="144" spans="1:8" x14ac:dyDescent="0.35">
      <c r="A144" s="363" t="s">
        <v>2708</v>
      </c>
      <c r="B144" s="365" t="s">
        <v>2709</v>
      </c>
      <c r="C144" s="363" t="s">
        <v>2710</v>
      </c>
      <c r="D144" s="363" t="s">
        <v>2711</v>
      </c>
      <c r="F144" s="358"/>
      <c r="G144" s="358"/>
      <c r="H144" s="358"/>
    </row>
    <row r="145" spans="1:8" x14ac:dyDescent="0.35">
      <c r="A145" s="342" t="s">
        <v>2726</v>
      </c>
      <c r="B145" s="367" t="s">
        <v>2727</v>
      </c>
      <c r="C145" s="371"/>
      <c r="D145" t="s">
        <v>2787</v>
      </c>
      <c r="F145" s="358"/>
      <c r="G145" s="386"/>
      <c r="H145" s="358"/>
    </row>
    <row r="146" spans="1:8" x14ac:dyDescent="0.35">
      <c r="A146" s="342" t="s">
        <v>2713</v>
      </c>
      <c r="B146" s="367" t="s">
        <v>2723</v>
      </c>
      <c r="C146" s="369"/>
      <c r="D146" t="s">
        <v>3005</v>
      </c>
      <c r="F146" s="358"/>
      <c r="G146" s="386"/>
      <c r="H146" s="358"/>
    </row>
    <row r="147" spans="1:8" x14ac:dyDescent="0.35">
      <c r="A147" s="342" t="s">
        <v>2733</v>
      </c>
      <c r="B147" s="366" t="s">
        <v>2750</v>
      </c>
      <c r="C147" s="376"/>
      <c r="D147" t="s">
        <v>2788</v>
      </c>
      <c r="F147" s="358"/>
      <c r="G147" s="379"/>
      <c r="H147" s="358"/>
    </row>
    <row r="148" spans="1:8" x14ac:dyDescent="0.35">
      <c r="A148" s="342" t="s">
        <v>2734</v>
      </c>
      <c r="B148" s="366" t="s">
        <v>2730</v>
      </c>
      <c r="C148" s="375"/>
      <c r="D148" t="s">
        <v>2789</v>
      </c>
      <c r="F148" s="358"/>
      <c r="G148" s="379"/>
      <c r="H148" s="358"/>
    </row>
    <row r="149" spans="1:8" x14ac:dyDescent="0.35">
      <c r="A149" s="342" t="s">
        <v>2719</v>
      </c>
      <c r="B149" s="367" t="s">
        <v>2724</v>
      </c>
      <c r="C149" s="370"/>
      <c r="D149" t="s">
        <v>2790</v>
      </c>
      <c r="F149" s="358"/>
      <c r="G149" s="386"/>
      <c r="H149" s="358"/>
    </row>
    <row r="150" spans="1:8" x14ac:dyDescent="0.35">
      <c r="A150" s="342" t="s">
        <v>2720</v>
      </c>
      <c r="B150" s="367" t="s">
        <v>2721</v>
      </c>
      <c r="C150" s="361"/>
      <c r="D150" t="s">
        <v>150</v>
      </c>
      <c r="F150" s="358"/>
      <c r="G150" s="386"/>
      <c r="H150" s="358"/>
    </row>
    <row r="151" spans="1:8" x14ac:dyDescent="0.35">
      <c r="F151" s="358"/>
      <c r="G151" s="358"/>
      <c r="H151" s="358"/>
    </row>
    <row r="152" spans="1:8" x14ac:dyDescent="0.35">
      <c r="A152" s="332" t="s">
        <v>2791</v>
      </c>
      <c r="B152" s="364"/>
      <c r="C152" s="330"/>
      <c r="D152" s="330"/>
      <c r="F152" s="358"/>
      <c r="G152" s="358"/>
      <c r="H152" s="358"/>
    </row>
    <row r="153" spans="1:8" x14ac:dyDescent="0.35">
      <c r="A153" s="363" t="s">
        <v>2708</v>
      </c>
      <c r="B153" s="365" t="s">
        <v>2709</v>
      </c>
      <c r="C153" s="363" t="s">
        <v>2710</v>
      </c>
      <c r="D153" s="363" t="s">
        <v>2711</v>
      </c>
    </row>
    <row r="154" spans="1:8" x14ac:dyDescent="0.35">
      <c r="A154" s="342" t="s">
        <v>2720</v>
      </c>
      <c r="B154" s="367" t="s">
        <v>2721</v>
      </c>
      <c r="C154" s="361"/>
      <c r="D154" t="s">
        <v>133</v>
      </c>
    </row>
    <row r="155" spans="1:8" x14ac:dyDescent="0.35">
      <c r="A155" s="342" t="s">
        <v>2726</v>
      </c>
      <c r="B155" s="367" t="s">
        <v>2727</v>
      </c>
      <c r="C155" s="371"/>
      <c r="D155" t="s">
        <v>132</v>
      </c>
    </row>
    <row r="156" spans="1:8" x14ac:dyDescent="0.35">
      <c r="A156" s="342" t="s">
        <v>2733</v>
      </c>
      <c r="B156" s="366" t="s">
        <v>2750</v>
      </c>
      <c r="C156" s="376"/>
      <c r="D156" t="s">
        <v>131</v>
      </c>
    </row>
    <row r="157" spans="1:8" x14ac:dyDescent="0.35">
      <c r="A157" s="342" t="s">
        <v>2734</v>
      </c>
      <c r="B157" s="366" t="s">
        <v>2730</v>
      </c>
      <c r="C157" s="375"/>
      <c r="D157" t="s">
        <v>129</v>
      </c>
    </row>
    <row r="158" spans="1:8" x14ac:dyDescent="0.35">
      <c r="A158" s="342" t="s">
        <v>2719</v>
      </c>
      <c r="B158" s="367" t="s">
        <v>2724</v>
      </c>
      <c r="C158" s="370"/>
      <c r="D158" t="s">
        <v>128</v>
      </c>
    </row>
    <row r="160" spans="1:8" x14ac:dyDescent="0.35">
      <c r="A160" s="332" t="s">
        <v>2792</v>
      </c>
      <c r="B160" s="364"/>
      <c r="C160" s="330"/>
      <c r="D160" s="330"/>
    </row>
    <row r="161" spans="1:4" x14ac:dyDescent="0.35">
      <c r="A161" s="363" t="s">
        <v>2708</v>
      </c>
      <c r="B161" s="365" t="s">
        <v>2709</v>
      </c>
      <c r="C161" s="363" t="s">
        <v>2710</v>
      </c>
      <c r="D161" s="363" t="s">
        <v>2711</v>
      </c>
    </row>
    <row r="162" spans="1:4" x14ac:dyDescent="0.35">
      <c r="A162" s="342" t="s">
        <v>2707</v>
      </c>
      <c r="B162" s="368" t="s">
        <v>2714</v>
      </c>
      <c r="C162" s="362"/>
      <c r="D162" t="s">
        <v>186</v>
      </c>
    </row>
    <row r="163" spans="1:4" x14ac:dyDescent="0.35">
      <c r="A163" s="342" t="s">
        <v>2726</v>
      </c>
      <c r="B163" s="367" t="s">
        <v>2727</v>
      </c>
      <c r="C163" s="371"/>
      <c r="D163" t="s">
        <v>312</v>
      </c>
    </row>
    <row r="164" spans="1:4" x14ac:dyDescent="0.35">
      <c r="A164" s="342" t="s">
        <v>2713</v>
      </c>
      <c r="B164" s="367" t="s">
        <v>2723</v>
      </c>
      <c r="C164" s="369"/>
      <c r="D164" t="s">
        <v>313</v>
      </c>
    </row>
    <row r="166" spans="1:4" s="342" customFormat="1" x14ac:dyDescent="0.35">
      <c r="A166" s="332" t="s">
        <v>2839</v>
      </c>
      <c r="B166" s="364"/>
      <c r="C166" s="330"/>
      <c r="D166" s="330"/>
    </row>
    <row r="167" spans="1:4" s="342" customFormat="1" x14ac:dyDescent="0.35">
      <c r="A167" s="363" t="s">
        <v>2708</v>
      </c>
      <c r="B167" s="365" t="s">
        <v>2709</v>
      </c>
      <c r="C167" s="363" t="s">
        <v>2710</v>
      </c>
      <c r="D167" s="363" t="s">
        <v>2711</v>
      </c>
    </row>
    <row r="168" spans="1:4" s="342" customFormat="1" x14ac:dyDescent="0.35">
      <c r="A168" s="342" t="s">
        <v>2718</v>
      </c>
      <c r="B168" s="366" t="s">
        <v>2729</v>
      </c>
      <c r="C168" s="372"/>
      <c r="D168" s="342" t="s">
        <v>2652</v>
      </c>
    </row>
    <row r="169" spans="1:4" s="342" customFormat="1" x14ac:dyDescent="0.35">
      <c r="A169" s="342" t="s">
        <v>2733</v>
      </c>
      <c r="B169" s="366" t="s">
        <v>2750</v>
      </c>
      <c r="C169" s="376"/>
      <c r="D169" s="342" t="s">
        <v>100</v>
      </c>
    </row>
    <row r="170" spans="1:4" s="342" customFormat="1" x14ac:dyDescent="0.35">
      <c r="A170" s="342" t="s">
        <v>2719</v>
      </c>
      <c r="B170" s="367" t="s">
        <v>2724</v>
      </c>
      <c r="C170" s="370"/>
      <c r="D170" s="342" t="s">
        <v>94</v>
      </c>
    </row>
    <row r="171" spans="1:4" s="342" customFormat="1" x14ac:dyDescent="0.35">
      <c r="A171" s="342" t="s">
        <v>2754</v>
      </c>
      <c r="B171" s="366" t="s">
        <v>2751</v>
      </c>
      <c r="C171" s="384"/>
      <c r="D171" s="342" t="s">
        <v>2840</v>
      </c>
    </row>
    <row r="172" spans="1:4" s="342" customFormat="1" x14ac:dyDescent="0.35">
      <c r="A172" s="342" t="s">
        <v>2734</v>
      </c>
      <c r="B172" s="366" t="s">
        <v>2730</v>
      </c>
      <c r="C172" s="375"/>
      <c r="D172" s="342" t="s">
        <v>2841</v>
      </c>
    </row>
    <row r="173" spans="1:4" s="342" customFormat="1" x14ac:dyDescent="0.35">
      <c r="A173" s="342" t="s">
        <v>2726</v>
      </c>
      <c r="B173" s="367" t="s">
        <v>2727</v>
      </c>
      <c r="C173" s="371"/>
      <c r="D173" s="342" t="s">
        <v>105</v>
      </c>
    </row>
    <row r="174" spans="1:4" s="342" customFormat="1" x14ac:dyDescent="0.35">
      <c r="A174" s="342" t="s">
        <v>2735</v>
      </c>
      <c r="B174" s="366" t="s">
        <v>2731</v>
      </c>
      <c r="C174" s="377"/>
      <c r="D174" s="342" t="s">
        <v>104</v>
      </c>
    </row>
    <row r="175" spans="1:4" s="342" customFormat="1" x14ac:dyDescent="0.35">
      <c r="A175" s="342" t="s">
        <v>2720</v>
      </c>
      <c r="B175" s="367" t="s">
        <v>2721</v>
      </c>
      <c r="C175" s="361"/>
      <c r="D175" s="342" t="s">
        <v>103</v>
      </c>
    </row>
    <row r="176" spans="1:4" s="342" customFormat="1" x14ac:dyDescent="0.35">
      <c r="A176" s="342" t="s">
        <v>2713</v>
      </c>
      <c r="B176" s="367" t="s">
        <v>2723</v>
      </c>
      <c r="C176" s="369"/>
      <c r="D176" s="342" t="s">
        <v>102</v>
      </c>
    </row>
    <row r="177" spans="1:4" s="342" customFormat="1" x14ac:dyDescent="0.35">
      <c r="B177" s="366"/>
    </row>
    <row r="178" spans="1:4" s="342" customFormat="1" x14ac:dyDescent="0.35">
      <c r="A178" s="332" t="s">
        <v>2844</v>
      </c>
      <c r="B178" s="364"/>
      <c r="C178" s="330"/>
      <c r="D178" s="330"/>
    </row>
    <row r="179" spans="1:4" s="342" customFormat="1" x14ac:dyDescent="0.35">
      <c r="A179" s="363" t="s">
        <v>2708</v>
      </c>
      <c r="B179" s="365" t="s">
        <v>2709</v>
      </c>
      <c r="C179" s="363" t="s">
        <v>2710</v>
      </c>
      <c r="D179" s="363" t="s">
        <v>2711</v>
      </c>
    </row>
    <row r="180" spans="1:4" s="342" customFormat="1" x14ac:dyDescent="0.35">
      <c r="A180" s="342" t="s">
        <v>2718</v>
      </c>
      <c r="B180" s="366" t="s">
        <v>2729</v>
      </c>
      <c r="C180" s="372"/>
      <c r="D180" s="342" t="s">
        <v>2652</v>
      </c>
    </row>
    <row r="181" spans="1:4" s="342" customFormat="1" x14ac:dyDescent="0.35">
      <c r="A181" s="342" t="s">
        <v>2736</v>
      </c>
      <c r="B181" s="366" t="s">
        <v>2732</v>
      </c>
      <c r="C181" s="378"/>
      <c r="D181" s="342" t="s">
        <v>2794</v>
      </c>
    </row>
    <row r="182" spans="1:4" s="342" customFormat="1" x14ac:dyDescent="0.35">
      <c r="A182" s="342" t="s">
        <v>2726</v>
      </c>
      <c r="B182" s="367" t="s">
        <v>2727</v>
      </c>
      <c r="C182" s="371"/>
      <c r="D182" s="342" t="s">
        <v>99</v>
      </c>
    </row>
    <row r="183" spans="1:4" s="342" customFormat="1" x14ac:dyDescent="0.35">
      <c r="A183" s="342" t="s">
        <v>2733</v>
      </c>
      <c r="B183" s="366" t="s">
        <v>2750</v>
      </c>
      <c r="C183" s="376"/>
      <c r="D183" s="342" t="s">
        <v>100</v>
      </c>
    </row>
    <row r="184" spans="1:4" s="342" customFormat="1" x14ac:dyDescent="0.35">
      <c r="A184" s="342" t="s">
        <v>2719</v>
      </c>
      <c r="B184" s="367" t="s">
        <v>2724</v>
      </c>
      <c r="C184" s="370"/>
      <c r="D184" s="342" t="s">
        <v>94</v>
      </c>
    </row>
    <row r="185" spans="1:4" s="342" customFormat="1" x14ac:dyDescent="0.35">
      <c r="A185" s="342" t="s">
        <v>2734</v>
      </c>
      <c r="B185" s="366" t="s">
        <v>2730</v>
      </c>
      <c r="C185" s="375"/>
      <c r="D185" s="342" t="s">
        <v>2842</v>
      </c>
    </row>
    <row r="186" spans="1:4" s="342" customFormat="1" x14ac:dyDescent="0.35">
      <c r="A186" s="342" t="s">
        <v>2713</v>
      </c>
      <c r="B186" s="367" t="s">
        <v>2723</v>
      </c>
      <c r="C186" s="369"/>
      <c r="D186" s="342" t="s">
        <v>501</v>
      </c>
    </row>
    <row r="187" spans="1:4" s="342" customFormat="1" x14ac:dyDescent="0.35">
      <c r="A187" s="342" t="s">
        <v>2803</v>
      </c>
      <c r="B187" s="367" t="s">
        <v>2805</v>
      </c>
      <c r="C187" s="387"/>
      <c r="D187" s="342" t="s">
        <v>2802</v>
      </c>
    </row>
    <row r="188" spans="1:4" s="342" customFormat="1" x14ac:dyDescent="0.35">
      <c r="A188" s="342" t="s">
        <v>2804</v>
      </c>
      <c r="B188" s="367">
        <v>740000</v>
      </c>
      <c r="C188" s="388"/>
      <c r="D188" s="342" t="s">
        <v>2649</v>
      </c>
    </row>
    <row r="189" spans="1:4" s="342" customFormat="1" x14ac:dyDescent="0.35">
      <c r="A189" s="342" t="s">
        <v>2720</v>
      </c>
      <c r="B189" s="367" t="s">
        <v>2721</v>
      </c>
      <c r="C189" s="361"/>
      <c r="D189" s="342" t="s">
        <v>2843</v>
      </c>
    </row>
    <row r="190" spans="1:4" s="342" customFormat="1" x14ac:dyDescent="0.35">
      <c r="B190" s="366"/>
    </row>
    <row r="191" spans="1:4" s="342" customFormat="1" x14ac:dyDescent="0.35">
      <c r="A191" s="332" t="s">
        <v>2845</v>
      </c>
      <c r="B191" s="364"/>
      <c r="C191" s="330"/>
      <c r="D191" s="330"/>
    </row>
    <row r="192" spans="1:4" s="342" customFormat="1" x14ac:dyDescent="0.35">
      <c r="A192" s="363" t="s">
        <v>2708</v>
      </c>
      <c r="B192" s="365" t="s">
        <v>2709</v>
      </c>
      <c r="C192" s="363" t="s">
        <v>2710</v>
      </c>
      <c r="D192" s="363" t="s">
        <v>2711</v>
      </c>
    </row>
    <row r="193" spans="1:4" s="342" customFormat="1" x14ac:dyDescent="0.35">
      <c r="A193" s="342" t="s">
        <v>2718</v>
      </c>
      <c r="B193" s="366" t="s">
        <v>2729</v>
      </c>
      <c r="C193" s="372"/>
      <c r="D193" s="342" t="s">
        <v>2652</v>
      </c>
    </row>
    <row r="194" spans="1:4" s="342" customFormat="1" x14ac:dyDescent="0.35">
      <c r="A194" s="342" t="s">
        <v>2713</v>
      </c>
      <c r="B194" s="367" t="s">
        <v>2723</v>
      </c>
      <c r="C194" s="369"/>
      <c r="D194" s="342" t="s">
        <v>501</v>
      </c>
    </row>
    <row r="195" spans="1:4" s="342" customFormat="1" x14ac:dyDescent="0.35">
      <c r="A195" s="342" t="s">
        <v>2736</v>
      </c>
      <c r="B195" s="366" t="s">
        <v>2732</v>
      </c>
      <c r="C195" s="378"/>
      <c r="D195" s="342" t="s">
        <v>2794</v>
      </c>
    </row>
    <row r="196" spans="1:4" s="342" customFormat="1" x14ac:dyDescent="0.35">
      <c r="A196" s="342" t="s">
        <v>2726</v>
      </c>
      <c r="B196" s="367" t="s">
        <v>2727</v>
      </c>
      <c r="C196" s="371"/>
      <c r="D196" s="342" t="s">
        <v>99</v>
      </c>
    </row>
    <row r="197" spans="1:4" s="342" customFormat="1" x14ac:dyDescent="0.35">
      <c r="A197" s="342" t="s">
        <v>2754</v>
      </c>
      <c r="B197" s="366" t="s">
        <v>2751</v>
      </c>
      <c r="C197" s="384"/>
      <c r="D197" s="342" t="s">
        <v>2838</v>
      </c>
    </row>
    <row r="198" spans="1:4" s="342" customFormat="1" x14ac:dyDescent="0.35">
      <c r="A198" s="342" t="s">
        <v>2803</v>
      </c>
      <c r="B198" s="367" t="s">
        <v>2805</v>
      </c>
      <c r="C198" s="387"/>
      <c r="D198" s="342" t="s">
        <v>2802</v>
      </c>
    </row>
    <row r="199" spans="1:4" s="342" customFormat="1" x14ac:dyDescent="0.35">
      <c r="A199" s="342" t="s">
        <v>2720</v>
      </c>
      <c r="B199" s="367" t="s">
        <v>2721</v>
      </c>
      <c r="C199" s="361"/>
      <c r="D199" s="342" t="s">
        <v>2843</v>
      </c>
    </row>
    <row r="200" spans="1:4" s="342" customFormat="1" x14ac:dyDescent="0.35">
      <c r="A200" s="342" t="s">
        <v>2734</v>
      </c>
      <c r="B200" s="366" t="s">
        <v>2730</v>
      </c>
      <c r="C200" s="375"/>
      <c r="D200" s="342" t="s">
        <v>2842</v>
      </c>
    </row>
    <row r="201" spans="1:4" s="342" customFormat="1" x14ac:dyDescent="0.35">
      <c r="A201" s="342" t="s">
        <v>2719</v>
      </c>
      <c r="B201" s="367" t="s">
        <v>2724</v>
      </c>
      <c r="C201" s="370"/>
      <c r="D201" s="342" t="s">
        <v>94</v>
      </c>
    </row>
    <row r="202" spans="1:4" s="342" customFormat="1" x14ac:dyDescent="0.35">
      <c r="A202" s="342" t="s">
        <v>2733</v>
      </c>
      <c r="B202" s="366" t="s">
        <v>2750</v>
      </c>
      <c r="C202" s="376"/>
      <c r="D202" s="342" t="s">
        <v>100</v>
      </c>
    </row>
    <row r="203" spans="1:4" s="342" customFormat="1" x14ac:dyDescent="0.35">
      <c r="B203" s="366"/>
    </row>
    <row r="204" spans="1:4" x14ac:dyDescent="0.35">
      <c r="A204" s="332" t="s">
        <v>2819</v>
      </c>
      <c r="B204" s="364"/>
      <c r="C204" s="330"/>
      <c r="D204" s="330"/>
    </row>
    <row r="205" spans="1:4" x14ac:dyDescent="0.35">
      <c r="A205" s="363" t="s">
        <v>2708</v>
      </c>
      <c r="B205" s="365" t="s">
        <v>2709</v>
      </c>
      <c r="C205" s="363" t="s">
        <v>2710</v>
      </c>
      <c r="D205" s="363" t="s">
        <v>2711</v>
      </c>
    </row>
    <row r="206" spans="1:4" x14ac:dyDescent="0.35">
      <c r="A206" s="342" t="s">
        <v>2718</v>
      </c>
      <c r="B206" s="366" t="s">
        <v>2729</v>
      </c>
      <c r="C206" s="372"/>
      <c r="D206" s="342" t="s">
        <v>490</v>
      </c>
    </row>
    <row r="207" spans="1:4" x14ac:dyDescent="0.35">
      <c r="A207" s="342" t="s">
        <v>2759</v>
      </c>
      <c r="B207" s="366" t="s">
        <v>2753</v>
      </c>
      <c r="C207" s="385"/>
      <c r="D207" t="s">
        <v>2793</v>
      </c>
    </row>
    <row r="208" spans="1:4" s="342" customFormat="1" x14ac:dyDescent="0.35">
      <c r="A208" s="342" t="s">
        <v>2758</v>
      </c>
      <c r="B208" s="366" t="s">
        <v>2752</v>
      </c>
      <c r="C208" s="383"/>
      <c r="D208" s="342" t="s">
        <v>2651</v>
      </c>
    </row>
    <row r="209" spans="1:5" x14ac:dyDescent="0.35">
      <c r="A209" s="342" t="s">
        <v>2726</v>
      </c>
      <c r="B209" s="367" t="s">
        <v>2727</v>
      </c>
      <c r="C209" s="371"/>
      <c r="D209" t="s">
        <v>99</v>
      </c>
    </row>
    <row r="210" spans="1:5" x14ac:dyDescent="0.35">
      <c r="A210" s="342" t="s">
        <v>2733</v>
      </c>
      <c r="B210" s="366" t="s">
        <v>2750</v>
      </c>
      <c r="C210" s="376"/>
      <c r="D210" t="s">
        <v>2800</v>
      </c>
      <c r="E210" s="342"/>
    </row>
    <row r="211" spans="1:5" x14ac:dyDescent="0.35">
      <c r="A211" s="342" t="s">
        <v>2754</v>
      </c>
      <c r="B211" s="366" t="s">
        <v>2751</v>
      </c>
      <c r="C211" s="384"/>
      <c r="D211" t="s">
        <v>2801</v>
      </c>
      <c r="E211" s="342"/>
    </row>
    <row r="212" spans="1:5" x14ac:dyDescent="0.35">
      <c r="A212" s="342" t="s">
        <v>2707</v>
      </c>
      <c r="B212" s="368" t="s">
        <v>2714</v>
      </c>
      <c r="C212" s="362"/>
      <c r="D212" t="s">
        <v>96</v>
      </c>
      <c r="E212" s="342"/>
    </row>
    <row r="213" spans="1:5" x14ac:dyDescent="0.35">
      <c r="A213" s="342" t="s">
        <v>2735</v>
      </c>
      <c r="B213" s="366" t="s">
        <v>2731</v>
      </c>
      <c r="C213" s="377"/>
      <c r="D213" t="s">
        <v>95</v>
      </c>
    </row>
    <row r="214" spans="1:5" x14ac:dyDescent="0.35">
      <c r="A214" s="342" t="s">
        <v>2720</v>
      </c>
      <c r="B214" s="367" t="s">
        <v>2721</v>
      </c>
      <c r="C214" s="361"/>
      <c r="D214" t="s">
        <v>2856</v>
      </c>
    </row>
    <row r="215" spans="1:5" x14ac:dyDescent="0.35">
      <c r="A215" s="342" t="s">
        <v>2719</v>
      </c>
      <c r="B215" s="367" t="s">
        <v>2724</v>
      </c>
      <c r="C215" s="370"/>
      <c r="D215" t="s">
        <v>94</v>
      </c>
    </row>
    <row r="216" spans="1:5" x14ac:dyDescent="0.35">
      <c r="A216" s="358" t="s">
        <v>2743</v>
      </c>
      <c r="B216" s="379" t="s">
        <v>2742</v>
      </c>
      <c r="C216" s="380"/>
      <c r="D216" t="s">
        <v>498</v>
      </c>
    </row>
    <row r="217" spans="1:5" x14ac:dyDescent="0.35">
      <c r="A217" s="342" t="s">
        <v>2713</v>
      </c>
      <c r="B217" s="367" t="s">
        <v>2723</v>
      </c>
      <c r="C217" s="369"/>
      <c r="D217" t="s">
        <v>501</v>
      </c>
    </row>
    <row r="218" spans="1:5" s="342" customFormat="1" x14ac:dyDescent="0.35">
      <c r="A218" s="342" t="s">
        <v>2804</v>
      </c>
      <c r="B218" s="367">
        <v>740000</v>
      </c>
      <c r="C218" s="388"/>
      <c r="D218" s="342" t="s">
        <v>2649</v>
      </c>
    </row>
    <row r="219" spans="1:5" s="342" customFormat="1" x14ac:dyDescent="0.35"/>
    <row r="220" spans="1:5" x14ac:dyDescent="0.35">
      <c r="A220" s="332" t="s">
        <v>2994</v>
      </c>
      <c r="B220" s="364"/>
      <c r="C220" s="330"/>
      <c r="D220" s="330"/>
    </row>
    <row r="221" spans="1:5" x14ac:dyDescent="0.35">
      <c r="A221" s="363" t="s">
        <v>2708</v>
      </c>
      <c r="B221" s="365" t="s">
        <v>2709</v>
      </c>
      <c r="C221" s="363" t="s">
        <v>2710</v>
      </c>
      <c r="D221" s="363" t="s">
        <v>2711</v>
      </c>
    </row>
    <row r="222" spans="1:5" x14ac:dyDescent="0.35">
      <c r="A222" s="342" t="s">
        <v>2718</v>
      </c>
      <c r="B222" s="366" t="s">
        <v>2729</v>
      </c>
      <c r="C222" s="372"/>
      <c r="D222" s="342" t="s">
        <v>2652</v>
      </c>
    </row>
    <row r="223" spans="1:5" x14ac:dyDescent="0.35">
      <c r="A223" s="342" t="s">
        <v>2733</v>
      </c>
      <c r="B223" s="366" t="s">
        <v>2750</v>
      </c>
      <c r="C223" s="376"/>
      <c r="D223" s="342" t="s">
        <v>100</v>
      </c>
    </row>
    <row r="224" spans="1:5" s="342" customFormat="1" x14ac:dyDescent="0.35">
      <c r="A224" s="342" t="s">
        <v>2736</v>
      </c>
      <c r="B224" s="366" t="s">
        <v>2732</v>
      </c>
      <c r="C224" s="378"/>
      <c r="D224" s="342" t="s">
        <v>2794</v>
      </c>
    </row>
    <row r="225" spans="1:4" x14ac:dyDescent="0.35">
      <c r="A225" s="342" t="s">
        <v>2758</v>
      </c>
      <c r="B225" s="366" t="s">
        <v>2752</v>
      </c>
      <c r="C225" s="383"/>
      <c r="D225" s="342" t="s">
        <v>2651</v>
      </c>
    </row>
    <row r="226" spans="1:4" x14ac:dyDescent="0.35">
      <c r="A226" s="342" t="s">
        <v>2759</v>
      </c>
      <c r="B226" s="366" t="s">
        <v>2753</v>
      </c>
      <c r="C226" s="385"/>
      <c r="D226" s="342" t="s">
        <v>2793</v>
      </c>
    </row>
    <row r="227" spans="1:4" x14ac:dyDescent="0.35">
      <c r="A227" s="342" t="s">
        <v>2726</v>
      </c>
      <c r="B227" s="367" t="s">
        <v>2727</v>
      </c>
      <c r="C227" s="371"/>
      <c r="D227" s="342" t="s">
        <v>99</v>
      </c>
    </row>
    <row r="228" spans="1:4" x14ac:dyDescent="0.35">
      <c r="A228" s="342" t="s">
        <v>2735</v>
      </c>
      <c r="B228" s="366" t="s">
        <v>2731</v>
      </c>
      <c r="C228" s="377"/>
      <c r="D228" s="342" t="s">
        <v>2858</v>
      </c>
    </row>
    <row r="229" spans="1:4" x14ac:dyDescent="0.35">
      <c r="A229" s="342" t="s">
        <v>2713</v>
      </c>
      <c r="B229" s="367" t="s">
        <v>2723</v>
      </c>
      <c r="C229" s="369"/>
      <c r="D229" s="342" t="s">
        <v>2857</v>
      </c>
    </row>
    <row r="230" spans="1:4" x14ac:dyDescent="0.35">
      <c r="A230" s="342" t="s">
        <v>2719</v>
      </c>
      <c r="B230" s="367" t="s">
        <v>2724</v>
      </c>
      <c r="C230" s="370"/>
      <c r="D230" s="342" t="s">
        <v>94</v>
      </c>
    </row>
    <row r="231" spans="1:4" x14ac:dyDescent="0.35">
      <c r="A231" s="342" t="s">
        <v>2720</v>
      </c>
      <c r="B231" s="367" t="s">
        <v>2721</v>
      </c>
      <c r="C231" s="361"/>
      <c r="D231" s="342" t="s">
        <v>2856</v>
      </c>
    </row>
    <row r="232" spans="1:4" x14ac:dyDescent="0.35">
      <c r="A232" s="342" t="s">
        <v>2804</v>
      </c>
      <c r="B232" s="367">
        <v>740000</v>
      </c>
      <c r="C232" s="388"/>
      <c r="D232" s="342" t="s">
        <v>2649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XFD4"/>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3212</v>
      </c>
      <c r="C2" s="420" t="s">
        <v>3223</v>
      </c>
    </row>
    <row r="3" spans="1:3" x14ac:dyDescent="0.35">
      <c r="A3" s="8" t="s">
        <v>3379</v>
      </c>
      <c r="B3" s="8" t="s">
        <v>3326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70" t="s">
        <v>539</v>
      </c>
      <c r="B2" s="471"/>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72" t="s">
        <v>543</v>
      </c>
      <c r="B6" s="91" t="s">
        <v>544</v>
      </c>
      <c r="C6" s="91" t="s">
        <v>545</v>
      </c>
      <c r="D6" s="91" t="s">
        <v>546</v>
      </c>
      <c r="E6" s="91" t="s">
        <v>547</v>
      </c>
      <c r="F6" s="91" t="s">
        <v>548</v>
      </c>
      <c r="G6" s="91" t="s">
        <v>549</v>
      </c>
      <c r="H6" s="92" t="s">
        <v>550</v>
      </c>
    </row>
    <row r="7" spans="1:8" ht="15" thickBot="1" x14ac:dyDescent="0.4">
      <c r="A7" s="473"/>
      <c r="B7" s="474" t="s">
        <v>551</v>
      </c>
      <c r="C7" s="475"/>
      <c r="D7" s="475"/>
      <c r="E7" s="475"/>
      <c r="F7" s="475"/>
      <c r="G7" s="475"/>
      <c r="H7" s="476"/>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70" t="s">
        <v>611</v>
      </c>
      <c r="B63" s="471"/>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477" t="s">
        <v>543</v>
      </c>
      <c r="B66" s="480" t="s">
        <v>613</v>
      </c>
      <c r="C66" s="481"/>
      <c r="D66" s="480" t="s">
        <v>614</v>
      </c>
      <c r="E66" s="482"/>
      <c r="F66" s="483"/>
      <c r="G66" s="480" t="s">
        <v>615</v>
      </c>
      <c r="H66" s="484"/>
      <c r="I66" s="484"/>
      <c r="J66" s="481"/>
    </row>
    <row r="67" spans="1:10" x14ac:dyDescent="0.35">
      <c r="A67" s="478"/>
      <c r="B67" s="485" t="s">
        <v>616</v>
      </c>
      <c r="C67" s="486"/>
      <c r="D67" s="489" t="s">
        <v>617</v>
      </c>
      <c r="E67" s="491" t="s">
        <v>545</v>
      </c>
      <c r="F67" s="493" t="s">
        <v>546</v>
      </c>
      <c r="G67" s="495" t="s">
        <v>618</v>
      </c>
      <c r="H67" s="489" t="s">
        <v>545</v>
      </c>
      <c r="I67" s="489" t="s">
        <v>546</v>
      </c>
      <c r="J67" s="120" t="s">
        <v>544</v>
      </c>
    </row>
    <row r="68" spans="1:10" x14ac:dyDescent="0.35">
      <c r="A68" s="478"/>
      <c r="B68" s="487"/>
      <c r="C68" s="488"/>
      <c r="D68" s="490"/>
      <c r="E68" s="492"/>
      <c r="F68" s="494"/>
      <c r="G68" s="496"/>
      <c r="H68" s="490"/>
      <c r="I68" s="490"/>
      <c r="J68" s="121" t="s">
        <v>619</v>
      </c>
    </row>
    <row r="69" spans="1:10" ht="15" thickBot="1" x14ac:dyDescent="0.4">
      <c r="A69" s="479"/>
      <c r="B69" s="122" t="s">
        <v>620</v>
      </c>
      <c r="C69" s="123" t="s">
        <v>621</v>
      </c>
      <c r="D69" s="123" t="s">
        <v>622</v>
      </c>
      <c r="E69" s="503" t="s">
        <v>623</v>
      </c>
      <c r="F69" s="504"/>
      <c r="G69" s="503" t="s">
        <v>551</v>
      </c>
      <c r="H69" s="501"/>
      <c r="I69" s="501"/>
      <c r="J69" s="502"/>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7" t="s">
        <v>711</v>
      </c>
      <c r="B404" s="497"/>
      <c r="C404" s="497"/>
      <c r="D404" s="497"/>
      <c r="E404" s="497"/>
      <c r="F404" s="497"/>
      <c r="G404" s="497"/>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98" t="s">
        <v>551</v>
      </c>
      <c r="C409" s="498"/>
      <c r="D409" s="499"/>
      <c r="E409" s="500" t="s">
        <v>719</v>
      </c>
      <c r="F409" s="498"/>
      <c r="G409" s="499"/>
      <c r="H409" s="500" t="s">
        <v>551</v>
      </c>
      <c r="I409" s="501"/>
      <c r="J409" s="501"/>
      <c r="K409" s="501"/>
      <c r="L409" s="501"/>
      <c r="M409" s="502"/>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505" t="s">
        <v>769</v>
      </c>
      <c r="B461" s="505"/>
      <c r="C461" s="505"/>
      <c r="D461" s="505"/>
      <c r="E461" s="505"/>
      <c r="F461" s="505"/>
      <c r="G461" s="505"/>
      <c r="H461" s="505"/>
      <c r="I461" s="505"/>
      <c r="J461" s="505"/>
      <c r="K461" s="505"/>
      <c r="L461" s="505"/>
      <c r="M461" s="505"/>
      <c r="N461" s="505"/>
      <c r="O461" s="505"/>
      <c r="P461" s="505"/>
      <c r="Q461" s="505"/>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521"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522"/>
      <c r="B466" s="500" t="s">
        <v>804</v>
      </c>
      <c r="C466" s="498"/>
      <c r="D466" s="498"/>
      <c r="E466" s="498"/>
      <c r="F466" s="498"/>
      <c r="G466" s="498"/>
      <c r="H466" s="498"/>
      <c r="I466" s="498"/>
      <c r="J466" s="498"/>
      <c r="K466" s="498"/>
      <c r="L466" s="498"/>
      <c r="M466" s="498"/>
      <c r="N466" s="498"/>
      <c r="O466" s="498"/>
      <c r="P466" s="498"/>
      <c r="Q466" s="498"/>
      <c r="R466" s="499"/>
      <c r="S466" s="192"/>
      <c r="T466" s="192"/>
      <c r="U466" s="506" t="s">
        <v>805</v>
      </c>
      <c r="V466" s="507"/>
      <c r="W466" s="500" t="s">
        <v>804</v>
      </c>
      <c r="X466" s="498"/>
      <c r="Y466" s="498"/>
      <c r="Z466" s="498"/>
      <c r="AA466" s="498"/>
      <c r="AB466" s="498"/>
      <c r="AC466" s="499"/>
      <c r="AD466" s="192"/>
      <c r="AE466" s="192"/>
      <c r="AF466" s="506" t="s">
        <v>805</v>
      </c>
      <c r="AG466" s="50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506" t="s">
        <v>805</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98" t="s">
        <v>551</v>
      </c>
      <c r="C513" s="498"/>
      <c r="D513" s="498"/>
      <c r="E513" s="498"/>
      <c r="F513" s="498"/>
      <c r="G513" s="499"/>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516" t="s">
        <v>543</v>
      </c>
      <c r="B597" s="225" t="s">
        <v>879</v>
      </c>
      <c r="C597" s="225" t="s">
        <v>880</v>
      </c>
      <c r="D597" s="225" t="s">
        <v>881</v>
      </c>
      <c r="E597" s="225" t="s">
        <v>717</v>
      </c>
      <c r="F597" s="225" t="s">
        <v>548</v>
      </c>
      <c r="G597" s="225" t="s">
        <v>549</v>
      </c>
    </row>
    <row r="598" spans="1:7" ht="15" thickBot="1" x14ac:dyDescent="0.4">
      <c r="A598" s="517"/>
      <c r="B598" s="518" t="s">
        <v>551</v>
      </c>
      <c r="C598" s="519"/>
      <c r="D598" s="519"/>
      <c r="E598" s="519"/>
      <c r="F598" s="519"/>
      <c r="G598" s="520"/>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523" t="s">
        <v>908</v>
      </c>
      <c r="B628" s="523"/>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510" t="s">
        <v>909</v>
      </c>
      <c r="B632" s="233" t="s">
        <v>910</v>
      </c>
      <c r="C632" s="234" t="s">
        <v>545</v>
      </c>
      <c r="D632" s="234" t="s">
        <v>546</v>
      </c>
      <c r="E632" s="234" t="s">
        <v>717</v>
      </c>
      <c r="F632" s="235" t="s">
        <v>548</v>
      </c>
      <c r="G632" s="236" t="s">
        <v>549</v>
      </c>
      <c r="H632" s="237" t="s">
        <v>718</v>
      </c>
    </row>
    <row r="633" spans="1:8" ht="15" thickBot="1" x14ac:dyDescent="0.4">
      <c r="A633" s="511"/>
      <c r="B633" s="512" t="s">
        <v>551</v>
      </c>
      <c r="C633" s="513"/>
      <c r="D633" s="513"/>
      <c r="E633" s="513"/>
      <c r="F633" s="513"/>
      <c r="G633" s="513"/>
      <c r="H633" s="51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515" t="s">
        <v>968</v>
      </c>
      <c r="F680" s="515"/>
      <c r="G680" s="515"/>
      <c r="H680" s="515"/>
      <c r="I680" s="515"/>
    </row>
    <row r="681" spans="1:9" x14ac:dyDescent="0.35">
      <c r="A681" s="8" t="s">
        <v>969</v>
      </c>
      <c r="B681" s="6">
        <f>B680/1000</f>
        <v>-911.92899999999997</v>
      </c>
      <c r="C681" s="4">
        <f>C680*H694/1000</f>
        <v>9.2959999999999994</v>
      </c>
      <c r="D681" s="4">
        <f>D680*H696/1000</f>
        <v>7.42</v>
      </c>
      <c r="E681" s="515"/>
      <c r="F681" s="515"/>
      <c r="G681" s="515"/>
      <c r="H681" s="515"/>
      <c r="I681" s="51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4" t="s">
        <v>11</v>
      </c>
      <c r="B1" s="524"/>
      <c r="C1" s="524"/>
      <c r="D1" s="524"/>
      <c r="E1" s="524"/>
    </row>
    <row r="2" spans="1:5" x14ac:dyDescent="0.35">
      <c r="A2" s="525" t="s">
        <v>175</v>
      </c>
      <c r="B2" s="525"/>
      <c r="C2" s="525"/>
      <c r="D2" s="525"/>
      <c r="E2" s="525"/>
    </row>
    <row r="19" spans="1:5" x14ac:dyDescent="0.35">
      <c r="A19" s="8" t="s">
        <v>176</v>
      </c>
    </row>
    <row r="20" spans="1:5" x14ac:dyDescent="0.35">
      <c r="A20" s="8">
        <v>155400</v>
      </c>
      <c r="B20" s="8" t="s">
        <v>177</v>
      </c>
    </row>
    <row r="21" spans="1:5" x14ac:dyDescent="0.35">
      <c r="A21" s="525" t="s">
        <v>178</v>
      </c>
      <c r="B21" s="525"/>
      <c r="C21" s="525"/>
      <c r="D21" s="525"/>
      <c r="E21" s="525"/>
    </row>
    <row r="38" spans="1:5" x14ac:dyDescent="0.35">
      <c r="A38" s="8" t="s">
        <v>176</v>
      </c>
    </row>
    <row r="39" spans="1:5" x14ac:dyDescent="0.35">
      <c r="A39" s="8">
        <v>100800</v>
      </c>
      <c r="B39" s="8" t="s">
        <v>177</v>
      </c>
    </row>
    <row r="40" spans="1:5" x14ac:dyDescent="0.35">
      <c r="A40" s="525" t="s">
        <v>179</v>
      </c>
      <c r="B40" s="525"/>
      <c r="C40" s="525"/>
      <c r="D40" s="525"/>
      <c r="E40" s="525"/>
    </row>
    <row r="57" spans="1:5" ht="15" thickBot="1" x14ac:dyDescent="0.4">
      <c r="A57" s="8" t="s">
        <v>176</v>
      </c>
    </row>
    <row r="58" spans="1:5" ht="15" thickBot="1" x14ac:dyDescent="0.4">
      <c r="A58" s="10">
        <v>194000</v>
      </c>
      <c r="B58" s="8" t="s">
        <v>180</v>
      </c>
    </row>
    <row r="60" spans="1:5" x14ac:dyDescent="0.35">
      <c r="A60" s="524" t="s">
        <v>181</v>
      </c>
      <c r="B60" s="524"/>
      <c r="C60" s="524"/>
      <c r="D60" s="524"/>
      <c r="E60" s="524"/>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4" t="s">
        <v>182</v>
      </c>
      <c r="B89" s="524"/>
      <c r="C89" s="524"/>
      <c r="D89" s="524"/>
      <c r="E89" s="524"/>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4" t="s">
        <v>183</v>
      </c>
      <c r="B98" s="524"/>
      <c r="C98" s="524"/>
      <c r="D98" s="524"/>
      <c r="E98" s="524"/>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4" t="s">
        <v>185</v>
      </c>
      <c r="B109" s="524"/>
      <c r="C109" s="524"/>
      <c r="D109" s="524"/>
      <c r="E109" s="524"/>
    </row>
    <row r="110" spans="1:5" ht="15" thickBot="1" x14ac:dyDescent="0.4"/>
    <row r="111" spans="1:5" ht="15" thickBot="1" x14ac:dyDescent="0.4">
      <c r="A111" s="18">
        <f>A122</f>
        <v>0.20481927710843381</v>
      </c>
      <c r="B111" s="8" t="s">
        <v>433</v>
      </c>
    </row>
    <row r="113" spans="1:12" x14ac:dyDescent="0.35">
      <c r="A113" s="524" t="s">
        <v>184</v>
      </c>
      <c r="B113" s="524"/>
      <c r="C113" s="524"/>
      <c r="D113" s="524"/>
      <c r="E113" s="524"/>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4" t="s">
        <v>434</v>
      </c>
      <c r="B124" s="524"/>
      <c r="C124" s="524"/>
      <c r="D124" s="524"/>
      <c r="E124" s="524"/>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4" t="s">
        <v>107</v>
      </c>
      <c r="B134" s="524"/>
      <c r="C134" s="524"/>
      <c r="D134" s="524"/>
      <c r="E134" s="524"/>
    </row>
    <row r="135" spans="1:12" x14ac:dyDescent="0.35">
      <c r="A135" s="25" t="s">
        <v>453</v>
      </c>
      <c r="B135" s="26"/>
      <c r="C135" s="26"/>
      <c r="D135" s="26"/>
      <c r="E135" s="26"/>
      <c r="F135" s="26"/>
      <c r="G135" s="26"/>
    </row>
    <row r="136" spans="1:12" x14ac:dyDescent="0.35">
      <c r="A136" s="27"/>
      <c r="B136" s="527" t="s">
        <v>454</v>
      </c>
      <c r="C136" s="528"/>
      <c r="D136" s="528"/>
      <c r="E136" s="529"/>
      <c r="F136" s="26"/>
      <c r="G136" s="26"/>
    </row>
    <row r="137" spans="1:12" x14ac:dyDescent="0.35">
      <c r="A137" s="28"/>
      <c r="B137" s="527" t="s">
        <v>455</v>
      </c>
      <c r="C137" s="529"/>
      <c r="D137" s="527" t="s">
        <v>456</v>
      </c>
      <c r="E137" s="529"/>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4" t="s">
        <v>188</v>
      </c>
      <c r="B165" s="524"/>
      <c r="C165" s="524"/>
      <c r="D165" s="524"/>
      <c r="E165" s="524"/>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4" t="s">
        <v>442</v>
      </c>
      <c r="B169" s="524"/>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4" t="s">
        <v>197</v>
      </c>
      <c r="B174" s="524"/>
      <c r="C174" s="524"/>
      <c r="D174" s="524"/>
      <c r="E174" s="524"/>
    </row>
    <row r="175" spans="1:7" ht="15" thickBot="1" x14ac:dyDescent="0.4">
      <c r="A175" s="22" t="s">
        <v>452</v>
      </c>
      <c r="B175" s="44">
        <v>0.1246</v>
      </c>
    </row>
    <row r="176" spans="1:7" ht="15" thickBot="1" x14ac:dyDescent="0.4">
      <c r="A176" s="22" t="s">
        <v>447</v>
      </c>
      <c r="B176" s="43">
        <f>1-B175</f>
        <v>0.87539999999999996</v>
      </c>
    </row>
    <row r="178" spans="1:5" x14ac:dyDescent="0.35">
      <c r="A178" s="524" t="s">
        <v>191</v>
      </c>
      <c r="B178" s="524"/>
      <c r="C178" s="524"/>
      <c r="D178" s="524"/>
      <c r="E178" s="524"/>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4" t="s">
        <v>193</v>
      </c>
      <c r="B183" s="524"/>
      <c r="C183" s="524"/>
      <c r="D183" s="524"/>
      <c r="E183" s="524"/>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4" t="s">
        <v>207</v>
      </c>
      <c r="B191" s="524"/>
      <c r="C191" s="524"/>
      <c r="D191" s="524"/>
      <c r="E191" s="524"/>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3294</v>
      </c>
    </row>
    <row r="201" spans="1:9" x14ac:dyDescent="0.35">
      <c r="A201" s="447" t="s">
        <v>3315</v>
      </c>
      <c r="B201" s="526" t="s">
        <v>3298</v>
      </c>
      <c r="C201" s="526"/>
      <c r="D201" s="526"/>
      <c r="E201" s="526"/>
      <c r="F201" s="526"/>
      <c r="G201" s="526"/>
      <c r="H201" s="526"/>
      <c r="I201" s="526"/>
    </row>
    <row r="202" spans="1:9" x14ac:dyDescent="0.35">
      <c r="A202" s="332" t="s">
        <v>3299</v>
      </c>
      <c r="B202" s="332" t="s">
        <v>3300</v>
      </c>
      <c r="C202" s="332" t="s">
        <v>3301</v>
      </c>
      <c r="D202" s="332" t="s">
        <v>3302</v>
      </c>
      <c r="E202" s="332" t="s">
        <v>2495</v>
      </c>
      <c r="F202" s="332" t="s">
        <v>92</v>
      </c>
      <c r="G202" s="332" t="s">
        <v>3303</v>
      </c>
      <c r="H202" s="332" t="s">
        <v>3304</v>
      </c>
      <c r="I202" s="332" t="s">
        <v>3305</v>
      </c>
    </row>
    <row r="203" spans="1:9" x14ac:dyDescent="0.35">
      <c r="A203" s="332" t="s">
        <v>3306</v>
      </c>
      <c r="B203" s="342">
        <v>0</v>
      </c>
      <c r="C203" s="342">
        <v>6</v>
      </c>
      <c r="D203" s="342">
        <v>9</v>
      </c>
      <c r="E203" s="342">
        <v>25</v>
      </c>
      <c r="F203" s="342">
        <v>21</v>
      </c>
      <c r="G203" s="342">
        <v>215</v>
      </c>
      <c r="H203" s="342">
        <v>81</v>
      </c>
      <c r="I203" s="342">
        <v>134</v>
      </c>
    </row>
    <row r="204" spans="1:9" x14ac:dyDescent="0.35">
      <c r="A204" s="332" t="s">
        <v>3307</v>
      </c>
      <c r="B204" s="342">
        <v>4</v>
      </c>
      <c r="C204" s="342">
        <v>3</v>
      </c>
      <c r="D204" s="342">
        <v>15</v>
      </c>
      <c r="E204" s="342">
        <v>40</v>
      </c>
      <c r="F204" s="342">
        <v>43</v>
      </c>
      <c r="G204" s="342">
        <v>163</v>
      </c>
      <c r="H204" s="342">
        <v>56</v>
      </c>
      <c r="I204" s="342">
        <v>94</v>
      </c>
    </row>
    <row r="205" spans="1:9" ht="15" thickBot="1" x14ac:dyDescent="0.4">
      <c r="A205" s="48" t="s">
        <v>3308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3309</v>
      </c>
      <c r="B206" s="18">
        <f>SUM(G205:H205)/SUM(G203:H203)</f>
        <v>-0.26013513513513514</v>
      </c>
    </row>
    <row r="207" spans="1:9" ht="15" thickBot="1" x14ac:dyDescent="0.4">
      <c r="A207" s="414" t="s">
        <v>3310</v>
      </c>
      <c r="B207" s="18">
        <f>I205/I203</f>
        <v>-0.29850746268656714</v>
      </c>
    </row>
    <row r="209" spans="1:9" x14ac:dyDescent="0.35">
      <c r="A209" s="447" t="s">
        <v>3316</v>
      </c>
      <c r="B209" s="526" t="s">
        <v>3298</v>
      </c>
      <c r="C209" s="526"/>
      <c r="D209" s="526"/>
      <c r="E209" s="526"/>
      <c r="F209" s="526"/>
      <c r="G209" s="526"/>
      <c r="H209" s="526"/>
      <c r="I209" s="526"/>
    </row>
    <row r="210" spans="1:9" x14ac:dyDescent="0.35">
      <c r="A210" s="332" t="s">
        <v>3299</v>
      </c>
      <c r="B210" s="332" t="s">
        <v>3300</v>
      </c>
      <c r="C210" s="332" t="s">
        <v>3301</v>
      </c>
      <c r="D210" s="332" t="s">
        <v>3302</v>
      </c>
      <c r="E210" s="332" t="s">
        <v>2495</v>
      </c>
      <c r="F210" s="332" t="s">
        <v>92</v>
      </c>
      <c r="G210" s="332" t="s">
        <v>3303</v>
      </c>
      <c r="H210" s="332" t="s">
        <v>3304</v>
      </c>
      <c r="I210" s="332" t="s">
        <v>3305</v>
      </c>
    </row>
    <row r="211" spans="1:9" x14ac:dyDescent="0.35">
      <c r="A211" s="332" t="s">
        <v>3306</v>
      </c>
      <c r="B211" s="342">
        <v>0</v>
      </c>
      <c r="C211" s="342">
        <v>17</v>
      </c>
      <c r="D211" s="342">
        <v>18</v>
      </c>
      <c r="E211" s="342">
        <v>22</v>
      </c>
      <c r="F211" s="342">
        <v>12</v>
      </c>
      <c r="G211" s="342">
        <v>73</v>
      </c>
      <c r="H211" s="342">
        <v>21</v>
      </c>
      <c r="I211" s="342">
        <v>21</v>
      </c>
    </row>
    <row r="212" spans="1:9" x14ac:dyDescent="0.35">
      <c r="A212" s="332" t="s">
        <v>3307</v>
      </c>
      <c r="B212" s="342">
        <v>0</v>
      </c>
      <c r="C212" s="342">
        <v>15</v>
      </c>
      <c r="D212" s="342">
        <v>22</v>
      </c>
      <c r="E212" s="342">
        <v>39</v>
      </c>
      <c r="F212" s="342">
        <v>23</v>
      </c>
      <c r="G212" s="342">
        <v>51</v>
      </c>
      <c r="H212" s="342">
        <v>17</v>
      </c>
      <c r="I212" s="342">
        <v>19</v>
      </c>
    </row>
    <row r="213" spans="1:9" ht="15" thickBot="1" x14ac:dyDescent="0.4">
      <c r="A213" s="48" t="s">
        <v>3308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3309</v>
      </c>
      <c r="B214" s="18">
        <f>SUM(G213:H213)/SUM(G211:H211)</f>
        <v>-0.27659574468085107</v>
      </c>
    </row>
    <row r="215" spans="1:9" ht="15" thickBot="1" x14ac:dyDescent="0.4">
      <c r="A215" s="414" t="s">
        <v>3310</v>
      </c>
      <c r="B215" s="18">
        <f>I213/I211</f>
        <v>-9.5238095238095233E-2</v>
      </c>
    </row>
    <row r="217" spans="1:9" x14ac:dyDescent="0.35">
      <c r="A217" s="446" t="s">
        <v>3317</v>
      </c>
      <c r="B217" s="526" t="s">
        <v>3298</v>
      </c>
      <c r="C217" s="526"/>
      <c r="D217" s="526"/>
      <c r="E217" s="526"/>
    </row>
    <row r="218" spans="1:9" x14ac:dyDescent="0.35">
      <c r="A218" s="332" t="s">
        <v>3299</v>
      </c>
      <c r="B218" s="332" t="s">
        <v>3311</v>
      </c>
      <c r="C218" s="332" t="s">
        <v>3312</v>
      </c>
      <c r="D218" s="332" t="s">
        <v>3313</v>
      </c>
      <c r="E218" s="332" t="s">
        <v>92</v>
      </c>
    </row>
    <row r="219" spans="1:9" x14ac:dyDescent="0.35">
      <c r="A219" s="332" t="s">
        <v>3306</v>
      </c>
      <c r="B219" s="342">
        <v>112</v>
      </c>
      <c r="C219" s="342">
        <v>16</v>
      </c>
      <c r="D219" s="342">
        <v>9</v>
      </c>
      <c r="E219" s="342">
        <v>134</v>
      </c>
    </row>
    <row r="220" spans="1:9" x14ac:dyDescent="0.35">
      <c r="A220" s="332" t="s">
        <v>3307</v>
      </c>
      <c r="B220" s="342">
        <v>87</v>
      </c>
      <c r="C220" s="342">
        <v>17</v>
      </c>
      <c r="D220" s="342">
        <v>9</v>
      </c>
      <c r="E220" s="342">
        <v>151</v>
      </c>
    </row>
    <row r="221" spans="1:9" ht="15" thickBot="1" x14ac:dyDescent="0.4">
      <c r="A221" s="48" t="s">
        <v>3308</v>
      </c>
      <c r="B221" s="8">
        <f>B220-B219</f>
        <v>-25</v>
      </c>
      <c r="C221" s="8">
        <f t="shared" ref="C221:E221" si="9">C220-C219</f>
        <v>1</v>
      </c>
      <c r="D221" s="8">
        <f t="shared" si="9"/>
        <v>0</v>
      </c>
      <c r="E221" s="8">
        <f t="shared" si="9"/>
        <v>17</v>
      </c>
    </row>
    <row r="222" spans="1:9" ht="15" thickBot="1" x14ac:dyDescent="0.4">
      <c r="A222" s="414" t="s">
        <v>3314</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2022-03-28T17:33:47Z</dcterms:modified>
</cp:coreProperties>
</file>