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Olivia Ashmoore\Documents\EPS_Models by Region\RMI\RMI_all_states\TX\bldgs\DESC\"/>
    </mc:Choice>
  </mc:AlternateContent>
  <xr:revisionPtr revIDLastSave="0" documentId="8_{A7F8E523-D8BD-4F57-9E25-5F0E8C5FEBA6}" xr6:coauthVersionLast="47" xr6:coauthVersionMax="47" xr10:uidLastSave="{00000000-0000-0000-0000-000000000000}"/>
  <bookViews>
    <workbookView xWindow="1800" yWindow="730" windowWidth="11325" windowHeight="10070" firstSheet="5" activeTab="5"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DESC-rural-residential" sheetId="10" r:id="rId8"/>
    <sheet name="DESC-urban-residential" sheetId="9" r:id="rId9"/>
    <sheet name="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20" l="1"/>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I64" i="20" s="1"/>
  <c r="F5" i="20"/>
  <c r="G5" i="20"/>
  <c r="M64" i="20" s="1"/>
  <c r="H5" i="20"/>
  <c r="I5" i="20"/>
  <c r="J5" i="20"/>
  <c r="K5" i="20"/>
  <c r="L5" i="20"/>
  <c r="M5" i="20"/>
  <c r="Y64" i="20" s="1"/>
  <c r="N5" i="20"/>
  <c r="O5" i="20"/>
  <c r="P5" i="20"/>
  <c r="Q5" i="20"/>
  <c r="D5" i="20"/>
  <c r="G64" i="20" s="1"/>
  <c r="S6" i="20"/>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8" i="20"/>
  <c r="S49" i="20"/>
  <c r="S50" i="20"/>
  <c r="S51" i="20"/>
  <c r="S52" i="20"/>
  <c r="S53" i="20"/>
  <c r="S54" i="20"/>
  <c r="S5" i="20"/>
  <c r="E65" i="20"/>
  <c r="E66" i="20"/>
  <c r="E67" i="20"/>
  <c r="D67" i="20" s="1"/>
  <c r="C67" i="20" s="1"/>
  <c r="E68" i="20"/>
  <c r="D68" i="20" s="1"/>
  <c r="C68" i="20" s="1"/>
  <c r="E69" i="20"/>
  <c r="D69" i="20" s="1"/>
  <c r="C69" i="20" s="1"/>
  <c r="E70" i="20"/>
  <c r="D70" i="20" s="1"/>
  <c r="C70" i="20" s="1"/>
  <c r="E71" i="20"/>
  <c r="D71" i="20" s="1"/>
  <c r="C71" i="20" s="1"/>
  <c r="E72" i="20"/>
  <c r="D72" i="20" s="1"/>
  <c r="C72" i="20" s="1"/>
  <c r="E73" i="20"/>
  <c r="E74" i="20"/>
  <c r="D74" i="20" s="1"/>
  <c r="C74" i="20" s="1"/>
  <c r="E75" i="20"/>
  <c r="D75" i="20" s="1"/>
  <c r="C75" i="20" s="1"/>
  <c r="D99" i="20" s="1"/>
  <c r="C99" i="20" s="1"/>
  <c r="E76" i="20"/>
  <c r="D76" i="20" s="1"/>
  <c r="C76" i="20" s="1"/>
  <c r="E77" i="20"/>
  <c r="D77" i="20" s="1"/>
  <c r="C77" i="20" s="1"/>
  <c r="E78" i="20"/>
  <c r="D78" i="20" s="1"/>
  <c r="C78" i="20" s="1"/>
  <c r="E79" i="20"/>
  <c r="D79" i="20" s="1"/>
  <c r="C79" i="20" s="1"/>
  <c r="E80" i="20"/>
  <c r="D80" i="20" s="1"/>
  <c r="C80" i="20" s="1"/>
  <c r="E81" i="20"/>
  <c r="E82" i="20"/>
  <c r="E83" i="20"/>
  <c r="D83" i="20" s="1"/>
  <c r="C83" i="20" s="1"/>
  <c r="E84" i="20"/>
  <c r="D84" i="20" s="1"/>
  <c r="C84" i="20" s="1"/>
  <c r="E85" i="20"/>
  <c r="D85" i="20" s="1"/>
  <c r="C85" i="20" s="1"/>
  <c r="E86" i="20"/>
  <c r="D86" i="20" s="1"/>
  <c r="C86" i="20" s="1"/>
  <c r="E87" i="20"/>
  <c r="D87" i="20" s="1"/>
  <c r="C87" i="20" s="1"/>
  <c r="E88" i="20"/>
  <c r="D88" i="20" s="1"/>
  <c r="C88" i="20" s="1"/>
  <c r="E89" i="20"/>
  <c r="E90" i="20"/>
  <c r="E91" i="20"/>
  <c r="E92" i="20"/>
  <c r="D92" i="20" s="1"/>
  <c r="C92" i="20" s="1"/>
  <c r="E93" i="20"/>
  <c r="D93" i="20" s="1"/>
  <c r="C93" i="20" s="1"/>
  <c r="D108" i="20" s="1"/>
  <c r="C108" i="20" s="1"/>
  <c r="E94" i="20"/>
  <c r="D94" i="20" s="1"/>
  <c r="C94" i="20" s="1"/>
  <c r="E95" i="20"/>
  <c r="D95" i="20" s="1"/>
  <c r="C95" i="20" s="1"/>
  <c r="E96" i="20"/>
  <c r="D96" i="20" s="1"/>
  <c r="C96" i="20" s="1"/>
  <c r="E97" i="20"/>
  <c r="E98" i="20"/>
  <c r="D98" i="20" s="1"/>
  <c r="C98" i="20" s="1"/>
  <c r="E99" i="20"/>
  <c r="E100" i="20"/>
  <c r="E101" i="20"/>
  <c r="E102" i="20"/>
  <c r="E103" i="20"/>
  <c r="E104" i="20"/>
  <c r="E105" i="20"/>
  <c r="E106" i="20"/>
  <c r="E107" i="20"/>
  <c r="E108" i="20"/>
  <c r="E109" i="20"/>
  <c r="E110" i="20"/>
  <c r="E111" i="20"/>
  <c r="E112" i="20"/>
  <c r="E113" i="20"/>
  <c r="E64" i="20"/>
  <c r="D64" i="20" s="1"/>
  <c r="C64" i="20" s="1"/>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K64" i="20"/>
  <c r="O64" i="20"/>
  <c r="Q64" i="20"/>
  <c r="S64" i="20"/>
  <c r="U64" i="20"/>
  <c r="W64" i="20"/>
  <c r="AA64" i="20"/>
  <c r="AC64" i="20"/>
  <c r="AE64" i="20"/>
  <c r="AG64" i="20"/>
  <c r="AI64" i="20" s="1"/>
  <c r="G65" i="20"/>
  <c r="I65" i="20"/>
  <c r="K65" i="20"/>
  <c r="M65" i="20"/>
  <c r="O65" i="20"/>
  <c r="Q65" i="20"/>
  <c r="P65" i="20" s="1"/>
  <c r="S65" i="20"/>
  <c r="U65" i="20"/>
  <c r="W65" i="20"/>
  <c r="Y65" i="20"/>
  <c r="AA65" i="20"/>
  <c r="AC65" i="20"/>
  <c r="AE65" i="20"/>
  <c r="AG65" i="20"/>
  <c r="G66" i="20"/>
  <c r="I66" i="20"/>
  <c r="K66" i="20"/>
  <c r="M66" i="20"/>
  <c r="O66" i="20"/>
  <c r="Q66" i="20"/>
  <c r="S66" i="20"/>
  <c r="U66" i="20"/>
  <c r="W66" i="20"/>
  <c r="Y66" i="20"/>
  <c r="AA66" i="20"/>
  <c r="AC66" i="20"/>
  <c r="AE66" i="20"/>
  <c r="AG66" i="20"/>
  <c r="AI66" i="20" s="1"/>
  <c r="G67" i="20"/>
  <c r="I67" i="20"/>
  <c r="K67" i="20"/>
  <c r="M67" i="20"/>
  <c r="O67" i="20"/>
  <c r="Q67" i="20"/>
  <c r="S67" i="20"/>
  <c r="U67" i="20"/>
  <c r="W67" i="20"/>
  <c r="Y67" i="20"/>
  <c r="AA67" i="20"/>
  <c r="AC67" i="20"/>
  <c r="AE67" i="20"/>
  <c r="AG67" i="20"/>
  <c r="AI67" i="20" s="1"/>
  <c r="G68" i="20"/>
  <c r="I68" i="20"/>
  <c r="H68" i="20" s="1"/>
  <c r="K68" i="20"/>
  <c r="M68" i="20"/>
  <c r="O68" i="20"/>
  <c r="Q68" i="20"/>
  <c r="S68" i="20"/>
  <c r="U68" i="20"/>
  <c r="W68" i="20"/>
  <c r="Y68" i="20"/>
  <c r="AA68" i="20"/>
  <c r="AC68" i="20"/>
  <c r="AE68" i="20"/>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W70" i="20"/>
  <c r="Y70" i="20"/>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O72" i="20"/>
  <c r="Q72" i="20"/>
  <c r="S72" i="20"/>
  <c r="U72" i="20"/>
  <c r="W72" i="20"/>
  <c r="Y72" i="20"/>
  <c r="AA72" i="20"/>
  <c r="AC72" i="20"/>
  <c r="AE72" i="20"/>
  <c r="AG72" i="20"/>
  <c r="AI72" i="20" s="1"/>
  <c r="G73" i="20"/>
  <c r="I73" i="20"/>
  <c r="K73" i="20"/>
  <c r="M73" i="20"/>
  <c r="O73" i="20"/>
  <c r="Q73" i="20"/>
  <c r="S73" i="20"/>
  <c r="U73" i="20"/>
  <c r="W73" i="20"/>
  <c r="Y73" i="20"/>
  <c r="AA73" i="20"/>
  <c r="AC73" i="20"/>
  <c r="AE73" i="20"/>
  <c r="AG73" i="20"/>
  <c r="G74" i="20"/>
  <c r="I74" i="20"/>
  <c r="K74" i="20"/>
  <c r="M74" i="20"/>
  <c r="O74" i="20"/>
  <c r="Q74" i="20"/>
  <c r="S74" i="20"/>
  <c r="U74" i="20"/>
  <c r="W74" i="20"/>
  <c r="Y74" i="20"/>
  <c r="AA74" i="20"/>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Q76" i="20"/>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W84" i="20"/>
  <c r="Y84" i="20"/>
  <c r="AA84" i="20"/>
  <c r="AC84" i="20"/>
  <c r="AE84" i="20"/>
  <c r="AG84" i="20"/>
  <c r="AI84" i="20" s="1"/>
  <c r="G85" i="20"/>
  <c r="I85" i="20"/>
  <c r="K85" i="20"/>
  <c r="M85" i="20"/>
  <c r="O85" i="20"/>
  <c r="Q85" i="20"/>
  <c r="S85" i="20"/>
  <c r="U85" i="20"/>
  <c r="W85" i="20"/>
  <c r="Y85" i="20"/>
  <c r="AA85" i="20"/>
  <c r="AC85" i="20"/>
  <c r="AE85" i="20"/>
  <c r="AG85" i="20"/>
  <c r="AI85" i="20" s="1"/>
  <c r="G86" i="20"/>
  <c r="I86" i="20"/>
  <c r="K86" i="20"/>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K88" i="20"/>
  <c r="M88" i="20"/>
  <c r="O88" i="20"/>
  <c r="Q88" i="20"/>
  <c r="S88" i="20"/>
  <c r="U88" i="20"/>
  <c r="W88" i="20"/>
  <c r="Y88" i="20"/>
  <c r="AA88" i="20"/>
  <c r="AC88" i="20"/>
  <c r="AE88" i="20"/>
  <c r="AG88" i="20"/>
  <c r="AI88" i="20" s="1"/>
  <c r="G89" i="20"/>
  <c r="I89" i="20"/>
  <c r="K89" i="20"/>
  <c r="M89" i="20"/>
  <c r="O89" i="20"/>
  <c r="Q89" i="20"/>
  <c r="S89" i="20"/>
  <c r="U89" i="20"/>
  <c r="W89" i="20"/>
  <c r="Y89" i="20"/>
  <c r="AA89" i="20"/>
  <c r="AC89" i="20"/>
  <c r="AE89" i="20"/>
  <c r="AG89" i="20"/>
  <c r="AI89" i="20" s="1"/>
  <c r="G90" i="20"/>
  <c r="I90" i="20"/>
  <c r="K90" i="20"/>
  <c r="M90" i="20"/>
  <c r="O90" i="20"/>
  <c r="Q90" i="20"/>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K94" i="20"/>
  <c r="M94" i="20"/>
  <c r="O94" i="20"/>
  <c r="Q94" i="20"/>
  <c r="S94" i="20"/>
  <c r="U94" i="20"/>
  <c r="W94" i="20"/>
  <c r="Y94" i="20"/>
  <c r="AA94" i="20"/>
  <c r="AC94" i="20"/>
  <c r="AE94" i="20"/>
  <c r="AG94" i="20"/>
  <c r="G95" i="20"/>
  <c r="I95" i="20"/>
  <c r="K95" i="20"/>
  <c r="M95" i="20"/>
  <c r="O95" i="20"/>
  <c r="Q95" i="20"/>
  <c r="S95" i="20"/>
  <c r="U95" i="20"/>
  <c r="W95" i="20"/>
  <c r="Y95" i="20"/>
  <c r="AA95" i="20"/>
  <c r="AC95" i="20"/>
  <c r="AE95" i="20"/>
  <c r="AG95" i="20"/>
  <c r="AI95" i="20" s="1"/>
  <c r="G96" i="20"/>
  <c r="I96" i="20"/>
  <c r="K96" i="20"/>
  <c r="M96" i="20"/>
  <c r="O96" i="20"/>
  <c r="Q96" i="20"/>
  <c r="S96" i="20"/>
  <c r="U96" i="20"/>
  <c r="W96" i="20"/>
  <c r="Y96" i="20"/>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O100" i="20"/>
  <c r="Q100" i="20"/>
  <c r="S100" i="20"/>
  <c r="U100" i="20"/>
  <c r="W100" i="20"/>
  <c r="Y100" i="20"/>
  <c r="AA100" i="20"/>
  <c r="AC100" i="20"/>
  <c r="AE100" i="20"/>
  <c r="AG100" i="20"/>
  <c r="AI100" i="20" s="1"/>
  <c r="G101" i="20"/>
  <c r="I101" i="20"/>
  <c r="K101" i="20"/>
  <c r="M101" i="20"/>
  <c r="O101" i="20"/>
  <c r="Q101" i="20"/>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AA105" i="20"/>
  <c r="AC105" i="20"/>
  <c r="AE105" i="20"/>
  <c r="AG105" i="20"/>
  <c r="AI105" i="20" s="1"/>
  <c r="G106" i="20"/>
  <c r="I106" i="20"/>
  <c r="K106" i="20"/>
  <c r="M106" i="20"/>
  <c r="O106" i="20"/>
  <c r="Q106" i="20"/>
  <c r="S106" i="20"/>
  <c r="U106" i="20"/>
  <c r="W106" i="20"/>
  <c r="Y106" i="20"/>
  <c r="AA106" i="20"/>
  <c r="AC106" i="20"/>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D65" i="20"/>
  <c r="C65" i="20" s="1"/>
  <c r="D66" i="20"/>
  <c r="C66" i="20" s="1"/>
  <c r="D73" i="20"/>
  <c r="C73" i="20" s="1"/>
  <c r="D81" i="20"/>
  <c r="C81" i="20" s="1"/>
  <c r="D82" i="20"/>
  <c r="C82" i="20" s="1"/>
  <c r="D89" i="20"/>
  <c r="C89" i="20" s="1"/>
  <c r="D90" i="20"/>
  <c r="C90" i="20" s="1"/>
  <c r="D91" i="20"/>
  <c r="C91" i="20" s="1"/>
  <c r="D107" i="20" s="1"/>
  <c r="C107" i="20" s="1"/>
  <c r="D97" i="20"/>
  <c r="C97"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G2" i="13"/>
  <c r="G4" i="13" s="1"/>
  <c r="B2" i="1"/>
  <c r="D106" i="20" l="1"/>
  <c r="C106" i="20" s="1"/>
  <c r="AF72" i="20"/>
  <c r="P72" i="20"/>
  <c r="AF68" i="20"/>
  <c r="X66" i="20"/>
  <c r="AD66" i="20"/>
  <c r="D105" i="20"/>
  <c r="C105" i="20" s="1"/>
  <c r="X73" i="20"/>
  <c r="J86" i="20"/>
  <c r="Z74" i="20"/>
  <c r="D100" i="20"/>
  <c r="C100" i="20" s="1"/>
  <c r="N110" i="20"/>
  <c r="AD106" i="20"/>
  <c r="Z105" i="20"/>
  <c r="AD94" i="20"/>
  <c r="Z85" i="20"/>
  <c r="J85" i="20"/>
  <c r="V84" i="20"/>
  <c r="L74" i="20"/>
  <c r="H73" i="20"/>
  <c r="R72" i="20"/>
  <c r="F66" i="20"/>
  <c r="Z72" i="20"/>
  <c r="D102" i="20"/>
  <c r="C102" i="20" s="1"/>
  <c r="F68" i="20"/>
  <c r="J64" i="20"/>
  <c r="D110" i="20"/>
  <c r="C110" i="20" s="1"/>
  <c r="N76" i="20"/>
  <c r="D109" i="20"/>
  <c r="C109" i="20" s="1"/>
  <c r="D101" i="20"/>
  <c r="C101" i="20" s="1"/>
  <c r="D112" i="20" s="1"/>
  <c r="C112" i="20" s="1"/>
  <c r="H64" i="20"/>
  <c r="F64" i="20"/>
  <c r="R106" i="20"/>
  <c r="Z96" i="20"/>
  <c r="J96" i="20"/>
  <c r="R90" i="20"/>
  <c r="AD89" i="20"/>
  <c r="AC8" i="10" s="1"/>
  <c r="N89" i="20"/>
  <c r="Z88" i="20"/>
  <c r="J88" i="20"/>
  <c r="AD73" i="20"/>
  <c r="N73" i="20"/>
  <c r="X72" i="20"/>
  <c r="X64" i="20"/>
  <c r="H94" i="20"/>
  <c r="P76" i="20"/>
  <c r="X70" i="20"/>
  <c r="X65" i="20"/>
  <c r="R101" i="20"/>
  <c r="AD100" i="20"/>
  <c r="N100" i="20"/>
  <c r="N72" i="20"/>
  <c r="V70" i="20"/>
  <c r="H66" i="20"/>
  <c r="R64" i="20"/>
  <c r="B8" i="11"/>
  <c r="AF8" i="10"/>
  <c r="X8" i="10"/>
  <c r="P8" i="10"/>
  <c r="H8" i="10"/>
  <c r="P8" i="9"/>
  <c r="AF8" i="11"/>
  <c r="X8" i="11"/>
  <c r="P8" i="11"/>
  <c r="H8" i="11"/>
  <c r="AD8" i="9"/>
  <c r="V8" i="9"/>
  <c r="N8" i="9"/>
  <c r="F8" i="9"/>
  <c r="R8" i="11"/>
  <c r="AF8" i="9"/>
  <c r="AD8" i="10"/>
  <c r="V8" i="10"/>
  <c r="N8" i="10"/>
  <c r="F8" i="10"/>
  <c r="M8" i="9"/>
  <c r="Z8" i="11"/>
  <c r="X8" i="9"/>
  <c r="AD8" i="11"/>
  <c r="V8" i="11"/>
  <c r="N8" i="11"/>
  <c r="F8" i="11"/>
  <c r="M8" i="10"/>
  <c r="AB8" i="9"/>
  <c r="T8" i="9"/>
  <c r="L8" i="9"/>
  <c r="D8" i="9"/>
  <c r="B8" i="10"/>
  <c r="M8" i="11"/>
  <c r="AB8" i="10"/>
  <c r="T8" i="10"/>
  <c r="L8" i="10"/>
  <c r="D8" i="10"/>
  <c r="C8" i="9"/>
  <c r="H8" i="9"/>
  <c r="AB8" i="11"/>
  <c r="T8" i="11"/>
  <c r="L8" i="11"/>
  <c r="D8" i="11"/>
  <c r="C8" i="10"/>
  <c r="Z8" i="9"/>
  <c r="R8" i="9"/>
  <c r="J8" i="9"/>
  <c r="J8" i="11"/>
  <c r="C8" i="11"/>
  <c r="Z8" i="10"/>
  <c r="R8" i="10"/>
  <c r="J8" i="10"/>
  <c r="B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AE8" i="9" s="1"/>
  <c r="P89" i="20"/>
  <c r="O8" i="9" s="1"/>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AA8" i="9" s="1"/>
  <c r="L89" i="20"/>
  <c r="K8" i="9" s="1"/>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Y8" i="11" s="1"/>
  <c r="J89" i="20"/>
  <c r="I8" i="9" s="1"/>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U8" i="10" s="1"/>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Q8" i="10" s="1"/>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S8" i="9" s="1"/>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W8" i="9" s="1"/>
  <c r="H89" i="20"/>
  <c r="G8" i="11" s="1"/>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E8" i="9" s="1"/>
  <c r="F81" i="20"/>
  <c r="F73" i="20"/>
  <c r="F65" i="20"/>
  <c r="F105" i="20"/>
  <c r="G3" i="13"/>
  <c r="S47" i="20" l="1"/>
  <c r="O8" i="11"/>
  <c r="K8" i="11"/>
  <c r="U8" i="9"/>
  <c r="W8" i="11"/>
  <c r="G8" i="10"/>
  <c r="Q8" i="9"/>
  <c r="S8" i="11"/>
  <c r="K8" i="10"/>
  <c r="Y8" i="10"/>
  <c r="AC8" i="9"/>
  <c r="AE8" i="11"/>
  <c r="O8" i="10"/>
  <c r="G8" i="9"/>
  <c r="I8" i="11"/>
  <c r="Y8" i="9"/>
  <c r="AA8" i="11"/>
  <c r="S8" i="10"/>
  <c r="E8" i="11"/>
  <c r="W8" i="10"/>
  <c r="Q8" i="11"/>
  <c r="I8" i="10"/>
  <c r="AA8" i="10"/>
  <c r="E8" i="10"/>
  <c r="AE8" i="10"/>
  <c r="U8" i="11"/>
  <c r="AC8" i="1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<sst xmlns="http://schemas.openxmlformats.org/spreadsheetml/2006/main" count="50991" uniqueCount="1390">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</sst>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amily val="2"/>
    </font>
    <font>
      <i/>
      <sz val="11"/>
      <color theme="1"/>
      <name val="Arial"/>
      <family val="2"/>
    </font>
    <font>
      <sz val="10"/>
      <name val="Tahoma"/>
      <family val="2"/>
    </font>
    <font>
      <sz val="10"/>
      <color indexed="8"/>
      <name val="Arial"/>
      <family val="2"/>
    </font>
    <font>
      <b/>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
      <patternFill patternType="solid">
        <fgColor theme="9" tint="0.59999389629810485"/>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3">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164" fontId="0" fillId="12" borderId="0" xfId="1" applyNumberFormat="1" applyFont="1" applyFill="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65"/>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75">
      <c r="A1" s="1" t="s">
        <v>0</v>
      </c>
      <c r="B1" s="20" t="s">
        <v>83</v>
      </c>
      <c r="C1" s="17">
        <v>45553</v>
      </c>
      <c r="D1" s="2"/>
      <c r="E1" s="2"/>
      <c r="F1" s="19" t="s">
        <v>146</v>
      </c>
      <c r="G1" s="19" t="s">
        <v>146</v>
      </c>
    </row>
    <row r="2" spans="1:7" ht="14.25" customHeight="1" x14ac:dyDescent="0.75">
      <c r="A2" s="1" t="s">
        <v>1</v>
      </c>
      <c r="B2" s="18" t="str">
        <f>LOOKUP(B1,F2:G51,G2:G51)</f>
        <v>TX</v>
      </c>
      <c r="D2" s="2"/>
      <c r="E2" s="2"/>
      <c r="F2" s="20" t="s">
        <v>41</v>
      </c>
      <c r="G2" s="20" t="s">
        <v>147</v>
      </c>
    </row>
    <row r="3" spans="1:7" ht="14.25" customHeight="1" x14ac:dyDescent="0.75">
      <c r="A3" s="2"/>
      <c r="B3" s="2"/>
      <c r="D3" s="2"/>
      <c r="E3" s="2"/>
      <c r="F3" s="20" t="s">
        <v>42</v>
      </c>
      <c r="G3" s="20" t="s">
        <v>148</v>
      </c>
    </row>
    <row r="4" spans="1:7" ht="14.25" customHeight="1" x14ac:dyDescent="0.75">
      <c r="A4" s="1" t="s">
        <v>2</v>
      </c>
      <c r="B4" s="3" t="s">
        <v>1383</v>
      </c>
      <c r="D4" s="2"/>
      <c r="E4" s="2"/>
      <c r="F4" s="20" t="s">
        <v>43</v>
      </c>
      <c r="G4" s="20" t="s">
        <v>149</v>
      </c>
    </row>
    <row r="5" spans="1:7" ht="14.25" customHeight="1" x14ac:dyDescent="0.75">
      <c r="A5" s="2"/>
      <c r="B5" s="7" t="s">
        <v>3</v>
      </c>
      <c r="D5" s="2"/>
      <c r="E5" s="2"/>
      <c r="F5" s="20" t="s">
        <v>44</v>
      </c>
      <c r="G5" s="20" t="s">
        <v>150</v>
      </c>
    </row>
    <row r="6" spans="1:7" ht="14.25" customHeight="1" x14ac:dyDescent="0.75">
      <c r="A6" s="2"/>
      <c r="B6" s="4">
        <v>2023</v>
      </c>
      <c r="D6" s="2"/>
      <c r="E6" s="2"/>
      <c r="F6" s="20" t="s">
        <v>45</v>
      </c>
      <c r="G6" s="20" t="s">
        <v>151</v>
      </c>
    </row>
    <row r="7" spans="1:7" ht="14.25" customHeight="1" x14ac:dyDescent="0.75">
      <c r="A7" s="2"/>
      <c r="B7" s="7" t="s">
        <v>1384</v>
      </c>
      <c r="D7" s="2"/>
      <c r="E7" s="2"/>
      <c r="F7" s="20" t="s">
        <v>46</v>
      </c>
      <c r="G7" s="20" t="s">
        <v>152</v>
      </c>
    </row>
    <row r="8" spans="1:7" ht="14.25" customHeight="1" x14ac:dyDescent="0.75">
      <c r="A8" s="2"/>
      <c r="B8" s="7" t="s">
        <v>1385</v>
      </c>
      <c r="D8" s="2"/>
      <c r="E8" s="2"/>
      <c r="F8" s="20" t="s">
        <v>47</v>
      </c>
      <c r="G8" s="20" t="s">
        <v>153</v>
      </c>
    </row>
    <row r="9" spans="1:7" ht="14.25" customHeight="1" x14ac:dyDescent="0.75">
      <c r="A9" s="2"/>
      <c r="B9" s="2" t="s">
        <v>1386</v>
      </c>
      <c r="D9" s="2"/>
      <c r="E9" s="2"/>
      <c r="F9" s="20" t="s">
        <v>48</v>
      </c>
      <c r="G9" s="20" t="s">
        <v>154</v>
      </c>
    </row>
    <row r="10" spans="1:7" ht="14.25" customHeight="1" x14ac:dyDescent="0.75">
      <c r="A10" s="2"/>
      <c r="B10" s="2"/>
      <c r="D10" s="2"/>
      <c r="E10" s="2"/>
      <c r="F10" s="20" t="s">
        <v>49</v>
      </c>
      <c r="G10" s="20" t="s">
        <v>155</v>
      </c>
    </row>
    <row r="11" spans="1:7" ht="14.25" customHeight="1" x14ac:dyDescent="0.75">
      <c r="A11" s="2"/>
      <c r="B11" s="3" t="s">
        <v>4</v>
      </c>
      <c r="D11" s="2"/>
      <c r="E11" s="2"/>
      <c r="F11" s="20" t="s">
        <v>50</v>
      </c>
      <c r="G11" s="20" t="s">
        <v>156</v>
      </c>
    </row>
    <row r="12" spans="1:7" ht="14.25" customHeight="1" x14ac:dyDescent="0.75">
      <c r="A12" s="2"/>
      <c r="B12" s="7" t="s">
        <v>3</v>
      </c>
      <c r="D12" s="2"/>
      <c r="E12" s="2"/>
      <c r="F12" s="20" t="s">
        <v>51</v>
      </c>
      <c r="G12" s="20" t="s">
        <v>157</v>
      </c>
    </row>
    <row r="13" spans="1:7" ht="14.25" customHeight="1" x14ac:dyDescent="0.75">
      <c r="A13" s="2"/>
      <c r="B13" s="4">
        <v>2018</v>
      </c>
      <c r="D13" s="2"/>
      <c r="E13" s="2"/>
      <c r="F13" s="20" t="s">
        <v>52</v>
      </c>
      <c r="G13" s="20" t="s">
        <v>158</v>
      </c>
    </row>
    <row r="14" spans="1:7" ht="14.25" customHeight="1" x14ac:dyDescent="0.75">
      <c r="A14" s="2"/>
      <c r="B14" s="7" t="s">
        <v>5</v>
      </c>
      <c r="D14" s="2"/>
      <c r="E14" s="2"/>
      <c r="F14" s="20" t="s">
        <v>53</v>
      </c>
      <c r="G14" s="20" t="s">
        <v>159</v>
      </c>
    </row>
    <row r="15" spans="1:7" ht="14.25" customHeight="1" x14ac:dyDescent="0.75">
      <c r="A15" s="2"/>
      <c r="B15" s="7" t="s">
        <v>6</v>
      </c>
      <c r="D15" s="2"/>
      <c r="E15" s="2"/>
      <c r="F15" s="20" t="s">
        <v>54</v>
      </c>
      <c r="G15" s="20" t="s">
        <v>160</v>
      </c>
    </row>
    <row r="16" spans="1:7" ht="14.25" customHeight="1" x14ac:dyDescent="0.75">
      <c r="A16" s="2"/>
      <c r="B16" s="7" t="s">
        <v>7</v>
      </c>
      <c r="D16" s="2"/>
      <c r="E16" s="2"/>
      <c r="F16" s="20" t="s">
        <v>55</v>
      </c>
      <c r="G16" s="20" t="s">
        <v>161</v>
      </c>
    </row>
    <row r="17" spans="1:7" ht="14.25" customHeight="1" x14ac:dyDescent="0.75">
      <c r="A17" s="2"/>
      <c r="B17" s="2"/>
      <c r="D17" s="2"/>
      <c r="E17" s="2"/>
      <c r="F17" s="20" t="s">
        <v>56</v>
      </c>
      <c r="G17" s="20" t="s">
        <v>162</v>
      </c>
    </row>
    <row r="18" spans="1:7" ht="14.25" customHeight="1" x14ac:dyDescent="0.75">
      <c r="B18" s="5"/>
      <c r="D18" s="2"/>
      <c r="E18" s="2"/>
      <c r="F18" s="20" t="s">
        <v>57</v>
      </c>
      <c r="G18" s="20" t="s">
        <v>163</v>
      </c>
    </row>
    <row r="19" spans="1:7" ht="14.25" customHeight="1" x14ac:dyDescent="0.75">
      <c r="B19" s="2" t="s">
        <v>446</v>
      </c>
      <c r="D19" s="2"/>
      <c r="E19" s="2"/>
      <c r="F19" s="20" t="s">
        <v>58</v>
      </c>
      <c r="G19" s="20" t="s">
        <v>164</v>
      </c>
    </row>
    <row r="20" spans="1:7" ht="14.25" customHeight="1" x14ac:dyDescent="0.75">
      <c r="B20" s="4" t="s">
        <v>447</v>
      </c>
      <c r="D20" s="2"/>
      <c r="E20" s="2"/>
      <c r="F20" s="20" t="s">
        <v>59</v>
      </c>
      <c r="G20" s="20" t="s">
        <v>165</v>
      </c>
    </row>
    <row r="21" spans="1:7" ht="14.25" customHeight="1" x14ac:dyDescent="0.75">
      <c r="B21" s="6" t="s">
        <v>449</v>
      </c>
      <c r="D21" s="2"/>
      <c r="E21" s="2"/>
      <c r="F21" s="20" t="s">
        <v>60</v>
      </c>
      <c r="G21" s="20" t="s">
        <v>166</v>
      </c>
    </row>
    <row r="22" spans="1:7" ht="14.25" customHeight="1" x14ac:dyDescent="0.75">
      <c r="B22" s="6" t="s">
        <v>448</v>
      </c>
      <c r="D22" s="2"/>
      <c r="E22" s="2"/>
      <c r="F22" s="20" t="s">
        <v>61</v>
      </c>
      <c r="G22" s="20" t="s">
        <v>167</v>
      </c>
    </row>
    <row r="23" spans="1:7" ht="14.25" customHeight="1" x14ac:dyDescent="0.75">
      <c r="B23" s="7"/>
      <c r="D23" s="2"/>
      <c r="E23" s="2"/>
      <c r="F23" s="20" t="s">
        <v>62</v>
      </c>
      <c r="G23" s="20" t="s">
        <v>168</v>
      </c>
    </row>
    <row r="24" spans="1:7" ht="14.25" customHeight="1" x14ac:dyDescent="0.75">
      <c r="B24" s="8"/>
      <c r="D24" s="2"/>
      <c r="E24" s="2"/>
      <c r="F24" s="20" t="s">
        <v>63</v>
      </c>
      <c r="G24" s="20" t="s">
        <v>169</v>
      </c>
    </row>
    <row r="25" spans="1:7" ht="14.25" customHeight="1" x14ac:dyDescent="0.75">
      <c r="D25" s="2"/>
      <c r="E25" s="2"/>
      <c r="F25" s="20" t="s">
        <v>64</v>
      </c>
      <c r="G25" s="20" t="s">
        <v>170</v>
      </c>
    </row>
    <row r="26" spans="1:7" ht="14.25" customHeight="1" x14ac:dyDescent="0.75">
      <c r="D26" s="2"/>
      <c r="E26" s="2"/>
      <c r="F26" s="20" t="s">
        <v>65</v>
      </c>
      <c r="G26" s="20" t="s">
        <v>171</v>
      </c>
    </row>
    <row r="27" spans="1:7" ht="14.25" customHeight="1" x14ac:dyDescent="0.75">
      <c r="D27" s="2"/>
      <c r="E27" s="2"/>
      <c r="F27" s="20" t="s">
        <v>66</v>
      </c>
      <c r="G27" s="20" t="s">
        <v>172</v>
      </c>
    </row>
    <row r="28" spans="1:7" ht="42.75" customHeight="1" x14ac:dyDescent="0.75">
      <c r="C28" s="9"/>
      <c r="D28" s="10"/>
      <c r="E28" s="10"/>
      <c r="F28" s="20" t="s">
        <v>67</v>
      </c>
      <c r="G28" s="20" t="s">
        <v>173</v>
      </c>
    </row>
    <row r="29" spans="1:7" ht="14.25" customHeight="1" x14ac:dyDescent="0.75">
      <c r="A29" s="13" t="s">
        <v>8</v>
      </c>
      <c r="B29" s="14"/>
      <c r="D29" s="2"/>
      <c r="E29" s="2"/>
      <c r="F29" s="20" t="s">
        <v>68</v>
      </c>
      <c r="G29" s="20" t="s">
        <v>174</v>
      </c>
    </row>
    <row r="30" spans="1:7" ht="14.25" customHeight="1" x14ac:dyDescent="0.75">
      <c r="A30" t="s">
        <v>9</v>
      </c>
      <c r="B30" s="14"/>
      <c r="D30" s="2"/>
      <c r="E30" s="2"/>
      <c r="F30" s="20" t="s">
        <v>69</v>
      </c>
      <c r="G30" s="20" t="s">
        <v>175</v>
      </c>
    </row>
    <row r="31" spans="1:7" ht="14.25" customHeight="1" x14ac:dyDescent="0.75">
      <c r="A31" t="s">
        <v>10</v>
      </c>
      <c r="B31" s="14"/>
      <c r="D31" s="2"/>
      <c r="E31" s="2"/>
      <c r="F31" s="20" t="s">
        <v>70</v>
      </c>
      <c r="G31" s="20" t="s">
        <v>176</v>
      </c>
    </row>
    <row r="32" spans="1:7" ht="14.25" customHeight="1" x14ac:dyDescent="0.75">
      <c r="A32" t="s">
        <v>11</v>
      </c>
      <c r="B32" s="14"/>
      <c r="D32" s="2"/>
      <c r="E32" s="2"/>
      <c r="F32" s="20" t="s">
        <v>71</v>
      </c>
      <c r="G32" s="20" t="s">
        <v>177</v>
      </c>
    </row>
    <row r="33" spans="1:7" ht="14.25" customHeight="1" x14ac:dyDescent="0.75">
      <c r="A33" t="s">
        <v>12</v>
      </c>
      <c r="B33" s="14"/>
      <c r="D33" s="2"/>
      <c r="E33" s="2"/>
      <c r="F33" s="20" t="s">
        <v>72</v>
      </c>
      <c r="G33" s="20" t="s">
        <v>178</v>
      </c>
    </row>
    <row r="34" spans="1:7" ht="14.25" customHeight="1" x14ac:dyDescent="0.75">
      <c r="A34" s="14"/>
      <c r="B34" s="14"/>
      <c r="D34" s="2"/>
      <c r="E34" s="2"/>
      <c r="F34" s="20" t="s">
        <v>73</v>
      </c>
      <c r="G34" s="20" t="s">
        <v>179</v>
      </c>
    </row>
    <row r="35" spans="1:7" ht="14.25" customHeight="1" x14ac:dyDescent="0.75">
      <c r="A35" s="13" t="s">
        <v>13</v>
      </c>
      <c r="B35" s="14"/>
      <c r="D35" s="2"/>
      <c r="E35" s="2"/>
      <c r="F35" s="20" t="s">
        <v>74</v>
      </c>
      <c r="G35" s="20" t="s">
        <v>180</v>
      </c>
    </row>
    <row r="36" spans="1:7" ht="14.25" customHeight="1" x14ac:dyDescent="0.75">
      <c r="A36" s="11">
        <v>0.80118443316412857</v>
      </c>
      <c r="B36" t="s">
        <v>14</v>
      </c>
      <c r="D36" s="2"/>
      <c r="E36" s="2"/>
      <c r="F36" s="20" t="s">
        <v>75</v>
      </c>
      <c r="G36" s="20" t="s">
        <v>181</v>
      </c>
    </row>
    <row r="37" spans="1:7" ht="14.25" customHeight="1" x14ac:dyDescent="0.75">
      <c r="A37" s="11">
        <v>0.1988155668358714</v>
      </c>
      <c r="B37" t="s">
        <v>15</v>
      </c>
      <c r="D37" s="2"/>
      <c r="E37" s="2"/>
      <c r="F37" s="20" t="s">
        <v>76</v>
      </c>
      <c r="G37" s="20" t="s">
        <v>182</v>
      </c>
    </row>
    <row r="38" spans="1:7" ht="14.25" customHeight="1" x14ac:dyDescent="0.75">
      <c r="A38" s="14"/>
      <c r="B38" s="14"/>
      <c r="D38" s="2"/>
      <c r="E38" s="2"/>
      <c r="F38" s="20" t="s">
        <v>77</v>
      </c>
      <c r="G38" s="20" t="s">
        <v>183</v>
      </c>
    </row>
    <row r="39" spans="1:7" ht="14.25" customHeight="1" x14ac:dyDescent="0.75">
      <c r="A39" s="12" t="s">
        <v>16</v>
      </c>
      <c r="B39">
        <v>1000000</v>
      </c>
      <c r="D39" s="2"/>
      <c r="E39" s="2"/>
      <c r="F39" s="20" t="s">
        <v>78</v>
      </c>
      <c r="G39" s="20" t="s">
        <v>184</v>
      </c>
    </row>
    <row r="40" spans="1:7" ht="14.25" customHeight="1" x14ac:dyDescent="0.75">
      <c r="A40" t="s">
        <v>17</v>
      </c>
      <c r="B40">
        <v>1000</v>
      </c>
      <c r="D40" s="2"/>
      <c r="E40" s="2"/>
      <c r="F40" s="20" t="s">
        <v>79</v>
      </c>
      <c r="G40" s="20" t="s">
        <v>185</v>
      </c>
    </row>
    <row r="41" spans="1:7" ht="14.25" customHeight="1" x14ac:dyDescent="0.75">
      <c r="A41" s="2"/>
      <c r="B41" s="2"/>
      <c r="D41" s="2"/>
      <c r="E41" s="2"/>
      <c r="F41" s="20" t="s">
        <v>80</v>
      </c>
      <c r="G41" s="20" t="s">
        <v>186</v>
      </c>
    </row>
    <row r="42" spans="1:7" ht="14.25" customHeight="1" x14ac:dyDescent="0.75">
      <c r="A42" s="13" t="s">
        <v>18</v>
      </c>
      <c r="B42" s="2"/>
      <c r="D42" s="2"/>
      <c r="E42" s="2"/>
      <c r="F42" s="20" t="s">
        <v>81</v>
      </c>
      <c r="G42" s="20" t="s">
        <v>187</v>
      </c>
    </row>
    <row r="43" spans="1:7" ht="14.25" customHeight="1" x14ac:dyDescent="0.75">
      <c r="A43" s="13"/>
      <c r="B43" s="2"/>
      <c r="D43" s="2"/>
      <c r="E43" s="2"/>
      <c r="F43" s="20" t="s">
        <v>82</v>
      </c>
      <c r="G43" s="20" t="s">
        <v>188</v>
      </c>
    </row>
    <row r="44" spans="1:7" ht="14.25" customHeight="1" x14ac:dyDescent="0.75">
      <c r="A44" s="14" t="s">
        <v>19</v>
      </c>
      <c r="B44" s="2"/>
      <c r="D44" s="2"/>
      <c r="E44" s="2"/>
      <c r="F44" s="20" t="s">
        <v>83</v>
      </c>
      <c r="G44" s="20" t="s">
        <v>189</v>
      </c>
    </row>
    <row r="45" spans="1:7" ht="14.25" customHeight="1" x14ac:dyDescent="0.75">
      <c r="A45" s="15" t="s">
        <v>20</v>
      </c>
      <c r="B45" s="2"/>
      <c r="D45" s="2"/>
      <c r="E45" s="2"/>
      <c r="F45" s="20" t="s">
        <v>84</v>
      </c>
      <c r="G45" s="20" t="s">
        <v>190</v>
      </c>
    </row>
    <row r="46" spans="1:7" ht="14.25" customHeight="1" x14ac:dyDescent="0.75">
      <c r="A46" s="14" t="s">
        <v>21</v>
      </c>
      <c r="B46" s="2"/>
      <c r="D46" s="2"/>
      <c r="E46" s="2"/>
      <c r="F46" s="20" t="s">
        <v>85</v>
      </c>
      <c r="G46" s="20" t="s">
        <v>191</v>
      </c>
    </row>
    <row r="47" spans="1:7" ht="14.25" customHeight="1" x14ac:dyDescent="0.75">
      <c r="A47" s="16" t="s">
        <v>22</v>
      </c>
      <c r="B47" s="2"/>
      <c r="D47" s="2"/>
      <c r="E47" s="2"/>
      <c r="F47" s="20" t="s">
        <v>86</v>
      </c>
      <c r="G47" s="20" t="s">
        <v>192</v>
      </c>
    </row>
    <row r="48" spans="1:7" ht="14.25" customHeight="1" x14ac:dyDescent="0.75">
      <c r="A48" s="14" t="s">
        <v>23</v>
      </c>
      <c r="B48" s="2"/>
      <c r="D48" s="2"/>
      <c r="E48" s="2"/>
      <c r="F48" s="20" t="s">
        <v>87</v>
      </c>
      <c r="G48" s="20" t="s">
        <v>193</v>
      </c>
    </row>
    <row r="49" spans="1:7" ht="14.25" customHeight="1" x14ac:dyDescent="0.75">
      <c r="A49" s="2"/>
      <c r="B49" s="2"/>
      <c r="D49" s="2"/>
      <c r="E49" s="2"/>
      <c r="F49" s="20" t="s">
        <v>88</v>
      </c>
      <c r="G49" s="20" t="s">
        <v>194</v>
      </c>
    </row>
    <row r="50" spans="1:7" ht="14.25" customHeight="1" x14ac:dyDescent="0.75">
      <c r="A50" s="2"/>
      <c r="B50" s="2"/>
      <c r="D50" s="2"/>
      <c r="E50" s="2"/>
      <c r="F50" s="20" t="s">
        <v>89</v>
      </c>
      <c r="G50" s="20" t="s">
        <v>195</v>
      </c>
    </row>
    <row r="51" spans="1:7" ht="14.25" customHeight="1" x14ac:dyDescent="0.75">
      <c r="A51" s="2"/>
      <c r="B51" s="2"/>
      <c r="D51" s="2"/>
      <c r="E51" s="2"/>
      <c r="F51" s="20" t="s">
        <v>90</v>
      </c>
      <c r="G51" s="20" t="s">
        <v>196</v>
      </c>
    </row>
    <row r="52" spans="1:7" ht="14.25" customHeight="1" x14ac:dyDescent="0.75">
      <c r="A52" s="2"/>
      <c r="B52" s="2"/>
      <c r="D52" s="2"/>
      <c r="E52" s="2"/>
    </row>
    <row r="53" spans="1:7" ht="14.25" customHeight="1" x14ac:dyDescent="0.75">
      <c r="A53" s="2"/>
      <c r="B53" s="2"/>
      <c r="D53" s="2"/>
      <c r="E53" s="2"/>
    </row>
    <row r="54" spans="1:7" ht="14.25" customHeight="1" x14ac:dyDescent="0.75">
      <c r="A54" s="2"/>
      <c r="B54" s="2"/>
      <c r="D54" s="2"/>
      <c r="E54" s="2"/>
    </row>
    <row r="55" spans="1:7" ht="14.25" customHeight="1" x14ac:dyDescent="0.75">
      <c r="A55" s="2"/>
      <c r="B55" s="2"/>
      <c r="D55" s="2"/>
      <c r="E55" s="2"/>
    </row>
    <row r="56" spans="1:7" ht="14.25" customHeight="1" x14ac:dyDescent="0.75">
      <c r="A56" s="2"/>
      <c r="B56" s="2"/>
      <c r="D56" s="2"/>
      <c r="E56" s="2"/>
    </row>
    <row r="57" spans="1:7" ht="14.25" customHeight="1" x14ac:dyDescent="0.75">
      <c r="A57" s="2"/>
      <c r="B57" s="2"/>
      <c r="D57" s="2"/>
      <c r="E57" s="2"/>
    </row>
    <row r="58" spans="1:7" ht="14.25" customHeight="1" x14ac:dyDescent="0.75">
      <c r="A58" s="2"/>
      <c r="B58" s="2"/>
      <c r="D58" s="2"/>
      <c r="E58" s="2"/>
    </row>
    <row r="59" spans="1:7" ht="14.25" customHeight="1" x14ac:dyDescent="0.75">
      <c r="A59" s="2"/>
      <c r="B59" s="2"/>
      <c r="D59" s="2"/>
      <c r="E59" s="2"/>
    </row>
    <row r="60" spans="1:7" ht="14.25" customHeight="1" x14ac:dyDescent="0.75">
      <c r="A60" s="2"/>
      <c r="B60" s="2"/>
      <c r="D60" s="2"/>
      <c r="E60" s="2"/>
    </row>
    <row r="61" spans="1:7" ht="14.25" customHeight="1" x14ac:dyDescent="0.75">
      <c r="A61" s="2"/>
      <c r="B61" s="2"/>
      <c r="D61" s="2"/>
      <c r="E61" s="2"/>
    </row>
    <row r="62" spans="1:7" ht="14.25" customHeight="1" x14ac:dyDescent="0.75">
      <c r="A62" s="2"/>
      <c r="B62" s="2"/>
      <c r="D62" s="2"/>
      <c r="E62" s="2"/>
    </row>
    <row r="63" spans="1:7" ht="14.25" customHeight="1" x14ac:dyDescent="0.75">
      <c r="A63" s="2"/>
      <c r="B63" s="2"/>
      <c r="D63" s="2"/>
      <c r="E63" s="2"/>
    </row>
    <row r="64" spans="1:7" ht="14.25" customHeight="1" x14ac:dyDescent="0.75">
      <c r="A64" s="2"/>
      <c r="B64" s="2"/>
      <c r="D64" s="2"/>
      <c r="E64" s="2"/>
    </row>
    <row r="65" spans="1:5" ht="14.25" customHeight="1" x14ac:dyDescent="0.75">
      <c r="A65" s="2"/>
      <c r="B65" s="2"/>
      <c r="D65" s="2"/>
      <c r="E65" s="2"/>
    </row>
    <row r="66" spans="1:5" ht="14.25" customHeight="1" x14ac:dyDescent="0.75">
      <c r="A66" s="2"/>
      <c r="B66" s="2"/>
      <c r="D66" s="2"/>
      <c r="E66" s="2"/>
    </row>
    <row r="67" spans="1:5" ht="14.25" customHeight="1" x14ac:dyDescent="0.75">
      <c r="A67" s="2"/>
      <c r="B67" s="2"/>
      <c r="D67" s="2"/>
      <c r="E67" s="2"/>
    </row>
    <row r="68" spans="1:5" ht="14.25" customHeight="1" x14ac:dyDescent="0.75">
      <c r="A68" s="2"/>
      <c r="B68" s="2"/>
      <c r="D68" s="2"/>
      <c r="E68" s="2"/>
    </row>
    <row r="69" spans="1:5" ht="14.25" customHeight="1" x14ac:dyDescent="0.75">
      <c r="A69" s="2"/>
      <c r="B69" s="2"/>
      <c r="D69" s="2"/>
      <c r="E69" s="2"/>
    </row>
    <row r="70" spans="1:5" ht="14.25" customHeight="1" x14ac:dyDescent="0.75">
      <c r="A70" s="2"/>
      <c r="B70" s="2"/>
      <c r="D70" s="2"/>
      <c r="E70" s="2"/>
    </row>
    <row r="71" spans="1:5" ht="14.25" customHeight="1" x14ac:dyDescent="0.75">
      <c r="A71" s="2"/>
      <c r="B71" s="2"/>
      <c r="D71" s="2"/>
      <c r="E71" s="2"/>
    </row>
    <row r="72" spans="1:5" ht="14.25" customHeight="1" x14ac:dyDescent="0.75">
      <c r="A72" s="2"/>
      <c r="B72" s="2"/>
      <c r="D72" s="2"/>
      <c r="E72" s="2"/>
    </row>
    <row r="73" spans="1:5" ht="14.25" customHeight="1" x14ac:dyDescent="0.75">
      <c r="A73" s="2"/>
      <c r="B73" s="2"/>
      <c r="D73" s="2"/>
      <c r="E73" s="2"/>
    </row>
    <row r="74" spans="1:5" ht="14.25" customHeight="1" x14ac:dyDescent="0.75">
      <c r="A74" s="2"/>
      <c r="B74" s="2"/>
      <c r="D74" s="2"/>
      <c r="E74" s="2"/>
    </row>
    <row r="75" spans="1:5" ht="14.25" customHeight="1" x14ac:dyDescent="0.75">
      <c r="A75" s="2"/>
      <c r="B75" s="2"/>
      <c r="D75" s="2"/>
      <c r="E75" s="2"/>
    </row>
    <row r="76" spans="1:5" ht="14.25" customHeight="1" x14ac:dyDescent="0.75">
      <c r="A76" s="2"/>
      <c r="B76" s="2"/>
      <c r="D76" s="2"/>
      <c r="E76" s="2"/>
    </row>
    <row r="77" spans="1:5" ht="14.25" customHeight="1" x14ac:dyDescent="0.75">
      <c r="A77" s="2"/>
      <c r="B77" s="2"/>
      <c r="D77" s="2"/>
      <c r="E77" s="2"/>
    </row>
    <row r="78" spans="1:5" ht="14.25" customHeight="1" x14ac:dyDescent="0.75">
      <c r="A78" s="2"/>
      <c r="B78" s="2"/>
      <c r="D78" s="2"/>
      <c r="E78" s="2"/>
    </row>
    <row r="79" spans="1:5" ht="14.25" customHeight="1" x14ac:dyDescent="0.75">
      <c r="A79" s="2"/>
      <c r="B79" s="2"/>
      <c r="D79" s="2"/>
      <c r="E79" s="2"/>
    </row>
    <row r="80" spans="1:5" ht="14.25" customHeight="1" x14ac:dyDescent="0.75">
      <c r="A80" s="2"/>
      <c r="B80" s="2"/>
      <c r="D80" s="2"/>
      <c r="E80" s="2"/>
    </row>
    <row r="81" spans="1:5" ht="14.25" customHeight="1" x14ac:dyDescent="0.75">
      <c r="A81" s="2"/>
      <c r="B81" s="2"/>
      <c r="D81" s="2"/>
      <c r="E81" s="2"/>
    </row>
    <row r="82" spans="1:5" ht="14.25" customHeight="1" x14ac:dyDescent="0.75">
      <c r="A82" s="2"/>
      <c r="B82" s="2"/>
      <c r="D82" s="2"/>
      <c r="E82" s="2"/>
    </row>
    <row r="83" spans="1:5" ht="14.25" customHeight="1" x14ac:dyDescent="0.75">
      <c r="A83" s="2"/>
      <c r="B83" s="2"/>
      <c r="D83" s="2"/>
      <c r="E83" s="2"/>
    </row>
    <row r="84" spans="1:5" ht="14.25" customHeight="1" x14ac:dyDescent="0.75">
      <c r="A84" s="2"/>
      <c r="B84" s="2"/>
      <c r="D84" s="2"/>
      <c r="E84" s="2"/>
    </row>
    <row r="85" spans="1:5" ht="14.25" customHeight="1" x14ac:dyDescent="0.75">
      <c r="A85" s="2"/>
      <c r="B85" s="2"/>
      <c r="D85" s="2"/>
      <c r="E85" s="2"/>
    </row>
    <row r="86" spans="1:5" ht="14.25" customHeight="1" x14ac:dyDescent="0.75">
      <c r="A86" s="2"/>
      <c r="B86" s="2"/>
      <c r="D86" s="2"/>
      <c r="E86" s="2"/>
    </row>
    <row r="87" spans="1:5" ht="14.25" customHeight="1" x14ac:dyDescent="0.75">
      <c r="A87" s="2"/>
      <c r="B87" s="2"/>
      <c r="D87" s="2"/>
      <c r="E87" s="2"/>
    </row>
    <row r="88" spans="1:5" ht="14.25" customHeight="1" x14ac:dyDescent="0.75">
      <c r="A88" s="2"/>
      <c r="B88" s="2"/>
      <c r="D88" s="2"/>
      <c r="E88" s="2"/>
    </row>
    <row r="89" spans="1:5" ht="14.25" customHeight="1" x14ac:dyDescent="0.75">
      <c r="A89" s="2"/>
      <c r="B89" s="2"/>
      <c r="D89" s="2"/>
      <c r="E89" s="2"/>
    </row>
    <row r="90" spans="1:5" ht="14.25" customHeight="1" x14ac:dyDescent="0.75">
      <c r="A90" s="2"/>
      <c r="B90" s="2"/>
      <c r="D90" s="2"/>
      <c r="E90" s="2"/>
    </row>
    <row r="91" spans="1:5" ht="14.25" customHeight="1" x14ac:dyDescent="0.75">
      <c r="A91" s="2"/>
      <c r="B91" s="2"/>
      <c r="D91" s="2"/>
      <c r="E91" s="2"/>
    </row>
    <row r="92" spans="1:5" ht="14.25" customHeight="1" x14ac:dyDescent="0.75">
      <c r="A92" s="2"/>
      <c r="B92" s="2"/>
      <c r="D92" s="2"/>
      <c r="E92" s="2"/>
    </row>
    <row r="93" spans="1:5" ht="14.25" customHeight="1" x14ac:dyDescent="0.75">
      <c r="A93" s="2"/>
      <c r="B93" s="2"/>
      <c r="D93" s="2"/>
      <c r="E93" s="2"/>
    </row>
    <row r="94" spans="1:5" ht="14.25" customHeight="1" x14ac:dyDescent="0.75">
      <c r="A94" s="2"/>
      <c r="B94" s="2"/>
      <c r="D94" s="2"/>
      <c r="E94" s="2"/>
    </row>
    <row r="95" spans="1:5" ht="14.25" customHeight="1" x14ac:dyDescent="0.75">
      <c r="A95" s="2"/>
      <c r="B95" s="2"/>
      <c r="D95" s="2"/>
      <c r="E95" s="2"/>
    </row>
    <row r="96" spans="1:5" ht="14.25" customHeight="1" x14ac:dyDescent="0.75">
      <c r="A96" s="2"/>
      <c r="B96" s="2"/>
      <c r="D96" s="2"/>
      <c r="E96" s="2"/>
    </row>
    <row r="97" spans="1:5" ht="14.25" customHeight="1" x14ac:dyDescent="0.75">
      <c r="A97" s="2"/>
      <c r="B97" s="2"/>
      <c r="D97" s="2"/>
      <c r="E97" s="2"/>
    </row>
    <row r="98" spans="1:5" ht="14.25" customHeight="1" x14ac:dyDescent="0.75">
      <c r="A98" s="2"/>
      <c r="B98" s="2"/>
      <c r="D98" s="2"/>
      <c r="E98" s="2"/>
    </row>
    <row r="99" spans="1:5" ht="14.25" customHeight="1" x14ac:dyDescent="0.75">
      <c r="A99" s="2"/>
      <c r="B99" s="2"/>
      <c r="D99" s="2"/>
      <c r="E99" s="2"/>
    </row>
    <row r="100" spans="1:5" ht="14.25" customHeight="1" x14ac:dyDescent="0.75">
      <c r="A100" s="2"/>
      <c r="B100" s="2"/>
      <c r="D100" s="2"/>
      <c r="E100" s="2"/>
    </row>
    <row r="101" spans="1:5" ht="14.25" customHeight="1" x14ac:dyDescent="0.75">
      <c r="A101" s="2"/>
      <c r="B101" s="2"/>
      <c r="D101" s="2"/>
      <c r="E101" s="2"/>
    </row>
    <row r="102" spans="1:5" ht="14.25" customHeight="1" x14ac:dyDescent="0.75">
      <c r="A102" s="2"/>
      <c r="B102" s="2"/>
      <c r="D102" s="2"/>
      <c r="E102" s="2"/>
    </row>
    <row r="103" spans="1:5" ht="14.25" customHeight="1" x14ac:dyDescent="0.75">
      <c r="A103" s="2"/>
      <c r="B103" s="2"/>
      <c r="D103" s="2"/>
      <c r="E103" s="2"/>
    </row>
    <row r="104" spans="1:5" ht="14.25" customHeight="1" x14ac:dyDescent="0.75">
      <c r="A104" s="2"/>
      <c r="B104" s="2"/>
      <c r="D104" s="2"/>
      <c r="E104" s="2"/>
    </row>
    <row r="105" spans="1:5" ht="14.25" customHeight="1" x14ac:dyDescent="0.75">
      <c r="A105" s="2"/>
      <c r="B105" s="2"/>
      <c r="D105" s="2"/>
      <c r="E105" s="2"/>
    </row>
    <row r="106" spans="1:5" ht="14.25" customHeight="1" x14ac:dyDescent="0.75">
      <c r="A106" s="2"/>
      <c r="B106" s="2"/>
      <c r="D106" s="2"/>
      <c r="E106" s="2"/>
    </row>
    <row r="107" spans="1:5" ht="14.25" customHeight="1" x14ac:dyDescent="0.75">
      <c r="A107" s="2"/>
      <c r="B107" s="2"/>
      <c r="D107" s="2"/>
      <c r="E107" s="2"/>
    </row>
    <row r="108" spans="1:5" ht="14.25" customHeight="1" x14ac:dyDescent="0.75">
      <c r="A108" s="2"/>
      <c r="B108" s="2"/>
      <c r="D108" s="2"/>
      <c r="E108" s="2"/>
    </row>
    <row r="109" spans="1:5" ht="14.25" customHeight="1" x14ac:dyDescent="0.75">
      <c r="A109" s="2"/>
      <c r="B109" s="2"/>
      <c r="D109" s="2"/>
      <c r="E109" s="2"/>
    </row>
    <row r="110" spans="1:5" ht="14.25" customHeight="1" x14ac:dyDescent="0.75">
      <c r="A110" s="2"/>
      <c r="B110" s="2"/>
      <c r="D110" s="2"/>
      <c r="E110" s="2"/>
    </row>
    <row r="111" spans="1:5" ht="14.25" customHeight="1" x14ac:dyDescent="0.75">
      <c r="A111" s="2"/>
      <c r="B111" s="2"/>
      <c r="D111" s="2"/>
      <c r="E111" s="2"/>
    </row>
    <row r="112" spans="1:5" ht="14.25" customHeight="1" x14ac:dyDescent="0.75">
      <c r="A112" s="2"/>
      <c r="B112" s="2"/>
      <c r="D112" s="2"/>
      <c r="E112" s="2"/>
    </row>
    <row r="113" spans="1:5" ht="14.25" customHeight="1" x14ac:dyDescent="0.75">
      <c r="A113" s="2"/>
      <c r="B113" s="2"/>
      <c r="D113" s="2"/>
      <c r="E113" s="2"/>
    </row>
    <row r="114" spans="1:5" ht="14.25" customHeight="1" x14ac:dyDescent="0.75">
      <c r="A114" s="2"/>
      <c r="B114" s="2"/>
      <c r="D114" s="2"/>
      <c r="E114" s="2"/>
    </row>
    <row r="115" spans="1:5" ht="14.25" customHeight="1" x14ac:dyDescent="0.75">
      <c r="A115" s="2"/>
      <c r="B115" s="2"/>
      <c r="D115" s="2"/>
      <c r="E115" s="2"/>
    </row>
    <row r="116" spans="1:5" ht="14.25" customHeight="1" x14ac:dyDescent="0.75">
      <c r="A116" s="2"/>
      <c r="B116" s="2"/>
      <c r="D116" s="2"/>
      <c r="E116" s="2"/>
    </row>
    <row r="117" spans="1:5" ht="14.25" customHeight="1" x14ac:dyDescent="0.75">
      <c r="A117" s="2"/>
      <c r="B117" s="2"/>
      <c r="D117" s="2"/>
      <c r="E117" s="2"/>
    </row>
    <row r="118" spans="1:5" ht="14.25" customHeight="1" x14ac:dyDescent="0.75">
      <c r="A118" s="2"/>
      <c r="B118" s="2"/>
      <c r="D118" s="2"/>
      <c r="E118" s="2"/>
    </row>
    <row r="119" spans="1:5" ht="14.25" customHeight="1" x14ac:dyDescent="0.75">
      <c r="A119" s="2"/>
      <c r="B119" s="2"/>
      <c r="D119" s="2"/>
      <c r="E119" s="2"/>
    </row>
    <row r="120" spans="1:5" ht="14.25" customHeight="1" x14ac:dyDescent="0.75">
      <c r="A120" s="2"/>
      <c r="B120" s="2"/>
      <c r="D120" s="2"/>
      <c r="E120" s="2"/>
    </row>
    <row r="121" spans="1:5" ht="14.25" customHeight="1" x14ac:dyDescent="0.75">
      <c r="A121" s="2"/>
      <c r="B121" s="2"/>
      <c r="D121" s="2"/>
      <c r="E121" s="2"/>
    </row>
    <row r="122" spans="1:5" ht="14.25" customHeight="1" x14ac:dyDescent="0.75">
      <c r="A122" s="2"/>
      <c r="B122" s="2"/>
      <c r="D122" s="2"/>
      <c r="E122" s="2"/>
    </row>
    <row r="123" spans="1:5" ht="14.25" customHeight="1" x14ac:dyDescent="0.75">
      <c r="A123" s="2"/>
      <c r="B123" s="2"/>
      <c r="D123" s="2"/>
      <c r="E123" s="2"/>
    </row>
    <row r="124" spans="1:5" ht="14.25" customHeight="1" x14ac:dyDescent="0.75">
      <c r="A124" s="2"/>
      <c r="B124" s="2"/>
      <c r="D124" s="2"/>
      <c r="E124" s="2"/>
    </row>
    <row r="125" spans="1:5" ht="14.25" customHeight="1" x14ac:dyDescent="0.75">
      <c r="A125" s="2"/>
      <c r="B125" s="2"/>
      <c r="D125" s="2"/>
      <c r="E125" s="2"/>
    </row>
    <row r="126" spans="1:5" ht="14.25" customHeight="1" x14ac:dyDescent="0.75">
      <c r="A126" s="2"/>
      <c r="B126" s="2"/>
      <c r="D126" s="2"/>
      <c r="E126" s="2"/>
    </row>
    <row r="127" spans="1:5" ht="14.25" customHeight="1" x14ac:dyDescent="0.75">
      <c r="A127" s="2"/>
      <c r="B127" s="2"/>
      <c r="D127" s="2"/>
      <c r="E127" s="2"/>
    </row>
    <row r="128" spans="1:5" ht="14.25" customHeight="1" x14ac:dyDescent="0.75">
      <c r="A128" s="2"/>
      <c r="B128" s="2"/>
      <c r="D128" s="2"/>
      <c r="E128" s="2"/>
    </row>
    <row r="129" spans="1:5" ht="14.25" customHeight="1" x14ac:dyDescent="0.75">
      <c r="A129" s="2"/>
      <c r="B129" s="2"/>
      <c r="D129" s="2"/>
      <c r="E129" s="2"/>
    </row>
    <row r="130" spans="1:5" ht="14.25" customHeight="1" x14ac:dyDescent="0.75">
      <c r="A130" s="2"/>
      <c r="B130" s="2"/>
      <c r="D130" s="2"/>
      <c r="E130" s="2"/>
    </row>
    <row r="131" spans="1:5" ht="14.25" customHeight="1" x14ac:dyDescent="0.75">
      <c r="A131" s="2"/>
      <c r="B131" s="2"/>
      <c r="D131" s="2"/>
      <c r="E131" s="2"/>
    </row>
    <row r="132" spans="1:5" ht="14.25" customHeight="1" x14ac:dyDescent="0.75">
      <c r="A132" s="2"/>
      <c r="B132" s="2"/>
      <c r="D132" s="2"/>
      <c r="E132" s="2"/>
    </row>
    <row r="133" spans="1:5" ht="14.25" customHeight="1" x14ac:dyDescent="0.75">
      <c r="A133" s="2"/>
      <c r="B133" s="2"/>
      <c r="D133" s="2"/>
      <c r="E133" s="2"/>
    </row>
    <row r="134" spans="1:5" ht="14.25" customHeight="1" x14ac:dyDescent="0.75">
      <c r="A134" s="2"/>
      <c r="B134" s="2"/>
      <c r="D134" s="2"/>
      <c r="E134" s="2"/>
    </row>
    <row r="135" spans="1:5" ht="14.25" customHeight="1" x14ac:dyDescent="0.75">
      <c r="A135" s="2"/>
      <c r="B135" s="2"/>
      <c r="D135" s="2"/>
      <c r="E135" s="2"/>
    </row>
    <row r="136" spans="1:5" ht="14.25" customHeight="1" x14ac:dyDescent="0.75">
      <c r="A136" s="2"/>
      <c r="B136" s="2"/>
      <c r="D136" s="2"/>
      <c r="E136" s="2"/>
    </row>
    <row r="137" spans="1:5" ht="14.25" customHeight="1" x14ac:dyDescent="0.75">
      <c r="A137" s="2"/>
      <c r="B137" s="2"/>
      <c r="D137" s="2"/>
      <c r="E137" s="2"/>
    </row>
    <row r="138" spans="1:5" ht="14.25" customHeight="1" x14ac:dyDescent="0.75">
      <c r="A138" s="2"/>
      <c r="B138" s="2"/>
      <c r="D138" s="2"/>
      <c r="E138" s="2"/>
    </row>
    <row r="139" spans="1:5" ht="14.25" customHeight="1" x14ac:dyDescent="0.75">
      <c r="A139" s="2"/>
      <c r="B139" s="2"/>
      <c r="D139" s="2"/>
      <c r="E139" s="2"/>
    </row>
    <row r="140" spans="1:5" ht="14.25" customHeight="1" x14ac:dyDescent="0.75">
      <c r="A140" s="2"/>
      <c r="B140" s="2"/>
      <c r="D140" s="2"/>
      <c r="E140" s="2"/>
    </row>
    <row r="141" spans="1:5" ht="14.25" customHeight="1" x14ac:dyDescent="0.75">
      <c r="A141" s="2"/>
      <c r="B141" s="2"/>
      <c r="D141" s="2"/>
      <c r="E141" s="2"/>
    </row>
    <row r="142" spans="1:5" ht="14.25" customHeight="1" x14ac:dyDescent="0.75">
      <c r="A142" s="2"/>
      <c r="B142" s="2"/>
      <c r="D142" s="2"/>
      <c r="E142" s="2"/>
    </row>
    <row r="143" spans="1:5" ht="14.25" customHeight="1" x14ac:dyDescent="0.75">
      <c r="A143" s="2"/>
      <c r="B143" s="2"/>
      <c r="D143" s="2"/>
      <c r="E143" s="2"/>
    </row>
    <row r="144" spans="1:5" ht="14.25" customHeight="1" x14ac:dyDescent="0.75">
      <c r="A144" s="2"/>
      <c r="B144" s="2"/>
      <c r="D144" s="2"/>
      <c r="E144" s="2"/>
    </row>
    <row r="145" spans="1:5" ht="14.25" customHeight="1" x14ac:dyDescent="0.75">
      <c r="A145" s="2"/>
      <c r="B145" s="2"/>
      <c r="D145" s="2"/>
      <c r="E145" s="2"/>
    </row>
    <row r="146" spans="1:5" ht="14.25" customHeight="1" x14ac:dyDescent="0.75">
      <c r="A146" s="2"/>
      <c r="B146" s="2"/>
      <c r="D146" s="2"/>
      <c r="E146" s="2"/>
    </row>
    <row r="147" spans="1:5" ht="14.25" customHeight="1" x14ac:dyDescent="0.75">
      <c r="A147" s="2"/>
      <c r="B147" s="2"/>
      <c r="D147" s="2"/>
      <c r="E147" s="2"/>
    </row>
    <row r="148" spans="1:5" ht="14.25" customHeight="1" x14ac:dyDescent="0.75">
      <c r="A148" s="2"/>
      <c r="B148" s="2"/>
      <c r="D148" s="2"/>
      <c r="E148" s="2"/>
    </row>
    <row r="149" spans="1:5" ht="14.25" customHeight="1" x14ac:dyDescent="0.75">
      <c r="A149" s="2"/>
      <c r="B149" s="2"/>
      <c r="D149" s="2"/>
      <c r="E149" s="2"/>
    </row>
    <row r="150" spans="1:5" ht="14.25" customHeight="1" x14ac:dyDescent="0.75">
      <c r="A150" s="2"/>
      <c r="B150" s="2"/>
      <c r="D150" s="2"/>
      <c r="E150" s="2"/>
    </row>
    <row r="151" spans="1:5" ht="14.25" customHeight="1" x14ac:dyDescent="0.75">
      <c r="A151" s="2"/>
      <c r="B151" s="2"/>
      <c r="D151" s="2"/>
      <c r="E151" s="2"/>
    </row>
    <row r="152" spans="1:5" ht="14.25" customHeight="1" x14ac:dyDescent="0.75">
      <c r="A152" s="2"/>
      <c r="B152" s="2"/>
      <c r="D152" s="2"/>
      <c r="E152" s="2"/>
    </row>
    <row r="153" spans="1:5" ht="14.25" customHeight="1" x14ac:dyDescent="0.75">
      <c r="A153" s="2"/>
      <c r="B153" s="2"/>
      <c r="D153" s="2"/>
      <c r="E153" s="2"/>
    </row>
    <row r="154" spans="1:5" ht="14.25" customHeight="1" x14ac:dyDescent="0.75">
      <c r="A154" s="2"/>
      <c r="B154" s="2"/>
      <c r="D154" s="2"/>
      <c r="E154" s="2"/>
    </row>
    <row r="155" spans="1:5" ht="14.25" customHeight="1" x14ac:dyDescent="0.75">
      <c r="A155" s="2"/>
      <c r="B155" s="2"/>
      <c r="D155" s="2"/>
      <c r="E155" s="2"/>
    </row>
    <row r="156" spans="1:5" ht="14.25" customHeight="1" x14ac:dyDescent="0.75">
      <c r="A156" s="2"/>
      <c r="B156" s="2"/>
      <c r="D156" s="2"/>
      <c r="E156" s="2"/>
    </row>
    <row r="157" spans="1:5" ht="14.25" customHeight="1" x14ac:dyDescent="0.75">
      <c r="A157" s="2"/>
      <c r="B157" s="2"/>
      <c r="D157" s="2"/>
      <c r="E157" s="2"/>
    </row>
    <row r="158" spans="1:5" ht="14.25" customHeight="1" x14ac:dyDescent="0.75">
      <c r="A158" s="2"/>
      <c r="B158" s="2"/>
      <c r="D158" s="2"/>
      <c r="E158" s="2"/>
    </row>
    <row r="159" spans="1:5" ht="14.25" customHeight="1" x14ac:dyDescent="0.75">
      <c r="A159" s="2"/>
      <c r="B159" s="2"/>
      <c r="D159" s="2"/>
      <c r="E159" s="2"/>
    </row>
    <row r="160" spans="1:5" ht="14.25" customHeight="1" x14ac:dyDescent="0.75">
      <c r="A160" s="2"/>
      <c r="B160" s="2"/>
      <c r="D160" s="2"/>
      <c r="E160" s="2"/>
    </row>
    <row r="161" spans="1:5" ht="14.25" customHeight="1" x14ac:dyDescent="0.75">
      <c r="A161" s="2"/>
      <c r="B161" s="2"/>
      <c r="D161" s="2"/>
      <c r="E161" s="2"/>
    </row>
    <row r="162" spans="1:5" ht="14.25" customHeight="1" x14ac:dyDescent="0.75">
      <c r="A162" s="2"/>
      <c r="B162" s="2"/>
      <c r="D162" s="2"/>
      <c r="E162" s="2"/>
    </row>
    <row r="163" spans="1:5" ht="14.25" customHeight="1" x14ac:dyDescent="0.75">
      <c r="A163" s="2"/>
      <c r="B163" s="2"/>
      <c r="D163" s="2"/>
      <c r="E163" s="2"/>
    </row>
    <row r="164" spans="1:5" ht="14.25" customHeight="1" x14ac:dyDescent="0.75">
      <c r="A164" s="2"/>
      <c r="B164" s="2"/>
      <c r="D164" s="2"/>
      <c r="E164" s="2"/>
    </row>
    <row r="165" spans="1:5" ht="14.25" customHeight="1" x14ac:dyDescent="0.75">
      <c r="A165" s="2"/>
      <c r="B165" s="2"/>
      <c r="D165" s="2"/>
      <c r="E165" s="2"/>
    </row>
    <row r="166" spans="1:5" ht="14.25" customHeight="1" x14ac:dyDescent="0.75">
      <c r="A166" s="2"/>
      <c r="B166" s="2"/>
      <c r="D166" s="2"/>
      <c r="E166" s="2"/>
    </row>
    <row r="167" spans="1:5" ht="14.25" customHeight="1" x14ac:dyDescent="0.75">
      <c r="A167" s="2"/>
      <c r="B167" s="2"/>
      <c r="D167" s="2"/>
      <c r="E167" s="2"/>
    </row>
    <row r="168" spans="1:5" ht="14.25" customHeight="1" x14ac:dyDescent="0.75">
      <c r="A168" s="2"/>
      <c r="B168" s="2"/>
      <c r="D168" s="2"/>
      <c r="E168" s="2"/>
    </row>
    <row r="169" spans="1:5" ht="14.25" customHeight="1" x14ac:dyDescent="0.75">
      <c r="A169" s="2"/>
      <c r="B169" s="2"/>
      <c r="D169" s="2"/>
      <c r="E169" s="2"/>
    </row>
    <row r="170" spans="1:5" ht="14.25" customHeight="1" x14ac:dyDescent="0.75">
      <c r="A170" s="2"/>
      <c r="B170" s="2"/>
      <c r="D170" s="2"/>
      <c r="E170" s="2"/>
    </row>
    <row r="171" spans="1:5" ht="14.25" customHeight="1" x14ac:dyDescent="0.75">
      <c r="A171" s="2"/>
      <c r="B171" s="2"/>
      <c r="D171" s="2"/>
      <c r="E171" s="2"/>
    </row>
    <row r="172" spans="1:5" ht="14.25" customHeight="1" x14ac:dyDescent="0.75">
      <c r="A172" s="2"/>
      <c r="B172" s="2"/>
      <c r="D172" s="2"/>
      <c r="E172" s="2"/>
    </row>
    <row r="173" spans="1:5" ht="14.25" customHeight="1" x14ac:dyDescent="0.75">
      <c r="A173" s="2"/>
      <c r="B173" s="2"/>
      <c r="D173" s="2"/>
      <c r="E173" s="2"/>
    </row>
    <row r="174" spans="1:5" ht="14.25" customHeight="1" x14ac:dyDescent="0.75">
      <c r="A174" s="2"/>
      <c r="B174" s="2"/>
      <c r="D174" s="2"/>
      <c r="E174" s="2"/>
    </row>
    <row r="175" spans="1:5" ht="14.25" customHeight="1" x14ac:dyDescent="0.75">
      <c r="A175" s="2"/>
      <c r="B175" s="2"/>
      <c r="D175" s="2"/>
      <c r="E175" s="2"/>
    </row>
    <row r="176" spans="1:5" ht="14.25" customHeight="1" x14ac:dyDescent="0.75">
      <c r="A176" s="2"/>
      <c r="B176" s="2"/>
      <c r="D176" s="2"/>
      <c r="E176" s="2"/>
    </row>
    <row r="177" spans="1:5" ht="14.25" customHeight="1" x14ac:dyDescent="0.75">
      <c r="A177" s="2"/>
      <c r="B177" s="2"/>
      <c r="D177" s="2"/>
      <c r="E177" s="2"/>
    </row>
    <row r="178" spans="1:5" ht="14.25" customHeight="1" x14ac:dyDescent="0.75">
      <c r="A178" s="2"/>
      <c r="B178" s="2"/>
      <c r="D178" s="2"/>
      <c r="E178" s="2"/>
    </row>
    <row r="179" spans="1:5" ht="14.25" customHeight="1" x14ac:dyDescent="0.75">
      <c r="A179" s="2"/>
      <c r="B179" s="2"/>
      <c r="D179" s="2"/>
      <c r="E179" s="2"/>
    </row>
    <row r="180" spans="1:5" ht="14.25" customHeight="1" x14ac:dyDescent="0.75">
      <c r="A180" s="2"/>
      <c r="B180" s="2"/>
      <c r="D180" s="2"/>
      <c r="E180" s="2"/>
    </row>
    <row r="181" spans="1:5" ht="14.25" customHeight="1" x14ac:dyDescent="0.75">
      <c r="A181" s="2"/>
      <c r="B181" s="2"/>
      <c r="D181" s="2"/>
      <c r="E181" s="2"/>
    </row>
    <row r="182" spans="1:5" ht="14.25" customHeight="1" x14ac:dyDescent="0.75">
      <c r="A182" s="2"/>
      <c r="B182" s="2"/>
      <c r="D182" s="2"/>
      <c r="E182" s="2"/>
    </row>
    <row r="183" spans="1:5" ht="14.25" customHeight="1" x14ac:dyDescent="0.75">
      <c r="A183" s="2"/>
      <c r="B183" s="2"/>
      <c r="D183" s="2"/>
      <c r="E183" s="2"/>
    </row>
    <row r="184" spans="1:5" ht="14.25" customHeight="1" x14ac:dyDescent="0.75">
      <c r="A184" s="2"/>
      <c r="B184" s="2"/>
      <c r="D184" s="2"/>
      <c r="E184" s="2"/>
    </row>
    <row r="185" spans="1:5" ht="14.25" customHeight="1" x14ac:dyDescent="0.75">
      <c r="A185" s="2"/>
      <c r="B185" s="2"/>
      <c r="D185" s="2"/>
      <c r="E185" s="2"/>
    </row>
    <row r="186" spans="1:5" ht="14.25" customHeight="1" x14ac:dyDescent="0.75">
      <c r="A186" s="2"/>
      <c r="B186" s="2"/>
      <c r="D186" s="2"/>
      <c r="E186" s="2"/>
    </row>
    <row r="187" spans="1:5" ht="14.25" customHeight="1" x14ac:dyDescent="0.75">
      <c r="A187" s="2"/>
      <c r="B187" s="2"/>
      <c r="D187" s="2"/>
      <c r="E187" s="2"/>
    </row>
    <row r="188" spans="1:5" ht="14.25" customHeight="1" x14ac:dyDescent="0.75">
      <c r="A188" s="2"/>
      <c r="B188" s="2"/>
      <c r="D188" s="2"/>
      <c r="E188" s="2"/>
    </row>
    <row r="189" spans="1:5" ht="14.25" customHeight="1" x14ac:dyDescent="0.75">
      <c r="A189" s="2"/>
      <c r="B189" s="2"/>
      <c r="D189" s="2"/>
      <c r="E189" s="2"/>
    </row>
    <row r="190" spans="1:5" ht="14.25" customHeight="1" x14ac:dyDescent="0.75">
      <c r="A190" s="2"/>
      <c r="B190" s="2"/>
      <c r="D190" s="2"/>
      <c r="E190" s="2"/>
    </row>
    <row r="191" spans="1:5" ht="14.25" customHeight="1" x14ac:dyDescent="0.75">
      <c r="A191" s="2"/>
      <c r="B191" s="2"/>
      <c r="D191" s="2"/>
      <c r="E191" s="2"/>
    </row>
    <row r="192" spans="1:5" ht="14.25" customHeight="1" x14ac:dyDescent="0.75">
      <c r="A192" s="2"/>
      <c r="B192" s="2"/>
      <c r="D192" s="2"/>
      <c r="E192" s="2"/>
    </row>
    <row r="193" spans="1:5" ht="14.25" customHeight="1" x14ac:dyDescent="0.75">
      <c r="A193" s="2"/>
      <c r="B193" s="2"/>
      <c r="D193" s="2"/>
      <c r="E193" s="2"/>
    </row>
    <row r="194" spans="1:5" ht="14.25" customHeight="1" x14ac:dyDescent="0.75">
      <c r="A194" s="2"/>
      <c r="B194" s="2"/>
      <c r="D194" s="2"/>
      <c r="E194" s="2"/>
    </row>
    <row r="195" spans="1:5" ht="14.25" customHeight="1" x14ac:dyDescent="0.75">
      <c r="A195" s="2"/>
      <c r="B195" s="2"/>
      <c r="D195" s="2"/>
      <c r="E195" s="2"/>
    </row>
    <row r="196" spans="1:5" ht="14.25" customHeight="1" x14ac:dyDescent="0.75">
      <c r="A196" s="2"/>
      <c r="B196" s="2"/>
      <c r="D196" s="2"/>
      <c r="E196" s="2"/>
    </row>
    <row r="197" spans="1:5" ht="14.25" customHeight="1" x14ac:dyDescent="0.75">
      <c r="A197" s="2"/>
      <c r="B197" s="2"/>
      <c r="D197" s="2"/>
      <c r="E197" s="2"/>
    </row>
    <row r="198" spans="1:5" ht="14.25" customHeight="1" x14ac:dyDescent="0.75">
      <c r="A198" s="2"/>
      <c r="B198" s="2"/>
      <c r="D198" s="2"/>
      <c r="E198" s="2"/>
    </row>
    <row r="199" spans="1:5" ht="14.25" customHeight="1" x14ac:dyDescent="0.75">
      <c r="A199" s="2"/>
      <c r="B199" s="2"/>
      <c r="D199" s="2"/>
      <c r="E199" s="2"/>
    </row>
    <row r="200" spans="1:5" ht="14.25" customHeight="1" x14ac:dyDescent="0.75">
      <c r="A200" s="2"/>
      <c r="B200" s="2"/>
      <c r="D200" s="2"/>
      <c r="E200" s="2"/>
    </row>
    <row r="201" spans="1:5" ht="14.25" customHeight="1" x14ac:dyDescent="0.75">
      <c r="A201" s="2"/>
      <c r="B201" s="2"/>
      <c r="D201" s="2"/>
      <c r="E201" s="2"/>
    </row>
    <row r="202" spans="1:5" ht="14.25" customHeight="1" x14ac:dyDescent="0.75">
      <c r="A202" s="2"/>
      <c r="B202" s="2"/>
      <c r="D202" s="2"/>
      <c r="E202" s="2"/>
    </row>
    <row r="203" spans="1:5" ht="14.25" customHeight="1" x14ac:dyDescent="0.75">
      <c r="A203" s="2"/>
      <c r="B203" s="2"/>
      <c r="D203" s="2"/>
      <c r="E203" s="2"/>
    </row>
    <row r="204" spans="1:5" ht="14.25" customHeight="1" x14ac:dyDescent="0.75">
      <c r="A204" s="2"/>
      <c r="B204" s="2"/>
      <c r="D204" s="2"/>
      <c r="E204" s="2"/>
    </row>
    <row r="205" spans="1:5" ht="14.25" customHeight="1" x14ac:dyDescent="0.75">
      <c r="A205" s="2"/>
      <c r="B205" s="2"/>
      <c r="D205" s="2"/>
      <c r="E205" s="2"/>
    </row>
    <row r="206" spans="1:5" ht="14.25" customHeight="1" x14ac:dyDescent="0.75">
      <c r="A206" s="2"/>
      <c r="B206" s="2"/>
      <c r="D206" s="2"/>
      <c r="E206" s="2"/>
    </row>
    <row r="207" spans="1:5" ht="14.25" customHeight="1" x14ac:dyDescent="0.75">
      <c r="A207" s="2"/>
      <c r="B207" s="2"/>
      <c r="D207" s="2"/>
      <c r="E207" s="2"/>
    </row>
    <row r="208" spans="1:5" ht="14.25" customHeight="1" x14ac:dyDescent="0.75">
      <c r="A208" s="2"/>
      <c r="B208" s="2"/>
      <c r="D208" s="2"/>
      <c r="E208" s="2"/>
    </row>
    <row r="209" spans="1:5" ht="14.25" customHeight="1" x14ac:dyDescent="0.75">
      <c r="A209" s="2"/>
      <c r="B209" s="2"/>
      <c r="D209" s="2"/>
      <c r="E209" s="2"/>
    </row>
    <row r="210" spans="1:5" ht="14.25" customHeight="1" x14ac:dyDescent="0.75">
      <c r="A210" s="2"/>
      <c r="B210" s="2"/>
      <c r="D210" s="2"/>
      <c r="E210" s="2"/>
    </row>
    <row r="211" spans="1:5" ht="14.25" customHeight="1" x14ac:dyDescent="0.75">
      <c r="A211" s="2"/>
      <c r="B211" s="2"/>
      <c r="D211" s="2"/>
      <c r="E211" s="2"/>
    </row>
    <row r="212" spans="1:5" ht="14.25" customHeight="1" x14ac:dyDescent="0.75">
      <c r="A212" s="2"/>
      <c r="B212" s="2"/>
      <c r="D212" s="2"/>
      <c r="E212" s="2"/>
    </row>
    <row r="213" spans="1:5" ht="14.25" customHeight="1" x14ac:dyDescent="0.75">
      <c r="A213" s="2"/>
      <c r="B213" s="2"/>
      <c r="D213" s="2"/>
      <c r="E213" s="2"/>
    </row>
    <row r="214" spans="1:5" ht="14.25" customHeight="1" x14ac:dyDescent="0.75">
      <c r="A214" s="2"/>
      <c r="B214" s="2"/>
      <c r="D214" s="2"/>
      <c r="E214" s="2"/>
    </row>
    <row r="215" spans="1:5" ht="14.25" customHeight="1" x14ac:dyDescent="0.75">
      <c r="A215" s="2"/>
      <c r="B215" s="2"/>
      <c r="D215" s="2"/>
      <c r="E215" s="2"/>
    </row>
    <row r="216" spans="1:5" ht="14.25" customHeight="1" x14ac:dyDescent="0.75">
      <c r="A216" s="2"/>
      <c r="B216" s="2"/>
      <c r="D216" s="2"/>
      <c r="E216" s="2"/>
    </row>
    <row r="217" spans="1:5" ht="14.25" customHeight="1" x14ac:dyDescent="0.75">
      <c r="A217" s="2"/>
      <c r="B217" s="2"/>
      <c r="D217" s="2"/>
      <c r="E217" s="2"/>
    </row>
    <row r="218" spans="1:5" ht="14.25" customHeight="1" x14ac:dyDescent="0.75">
      <c r="A218" s="2"/>
      <c r="B218" s="2"/>
      <c r="D218" s="2"/>
      <c r="E218" s="2"/>
    </row>
    <row r="219" spans="1:5" ht="14.25" customHeight="1" x14ac:dyDescent="0.75">
      <c r="A219" s="2"/>
      <c r="B219" s="2"/>
      <c r="D219" s="2"/>
      <c r="E219" s="2"/>
    </row>
    <row r="220" spans="1:5" ht="14.25" customHeight="1" x14ac:dyDescent="0.75">
      <c r="A220" s="2"/>
      <c r="B220" s="2"/>
      <c r="D220" s="2"/>
      <c r="E220" s="2"/>
    </row>
    <row r="221" spans="1:5" ht="14.25" customHeight="1" x14ac:dyDescent="0.75">
      <c r="A221" s="2"/>
      <c r="B221" s="2"/>
      <c r="D221" s="2"/>
      <c r="E221" s="2"/>
    </row>
    <row r="222" spans="1:5" ht="14.25" customHeight="1" x14ac:dyDescent="0.75">
      <c r="A222" s="2"/>
      <c r="B222" s="2"/>
      <c r="D222" s="2"/>
      <c r="E222" s="2"/>
    </row>
    <row r="223" spans="1:5" ht="14.25" customHeight="1" x14ac:dyDescent="0.75">
      <c r="A223" s="2"/>
      <c r="B223" s="2"/>
      <c r="D223" s="2"/>
      <c r="E223" s="2"/>
    </row>
    <row r="224" spans="1:5" ht="14.25" customHeight="1" x14ac:dyDescent="0.75">
      <c r="A224" s="2"/>
      <c r="B224" s="2"/>
      <c r="D224" s="2"/>
      <c r="E224" s="2"/>
    </row>
    <row r="225" spans="1:5" ht="14.25" customHeight="1" x14ac:dyDescent="0.75">
      <c r="A225" s="2"/>
      <c r="B225" s="2"/>
      <c r="D225" s="2"/>
      <c r="E225" s="2"/>
    </row>
    <row r="226" spans="1:5" ht="14.25" customHeight="1" x14ac:dyDescent="0.75">
      <c r="A226" s="2"/>
      <c r="B226" s="2"/>
      <c r="D226" s="2"/>
      <c r="E226" s="2"/>
    </row>
    <row r="227" spans="1:5" ht="14.25" customHeight="1" x14ac:dyDescent="0.75">
      <c r="A227" s="2"/>
      <c r="B227" s="2"/>
      <c r="D227" s="2"/>
      <c r="E227" s="2"/>
    </row>
    <row r="228" spans="1:5" ht="14.25" customHeight="1" x14ac:dyDescent="0.75">
      <c r="A228" s="2"/>
      <c r="B228" s="2"/>
      <c r="D228" s="2"/>
      <c r="E228" s="2"/>
    </row>
    <row r="229" spans="1:5" ht="14.25" customHeight="1" x14ac:dyDescent="0.75">
      <c r="A229" s="2"/>
      <c r="B229" s="2"/>
      <c r="D229" s="2"/>
      <c r="E229" s="2"/>
    </row>
    <row r="230" spans="1:5" ht="14.25" customHeight="1" x14ac:dyDescent="0.75">
      <c r="A230" s="2"/>
      <c r="B230" s="2"/>
      <c r="D230" s="2"/>
      <c r="E230" s="2"/>
    </row>
    <row r="231" spans="1:5" ht="14.25" customHeight="1" x14ac:dyDescent="0.75">
      <c r="A231" s="2"/>
      <c r="B231" s="2"/>
      <c r="D231" s="2"/>
      <c r="E231" s="2"/>
    </row>
    <row r="232" spans="1:5" ht="14.25" customHeight="1" x14ac:dyDescent="0.75">
      <c r="A232" s="2"/>
      <c r="B232" s="2"/>
      <c r="D232" s="2"/>
      <c r="E232" s="2"/>
    </row>
    <row r="233" spans="1:5" ht="14.25" customHeight="1" x14ac:dyDescent="0.75">
      <c r="A233" s="2"/>
      <c r="B233" s="2"/>
      <c r="D233" s="2"/>
      <c r="E233" s="2"/>
    </row>
    <row r="234" spans="1:5" ht="14.25" customHeight="1" x14ac:dyDescent="0.75">
      <c r="A234" s="2"/>
      <c r="B234" s="2"/>
      <c r="D234" s="2"/>
      <c r="E234" s="2"/>
    </row>
    <row r="235" spans="1:5" ht="14.25" customHeight="1" x14ac:dyDescent="0.75">
      <c r="A235" s="2"/>
      <c r="B235" s="2"/>
      <c r="D235" s="2"/>
      <c r="E235" s="2"/>
    </row>
    <row r="236" spans="1:5" ht="14.25" customHeight="1" x14ac:dyDescent="0.75">
      <c r="A236" s="2"/>
      <c r="B236" s="2"/>
      <c r="D236" s="2"/>
      <c r="E236" s="2"/>
    </row>
    <row r="237" spans="1:5" ht="14.25" customHeight="1" x14ac:dyDescent="0.75">
      <c r="A237" s="2"/>
      <c r="B237" s="2"/>
      <c r="D237" s="2"/>
      <c r="E237" s="2"/>
    </row>
    <row r="238" spans="1:5" ht="14.25" customHeight="1" x14ac:dyDescent="0.75">
      <c r="A238" s="2"/>
      <c r="B238" s="2"/>
      <c r="D238" s="2"/>
      <c r="E238" s="2"/>
    </row>
    <row r="239" spans="1:5" ht="14.25" customHeight="1" x14ac:dyDescent="0.75">
      <c r="A239" s="2"/>
      <c r="B239" s="2"/>
      <c r="D239" s="2"/>
      <c r="E239" s="2"/>
    </row>
    <row r="240" spans="1:5" ht="14.25" customHeight="1" x14ac:dyDescent="0.75">
      <c r="A240" s="2"/>
      <c r="B240" s="2"/>
      <c r="D240" s="2"/>
      <c r="E240" s="2"/>
    </row>
    <row r="241" spans="1:5" ht="14.25" customHeight="1" x14ac:dyDescent="0.75">
      <c r="A241" s="2"/>
      <c r="B241" s="2"/>
      <c r="D241" s="2"/>
      <c r="E241" s="2"/>
    </row>
    <row r="242" spans="1:5" ht="14.25" customHeight="1" x14ac:dyDescent="0.75">
      <c r="A242" s="2"/>
      <c r="B242" s="2"/>
      <c r="D242" s="2"/>
      <c r="E242" s="2"/>
    </row>
    <row r="243" spans="1:5" ht="14.25" customHeight="1" x14ac:dyDescent="0.75">
      <c r="A243" s="2"/>
      <c r="B243" s="2"/>
      <c r="D243" s="2"/>
      <c r="E243" s="2"/>
    </row>
    <row r="244" spans="1:5" ht="14.25" customHeight="1" x14ac:dyDescent="0.75">
      <c r="A244" s="2"/>
      <c r="B244" s="2"/>
      <c r="D244" s="2"/>
      <c r="E244" s="2"/>
    </row>
    <row r="245" spans="1:5" ht="14.25" customHeight="1" x14ac:dyDescent="0.75">
      <c r="A245" s="2"/>
      <c r="B245" s="2"/>
      <c r="D245" s="2"/>
      <c r="E245" s="2"/>
    </row>
    <row r="246" spans="1:5" ht="14.25" customHeight="1" x14ac:dyDescent="0.75">
      <c r="A246" s="2"/>
      <c r="B246" s="2"/>
      <c r="D246" s="2"/>
      <c r="E246" s="2"/>
    </row>
    <row r="247" spans="1:5" ht="14.25" customHeight="1" x14ac:dyDescent="0.75">
      <c r="A247" s="2"/>
      <c r="B247" s="2"/>
      <c r="D247" s="2"/>
      <c r="E247" s="2"/>
    </row>
    <row r="248" spans="1:5" ht="14.25" customHeight="1" x14ac:dyDescent="0.75">
      <c r="A248" s="2"/>
      <c r="B248" s="2"/>
      <c r="D248" s="2"/>
      <c r="E248" s="2"/>
    </row>
    <row r="249" spans="1:5" ht="14.25" customHeight="1" x14ac:dyDescent="0.75">
      <c r="A249" s="2"/>
      <c r="B249" s="2"/>
      <c r="D249" s="2"/>
      <c r="E249" s="2"/>
    </row>
    <row r="250" spans="1:5" ht="14.25" customHeight="1" x14ac:dyDescent="0.75">
      <c r="A250" s="2"/>
      <c r="B250" s="2"/>
      <c r="D250" s="2"/>
      <c r="E250" s="2"/>
    </row>
    <row r="251" spans="1:5" ht="14.25" customHeight="1" x14ac:dyDescent="0.75">
      <c r="A251" s="2"/>
      <c r="B251" s="2"/>
      <c r="D251" s="2"/>
      <c r="E251" s="2"/>
    </row>
    <row r="252" spans="1:5" ht="14.25" customHeight="1" x14ac:dyDescent="0.75">
      <c r="A252" s="2"/>
      <c r="B252" s="2"/>
      <c r="D252" s="2"/>
      <c r="E252" s="2"/>
    </row>
    <row r="253" spans="1:5" ht="14.25" customHeight="1" x14ac:dyDescent="0.75">
      <c r="A253" s="2"/>
      <c r="B253" s="2"/>
      <c r="D253" s="2"/>
      <c r="E253" s="2"/>
    </row>
    <row r="254" spans="1:5" ht="14.25" customHeight="1" x14ac:dyDescent="0.75">
      <c r="A254" s="2"/>
      <c r="B254" s="2"/>
      <c r="D254" s="2"/>
      <c r="E254" s="2"/>
    </row>
    <row r="255" spans="1:5" ht="14.25" customHeight="1" x14ac:dyDescent="0.75">
      <c r="A255" s="2"/>
      <c r="B255" s="2"/>
      <c r="D255" s="2"/>
      <c r="E255" s="2"/>
    </row>
    <row r="256" spans="1:5" ht="14.25" customHeight="1" x14ac:dyDescent="0.75">
      <c r="A256" s="2"/>
      <c r="B256" s="2"/>
      <c r="D256" s="2"/>
      <c r="E256" s="2"/>
    </row>
    <row r="257" spans="1:5" ht="14.25" customHeight="1" x14ac:dyDescent="0.75">
      <c r="A257" s="2"/>
      <c r="B257" s="2"/>
      <c r="D257" s="2"/>
      <c r="E257" s="2"/>
    </row>
    <row r="258" spans="1:5" ht="14.25" customHeight="1" x14ac:dyDescent="0.75">
      <c r="A258" s="2"/>
      <c r="B258" s="2"/>
      <c r="D258" s="2"/>
      <c r="E258" s="2"/>
    </row>
    <row r="259" spans="1:5" ht="14.25" customHeight="1" x14ac:dyDescent="0.75">
      <c r="A259" s="2"/>
      <c r="B259" s="2"/>
      <c r="D259" s="2"/>
      <c r="E259" s="2"/>
    </row>
    <row r="260" spans="1:5" ht="14.25" customHeight="1" x14ac:dyDescent="0.75">
      <c r="A260" s="2"/>
      <c r="B260" s="2"/>
      <c r="D260" s="2"/>
      <c r="E260" s="2"/>
    </row>
    <row r="261" spans="1:5" ht="14.25" customHeight="1" x14ac:dyDescent="0.75">
      <c r="A261" s="2"/>
      <c r="B261" s="2"/>
      <c r="D261" s="2"/>
      <c r="E261" s="2"/>
    </row>
    <row r="262" spans="1:5" ht="14.25" customHeight="1" x14ac:dyDescent="0.75">
      <c r="A262" s="2"/>
      <c r="B262" s="2"/>
      <c r="D262" s="2"/>
      <c r="E262" s="2"/>
    </row>
    <row r="263" spans="1:5" ht="14.25" customHeight="1" x14ac:dyDescent="0.75">
      <c r="A263" s="2"/>
      <c r="B263" s="2"/>
      <c r="D263" s="2"/>
      <c r="E263" s="2"/>
    </row>
    <row r="264" spans="1:5" ht="14.25" customHeight="1" x14ac:dyDescent="0.75">
      <c r="A264" s="2"/>
      <c r="B264" s="2"/>
      <c r="D264" s="2"/>
      <c r="E264" s="2"/>
    </row>
    <row r="265" spans="1:5" ht="14.25" customHeight="1" x14ac:dyDescent="0.75">
      <c r="A265" s="2"/>
      <c r="B265" s="2"/>
      <c r="D265" s="2"/>
      <c r="E265" s="2"/>
    </row>
    <row r="266" spans="1:5" ht="14.25" customHeight="1" x14ac:dyDescent="0.75">
      <c r="A266" s="2"/>
      <c r="B266" s="2"/>
      <c r="D266" s="2"/>
      <c r="E266" s="2"/>
    </row>
    <row r="267" spans="1:5" ht="14.25" customHeight="1" x14ac:dyDescent="0.75">
      <c r="A267" s="2"/>
      <c r="B267" s="2"/>
      <c r="D267" s="2"/>
      <c r="E267" s="2"/>
    </row>
    <row r="268" spans="1:5" ht="14.25" customHeight="1" x14ac:dyDescent="0.75">
      <c r="A268" s="2"/>
      <c r="B268" s="2"/>
      <c r="D268" s="2"/>
      <c r="E268" s="2"/>
    </row>
    <row r="269" spans="1:5" ht="14.25" customHeight="1" x14ac:dyDescent="0.75">
      <c r="A269" s="2"/>
      <c r="B269" s="2"/>
      <c r="D269" s="2"/>
      <c r="E269" s="2"/>
    </row>
    <row r="270" spans="1:5" ht="14.25" customHeight="1" x14ac:dyDescent="0.75">
      <c r="A270" s="2"/>
      <c r="B270" s="2"/>
      <c r="D270" s="2"/>
      <c r="E270" s="2"/>
    </row>
    <row r="271" spans="1:5" ht="14.25" customHeight="1" x14ac:dyDescent="0.75">
      <c r="A271" s="2"/>
      <c r="B271" s="2"/>
      <c r="D271" s="2"/>
      <c r="E271" s="2"/>
    </row>
    <row r="272" spans="1:5" ht="14.25" customHeight="1" x14ac:dyDescent="0.75">
      <c r="A272" s="2"/>
      <c r="B272" s="2"/>
      <c r="D272" s="2"/>
      <c r="E272" s="2"/>
    </row>
    <row r="273" spans="1:5" ht="14.25" customHeight="1" x14ac:dyDescent="0.75">
      <c r="A273" s="2"/>
      <c r="B273" s="2"/>
      <c r="D273" s="2"/>
      <c r="E273" s="2"/>
    </row>
    <row r="274" spans="1:5" ht="14.25" customHeight="1" x14ac:dyDescent="0.75">
      <c r="A274" s="2"/>
      <c r="B274" s="2"/>
      <c r="D274" s="2"/>
      <c r="E274" s="2"/>
    </row>
    <row r="275" spans="1:5" ht="14.25" customHeight="1" x14ac:dyDescent="0.75">
      <c r="A275" s="2"/>
      <c r="B275" s="2"/>
      <c r="D275" s="2"/>
      <c r="E275" s="2"/>
    </row>
    <row r="276" spans="1:5" ht="14.25" customHeight="1" x14ac:dyDescent="0.75">
      <c r="A276" s="2"/>
      <c r="B276" s="2"/>
      <c r="D276" s="2"/>
      <c r="E276" s="2"/>
    </row>
    <row r="277" spans="1:5" ht="14.25" customHeight="1" x14ac:dyDescent="0.75">
      <c r="A277" s="2"/>
      <c r="B277" s="2"/>
      <c r="D277" s="2"/>
      <c r="E277" s="2"/>
    </row>
    <row r="278" spans="1:5" ht="14.25" customHeight="1" x14ac:dyDescent="0.75">
      <c r="A278" s="2"/>
      <c r="B278" s="2"/>
      <c r="D278" s="2"/>
      <c r="E278" s="2"/>
    </row>
    <row r="279" spans="1:5" ht="14.25" customHeight="1" x14ac:dyDescent="0.75">
      <c r="A279" s="2"/>
      <c r="B279" s="2"/>
      <c r="D279" s="2"/>
      <c r="E279" s="2"/>
    </row>
    <row r="280" spans="1:5" ht="14.25" customHeight="1" x14ac:dyDescent="0.75">
      <c r="A280" s="2"/>
      <c r="B280" s="2"/>
      <c r="D280" s="2"/>
      <c r="E280" s="2"/>
    </row>
    <row r="281" spans="1:5" ht="14.25" customHeight="1" x14ac:dyDescent="0.75">
      <c r="A281" s="2"/>
      <c r="B281" s="2"/>
      <c r="D281" s="2"/>
      <c r="E281" s="2"/>
    </row>
    <row r="282" spans="1:5" ht="14.25" customHeight="1" x14ac:dyDescent="0.75">
      <c r="A282" s="2"/>
      <c r="B282" s="2"/>
      <c r="D282" s="2"/>
      <c r="E282" s="2"/>
    </row>
    <row r="283" spans="1:5" ht="14.25" customHeight="1" x14ac:dyDescent="0.75">
      <c r="A283" s="2"/>
      <c r="B283" s="2"/>
      <c r="D283" s="2"/>
      <c r="E283" s="2"/>
    </row>
    <row r="284" spans="1:5" ht="14.25" customHeight="1" x14ac:dyDescent="0.75">
      <c r="A284" s="2"/>
      <c r="B284" s="2"/>
      <c r="D284" s="2"/>
      <c r="E284" s="2"/>
    </row>
    <row r="285" spans="1:5" ht="14.25" customHeight="1" x14ac:dyDescent="0.75">
      <c r="A285" s="2"/>
      <c r="B285" s="2"/>
      <c r="D285" s="2"/>
      <c r="E285" s="2"/>
    </row>
    <row r="286" spans="1:5" ht="14.25" customHeight="1" x14ac:dyDescent="0.75">
      <c r="A286" s="2"/>
      <c r="B286" s="2"/>
      <c r="D286" s="2"/>
      <c r="E286" s="2"/>
    </row>
    <row r="287" spans="1:5" ht="14.25" customHeight="1" x14ac:dyDescent="0.75">
      <c r="A287" s="2"/>
      <c r="B287" s="2"/>
      <c r="D287" s="2"/>
      <c r="E287" s="2"/>
    </row>
    <row r="288" spans="1:5" ht="14.25" customHeight="1" x14ac:dyDescent="0.75">
      <c r="A288" s="2"/>
      <c r="B288" s="2"/>
      <c r="D288" s="2"/>
      <c r="E288" s="2"/>
    </row>
    <row r="289" spans="1:5" ht="14.25" customHeight="1" x14ac:dyDescent="0.75">
      <c r="A289" s="2"/>
      <c r="B289" s="2"/>
      <c r="D289" s="2"/>
      <c r="E289" s="2"/>
    </row>
    <row r="290" spans="1:5" ht="14.25" customHeight="1" x14ac:dyDescent="0.75">
      <c r="A290" s="2"/>
      <c r="B290" s="2"/>
      <c r="D290" s="2"/>
      <c r="E290" s="2"/>
    </row>
    <row r="291" spans="1:5" ht="14.25" customHeight="1" x14ac:dyDescent="0.75">
      <c r="A291" s="2"/>
      <c r="B291" s="2"/>
      <c r="D291" s="2"/>
      <c r="E291" s="2"/>
    </row>
    <row r="292" spans="1:5" ht="14.25" customHeight="1" x14ac:dyDescent="0.75">
      <c r="A292" s="2"/>
      <c r="B292" s="2"/>
      <c r="D292" s="2"/>
      <c r="E292" s="2"/>
    </row>
    <row r="293" spans="1:5" ht="14.25" customHeight="1" x14ac:dyDescent="0.75">
      <c r="A293" s="2"/>
      <c r="B293" s="2"/>
      <c r="D293" s="2"/>
      <c r="E293" s="2"/>
    </row>
    <row r="294" spans="1:5" ht="14.25" customHeight="1" x14ac:dyDescent="0.75">
      <c r="A294" s="2"/>
      <c r="B294" s="2"/>
      <c r="D294" s="2"/>
      <c r="E294" s="2"/>
    </row>
    <row r="295" spans="1:5" ht="14.25" customHeight="1" x14ac:dyDescent="0.75">
      <c r="A295" s="2"/>
      <c r="B295" s="2"/>
      <c r="D295" s="2"/>
      <c r="E295" s="2"/>
    </row>
    <row r="296" spans="1:5" ht="14.25" customHeight="1" x14ac:dyDescent="0.75">
      <c r="A296" s="2"/>
      <c r="B296" s="2"/>
      <c r="D296" s="2"/>
      <c r="E296" s="2"/>
    </row>
    <row r="297" spans="1:5" ht="14.25" customHeight="1" x14ac:dyDescent="0.75">
      <c r="A297" s="2"/>
      <c r="B297" s="2"/>
      <c r="D297" s="2"/>
      <c r="E297" s="2"/>
    </row>
    <row r="298" spans="1:5" ht="14.25" customHeight="1" x14ac:dyDescent="0.75">
      <c r="A298" s="2"/>
      <c r="B298" s="2"/>
      <c r="D298" s="2"/>
      <c r="E298" s="2"/>
    </row>
    <row r="299" spans="1:5" ht="14.25" customHeight="1" x14ac:dyDescent="0.75">
      <c r="A299" s="2"/>
      <c r="B299" s="2"/>
      <c r="D299" s="2"/>
      <c r="E299" s="2"/>
    </row>
    <row r="300" spans="1:5" ht="14.25" customHeight="1" x14ac:dyDescent="0.75">
      <c r="A300" s="2"/>
      <c r="B300" s="2"/>
      <c r="D300" s="2"/>
      <c r="E300" s="2"/>
    </row>
    <row r="301" spans="1:5" ht="14.25" customHeight="1" x14ac:dyDescent="0.75">
      <c r="A301" s="2"/>
      <c r="B301" s="2"/>
      <c r="D301" s="2"/>
      <c r="E301" s="2"/>
    </row>
    <row r="302" spans="1:5" ht="14.25" customHeight="1" x14ac:dyDescent="0.75">
      <c r="A302" s="2"/>
      <c r="B302" s="2"/>
      <c r="D302" s="2"/>
      <c r="E302" s="2"/>
    </row>
    <row r="303" spans="1:5" ht="14.25" customHeight="1" x14ac:dyDescent="0.75">
      <c r="A303" s="2"/>
      <c r="B303" s="2"/>
      <c r="D303" s="2"/>
      <c r="E303" s="2"/>
    </row>
    <row r="304" spans="1:5" ht="14.25" customHeight="1" x14ac:dyDescent="0.75">
      <c r="A304" s="2"/>
      <c r="B304" s="2"/>
      <c r="D304" s="2"/>
      <c r="E304" s="2"/>
    </row>
    <row r="305" spans="1:5" ht="14.25" customHeight="1" x14ac:dyDescent="0.75">
      <c r="A305" s="2"/>
      <c r="B305" s="2"/>
      <c r="D305" s="2"/>
      <c r="E305" s="2"/>
    </row>
    <row r="306" spans="1:5" ht="14.25" customHeight="1" x14ac:dyDescent="0.75">
      <c r="A306" s="2"/>
      <c r="B306" s="2"/>
      <c r="D306" s="2"/>
      <c r="E306" s="2"/>
    </row>
    <row r="307" spans="1:5" ht="14.25" customHeight="1" x14ac:dyDescent="0.75">
      <c r="A307" s="2"/>
      <c r="B307" s="2"/>
      <c r="D307" s="2"/>
      <c r="E307" s="2"/>
    </row>
    <row r="308" spans="1:5" ht="14.25" customHeight="1" x14ac:dyDescent="0.75">
      <c r="A308" s="2"/>
      <c r="B308" s="2"/>
      <c r="D308" s="2"/>
      <c r="E308" s="2"/>
    </row>
    <row r="309" spans="1:5" ht="14.25" customHeight="1" x14ac:dyDescent="0.75">
      <c r="A309" s="2"/>
      <c r="B309" s="2"/>
      <c r="D309" s="2"/>
      <c r="E309" s="2"/>
    </row>
    <row r="310" spans="1:5" ht="14.25" customHeight="1" x14ac:dyDescent="0.75">
      <c r="A310" s="2"/>
      <c r="B310" s="2"/>
      <c r="D310" s="2"/>
      <c r="E310" s="2"/>
    </row>
    <row r="311" spans="1:5" ht="14.25" customHeight="1" x14ac:dyDescent="0.75">
      <c r="A311" s="2"/>
      <c r="B311" s="2"/>
      <c r="D311" s="2"/>
      <c r="E311" s="2"/>
    </row>
    <row r="312" spans="1:5" ht="14.25" customHeight="1" x14ac:dyDescent="0.75">
      <c r="A312" s="2"/>
      <c r="B312" s="2"/>
      <c r="D312" s="2"/>
      <c r="E312" s="2"/>
    </row>
    <row r="313" spans="1:5" ht="14.25" customHeight="1" x14ac:dyDescent="0.75">
      <c r="A313" s="2"/>
      <c r="B313" s="2"/>
      <c r="D313" s="2"/>
      <c r="E313" s="2"/>
    </row>
    <row r="314" spans="1:5" ht="14.25" customHeight="1" x14ac:dyDescent="0.75">
      <c r="A314" s="2"/>
      <c r="B314" s="2"/>
      <c r="D314" s="2"/>
      <c r="E314" s="2"/>
    </row>
    <row r="315" spans="1:5" ht="14.25" customHeight="1" x14ac:dyDescent="0.75">
      <c r="A315" s="2"/>
      <c r="B315" s="2"/>
      <c r="D315" s="2"/>
      <c r="E315" s="2"/>
    </row>
    <row r="316" spans="1:5" ht="14.25" customHeight="1" x14ac:dyDescent="0.75">
      <c r="A316" s="2"/>
      <c r="B316" s="2"/>
      <c r="D316" s="2"/>
      <c r="E316" s="2"/>
    </row>
    <row r="317" spans="1:5" ht="14.25" customHeight="1" x14ac:dyDescent="0.75">
      <c r="A317" s="2"/>
      <c r="B317" s="2"/>
      <c r="D317" s="2"/>
      <c r="E317" s="2"/>
    </row>
    <row r="318" spans="1:5" ht="14.25" customHeight="1" x14ac:dyDescent="0.75">
      <c r="A318" s="2"/>
      <c r="B318" s="2"/>
      <c r="D318" s="2"/>
      <c r="E318" s="2"/>
    </row>
    <row r="319" spans="1:5" ht="14.25" customHeight="1" x14ac:dyDescent="0.75">
      <c r="A319" s="2"/>
      <c r="B319" s="2"/>
      <c r="D319" s="2"/>
      <c r="E319" s="2"/>
    </row>
    <row r="320" spans="1:5" ht="14.25" customHeight="1" x14ac:dyDescent="0.75">
      <c r="A320" s="2"/>
      <c r="B320" s="2"/>
      <c r="D320" s="2"/>
      <c r="E320" s="2"/>
    </row>
    <row r="321" spans="1:5" ht="14.25" customHeight="1" x14ac:dyDescent="0.75">
      <c r="A321" s="2"/>
      <c r="B321" s="2"/>
      <c r="D321" s="2"/>
      <c r="E321" s="2"/>
    </row>
    <row r="322" spans="1:5" ht="14.25" customHeight="1" x14ac:dyDescent="0.75">
      <c r="A322" s="2"/>
      <c r="B322" s="2"/>
      <c r="D322" s="2"/>
      <c r="E322" s="2"/>
    </row>
    <row r="323" spans="1:5" ht="14.25" customHeight="1" x14ac:dyDescent="0.75">
      <c r="A323" s="2"/>
      <c r="B323" s="2"/>
      <c r="D323" s="2"/>
      <c r="E323" s="2"/>
    </row>
    <row r="324" spans="1:5" ht="14.25" customHeight="1" x14ac:dyDescent="0.75">
      <c r="A324" s="2"/>
      <c r="B324" s="2"/>
      <c r="D324" s="2"/>
      <c r="E324" s="2"/>
    </row>
    <row r="325" spans="1:5" ht="14.25" customHeight="1" x14ac:dyDescent="0.75">
      <c r="A325" s="2"/>
      <c r="B325" s="2"/>
      <c r="D325" s="2"/>
      <c r="E325" s="2"/>
    </row>
    <row r="326" spans="1:5" ht="14.25" customHeight="1" x14ac:dyDescent="0.75">
      <c r="A326" s="2"/>
      <c r="B326" s="2"/>
      <c r="D326" s="2"/>
      <c r="E326" s="2"/>
    </row>
    <row r="327" spans="1:5" ht="14.25" customHeight="1" x14ac:dyDescent="0.75">
      <c r="A327" s="2"/>
      <c r="B327" s="2"/>
      <c r="D327" s="2"/>
      <c r="E327" s="2"/>
    </row>
    <row r="328" spans="1:5" ht="14.25" customHeight="1" x14ac:dyDescent="0.75">
      <c r="A328" s="2"/>
      <c r="B328" s="2"/>
      <c r="D328" s="2"/>
      <c r="E328" s="2"/>
    </row>
    <row r="329" spans="1:5" ht="14.25" customHeight="1" x14ac:dyDescent="0.75">
      <c r="A329" s="2"/>
      <c r="B329" s="2"/>
      <c r="D329" s="2"/>
      <c r="E329" s="2"/>
    </row>
    <row r="330" spans="1:5" ht="14.25" customHeight="1" x14ac:dyDescent="0.75">
      <c r="A330" s="2"/>
      <c r="B330" s="2"/>
      <c r="D330" s="2"/>
      <c r="E330" s="2"/>
    </row>
    <row r="331" spans="1:5" ht="14.25" customHeight="1" x14ac:dyDescent="0.75">
      <c r="A331" s="2"/>
      <c r="B331" s="2"/>
      <c r="D331" s="2"/>
      <c r="E331" s="2"/>
    </row>
    <row r="332" spans="1:5" ht="14.25" customHeight="1" x14ac:dyDescent="0.75">
      <c r="A332" s="2"/>
      <c r="B332" s="2"/>
      <c r="D332" s="2"/>
      <c r="E332" s="2"/>
    </row>
    <row r="333" spans="1:5" ht="14.25" customHeight="1" x14ac:dyDescent="0.75">
      <c r="A333" s="2"/>
      <c r="B333" s="2"/>
      <c r="D333" s="2"/>
      <c r="E333" s="2"/>
    </row>
    <row r="334" spans="1:5" ht="14.25" customHeight="1" x14ac:dyDescent="0.75">
      <c r="A334" s="2"/>
      <c r="B334" s="2"/>
      <c r="D334" s="2"/>
      <c r="E334" s="2"/>
    </row>
    <row r="335" spans="1:5" ht="14.25" customHeight="1" x14ac:dyDescent="0.75">
      <c r="A335" s="2"/>
      <c r="B335" s="2"/>
      <c r="D335" s="2"/>
      <c r="E335" s="2"/>
    </row>
    <row r="336" spans="1:5" ht="14.25" customHeight="1" x14ac:dyDescent="0.75">
      <c r="A336" s="2"/>
      <c r="B336" s="2"/>
      <c r="D336" s="2"/>
      <c r="E336" s="2"/>
    </row>
    <row r="337" spans="1:5" ht="14.25" customHeight="1" x14ac:dyDescent="0.75">
      <c r="A337" s="2"/>
      <c r="B337" s="2"/>
      <c r="D337" s="2"/>
      <c r="E337" s="2"/>
    </row>
    <row r="338" spans="1:5" ht="14.25" customHeight="1" x14ac:dyDescent="0.75">
      <c r="A338" s="2"/>
      <c r="B338" s="2"/>
      <c r="D338" s="2"/>
      <c r="E338" s="2"/>
    </row>
    <row r="339" spans="1:5" ht="14.25" customHeight="1" x14ac:dyDescent="0.75">
      <c r="A339" s="2"/>
      <c r="B339" s="2"/>
      <c r="D339" s="2"/>
      <c r="E339" s="2"/>
    </row>
    <row r="340" spans="1:5" ht="14.25" customHeight="1" x14ac:dyDescent="0.75">
      <c r="A340" s="2"/>
      <c r="B340" s="2"/>
      <c r="D340" s="2"/>
      <c r="E340" s="2"/>
    </row>
    <row r="341" spans="1:5" ht="14.25" customHeight="1" x14ac:dyDescent="0.75">
      <c r="A341" s="2"/>
      <c r="B341" s="2"/>
      <c r="D341" s="2"/>
      <c r="E341" s="2"/>
    </row>
    <row r="342" spans="1:5" ht="14.25" customHeight="1" x14ac:dyDescent="0.75">
      <c r="A342" s="2"/>
      <c r="B342" s="2"/>
      <c r="D342" s="2"/>
      <c r="E342" s="2"/>
    </row>
    <row r="343" spans="1:5" ht="14.25" customHeight="1" x14ac:dyDescent="0.75">
      <c r="A343" s="2"/>
      <c r="B343" s="2"/>
      <c r="D343" s="2"/>
      <c r="E343" s="2"/>
    </row>
    <row r="344" spans="1:5" ht="14.25" customHeight="1" x14ac:dyDescent="0.75">
      <c r="A344" s="2"/>
      <c r="B344" s="2"/>
      <c r="D344" s="2"/>
      <c r="E344" s="2"/>
    </row>
    <row r="345" spans="1:5" ht="14.25" customHeight="1" x14ac:dyDescent="0.75">
      <c r="A345" s="2"/>
      <c r="B345" s="2"/>
      <c r="D345" s="2"/>
      <c r="E345" s="2"/>
    </row>
    <row r="346" spans="1:5" ht="14.25" customHeight="1" x14ac:dyDescent="0.75">
      <c r="A346" s="2"/>
      <c r="B346" s="2"/>
      <c r="D346" s="2"/>
      <c r="E346" s="2"/>
    </row>
    <row r="347" spans="1:5" ht="14.25" customHeight="1" x14ac:dyDescent="0.75">
      <c r="A347" s="2"/>
      <c r="B347" s="2"/>
      <c r="D347" s="2"/>
      <c r="E347" s="2"/>
    </row>
    <row r="348" spans="1:5" ht="14.25" customHeight="1" x14ac:dyDescent="0.75">
      <c r="A348" s="2"/>
      <c r="B348" s="2"/>
      <c r="D348" s="2"/>
      <c r="E348" s="2"/>
    </row>
    <row r="349" spans="1:5" ht="14.25" customHeight="1" x14ac:dyDescent="0.75">
      <c r="A349" s="2"/>
      <c r="B349" s="2"/>
      <c r="D349" s="2"/>
      <c r="E349" s="2"/>
    </row>
    <row r="350" spans="1:5" ht="14.25" customHeight="1" x14ac:dyDescent="0.75">
      <c r="A350" s="2"/>
      <c r="B350" s="2"/>
      <c r="D350" s="2"/>
      <c r="E350" s="2"/>
    </row>
    <row r="351" spans="1:5" ht="14.25" customHeight="1" x14ac:dyDescent="0.75">
      <c r="A351" s="2"/>
      <c r="B351" s="2"/>
      <c r="D351" s="2"/>
      <c r="E351" s="2"/>
    </row>
    <row r="352" spans="1:5" ht="14.25" customHeight="1" x14ac:dyDescent="0.75">
      <c r="A352" s="2"/>
      <c r="B352" s="2"/>
      <c r="D352" s="2"/>
      <c r="E352" s="2"/>
    </row>
    <row r="353" spans="1:5" ht="14.25" customHeight="1" x14ac:dyDescent="0.75">
      <c r="A353" s="2"/>
      <c r="B353" s="2"/>
      <c r="D353" s="2"/>
      <c r="E353" s="2"/>
    </row>
    <row r="354" spans="1:5" ht="14.25" customHeight="1" x14ac:dyDescent="0.75">
      <c r="A354" s="2"/>
      <c r="B354" s="2"/>
      <c r="D354" s="2"/>
      <c r="E354" s="2"/>
    </row>
    <row r="355" spans="1:5" ht="14.25" customHeight="1" x14ac:dyDescent="0.75">
      <c r="A355" s="2"/>
      <c r="B355" s="2"/>
      <c r="D355" s="2"/>
      <c r="E355" s="2"/>
    </row>
    <row r="356" spans="1:5" ht="14.25" customHeight="1" x14ac:dyDescent="0.75">
      <c r="A356" s="2"/>
      <c r="B356" s="2"/>
      <c r="D356" s="2"/>
      <c r="E356" s="2"/>
    </row>
    <row r="357" spans="1:5" ht="14.25" customHeight="1" x14ac:dyDescent="0.75">
      <c r="A357" s="2"/>
      <c r="B357" s="2"/>
      <c r="D357" s="2"/>
      <c r="E357" s="2"/>
    </row>
    <row r="358" spans="1:5" ht="14.25" customHeight="1" x14ac:dyDescent="0.75">
      <c r="A358" s="2"/>
      <c r="B358" s="2"/>
      <c r="D358" s="2"/>
      <c r="E358" s="2"/>
    </row>
    <row r="359" spans="1:5" ht="14.25" customHeight="1" x14ac:dyDescent="0.75">
      <c r="A359" s="2"/>
      <c r="B359" s="2"/>
      <c r="D359" s="2"/>
      <c r="E359" s="2"/>
    </row>
    <row r="360" spans="1:5" ht="14.25" customHeight="1" x14ac:dyDescent="0.75">
      <c r="A360" s="2"/>
      <c r="B360" s="2"/>
      <c r="D360" s="2"/>
      <c r="E360" s="2"/>
    </row>
    <row r="361" spans="1:5" ht="14.25" customHeight="1" x14ac:dyDescent="0.75">
      <c r="A361" s="2"/>
      <c r="B361" s="2"/>
      <c r="D361" s="2"/>
      <c r="E361" s="2"/>
    </row>
    <row r="362" spans="1:5" ht="14.25" customHeight="1" x14ac:dyDescent="0.75">
      <c r="A362" s="2"/>
      <c r="B362" s="2"/>
      <c r="D362" s="2"/>
      <c r="E362" s="2"/>
    </row>
    <row r="363" spans="1:5" ht="14.25" customHeight="1" x14ac:dyDescent="0.75">
      <c r="A363" s="2"/>
      <c r="B363" s="2"/>
      <c r="D363" s="2"/>
      <c r="E363" s="2"/>
    </row>
    <row r="364" spans="1:5" ht="14.25" customHeight="1" x14ac:dyDescent="0.75">
      <c r="A364" s="2"/>
      <c r="B364" s="2"/>
      <c r="D364" s="2"/>
      <c r="E364" s="2"/>
    </row>
    <row r="365" spans="1:5" ht="14.25" customHeight="1" x14ac:dyDescent="0.75">
      <c r="A365" s="2"/>
      <c r="B365" s="2"/>
      <c r="D365" s="2"/>
      <c r="E365" s="2"/>
    </row>
    <row r="366" spans="1:5" ht="14.25" customHeight="1" x14ac:dyDescent="0.75">
      <c r="A366" s="2"/>
      <c r="B366" s="2"/>
      <c r="D366" s="2"/>
      <c r="E366" s="2"/>
    </row>
    <row r="367" spans="1:5" ht="14.25" customHeight="1" x14ac:dyDescent="0.75">
      <c r="A367" s="2"/>
      <c r="B367" s="2"/>
      <c r="D367" s="2"/>
      <c r="E367" s="2"/>
    </row>
    <row r="368" spans="1:5" ht="14.25" customHeight="1" x14ac:dyDescent="0.75">
      <c r="A368" s="2"/>
      <c r="B368" s="2"/>
      <c r="D368" s="2"/>
      <c r="E368" s="2"/>
    </row>
    <row r="369" spans="1:5" ht="14.25" customHeight="1" x14ac:dyDescent="0.75">
      <c r="A369" s="2"/>
      <c r="B369" s="2"/>
      <c r="D369" s="2"/>
      <c r="E369" s="2"/>
    </row>
    <row r="370" spans="1:5" ht="14.25" customHeight="1" x14ac:dyDescent="0.75">
      <c r="A370" s="2"/>
      <c r="B370" s="2"/>
      <c r="D370" s="2"/>
      <c r="E370" s="2"/>
    </row>
    <row r="371" spans="1:5" ht="14.25" customHeight="1" x14ac:dyDescent="0.75">
      <c r="A371" s="2"/>
      <c r="B371" s="2"/>
      <c r="D371" s="2"/>
      <c r="E371" s="2"/>
    </row>
    <row r="372" spans="1:5" ht="14.25" customHeight="1" x14ac:dyDescent="0.75">
      <c r="A372" s="2"/>
      <c r="B372" s="2"/>
      <c r="D372" s="2"/>
      <c r="E372" s="2"/>
    </row>
    <row r="373" spans="1:5" ht="14.25" customHeight="1" x14ac:dyDescent="0.75">
      <c r="A373" s="2"/>
      <c r="B373" s="2"/>
      <c r="D373" s="2"/>
      <c r="E373" s="2"/>
    </row>
    <row r="374" spans="1:5" ht="14.25" customHeight="1" x14ac:dyDescent="0.75">
      <c r="A374" s="2"/>
      <c r="B374" s="2"/>
      <c r="D374" s="2"/>
      <c r="E374" s="2"/>
    </row>
    <row r="375" spans="1:5" ht="14.25" customHeight="1" x14ac:dyDescent="0.75">
      <c r="A375" s="2"/>
      <c r="B375" s="2"/>
      <c r="D375" s="2"/>
      <c r="E375" s="2"/>
    </row>
    <row r="376" spans="1:5" ht="14.25" customHeight="1" x14ac:dyDescent="0.75">
      <c r="A376" s="2"/>
      <c r="B376" s="2"/>
      <c r="D376" s="2"/>
      <c r="E376" s="2"/>
    </row>
    <row r="377" spans="1:5" ht="14.25" customHeight="1" x14ac:dyDescent="0.75">
      <c r="A377" s="2"/>
      <c r="B377" s="2"/>
      <c r="D377" s="2"/>
      <c r="E377" s="2"/>
    </row>
    <row r="378" spans="1:5" ht="14.25" customHeight="1" x14ac:dyDescent="0.75">
      <c r="A378" s="2"/>
      <c r="B378" s="2"/>
      <c r="D378" s="2"/>
      <c r="E378" s="2"/>
    </row>
    <row r="379" spans="1:5" ht="14.25" customHeight="1" x14ac:dyDescent="0.75">
      <c r="A379" s="2"/>
      <c r="B379" s="2"/>
      <c r="D379" s="2"/>
      <c r="E379" s="2"/>
    </row>
    <row r="380" spans="1:5" ht="14.25" customHeight="1" x14ac:dyDescent="0.75">
      <c r="A380" s="2"/>
      <c r="B380" s="2"/>
      <c r="D380" s="2"/>
      <c r="E380" s="2"/>
    </row>
    <row r="381" spans="1:5" ht="14.25" customHeight="1" x14ac:dyDescent="0.75">
      <c r="A381" s="2"/>
      <c r="B381" s="2"/>
      <c r="D381" s="2"/>
      <c r="E381" s="2"/>
    </row>
    <row r="382" spans="1:5" ht="14.25" customHeight="1" x14ac:dyDescent="0.75">
      <c r="A382" s="2"/>
      <c r="B382" s="2"/>
      <c r="D382" s="2"/>
      <c r="E382" s="2"/>
    </row>
    <row r="383" spans="1:5" ht="14.25" customHeight="1" x14ac:dyDescent="0.75">
      <c r="A383" s="2"/>
      <c r="B383" s="2"/>
      <c r="D383" s="2"/>
      <c r="E383" s="2"/>
    </row>
    <row r="384" spans="1:5" ht="14.25" customHeight="1" x14ac:dyDescent="0.75">
      <c r="A384" s="2"/>
      <c r="B384" s="2"/>
      <c r="D384" s="2"/>
      <c r="E384" s="2"/>
    </row>
    <row r="385" spans="1:5" ht="14.25" customHeight="1" x14ac:dyDescent="0.75">
      <c r="A385" s="2"/>
      <c r="B385" s="2"/>
      <c r="D385" s="2"/>
      <c r="E385" s="2"/>
    </row>
    <row r="386" spans="1:5" ht="14.25" customHeight="1" x14ac:dyDescent="0.75">
      <c r="A386" s="2"/>
      <c r="B386" s="2"/>
      <c r="D386" s="2"/>
      <c r="E386" s="2"/>
    </row>
    <row r="387" spans="1:5" ht="14.25" customHeight="1" x14ac:dyDescent="0.75">
      <c r="A387" s="2"/>
      <c r="B387" s="2"/>
      <c r="D387" s="2"/>
      <c r="E387" s="2"/>
    </row>
    <row r="388" spans="1:5" ht="14.25" customHeight="1" x14ac:dyDescent="0.75">
      <c r="A388" s="2"/>
      <c r="B388" s="2"/>
      <c r="D388" s="2"/>
      <c r="E388" s="2"/>
    </row>
    <row r="389" spans="1:5" ht="14.25" customHeight="1" x14ac:dyDescent="0.75">
      <c r="A389" s="2"/>
      <c r="B389" s="2"/>
      <c r="D389" s="2"/>
      <c r="E389" s="2"/>
    </row>
    <row r="390" spans="1:5" ht="14.25" customHeight="1" x14ac:dyDescent="0.75">
      <c r="A390" s="2"/>
      <c r="B390" s="2"/>
      <c r="D390" s="2"/>
      <c r="E390" s="2"/>
    </row>
    <row r="391" spans="1:5" ht="14.25" customHeight="1" x14ac:dyDescent="0.75">
      <c r="A391" s="2"/>
      <c r="B391" s="2"/>
      <c r="D391" s="2"/>
      <c r="E391" s="2"/>
    </row>
    <row r="392" spans="1:5" ht="14.25" customHeight="1" x14ac:dyDescent="0.75">
      <c r="A392" s="2"/>
      <c r="B392" s="2"/>
      <c r="D392" s="2"/>
      <c r="E392" s="2"/>
    </row>
    <row r="393" spans="1:5" ht="14.25" customHeight="1" x14ac:dyDescent="0.75">
      <c r="A393" s="2"/>
      <c r="B393" s="2"/>
      <c r="D393" s="2"/>
      <c r="E393" s="2"/>
    </row>
    <row r="394" spans="1:5" ht="14.25" customHeight="1" x14ac:dyDescent="0.75">
      <c r="A394" s="2"/>
      <c r="B394" s="2"/>
      <c r="D394" s="2"/>
      <c r="E394" s="2"/>
    </row>
    <row r="395" spans="1:5" ht="14.25" customHeight="1" x14ac:dyDescent="0.75">
      <c r="A395" s="2"/>
      <c r="B395" s="2"/>
      <c r="D395" s="2"/>
      <c r="E395" s="2"/>
    </row>
    <row r="396" spans="1:5" ht="14.25" customHeight="1" x14ac:dyDescent="0.75">
      <c r="A396" s="2"/>
      <c r="B396" s="2"/>
      <c r="D396" s="2"/>
      <c r="E396" s="2"/>
    </row>
    <row r="397" spans="1:5" ht="14.25" customHeight="1" x14ac:dyDescent="0.75">
      <c r="A397" s="2"/>
      <c r="B397" s="2"/>
      <c r="D397" s="2"/>
      <c r="E397" s="2"/>
    </row>
    <row r="398" spans="1:5" ht="14.25" customHeight="1" x14ac:dyDescent="0.75">
      <c r="A398" s="2"/>
      <c r="B398" s="2"/>
      <c r="D398" s="2"/>
      <c r="E398" s="2"/>
    </row>
    <row r="399" spans="1:5" ht="14.25" customHeight="1" x14ac:dyDescent="0.75">
      <c r="A399" s="2"/>
      <c r="B399" s="2"/>
      <c r="D399" s="2"/>
      <c r="E399" s="2"/>
    </row>
    <row r="400" spans="1:5" ht="14.25" customHeight="1" x14ac:dyDescent="0.75">
      <c r="A400" s="2"/>
      <c r="B400" s="2"/>
      <c r="D400" s="2"/>
      <c r="E400" s="2"/>
    </row>
    <row r="401" spans="1:5" ht="14.25" customHeight="1" x14ac:dyDescent="0.75">
      <c r="A401" s="2"/>
      <c r="B401" s="2"/>
      <c r="D401" s="2"/>
      <c r="E401" s="2"/>
    </row>
    <row r="402" spans="1:5" ht="14.25" customHeight="1" x14ac:dyDescent="0.75">
      <c r="A402" s="2"/>
      <c r="B402" s="2"/>
      <c r="D402" s="2"/>
      <c r="E402" s="2"/>
    </row>
    <row r="403" spans="1:5" ht="14.25" customHeight="1" x14ac:dyDescent="0.75">
      <c r="A403" s="2"/>
      <c r="B403" s="2"/>
      <c r="D403" s="2"/>
      <c r="E403" s="2"/>
    </row>
    <row r="404" spans="1:5" ht="14.25" customHeight="1" x14ac:dyDescent="0.75">
      <c r="A404" s="2"/>
      <c r="B404" s="2"/>
      <c r="D404" s="2"/>
      <c r="E404" s="2"/>
    </row>
    <row r="405" spans="1:5" ht="14.25" customHeight="1" x14ac:dyDescent="0.75">
      <c r="A405" s="2"/>
      <c r="B405" s="2"/>
      <c r="D405" s="2"/>
      <c r="E405" s="2"/>
    </row>
    <row r="406" spans="1:5" ht="14.25" customHeight="1" x14ac:dyDescent="0.75">
      <c r="A406" s="2"/>
      <c r="B406" s="2"/>
      <c r="D406" s="2"/>
      <c r="E406" s="2"/>
    </row>
    <row r="407" spans="1:5" ht="14.25" customHeight="1" x14ac:dyDescent="0.75">
      <c r="A407" s="2"/>
      <c r="B407" s="2"/>
      <c r="D407" s="2"/>
      <c r="E407" s="2"/>
    </row>
    <row r="408" spans="1:5" ht="14.25" customHeight="1" x14ac:dyDescent="0.75">
      <c r="A408" s="2"/>
      <c r="B408" s="2"/>
      <c r="D408" s="2"/>
      <c r="E408" s="2"/>
    </row>
    <row r="409" spans="1:5" ht="14.25" customHeight="1" x14ac:dyDescent="0.75">
      <c r="A409" s="2"/>
      <c r="B409" s="2"/>
      <c r="D409" s="2"/>
      <c r="E409" s="2"/>
    </row>
    <row r="410" spans="1:5" ht="14.25" customHeight="1" x14ac:dyDescent="0.75">
      <c r="A410" s="2"/>
      <c r="B410" s="2"/>
      <c r="D410" s="2"/>
      <c r="E410" s="2"/>
    </row>
    <row r="411" spans="1:5" ht="14.25" customHeight="1" x14ac:dyDescent="0.75">
      <c r="A411" s="2"/>
      <c r="B411" s="2"/>
      <c r="D411" s="2"/>
      <c r="E411" s="2"/>
    </row>
    <row r="412" spans="1:5" ht="14.25" customHeight="1" x14ac:dyDescent="0.75">
      <c r="A412" s="2"/>
      <c r="B412" s="2"/>
      <c r="D412" s="2"/>
      <c r="E412" s="2"/>
    </row>
    <row r="413" spans="1:5" ht="14.25" customHeight="1" x14ac:dyDescent="0.75">
      <c r="A413" s="2"/>
      <c r="B413" s="2"/>
      <c r="D413" s="2"/>
      <c r="E413" s="2"/>
    </row>
    <row r="414" spans="1:5" ht="14.25" customHeight="1" x14ac:dyDescent="0.75">
      <c r="A414" s="2"/>
      <c r="B414" s="2"/>
      <c r="D414" s="2"/>
      <c r="E414" s="2"/>
    </row>
    <row r="415" spans="1:5" ht="14.25" customHeight="1" x14ac:dyDescent="0.75">
      <c r="A415" s="2"/>
      <c r="B415" s="2"/>
      <c r="D415" s="2"/>
      <c r="E415" s="2"/>
    </row>
    <row r="416" spans="1:5" ht="14.25" customHeight="1" x14ac:dyDescent="0.75">
      <c r="A416" s="2"/>
      <c r="B416" s="2"/>
      <c r="D416" s="2"/>
      <c r="E416" s="2"/>
    </row>
    <row r="417" spans="1:5" ht="14.25" customHeight="1" x14ac:dyDescent="0.75">
      <c r="A417" s="2"/>
      <c r="B417" s="2"/>
      <c r="D417" s="2"/>
      <c r="E417" s="2"/>
    </row>
    <row r="418" spans="1:5" ht="14.25" customHeight="1" x14ac:dyDescent="0.75">
      <c r="A418" s="2"/>
      <c r="B418" s="2"/>
      <c r="D418" s="2"/>
      <c r="E418" s="2"/>
    </row>
    <row r="419" spans="1:5" ht="14.25" customHeight="1" x14ac:dyDescent="0.75">
      <c r="A419" s="2"/>
      <c r="B419" s="2"/>
      <c r="D419" s="2"/>
      <c r="E419" s="2"/>
    </row>
    <row r="420" spans="1:5" ht="14.25" customHeight="1" x14ac:dyDescent="0.75">
      <c r="A420" s="2"/>
      <c r="B420" s="2"/>
      <c r="D420" s="2"/>
      <c r="E420" s="2"/>
    </row>
    <row r="421" spans="1:5" ht="14.25" customHeight="1" x14ac:dyDescent="0.75">
      <c r="A421" s="2"/>
      <c r="B421" s="2"/>
      <c r="D421" s="2"/>
      <c r="E421" s="2"/>
    </row>
    <row r="422" spans="1:5" ht="14.25" customHeight="1" x14ac:dyDescent="0.75">
      <c r="A422" s="2"/>
      <c r="B422" s="2"/>
      <c r="D422" s="2"/>
      <c r="E422" s="2"/>
    </row>
    <row r="423" spans="1:5" ht="14.25" customHeight="1" x14ac:dyDescent="0.75">
      <c r="A423" s="2"/>
      <c r="B423" s="2"/>
      <c r="D423" s="2"/>
      <c r="E423" s="2"/>
    </row>
    <row r="424" spans="1:5" ht="14.25" customHeight="1" x14ac:dyDescent="0.75">
      <c r="A424" s="2"/>
      <c r="B424" s="2"/>
      <c r="D424" s="2"/>
      <c r="E424" s="2"/>
    </row>
    <row r="425" spans="1:5" ht="14.25" customHeight="1" x14ac:dyDescent="0.75">
      <c r="A425" s="2"/>
      <c r="B425" s="2"/>
      <c r="D425" s="2"/>
      <c r="E425" s="2"/>
    </row>
    <row r="426" spans="1:5" ht="14.25" customHeight="1" x14ac:dyDescent="0.75">
      <c r="A426" s="2"/>
      <c r="B426" s="2"/>
      <c r="D426" s="2"/>
      <c r="E426" s="2"/>
    </row>
    <row r="427" spans="1:5" ht="14.25" customHeight="1" x14ac:dyDescent="0.75">
      <c r="A427" s="2"/>
      <c r="B427" s="2"/>
      <c r="D427" s="2"/>
      <c r="E427" s="2"/>
    </row>
    <row r="428" spans="1:5" ht="14.25" customHeight="1" x14ac:dyDescent="0.75">
      <c r="A428" s="2"/>
      <c r="B428" s="2"/>
      <c r="D428" s="2"/>
      <c r="E428" s="2"/>
    </row>
    <row r="429" spans="1:5" ht="14.25" customHeight="1" x14ac:dyDescent="0.75">
      <c r="A429" s="2"/>
      <c r="B429" s="2"/>
      <c r="D429" s="2"/>
      <c r="E429" s="2"/>
    </row>
    <row r="430" spans="1:5" ht="14.25" customHeight="1" x14ac:dyDescent="0.75">
      <c r="A430" s="2"/>
      <c r="B430" s="2"/>
      <c r="D430" s="2"/>
      <c r="E430" s="2"/>
    </row>
    <row r="431" spans="1:5" ht="14.25" customHeight="1" x14ac:dyDescent="0.75">
      <c r="A431" s="2"/>
      <c r="B431" s="2"/>
      <c r="D431" s="2"/>
      <c r="E431" s="2"/>
    </row>
    <row r="432" spans="1:5" ht="14.25" customHeight="1" x14ac:dyDescent="0.75">
      <c r="A432" s="2"/>
      <c r="B432" s="2"/>
      <c r="D432" s="2"/>
      <c r="E432" s="2"/>
    </row>
    <row r="433" spans="1:5" ht="14.25" customHeight="1" x14ac:dyDescent="0.75">
      <c r="A433" s="2"/>
      <c r="B433" s="2"/>
      <c r="D433" s="2"/>
      <c r="E433" s="2"/>
    </row>
    <row r="434" spans="1:5" ht="14.25" customHeight="1" x14ac:dyDescent="0.75">
      <c r="A434" s="2"/>
      <c r="B434" s="2"/>
      <c r="D434" s="2"/>
      <c r="E434" s="2"/>
    </row>
    <row r="435" spans="1:5" ht="14.25" customHeight="1" x14ac:dyDescent="0.75">
      <c r="A435" s="2"/>
      <c r="B435" s="2"/>
      <c r="D435" s="2"/>
      <c r="E435" s="2"/>
    </row>
    <row r="436" spans="1:5" ht="14.25" customHeight="1" x14ac:dyDescent="0.75">
      <c r="A436" s="2"/>
      <c r="B436" s="2"/>
      <c r="D436" s="2"/>
      <c r="E436" s="2"/>
    </row>
    <row r="437" spans="1:5" ht="14.25" customHeight="1" x14ac:dyDescent="0.75">
      <c r="A437" s="2"/>
      <c r="B437" s="2"/>
      <c r="D437" s="2"/>
      <c r="E437" s="2"/>
    </row>
    <row r="438" spans="1:5" ht="14.25" customHeight="1" x14ac:dyDescent="0.75">
      <c r="A438" s="2"/>
      <c r="B438" s="2"/>
      <c r="D438" s="2"/>
      <c r="E438" s="2"/>
    </row>
    <row r="439" spans="1:5" ht="14.25" customHeight="1" x14ac:dyDescent="0.75">
      <c r="A439" s="2"/>
      <c r="B439" s="2"/>
      <c r="D439" s="2"/>
      <c r="E439" s="2"/>
    </row>
    <row r="440" spans="1:5" ht="14.25" customHeight="1" x14ac:dyDescent="0.75">
      <c r="A440" s="2"/>
      <c r="B440" s="2"/>
      <c r="D440" s="2"/>
      <c r="E440" s="2"/>
    </row>
    <row r="441" spans="1:5" ht="14.25" customHeight="1" x14ac:dyDescent="0.75">
      <c r="A441" s="2"/>
      <c r="B441" s="2"/>
      <c r="D441" s="2"/>
      <c r="E441" s="2"/>
    </row>
    <row r="442" spans="1:5" ht="14.25" customHeight="1" x14ac:dyDescent="0.75">
      <c r="A442" s="2"/>
      <c r="B442" s="2"/>
      <c r="D442" s="2"/>
      <c r="E442" s="2"/>
    </row>
    <row r="443" spans="1:5" ht="14.25" customHeight="1" x14ac:dyDescent="0.75">
      <c r="A443" s="2"/>
      <c r="B443" s="2"/>
      <c r="D443" s="2"/>
      <c r="E443" s="2"/>
    </row>
    <row r="444" spans="1:5" ht="14.25" customHeight="1" x14ac:dyDescent="0.75">
      <c r="A444" s="2"/>
      <c r="B444" s="2"/>
      <c r="D444" s="2"/>
      <c r="E444" s="2"/>
    </row>
    <row r="445" spans="1:5" ht="14.25" customHeight="1" x14ac:dyDescent="0.75">
      <c r="A445" s="2"/>
      <c r="B445" s="2"/>
      <c r="D445" s="2"/>
      <c r="E445" s="2"/>
    </row>
    <row r="446" spans="1:5" ht="14.25" customHeight="1" x14ac:dyDescent="0.75">
      <c r="A446" s="2"/>
      <c r="B446" s="2"/>
      <c r="D446" s="2"/>
      <c r="E446" s="2"/>
    </row>
    <row r="447" spans="1:5" ht="14.25" customHeight="1" x14ac:dyDescent="0.75">
      <c r="A447" s="2"/>
      <c r="B447" s="2"/>
      <c r="D447" s="2"/>
      <c r="E447" s="2"/>
    </row>
    <row r="448" spans="1:5" ht="14.25" customHeight="1" x14ac:dyDescent="0.75">
      <c r="A448" s="2"/>
      <c r="B448" s="2"/>
      <c r="D448" s="2"/>
      <c r="E448" s="2"/>
    </row>
    <row r="449" spans="1:5" ht="14.25" customHeight="1" x14ac:dyDescent="0.75">
      <c r="A449" s="2"/>
      <c r="B449" s="2"/>
      <c r="D449" s="2"/>
      <c r="E449" s="2"/>
    </row>
    <row r="450" spans="1:5" ht="14.25" customHeight="1" x14ac:dyDescent="0.75">
      <c r="A450" s="2"/>
      <c r="B450" s="2"/>
      <c r="D450" s="2"/>
      <c r="E450" s="2"/>
    </row>
    <row r="451" spans="1:5" ht="14.25" customHeight="1" x14ac:dyDescent="0.75">
      <c r="A451" s="2"/>
      <c r="B451" s="2"/>
      <c r="D451" s="2"/>
      <c r="E451" s="2"/>
    </row>
    <row r="452" spans="1:5" ht="14.25" customHeight="1" x14ac:dyDescent="0.75">
      <c r="A452" s="2"/>
      <c r="B452" s="2"/>
      <c r="D452" s="2"/>
      <c r="E452" s="2"/>
    </row>
    <row r="453" spans="1:5" ht="14.25" customHeight="1" x14ac:dyDescent="0.75">
      <c r="A453" s="2"/>
      <c r="B453" s="2"/>
      <c r="D453" s="2"/>
      <c r="E453" s="2"/>
    </row>
    <row r="454" spans="1:5" ht="14.25" customHeight="1" x14ac:dyDescent="0.75">
      <c r="A454" s="2"/>
      <c r="B454" s="2"/>
      <c r="D454" s="2"/>
      <c r="E454" s="2"/>
    </row>
    <row r="455" spans="1:5" ht="14.25" customHeight="1" x14ac:dyDescent="0.75">
      <c r="A455" s="2"/>
      <c r="B455" s="2"/>
      <c r="D455" s="2"/>
      <c r="E455" s="2"/>
    </row>
    <row r="456" spans="1:5" ht="14.25" customHeight="1" x14ac:dyDescent="0.75">
      <c r="A456" s="2"/>
      <c r="B456" s="2"/>
      <c r="D456" s="2"/>
      <c r="E456" s="2"/>
    </row>
    <row r="457" spans="1:5" ht="14.25" customHeight="1" x14ac:dyDescent="0.75">
      <c r="A457" s="2"/>
      <c r="B457" s="2"/>
      <c r="D457" s="2"/>
      <c r="E457" s="2"/>
    </row>
    <row r="458" spans="1:5" ht="14.25" customHeight="1" x14ac:dyDescent="0.75">
      <c r="A458" s="2"/>
      <c r="B458" s="2"/>
      <c r="D458" s="2"/>
      <c r="E458" s="2"/>
    </row>
    <row r="459" spans="1:5" ht="14.25" customHeight="1" x14ac:dyDescent="0.75">
      <c r="A459" s="2"/>
      <c r="B459" s="2"/>
      <c r="D459" s="2"/>
      <c r="E459" s="2"/>
    </row>
    <row r="460" spans="1:5" ht="14.25" customHeight="1" x14ac:dyDescent="0.75">
      <c r="A460" s="2"/>
      <c r="B460" s="2"/>
      <c r="D460" s="2"/>
      <c r="E460" s="2"/>
    </row>
    <row r="461" spans="1:5" ht="14.25" customHeight="1" x14ac:dyDescent="0.75">
      <c r="A461" s="2"/>
      <c r="B461" s="2"/>
      <c r="D461" s="2"/>
      <c r="E461" s="2"/>
    </row>
    <row r="462" spans="1:5" ht="14.25" customHeight="1" x14ac:dyDescent="0.75">
      <c r="A462" s="2"/>
      <c r="B462" s="2"/>
      <c r="D462" s="2"/>
      <c r="E462" s="2"/>
    </row>
    <row r="463" spans="1:5" ht="14.25" customHeight="1" x14ac:dyDescent="0.75">
      <c r="A463" s="2"/>
      <c r="B463" s="2"/>
      <c r="D463" s="2"/>
      <c r="E463" s="2"/>
    </row>
    <row r="464" spans="1:5" ht="14.25" customHeight="1" x14ac:dyDescent="0.75">
      <c r="A464" s="2"/>
      <c r="B464" s="2"/>
      <c r="D464" s="2"/>
      <c r="E464" s="2"/>
    </row>
    <row r="465" spans="1:5" ht="14.25" customHeight="1" x14ac:dyDescent="0.75">
      <c r="A465" s="2"/>
      <c r="B465" s="2"/>
      <c r="D465" s="2"/>
      <c r="E465" s="2"/>
    </row>
    <row r="466" spans="1:5" ht="14.25" customHeight="1" x14ac:dyDescent="0.75">
      <c r="A466" s="2"/>
      <c r="B466" s="2"/>
      <c r="D466" s="2"/>
      <c r="E466" s="2"/>
    </row>
    <row r="467" spans="1:5" ht="14.25" customHeight="1" x14ac:dyDescent="0.75">
      <c r="A467" s="2"/>
      <c r="B467" s="2"/>
      <c r="D467" s="2"/>
      <c r="E467" s="2"/>
    </row>
    <row r="468" spans="1:5" ht="14.25" customHeight="1" x14ac:dyDescent="0.75">
      <c r="A468" s="2"/>
      <c r="B468" s="2"/>
      <c r="D468" s="2"/>
      <c r="E468" s="2"/>
    </row>
    <row r="469" spans="1:5" ht="14.25" customHeight="1" x14ac:dyDescent="0.75">
      <c r="A469" s="2"/>
      <c r="B469" s="2"/>
      <c r="D469" s="2"/>
      <c r="E469" s="2"/>
    </row>
    <row r="470" spans="1:5" ht="14.25" customHeight="1" x14ac:dyDescent="0.75">
      <c r="A470" s="2"/>
      <c r="B470" s="2"/>
      <c r="D470" s="2"/>
      <c r="E470" s="2"/>
    </row>
    <row r="471" spans="1:5" ht="14.25" customHeight="1" x14ac:dyDescent="0.75">
      <c r="A471" s="2"/>
      <c r="B471" s="2"/>
      <c r="D471" s="2"/>
      <c r="E471" s="2"/>
    </row>
    <row r="472" spans="1:5" ht="14.25" customHeight="1" x14ac:dyDescent="0.75">
      <c r="A472" s="2"/>
      <c r="B472" s="2"/>
      <c r="D472" s="2"/>
      <c r="E472" s="2"/>
    </row>
    <row r="473" spans="1:5" ht="14.25" customHeight="1" x14ac:dyDescent="0.75">
      <c r="A473" s="2"/>
      <c r="B473" s="2"/>
      <c r="D473" s="2"/>
      <c r="E473" s="2"/>
    </row>
    <row r="474" spans="1:5" ht="14.25" customHeight="1" x14ac:dyDescent="0.75">
      <c r="A474" s="2"/>
      <c r="B474" s="2"/>
      <c r="D474" s="2"/>
      <c r="E474" s="2"/>
    </row>
    <row r="475" spans="1:5" ht="14.25" customHeight="1" x14ac:dyDescent="0.75">
      <c r="A475" s="2"/>
      <c r="B475" s="2"/>
      <c r="D475" s="2"/>
      <c r="E475" s="2"/>
    </row>
    <row r="476" spans="1:5" ht="14.25" customHeight="1" x14ac:dyDescent="0.75">
      <c r="A476" s="2"/>
      <c r="B476" s="2"/>
      <c r="D476" s="2"/>
      <c r="E476" s="2"/>
    </row>
    <row r="477" spans="1:5" ht="14.25" customHeight="1" x14ac:dyDescent="0.75">
      <c r="A477" s="2"/>
      <c r="B477" s="2"/>
      <c r="D477" s="2"/>
      <c r="E477" s="2"/>
    </row>
    <row r="478" spans="1:5" ht="14.25" customHeight="1" x14ac:dyDescent="0.75">
      <c r="A478" s="2"/>
      <c r="B478" s="2"/>
      <c r="D478" s="2"/>
      <c r="E478" s="2"/>
    </row>
    <row r="479" spans="1:5" ht="14.25" customHeight="1" x14ac:dyDescent="0.75">
      <c r="A479" s="2"/>
      <c r="B479" s="2"/>
      <c r="D479" s="2"/>
      <c r="E479" s="2"/>
    </row>
    <row r="480" spans="1:5" ht="14.25" customHeight="1" x14ac:dyDescent="0.75">
      <c r="A480" s="2"/>
      <c r="B480" s="2"/>
      <c r="D480" s="2"/>
      <c r="E480" s="2"/>
    </row>
    <row r="481" spans="1:5" ht="14.25" customHeight="1" x14ac:dyDescent="0.75">
      <c r="A481" s="2"/>
      <c r="B481" s="2"/>
      <c r="D481" s="2"/>
      <c r="E481" s="2"/>
    </row>
    <row r="482" spans="1:5" ht="14.25" customHeight="1" x14ac:dyDescent="0.75">
      <c r="A482" s="2"/>
      <c r="B482" s="2"/>
      <c r="D482" s="2"/>
      <c r="E482" s="2"/>
    </row>
    <row r="483" spans="1:5" ht="14.25" customHeight="1" x14ac:dyDescent="0.75">
      <c r="A483" s="2"/>
      <c r="B483" s="2"/>
      <c r="D483" s="2"/>
      <c r="E483" s="2"/>
    </row>
    <row r="484" spans="1:5" ht="14.25" customHeight="1" x14ac:dyDescent="0.75">
      <c r="A484" s="2"/>
      <c r="B484" s="2"/>
      <c r="D484" s="2"/>
      <c r="E484" s="2"/>
    </row>
    <row r="485" spans="1:5" ht="14.25" customHeight="1" x14ac:dyDescent="0.75">
      <c r="A485" s="2"/>
      <c r="B485" s="2"/>
      <c r="D485" s="2"/>
      <c r="E485" s="2"/>
    </row>
    <row r="486" spans="1:5" ht="14.25" customHeight="1" x14ac:dyDescent="0.75">
      <c r="A486" s="2"/>
      <c r="B486" s="2"/>
      <c r="D486" s="2"/>
      <c r="E486" s="2"/>
    </row>
    <row r="487" spans="1:5" ht="14.25" customHeight="1" x14ac:dyDescent="0.75">
      <c r="A487" s="2"/>
      <c r="B487" s="2"/>
      <c r="D487" s="2"/>
      <c r="E487" s="2"/>
    </row>
    <row r="488" spans="1:5" ht="14.25" customHeight="1" x14ac:dyDescent="0.75">
      <c r="A488" s="2"/>
      <c r="B488" s="2"/>
      <c r="D488" s="2"/>
      <c r="E488" s="2"/>
    </row>
    <row r="489" spans="1:5" ht="14.25" customHeight="1" x14ac:dyDescent="0.75">
      <c r="A489" s="2"/>
      <c r="B489" s="2"/>
      <c r="D489" s="2"/>
      <c r="E489" s="2"/>
    </row>
    <row r="490" spans="1:5" ht="14.25" customHeight="1" x14ac:dyDescent="0.75">
      <c r="A490" s="2"/>
      <c r="B490" s="2"/>
      <c r="D490" s="2"/>
      <c r="E490" s="2"/>
    </row>
    <row r="491" spans="1:5" ht="14.25" customHeight="1" x14ac:dyDescent="0.75">
      <c r="A491" s="2"/>
      <c r="B491" s="2"/>
      <c r="D491" s="2"/>
      <c r="E491" s="2"/>
    </row>
    <row r="492" spans="1:5" ht="14.25" customHeight="1" x14ac:dyDescent="0.75">
      <c r="A492" s="2"/>
      <c r="B492" s="2"/>
      <c r="D492" s="2"/>
      <c r="E492" s="2"/>
    </row>
    <row r="493" spans="1:5" ht="14.25" customHeight="1" x14ac:dyDescent="0.75">
      <c r="A493" s="2"/>
      <c r="B493" s="2"/>
      <c r="D493" s="2"/>
      <c r="E493" s="2"/>
    </row>
    <row r="494" spans="1:5" ht="14.25" customHeight="1" x14ac:dyDescent="0.75">
      <c r="A494" s="2"/>
      <c r="B494" s="2"/>
      <c r="D494" s="2"/>
      <c r="E494" s="2"/>
    </row>
    <row r="495" spans="1:5" ht="14.25" customHeight="1" x14ac:dyDescent="0.75">
      <c r="A495" s="2"/>
      <c r="B495" s="2"/>
      <c r="D495" s="2"/>
      <c r="E495" s="2"/>
    </row>
    <row r="496" spans="1:5" ht="14.25" customHeight="1" x14ac:dyDescent="0.75">
      <c r="A496" s="2"/>
      <c r="B496" s="2"/>
      <c r="D496" s="2"/>
      <c r="E496" s="2"/>
    </row>
    <row r="497" spans="1:5" ht="14.25" customHeight="1" x14ac:dyDescent="0.75">
      <c r="A497" s="2"/>
      <c r="B497" s="2"/>
      <c r="D497" s="2"/>
      <c r="E497" s="2"/>
    </row>
    <row r="498" spans="1:5" ht="14.25" customHeight="1" x14ac:dyDescent="0.75">
      <c r="A498" s="2"/>
      <c r="B498" s="2"/>
      <c r="D498" s="2"/>
      <c r="E498" s="2"/>
    </row>
    <row r="499" spans="1:5" ht="14.25" customHeight="1" x14ac:dyDescent="0.75">
      <c r="A499" s="2"/>
      <c r="B499" s="2"/>
      <c r="D499" s="2"/>
      <c r="E499" s="2"/>
    </row>
    <row r="500" spans="1:5" ht="14.25" customHeight="1" x14ac:dyDescent="0.75">
      <c r="A500" s="2"/>
      <c r="B500" s="2"/>
      <c r="D500" s="2"/>
      <c r="E500" s="2"/>
    </row>
    <row r="501" spans="1:5" ht="14.25" customHeight="1" x14ac:dyDescent="0.75">
      <c r="A501" s="2"/>
      <c r="B501" s="2"/>
      <c r="D501" s="2"/>
      <c r="E501" s="2"/>
    </row>
    <row r="502" spans="1:5" ht="14.25" customHeight="1" x14ac:dyDescent="0.75">
      <c r="A502" s="2"/>
      <c r="B502" s="2"/>
      <c r="D502" s="2"/>
      <c r="E502" s="2"/>
    </row>
    <row r="503" spans="1:5" ht="14.25" customHeight="1" x14ac:dyDescent="0.75">
      <c r="A503" s="2"/>
      <c r="B503" s="2"/>
      <c r="D503" s="2"/>
      <c r="E503" s="2"/>
    </row>
    <row r="504" spans="1:5" ht="14.25" customHeight="1" x14ac:dyDescent="0.75">
      <c r="A504" s="2"/>
      <c r="B504" s="2"/>
      <c r="D504" s="2"/>
      <c r="E504" s="2"/>
    </row>
    <row r="505" spans="1:5" ht="14.25" customHeight="1" x14ac:dyDescent="0.75">
      <c r="A505" s="2"/>
      <c r="B505" s="2"/>
      <c r="D505" s="2"/>
      <c r="E505" s="2"/>
    </row>
    <row r="506" spans="1:5" ht="14.25" customHeight="1" x14ac:dyDescent="0.75">
      <c r="A506" s="2"/>
      <c r="B506" s="2"/>
      <c r="D506" s="2"/>
      <c r="E506" s="2"/>
    </row>
    <row r="507" spans="1:5" ht="14.25" customHeight="1" x14ac:dyDescent="0.75">
      <c r="A507" s="2"/>
      <c r="B507" s="2"/>
      <c r="D507" s="2"/>
      <c r="E507" s="2"/>
    </row>
    <row r="508" spans="1:5" ht="14.25" customHeight="1" x14ac:dyDescent="0.75">
      <c r="A508" s="2"/>
      <c r="B508" s="2"/>
      <c r="D508" s="2"/>
      <c r="E508" s="2"/>
    </row>
    <row r="509" spans="1:5" ht="14.25" customHeight="1" x14ac:dyDescent="0.75">
      <c r="A509" s="2"/>
      <c r="B509" s="2"/>
      <c r="D509" s="2"/>
      <c r="E509" s="2"/>
    </row>
    <row r="510" spans="1:5" ht="14.25" customHeight="1" x14ac:dyDescent="0.75">
      <c r="A510" s="2"/>
      <c r="B510" s="2"/>
      <c r="D510" s="2"/>
      <c r="E510" s="2"/>
    </row>
    <row r="511" spans="1:5" ht="14.25" customHeight="1" x14ac:dyDescent="0.75">
      <c r="A511" s="2"/>
      <c r="B511" s="2"/>
      <c r="D511" s="2"/>
      <c r="E511" s="2"/>
    </row>
    <row r="512" spans="1:5" ht="14.25" customHeight="1" x14ac:dyDescent="0.75">
      <c r="A512" s="2"/>
      <c r="B512" s="2"/>
      <c r="D512" s="2"/>
      <c r="E512" s="2"/>
    </row>
    <row r="513" spans="1:5" ht="14.25" customHeight="1" x14ac:dyDescent="0.75">
      <c r="A513" s="2"/>
      <c r="B513" s="2"/>
      <c r="D513" s="2"/>
      <c r="E513" s="2"/>
    </row>
    <row r="514" spans="1:5" ht="14.25" customHeight="1" x14ac:dyDescent="0.75">
      <c r="A514" s="2"/>
      <c r="B514" s="2"/>
      <c r="D514" s="2"/>
      <c r="E514" s="2"/>
    </row>
    <row r="515" spans="1:5" ht="14.25" customHeight="1" x14ac:dyDescent="0.75">
      <c r="A515" s="2"/>
      <c r="B515" s="2"/>
      <c r="D515" s="2"/>
      <c r="E515" s="2"/>
    </row>
    <row r="516" spans="1:5" ht="14.25" customHeight="1" x14ac:dyDescent="0.75">
      <c r="A516" s="2"/>
      <c r="B516" s="2"/>
      <c r="D516" s="2"/>
      <c r="E516" s="2"/>
    </row>
    <row r="517" spans="1:5" ht="14.25" customHeight="1" x14ac:dyDescent="0.75">
      <c r="A517" s="2"/>
      <c r="B517" s="2"/>
      <c r="D517" s="2"/>
      <c r="E517" s="2"/>
    </row>
    <row r="518" spans="1:5" ht="14.25" customHeight="1" x14ac:dyDescent="0.75">
      <c r="A518" s="2"/>
      <c r="B518" s="2"/>
      <c r="D518" s="2"/>
      <c r="E518" s="2"/>
    </row>
    <row r="519" spans="1:5" ht="14.25" customHeight="1" x14ac:dyDescent="0.75">
      <c r="A519" s="2"/>
      <c r="B519" s="2"/>
      <c r="D519" s="2"/>
      <c r="E519" s="2"/>
    </row>
    <row r="520" spans="1:5" ht="14.25" customHeight="1" x14ac:dyDescent="0.75">
      <c r="A520" s="2"/>
      <c r="B520" s="2"/>
      <c r="D520" s="2"/>
      <c r="E520" s="2"/>
    </row>
    <row r="521" spans="1:5" ht="14.25" customHeight="1" x14ac:dyDescent="0.75">
      <c r="A521" s="2"/>
      <c r="B521" s="2"/>
      <c r="D521" s="2"/>
      <c r="E521" s="2"/>
    </row>
    <row r="522" spans="1:5" ht="14.25" customHeight="1" x14ac:dyDescent="0.75">
      <c r="A522" s="2"/>
      <c r="B522" s="2"/>
      <c r="D522" s="2"/>
      <c r="E522" s="2"/>
    </row>
    <row r="523" spans="1:5" ht="14.25" customHeight="1" x14ac:dyDescent="0.75">
      <c r="A523" s="2"/>
      <c r="B523" s="2"/>
      <c r="D523" s="2"/>
      <c r="E523" s="2"/>
    </row>
    <row r="524" spans="1:5" ht="14.25" customHeight="1" x14ac:dyDescent="0.75">
      <c r="A524" s="2"/>
      <c r="B524" s="2"/>
      <c r="D524" s="2"/>
      <c r="E524" s="2"/>
    </row>
    <row r="525" spans="1:5" ht="14.25" customHeight="1" x14ac:dyDescent="0.75">
      <c r="A525" s="2"/>
      <c r="B525" s="2"/>
      <c r="D525" s="2"/>
      <c r="E525" s="2"/>
    </row>
    <row r="526" spans="1:5" ht="14.25" customHeight="1" x14ac:dyDescent="0.75">
      <c r="A526" s="2"/>
      <c r="B526" s="2"/>
      <c r="D526" s="2"/>
      <c r="E526" s="2"/>
    </row>
    <row r="527" spans="1:5" ht="14.25" customHeight="1" x14ac:dyDescent="0.75">
      <c r="A527" s="2"/>
      <c r="B527" s="2"/>
      <c r="D527" s="2"/>
      <c r="E527" s="2"/>
    </row>
    <row r="528" spans="1:5" ht="14.25" customHeight="1" x14ac:dyDescent="0.75">
      <c r="A528" s="2"/>
      <c r="B528" s="2"/>
      <c r="D528" s="2"/>
      <c r="E528" s="2"/>
    </row>
    <row r="529" spans="1:5" ht="14.25" customHeight="1" x14ac:dyDescent="0.75">
      <c r="A529" s="2"/>
      <c r="B529" s="2"/>
      <c r="D529" s="2"/>
      <c r="E529" s="2"/>
    </row>
    <row r="530" spans="1:5" ht="14.25" customHeight="1" x14ac:dyDescent="0.75">
      <c r="A530" s="2"/>
      <c r="B530" s="2"/>
      <c r="D530" s="2"/>
      <c r="E530" s="2"/>
    </row>
    <row r="531" spans="1:5" ht="14.25" customHeight="1" x14ac:dyDescent="0.75">
      <c r="A531" s="2"/>
      <c r="B531" s="2"/>
      <c r="D531" s="2"/>
      <c r="E531" s="2"/>
    </row>
    <row r="532" spans="1:5" ht="14.25" customHeight="1" x14ac:dyDescent="0.75">
      <c r="A532" s="2"/>
      <c r="B532" s="2"/>
      <c r="D532" s="2"/>
      <c r="E532" s="2"/>
    </row>
    <row r="533" spans="1:5" ht="14.25" customHeight="1" x14ac:dyDescent="0.75">
      <c r="A533" s="2"/>
      <c r="B533" s="2"/>
      <c r="D533" s="2"/>
      <c r="E533" s="2"/>
    </row>
    <row r="534" spans="1:5" ht="14.25" customHeight="1" x14ac:dyDescent="0.75">
      <c r="A534" s="2"/>
      <c r="B534" s="2"/>
      <c r="D534" s="2"/>
      <c r="E534" s="2"/>
    </row>
    <row r="535" spans="1:5" ht="14.25" customHeight="1" x14ac:dyDescent="0.75">
      <c r="A535" s="2"/>
      <c r="B535" s="2"/>
      <c r="D535" s="2"/>
      <c r="E535" s="2"/>
    </row>
    <row r="536" spans="1:5" ht="14.25" customHeight="1" x14ac:dyDescent="0.75">
      <c r="A536" s="2"/>
      <c r="B536" s="2"/>
      <c r="D536" s="2"/>
      <c r="E536" s="2"/>
    </row>
    <row r="537" spans="1:5" ht="14.25" customHeight="1" x14ac:dyDescent="0.75">
      <c r="A537" s="2"/>
      <c r="B537" s="2"/>
      <c r="D537" s="2"/>
      <c r="E537" s="2"/>
    </row>
    <row r="538" spans="1:5" ht="14.25" customHeight="1" x14ac:dyDescent="0.75">
      <c r="A538" s="2"/>
      <c r="B538" s="2"/>
      <c r="D538" s="2"/>
      <c r="E538" s="2"/>
    </row>
    <row r="539" spans="1:5" ht="14.25" customHeight="1" x14ac:dyDescent="0.75">
      <c r="A539" s="2"/>
      <c r="B539" s="2"/>
      <c r="D539" s="2"/>
      <c r="E539" s="2"/>
    </row>
    <row r="540" spans="1:5" ht="14.25" customHeight="1" x14ac:dyDescent="0.75">
      <c r="A540" s="2"/>
      <c r="B540" s="2"/>
      <c r="D540" s="2"/>
      <c r="E540" s="2"/>
    </row>
    <row r="541" spans="1:5" ht="14.25" customHeight="1" x14ac:dyDescent="0.75">
      <c r="A541" s="2"/>
      <c r="B541" s="2"/>
      <c r="D541" s="2"/>
      <c r="E541" s="2"/>
    </row>
    <row r="542" spans="1:5" ht="14.25" customHeight="1" x14ac:dyDescent="0.75">
      <c r="A542" s="2"/>
      <c r="B542" s="2"/>
      <c r="D542" s="2"/>
      <c r="E542" s="2"/>
    </row>
    <row r="543" spans="1:5" ht="14.25" customHeight="1" x14ac:dyDescent="0.75">
      <c r="A543" s="2"/>
      <c r="B543" s="2"/>
      <c r="D543" s="2"/>
      <c r="E543" s="2"/>
    </row>
    <row r="544" spans="1:5" ht="14.25" customHeight="1" x14ac:dyDescent="0.75">
      <c r="A544" s="2"/>
      <c r="B544" s="2"/>
      <c r="D544" s="2"/>
      <c r="E544" s="2"/>
    </row>
    <row r="545" spans="1:5" ht="14.25" customHeight="1" x14ac:dyDescent="0.75">
      <c r="A545" s="2"/>
      <c r="B545" s="2"/>
      <c r="D545" s="2"/>
      <c r="E545" s="2"/>
    </row>
    <row r="546" spans="1:5" ht="14.25" customHeight="1" x14ac:dyDescent="0.75">
      <c r="A546" s="2"/>
      <c r="B546" s="2"/>
      <c r="D546" s="2"/>
      <c r="E546" s="2"/>
    </row>
    <row r="547" spans="1:5" ht="14.25" customHeight="1" x14ac:dyDescent="0.75">
      <c r="A547" s="2"/>
      <c r="B547" s="2"/>
      <c r="D547" s="2"/>
      <c r="E547" s="2"/>
    </row>
    <row r="548" spans="1:5" ht="14.25" customHeight="1" x14ac:dyDescent="0.75">
      <c r="A548" s="2"/>
      <c r="B548" s="2"/>
      <c r="D548" s="2"/>
      <c r="E548" s="2"/>
    </row>
    <row r="549" spans="1:5" ht="14.25" customHeight="1" x14ac:dyDescent="0.75">
      <c r="A549" s="2"/>
      <c r="B549" s="2"/>
      <c r="D549" s="2"/>
      <c r="E549" s="2"/>
    </row>
    <row r="550" spans="1:5" ht="14.25" customHeight="1" x14ac:dyDescent="0.75">
      <c r="A550" s="2"/>
      <c r="B550" s="2"/>
      <c r="D550" s="2"/>
      <c r="E550" s="2"/>
    </row>
    <row r="551" spans="1:5" ht="14.25" customHeight="1" x14ac:dyDescent="0.75">
      <c r="A551" s="2"/>
      <c r="B551" s="2"/>
      <c r="D551" s="2"/>
      <c r="E551" s="2"/>
    </row>
    <row r="552" spans="1:5" ht="14.25" customHeight="1" x14ac:dyDescent="0.75">
      <c r="A552" s="2"/>
      <c r="B552" s="2"/>
      <c r="D552" s="2"/>
      <c r="E552" s="2"/>
    </row>
    <row r="553" spans="1:5" ht="14.25" customHeight="1" x14ac:dyDescent="0.75">
      <c r="A553" s="2"/>
      <c r="B553" s="2"/>
      <c r="D553" s="2"/>
      <c r="E553" s="2"/>
    </row>
    <row r="554" spans="1:5" ht="14.25" customHeight="1" x14ac:dyDescent="0.75">
      <c r="A554" s="2"/>
      <c r="B554" s="2"/>
      <c r="D554" s="2"/>
      <c r="E554" s="2"/>
    </row>
    <row r="555" spans="1:5" ht="14.25" customHeight="1" x14ac:dyDescent="0.75">
      <c r="A555" s="2"/>
      <c r="B555" s="2"/>
      <c r="D555" s="2"/>
      <c r="E555" s="2"/>
    </row>
    <row r="556" spans="1:5" ht="14.25" customHeight="1" x14ac:dyDescent="0.75">
      <c r="A556" s="2"/>
      <c r="B556" s="2"/>
      <c r="D556" s="2"/>
      <c r="E556" s="2"/>
    </row>
    <row r="557" spans="1:5" ht="14.25" customHeight="1" x14ac:dyDescent="0.75">
      <c r="A557" s="2"/>
      <c r="B557" s="2"/>
      <c r="D557" s="2"/>
      <c r="E557" s="2"/>
    </row>
    <row r="558" spans="1:5" ht="14.25" customHeight="1" x14ac:dyDescent="0.75">
      <c r="A558" s="2"/>
      <c r="B558" s="2"/>
      <c r="D558" s="2"/>
      <c r="E558" s="2"/>
    </row>
    <row r="559" spans="1:5" ht="14.25" customHeight="1" x14ac:dyDescent="0.75">
      <c r="A559" s="2"/>
      <c r="B559" s="2"/>
      <c r="D559" s="2"/>
      <c r="E559" s="2"/>
    </row>
    <row r="560" spans="1:5" ht="14.25" customHeight="1" x14ac:dyDescent="0.75">
      <c r="A560" s="2"/>
      <c r="B560" s="2"/>
      <c r="D560" s="2"/>
      <c r="E560" s="2"/>
    </row>
    <row r="561" spans="1:5" ht="14.25" customHeight="1" x14ac:dyDescent="0.75">
      <c r="A561" s="2"/>
      <c r="B561" s="2"/>
      <c r="D561" s="2"/>
      <c r="E561" s="2"/>
    </row>
    <row r="562" spans="1:5" ht="14.25" customHeight="1" x14ac:dyDescent="0.75">
      <c r="A562" s="2"/>
      <c r="B562" s="2"/>
      <c r="D562" s="2"/>
      <c r="E562" s="2"/>
    </row>
    <row r="563" spans="1:5" ht="14.25" customHeight="1" x14ac:dyDescent="0.75">
      <c r="A563" s="2"/>
      <c r="B563" s="2"/>
      <c r="D563" s="2"/>
      <c r="E563" s="2"/>
    </row>
    <row r="564" spans="1:5" ht="14.25" customHeight="1" x14ac:dyDescent="0.75">
      <c r="A564" s="2"/>
      <c r="B564" s="2"/>
      <c r="D564" s="2"/>
      <c r="E564" s="2"/>
    </row>
    <row r="565" spans="1:5" ht="14.25" customHeight="1" x14ac:dyDescent="0.75">
      <c r="A565" s="2"/>
      <c r="B565" s="2"/>
      <c r="D565" s="2"/>
      <c r="E565" s="2"/>
    </row>
    <row r="566" spans="1:5" ht="14.25" customHeight="1" x14ac:dyDescent="0.75">
      <c r="A566" s="2"/>
      <c r="B566" s="2"/>
      <c r="D566" s="2"/>
      <c r="E566" s="2"/>
    </row>
    <row r="567" spans="1:5" ht="14.25" customHeight="1" x14ac:dyDescent="0.75">
      <c r="A567" s="2"/>
      <c r="B567" s="2"/>
      <c r="D567" s="2"/>
      <c r="E567" s="2"/>
    </row>
    <row r="568" spans="1:5" ht="14.25" customHeight="1" x14ac:dyDescent="0.75">
      <c r="A568" s="2"/>
      <c r="B568" s="2"/>
      <c r="D568" s="2"/>
      <c r="E568" s="2"/>
    </row>
    <row r="569" spans="1:5" ht="14.25" customHeight="1" x14ac:dyDescent="0.75">
      <c r="A569" s="2"/>
      <c r="B569" s="2"/>
      <c r="D569" s="2"/>
      <c r="E569" s="2"/>
    </row>
    <row r="570" spans="1:5" ht="14.25" customHeight="1" x14ac:dyDescent="0.75">
      <c r="A570" s="2"/>
      <c r="B570" s="2"/>
      <c r="D570" s="2"/>
      <c r="E570" s="2"/>
    </row>
    <row r="571" spans="1:5" ht="14.25" customHeight="1" x14ac:dyDescent="0.75">
      <c r="A571" s="2"/>
      <c r="B571" s="2"/>
      <c r="D571" s="2"/>
      <c r="E571" s="2"/>
    </row>
    <row r="572" spans="1:5" ht="14.25" customHeight="1" x14ac:dyDescent="0.75">
      <c r="A572" s="2"/>
      <c r="B572" s="2"/>
      <c r="D572" s="2"/>
      <c r="E572" s="2"/>
    </row>
    <row r="573" spans="1:5" ht="14.25" customHeight="1" x14ac:dyDescent="0.75">
      <c r="A573" s="2"/>
      <c r="B573" s="2"/>
      <c r="D573" s="2"/>
      <c r="E573" s="2"/>
    </row>
    <row r="574" spans="1:5" ht="14.25" customHeight="1" x14ac:dyDescent="0.75">
      <c r="A574" s="2"/>
      <c r="B574" s="2"/>
      <c r="D574" s="2"/>
      <c r="E574" s="2"/>
    </row>
    <row r="575" spans="1:5" ht="14.25" customHeight="1" x14ac:dyDescent="0.75">
      <c r="A575" s="2"/>
      <c r="B575" s="2"/>
      <c r="D575" s="2"/>
      <c r="E575" s="2"/>
    </row>
    <row r="576" spans="1:5" ht="14.25" customHeight="1" x14ac:dyDescent="0.75">
      <c r="A576" s="2"/>
      <c r="B576" s="2"/>
      <c r="D576" s="2"/>
      <c r="E576" s="2"/>
    </row>
    <row r="577" spans="1:5" ht="14.25" customHeight="1" x14ac:dyDescent="0.75">
      <c r="A577" s="2"/>
      <c r="B577" s="2"/>
      <c r="D577" s="2"/>
      <c r="E577" s="2"/>
    </row>
    <row r="578" spans="1:5" ht="14.25" customHeight="1" x14ac:dyDescent="0.75">
      <c r="A578" s="2"/>
      <c r="B578" s="2"/>
      <c r="D578" s="2"/>
      <c r="E578" s="2"/>
    </row>
    <row r="579" spans="1:5" ht="14.25" customHeight="1" x14ac:dyDescent="0.75">
      <c r="A579" s="2"/>
      <c r="B579" s="2"/>
      <c r="D579" s="2"/>
      <c r="E579" s="2"/>
    </row>
    <row r="580" spans="1:5" ht="14.25" customHeight="1" x14ac:dyDescent="0.75">
      <c r="A580" s="2"/>
      <c r="B580" s="2"/>
      <c r="D580" s="2"/>
      <c r="E580" s="2"/>
    </row>
    <row r="581" spans="1:5" ht="14.25" customHeight="1" x14ac:dyDescent="0.75">
      <c r="A581" s="2"/>
      <c r="B581" s="2"/>
      <c r="D581" s="2"/>
      <c r="E581" s="2"/>
    </row>
    <row r="582" spans="1:5" ht="14.25" customHeight="1" x14ac:dyDescent="0.75">
      <c r="A582" s="2"/>
      <c r="B582" s="2"/>
      <c r="D582" s="2"/>
      <c r="E582" s="2"/>
    </row>
    <row r="583" spans="1:5" ht="14.25" customHeight="1" x14ac:dyDescent="0.75">
      <c r="A583" s="2"/>
      <c r="B583" s="2"/>
      <c r="D583" s="2"/>
      <c r="E583" s="2"/>
    </row>
    <row r="584" spans="1:5" ht="14.25" customHeight="1" x14ac:dyDescent="0.75">
      <c r="A584" s="2"/>
      <c r="B584" s="2"/>
      <c r="D584" s="2"/>
      <c r="E584" s="2"/>
    </row>
    <row r="585" spans="1:5" ht="14.25" customHeight="1" x14ac:dyDescent="0.75">
      <c r="A585" s="2"/>
      <c r="B585" s="2"/>
      <c r="D585" s="2"/>
      <c r="E585" s="2"/>
    </row>
    <row r="586" spans="1:5" ht="14.25" customHeight="1" x14ac:dyDescent="0.75">
      <c r="A586" s="2"/>
      <c r="B586" s="2"/>
      <c r="D586" s="2"/>
      <c r="E586" s="2"/>
    </row>
    <row r="587" spans="1:5" ht="14.25" customHeight="1" x14ac:dyDescent="0.75">
      <c r="A587" s="2"/>
      <c r="B587" s="2"/>
      <c r="D587" s="2"/>
      <c r="E587" s="2"/>
    </row>
    <row r="588" spans="1:5" ht="14.25" customHeight="1" x14ac:dyDescent="0.75">
      <c r="A588" s="2"/>
      <c r="B588" s="2"/>
      <c r="D588" s="2"/>
      <c r="E588" s="2"/>
    </row>
    <row r="589" spans="1:5" ht="14.25" customHeight="1" x14ac:dyDescent="0.75">
      <c r="A589" s="2"/>
      <c r="B589" s="2"/>
      <c r="D589" s="2"/>
      <c r="E589" s="2"/>
    </row>
    <row r="590" spans="1:5" ht="14.25" customHeight="1" x14ac:dyDescent="0.75">
      <c r="A590" s="2"/>
      <c r="B590" s="2"/>
      <c r="D590" s="2"/>
      <c r="E590" s="2"/>
    </row>
    <row r="591" spans="1:5" ht="14.25" customHeight="1" x14ac:dyDescent="0.75">
      <c r="A591" s="2"/>
      <c r="B591" s="2"/>
      <c r="D591" s="2"/>
      <c r="E591" s="2"/>
    </row>
    <row r="592" spans="1:5" ht="14.25" customHeight="1" x14ac:dyDescent="0.75">
      <c r="A592" s="2"/>
      <c r="B592" s="2"/>
      <c r="D592" s="2"/>
      <c r="E592" s="2"/>
    </row>
    <row r="593" spans="1:5" ht="14.25" customHeight="1" x14ac:dyDescent="0.75">
      <c r="A593" s="2"/>
      <c r="B593" s="2"/>
      <c r="D593" s="2"/>
      <c r="E593" s="2"/>
    </row>
    <row r="594" spans="1:5" ht="14.25" customHeight="1" x14ac:dyDescent="0.75">
      <c r="A594" s="2"/>
      <c r="B594" s="2"/>
      <c r="D594" s="2"/>
      <c r="E594" s="2"/>
    </row>
    <row r="595" spans="1:5" ht="14.25" customHeight="1" x14ac:dyDescent="0.75">
      <c r="A595" s="2"/>
      <c r="B595" s="2"/>
      <c r="D595" s="2"/>
      <c r="E595" s="2"/>
    </row>
    <row r="596" spans="1:5" ht="14.25" customHeight="1" x14ac:dyDescent="0.75">
      <c r="A596" s="2"/>
      <c r="B596" s="2"/>
      <c r="D596" s="2"/>
      <c r="E596" s="2"/>
    </row>
    <row r="597" spans="1:5" ht="14.25" customHeight="1" x14ac:dyDescent="0.75">
      <c r="A597" s="2"/>
      <c r="B597" s="2"/>
      <c r="D597" s="2"/>
      <c r="E597" s="2"/>
    </row>
    <row r="598" spans="1:5" ht="14.25" customHeight="1" x14ac:dyDescent="0.75">
      <c r="A598" s="2"/>
      <c r="B598" s="2"/>
      <c r="D598" s="2"/>
      <c r="E598" s="2"/>
    </row>
    <row r="599" spans="1:5" ht="14.25" customHeight="1" x14ac:dyDescent="0.75">
      <c r="A599" s="2"/>
      <c r="B599" s="2"/>
      <c r="D599" s="2"/>
      <c r="E599" s="2"/>
    </row>
    <row r="600" spans="1:5" ht="14.25" customHeight="1" x14ac:dyDescent="0.75">
      <c r="A600" s="2"/>
      <c r="B600" s="2"/>
      <c r="D600" s="2"/>
      <c r="E600" s="2"/>
    </row>
    <row r="601" spans="1:5" ht="14.25" customHeight="1" x14ac:dyDescent="0.75">
      <c r="A601" s="2"/>
      <c r="B601" s="2"/>
      <c r="D601" s="2"/>
      <c r="E601" s="2"/>
    </row>
    <row r="602" spans="1:5" ht="14.25" customHeight="1" x14ac:dyDescent="0.75">
      <c r="A602" s="2"/>
      <c r="B602" s="2"/>
      <c r="D602" s="2"/>
      <c r="E602" s="2"/>
    </row>
    <row r="603" spans="1:5" ht="14.25" customHeight="1" x14ac:dyDescent="0.75">
      <c r="A603" s="2"/>
      <c r="B603" s="2"/>
      <c r="D603" s="2"/>
      <c r="E603" s="2"/>
    </row>
    <row r="604" spans="1:5" ht="14.25" customHeight="1" x14ac:dyDescent="0.75">
      <c r="A604" s="2"/>
      <c r="B604" s="2"/>
      <c r="D604" s="2"/>
      <c r="E604" s="2"/>
    </row>
    <row r="605" spans="1:5" ht="14.25" customHeight="1" x14ac:dyDescent="0.75">
      <c r="A605" s="2"/>
      <c r="B605" s="2"/>
      <c r="D605" s="2"/>
      <c r="E605" s="2"/>
    </row>
    <row r="606" spans="1:5" ht="14.25" customHeight="1" x14ac:dyDescent="0.75">
      <c r="A606" s="2"/>
      <c r="B606" s="2"/>
      <c r="D606" s="2"/>
      <c r="E606" s="2"/>
    </row>
    <row r="607" spans="1:5" ht="14.25" customHeight="1" x14ac:dyDescent="0.75">
      <c r="A607" s="2"/>
      <c r="B607" s="2"/>
      <c r="D607" s="2"/>
      <c r="E607" s="2"/>
    </row>
    <row r="608" spans="1:5" ht="14.25" customHeight="1" x14ac:dyDescent="0.75">
      <c r="A608" s="2"/>
      <c r="B608" s="2"/>
      <c r="D608" s="2"/>
      <c r="E608" s="2"/>
    </row>
    <row r="609" spans="1:5" ht="14.25" customHeight="1" x14ac:dyDescent="0.75">
      <c r="A609" s="2"/>
      <c r="B609" s="2"/>
      <c r="D609" s="2"/>
      <c r="E609" s="2"/>
    </row>
    <row r="610" spans="1:5" ht="14.25" customHeight="1" x14ac:dyDescent="0.75">
      <c r="A610" s="2"/>
      <c r="B610" s="2"/>
      <c r="D610" s="2"/>
      <c r="E610" s="2"/>
    </row>
    <row r="611" spans="1:5" ht="14.25" customHeight="1" x14ac:dyDescent="0.75">
      <c r="A611" s="2"/>
      <c r="B611" s="2"/>
      <c r="D611" s="2"/>
      <c r="E611" s="2"/>
    </row>
    <row r="612" spans="1:5" ht="14.25" customHeight="1" x14ac:dyDescent="0.75">
      <c r="A612" s="2"/>
      <c r="B612" s="2"/>
      <c r="D612" s="2"/>
      <c r="E612" s="2"/>
    </row>
    <row r="613" spans="1:5" ht="14.25" customHeight="1" x14ac:dyDescent="0.75">
      <c r="A613" s="2"/>
      <c r="B613" s="2"/>
      <c r="D613" s="2"/>
      <c r="E613" s="2"/>
    </row>
    <row r="614" spans="1:5" ht="14.25" customHeight="1" x14ac:dyDescent="0.75">
      <c r="A614" s="2"/>
      <c r="B614" s="2"/>
      <c r="D614" s="2"/>
      <c r="E614" s="2"/>
    </row>
    <row r="615" spans="1:5" ht="14.25" customHeight="1" x14ac:dyDescent="0.75">
      <c r="A615" s="2"/>
      <c r="B615" s="2"/>
      <c r="D615" s="2"/>
      <c r="E615" s="2"/>
    </row>
    <row r="616" spans="1:5" ht="14.25" customHeight="1" x14ac:dyDescent="0.75">
      <c r="A616" s="2"/>
      <c r="B616" s="2"/>
      <c r="D616" s="2"/>
      <c r="E616" s="2"/>
    </row>
    <row r="617" spans="1:5" ht="14.25" customHeight="1" x14ac:dyDescent="0.75">
      <c r="A617" s="2"/>
      <c r="B617" s="2"/>
      <c r="D617" s="2"/>
      <c r="E617" s="2"/>
    </row>
    <row r="618" spans="1:5" ht="14.25" customHeight="1" x14ac:dyDescent="0.75">
      <c r="A618" s="2"/>
      <c r="B618" s="2"/>
      <c r="D618" s="2"/>
      <c r="E618" s="2"/>
    </row>
    <row r="619" spans="1:5" ht="14.25" customHeight="1" x14ac:dyDescent="0.75">
      <c r="A619" s="2"/>
      <c r="B619" s="2"/>
      <c r="D619" s="2"/>
      <c r="E619" s="2"/>
    </row>
    <row r="620" spans="1:5" ht="14.25" customHeight="1" x14ac:dyDescent="0.75">
      <c r="A620" s="2"/>
      <c r="B620" s="2"/>
      <c r="D620" s="2"/>
      <c r="E620" s="2"/>
    </row>
    <row r="621" spans="1:5" ht="14.25" customHeight="1" x14ac:dyDescent="0.75">
      <c r="A621" s="2"/>
      <c r="B621" s="2"/>
      <c r="D621" s="2"/>
      <c r="E621" s="2"/>
    </row>
    <row r="622" spans="1:5" ht="14.25" customHeight="1" x14ac:dyDescent="0.75">
      <c r="A622" s="2"/>
      <c r="B622" s="2"/>
      <c r="D622" s="2"/>
      <c r="E622" s="2"/>
    </row>
    <row r="623" spans="1:5" ht="14.25" customHeight="1" x14ac:dyDescent="0.75">
      <c r="A623" s="2"/>
      <c r="B623" s="2"/>
      <c r="D623" s="2"/>
      <c r="E623" s="2"/>
    </row>
    <row r="624" spans="1:5" ht="14.25" customHeight="1" x14ac:dyDescent="0.75">
      <c r="A624" s="2"/>
      <c r="B624" s="2"/>
      <c r="D624" s="2"/>
      <c r="E624" s="2"/>
    </row>
    <row r="625" spans="1:5" ht="14.25" customHeight="1" x14ac:dyDescent="0.75">
      <c r="A625" s="2"/>
      <c r="B625" s="2"/>
      <c r="D625" s="2"/>
      <c r="E625" s="2"/>
    </row>
    <row r="626" spans="1:5" ht="14.25" customHeight="1" x14ac:dyDescent="0.75">
      <c r="A626" s="2"/>
      <c r="B626" s="2"/>
      <c r="D626" s="2"/>
      <c r="E626" s="2"/>
    </row>
    <row r="627" spans="1:5" ht="14.25" customHeight="1" x14ac:dyDescent="0.75">
      <c r="A627" s="2"/>
      <c r="B627" s="2"/>
      <c r="D627" s="2"/>
      <c r="E627" s="2"/>
    </row>
    <row r="628" spans="1:5" ht="14.25" customHeight="1" x14ac:dyDescent="0.75">
      <c r="A628" s="2"/>
      <c r="B628" s="2"/>
      <c r="D628" s="2"/>
      <c r="E628" s="2"/>
    </row>
    <row r="629" spans="1:5" ht="14.25" customHeight="1" x14ac:dyDescent="0.75">
      <c r="A629" s="2"/>
      <c r="B629" s="2"/>
      <c r="D629" s="2"/>
      <c r="E629" s="2"/>
    </row>
    <row r="630" spans="1:5" ht="14.25" customHeight="1" x14ac:dyDescent="0.75">
      <c r="A630" s="2"/>
      <c r="B630" s="2"/>
      <c r="D630" s="2"/>
      <c r="E630" s="2"/>
    </row>
    <row r="631" spans="1:5" ht="14.25" customHeight="1" x14ac:dyDescent="0.75">
      <c r="A631" s="2"/>
      <c r="B631" s="2"/>
      <c r="D631" s="2"/>
      <c r="E631" s="2"/>
    </row>
    <row r="632" spans="1:5" ht="14.25" customHeight="1" x14ac:dyDescent="0.75">
      <c r="A632" s="2"/>
      <c r="B632" s="2"/>
      <c r="D632" s="2"/>
      <c r="E632" s="2"/>
    </row>
    <row r="633" spans="1:5" ht="14.25" customHeight="1" x14ac:dyDescent="0.75">
      <c r="A633" s="2"/>
      <c r="B633" s="2"/>
      <c r="D633" s="2"/>
      <c r="E633" s="2"/>
    </row>
    <row r="634" spans="1:5" ht="14.25" customHeight="1" x14ac:dyDescent="0.75">
      <c r="A634" s="2"/>
      <c r="B634" s="2"/>
      <c r="D634" s="2"/>
      <c r="E634" s="2"/>
    </row>
    <row r="635" spans="1:5" ht="14.25" customHeight="1" x14ac:dyDescent="0.75">
      <c r="A635" s="2"/>
      <c r="B635" s="2"/>
      <c r="D635" s="2"/>
      <c r="E635" s="2"/>
    </row>
    <row r="636" spans="1:5" ht="14.25" customHeight="1" x14ac:dyDescent="0.75">
      <c r="A636" s="2"/>
      <c r="B636" s="2"/>
      <c r="D636" s="2"/>
      <c r="E636" s="2"/>
    </row>
    <row r="637" spans="1:5" ht="14.25" customHeight="1" x14ac:dyDescent="0.75">
      <c r="A637" s="2"/>
      <c r="B637" s="2"/>
      <c r="D637" s="2"/>
      <c r="E637" s="2"/>
    </row>
    <row r="638" spans="1:5" ht="14.25" customHeight="1" x14ac:dyDescent="0.75">
      <c r="A638" s="2"/>
      <c r="B638" s="2"/>
      <c r="D638" s="2"/>
      <c r="E638" s="2"/>
    </row>
    <row r="639" spans="1:5" ht="14.25" customHeight="1" x14ac:dyDescent="0.75">
      <c r="A639" s="2"/>
      <c r="B639" s="2"/>
      <c r="D639" s="2"/>
      <c r="E639" s="2"/>
    </row>
    <row r="640" spans="1:5" ht="14.25" customHeight="1" x14ac:dyDescent="0.75">
      <c r="A640" s="2"/>
      <c r="B640" s="2"/>
      <c r="D640" s="2"/>
      <c r="E640" s="2"/>
    </row>
    <row r="641" spans="1:5" ht="14.25" customHeight="1" x14ac:dyDescent="0.75">
      <c r="A641" s="2"/>
      <c r="B641" s="2"/>
      <c r="D641" s="2"/>
      <c r="E641" s="2"/>
    </row>
    <row r="642" spans="1:5" ht="14.25" customHeight="1" x14ac:dyDescent="0.75">
      <c r="A642" s="2"/>
      <c r="B642" s="2"/>
      <c r="D642" s="2"/>
      <c r="E642" s="2"/>
    </row>
    <row r="643" spans="1:5" ht="14.25" customHeight="1" x14ac:dyDescent="0.75">
      <c r="A643" s="2"/>
      <c r="B643" s="2"/>
      <c r="D643" s="2"/>
      <c r="E643" s="2"/>
    </row>
    <row r="644" spans="1:5" ht="14.25" customHeight="1" x14ac:dyDescent="0.75">
      <c r="A644" s="2"/>
      <c r="B644" s="2"/>
      <c r="D644" s="2"/>
      <c r="E644" s="2"/>
    </row>
    <row r="645" spans="1:5" ht="14.25" customHeight="1" x14ac:dyDescent="0.75">
      <c r="A645" s="2"/>
      <c r="B645" s="2"/>
      <c r="D645" s="2"/>
      <c r="E645" s="2"/>
    </row>
    <row r="646" spans="1:5" ht="14.25" customHeight="1" x14ac:dyDescent="0.75">
      <c r="A646" s="2"/>
      <c r="B646" s="2"/>
      <c r="D646" s="2"/>
      <c r="E646" s="2"/>
    </row>
    <row r="647" spans="1:5" ht="14.25" customHeight="1" x14ac:dyDescent="0.75">
      <c r="A647" s="2"/>
      <c r="B647" s="2"/>
      <c r="D647" s="2"/>
      <c r="E647" s="2"/>
    </row>
    <row r="648" spans="1:5" ht="14.25" customHeight="1" x14ac:dyDescent="0.75">
      <c r="A648" s="2"/>
      <c r="B648" s="2"/>
      <c r="D648" s="2"/>
      <c r="E648" s="2"/>
    </row>
    <row r="649" spans="1:5" ht="14.25" customHeight="1" x14ac:dyDescent="0.75">
      <c r="A649" s="2"/>
      <c r="B649" s="2"/>
      <c r="D649" s="2"/>
      <c r="E649" s="2"/>
    </row>
    <row r="650" spans="1:5" ht="14.25" customHeight="1" x14ac:dyDescent="0.75">
      <c r="A650" s="2"/>
      <c r="B650" s="2"/>
      <c r="D650" s="2"/>
      <c r="E650" s="2"/>
    </row>
    <row r="651" spans="1:5" ht="14.25" customHeight="1" x14ac:dyDescent="0.75">
      <c r="A651" s="2"/>
      <c r="B651" s="2"/>
      <c r="D651" s="2"/>
      <c r="E651" s="2"/>
    </row>
    <row r="652" spans="1:5" ht="14.25" customHeight="1" x14ac:dyDescent="0.75">
      <c r="A652" s="2"/>
      <c r="B652" s="2"/>
      <c r="D652" s="2"/>
      <c r="E652" s="2"/>
    </row>
    <row r="653" spans="1:5" ht="14.25" customHeight="1" x14ac:dyDescent="0.75">
      <c r="A653" s="2"/>
      <c r="B653" s="2"/>
      <c r="D653" s="2"/>
      <c r="E653" s="2"/>
    </row>
    <row r="654" spans="1:5" ht="14.25" customHeight="1" x14ac:dyDescent="0.75">
      <c r="A654" s="2"/>
      <c r="B654" s="2"/>
      <c r="D654" s="2"/>
      <c r="E654" s="2"/>
    </row>
    <row r="655" spans="1:5" ht="14.25" customHeight="1" x14ac:dyDescent="0.75">
      <c r="A655" s="2"/>
      <c r="B655" s="2"/>
      <c r="D655" s="2"/>
      <c r="E655" s="2"/>
    </row>
    <row r="656" spans="1:5" ht="14.25" customHeight="1" x14ac:dyDescent="0.75">
      <c r="A656" s="2"/>
      <c r="B656" s="2"/>
      <c r="D656" s="2"/>
      <c r="E656" s="2"/>
    </row>
    <row r="657" spans="1:5" ht="14.25" customHeight="1" x14ac:dyDescent="0.75">
      <c r="A657" s="2"/>
      <c r="B657" s="2"/>
      <c r="D657" s="2"/>
      <c r="E657" s="2"/>
    </row>
    <row r="658" spans="1:5" ht="14.25" customHeight="1" x14ac:dyDescent="0.75">
      <c r="A658" s="2"/>
      <c r="B658" s="2"/>
      <c r="D658" s="2"/>
      <c r="E658" s="2"/>
    </row>
    <row r="659" spans="1:5" ht="14.25" customHeight="1" x14ac:dyDescent="0.75">
      <c r="A659" s="2"/>
      <c r="B659" s="2"/>
      <c r="D659" s="2"/>
      <c r="E659" s="2"/>
    </row>
    <row r="660" spans="1:5" ht="14.25" customHeight="1" x14ac:dyDescent="0.75">
      <c r="A660" s="2"/>
      <c r="B660" s="2"/>
      <c r="D660" s="2"/>
      <c r="E660" s="2"/>
    </row>
    <row r="661" spans="1:5" ht="14.25" customHeight="1" x14ac:dyDescent="0.75">
      <c r="A661" s="2"/>
      <c r="B661" s="2"/>
      <c r="D661" s="2"/>
      <c r="E661" s="2"/>
    </row>
    <row r="662" spans="1:5" ht="14.25" customHeight="1" x14ac:dyDescent="0.75">
      <c r="A662" s="2"/>
      <c r="B662" s="2"/>
      <c r="D662" s="2"/>
      <c r="E662" s="2"/>
    </row>
    <row r="663" spans="1:5" ht="14.25" customHeight="1" x14ac:dyDescent="0.75">
      <c r="A663" s="2"/>
      <c r="B663" s="2"/>
      <c r="D663" s="2"/>
      <c r="E663" s="2"/>
    </row>
    <row r="664" spans="1:5" ht="14.25" customHeight="1" x14ac:dyDescent="0.75">
      <c r="A664" s="2"/>
      <c r="B664" s="2"/>
      <c r="D664" s="2"/>
      <c r="E664" s="2"/>
    </row>
    <row r="665" spans="1:5" ht="14.25" customHeight="1" x14ac:dyDescent="0.75">
      <c r="A665" s="2"/>
      <c r="B665" s="2"/>
      <c r="D665" s="2"/>
      <c r="E665" s="2"/>
    </row>
    <row r="666" spans="1:5" ht="14.25" customHeight="1" x14ac:dyDescent="0.75">
      <c r="A666" s="2"/>
      <c r="B666" s="2"/>
      <c r="D666" s="2"/>
      <c r="E666" s="2"/>
    </row>
    <row r="667" spans="1:5" ht="14.25" customHeight="1" x14ac:dyDescent="0.75">
      <c r="A667" s="2"/>
      <c r="B667" s="2"/>
      <c r="D667" s="2"/>
      <c r="E667" s="2"/>
    </row>
    <row r="668" spans="1:5" ht="14.25" customHeight="1" x14ac:dyDescent="0.75">
      <c r="A668" s="2"/>
      <c r="B668" s="2"/>
      <c r="D668" s="2"/>
      <c r="E668" s="2"/>
    </row>
    <row r="669" spans="1:5" ht="14.25" customHeight="1" x14ac:dyDescent="0.75">
      <c r="A669" s="2"/>
      <c r="B669" s="2"/>
      <c r="D669" s="2"/>
      <c r="E669" s="2"/>
    </row>
    <row r="670" spans="1:5" ht="14.25" customHeight="1" x14ac:dyDescent="0.75">
      <c r="A670" s="2"/>
      <c r="B670" s="2"/>
      <c r="D670" s="2"/>
      <c r="E670" s="2"/>
    </row>
    <row r="671" spans="1:5" ht="14.25" customHeight="1" x14ac:dyDescent="0.75">
      <c r="A671" s="2"/>
      <c r="B671" s="2"/>
      <c r="D671" s="2"/>
      <c r="E671" s="2"/>
    </row>
    <row r="672" spans="1:5" ht="14.25" customHeight="1" x14ac:dyDescent="0.75">
      <c r="A672" s="2"/>
      <c r="B672" s="2"/>
      <c r="D672" s="2"/>
      <c r="E672" s="2"/>
    </row>
    <row r="673" spans="1:5" ht="14.25" customHeight="1" x14ac:dyDescent="0.75">
      <c r="A673" s="2"/>
      <c r="B673" s="2"/>
      <c r="D673" s="2"/>
      <c r="E673" s="2"/>
    </row>
    <row r="674" spans="1:5" ht="14.25" customHeight="1" x14ac:dyDescent="0.75">
      <c r="A674" s="2"/>
      <c r="B674" s="2"/>
      <c r="D674" s="2"/>
      <c r="E674" s="2"/>
    </row>
    <row r="675" spans="1:5" ht="14.25" customHeight="1" x14ac:dyDescent="0.75">
      <c r="A675" s="2"/>
      <c r="B675" s="2"/>
      <c r="D675" s="2"/>
      <c r="E675" s="2"/>
    </row>
    <row r="676" spans="1:5" ht="14.25" customHeight="1" x14ac:dyDescent="0.75">
      <c r="A676" s="2"/>
      <c r="B676" s="2"/>
      <c r="D676" s="2"/>
      <c r="E676" s="2"/>
    </row>
    <row r="677" spans="1:5" ht="14.25" customHeight="1" x14ac:dyDescent="0.75">
      <c r="A677" s="2"/>
      <c r="B677" s="2"/>
      <c r="D677" s="2"/>
      <c r="E677" s="2"/>
    </row>
    <row r="678" spans="1:5" ht="14.25" customHeight="1" x14ac:dyDescent="0.75">
      <c r="A678" s="2"/>
      <c r="B678" s="2"/>
      <c r="D678" s="2"/>
      <c r="E678" s="2"/>
    </row>
    <row r="679" spans="1:5" ht="14.25" customHeight="1" x14ac:dyDescent="0.75">
      <c r="A679" s="2"/>
      <c r="B679" s="2"/>
      <c r="D679" s="2"/>
      <c r="E679" s="2"/>
    </row>
    <row r="680" spans="1:5" ht="14.25" customHeight="1" x14ac:dyDescent="0.75">
      <c r="A680" s="2"/>
      <c r="B680" s="2"/>
      <c r="D680" s="2"/>
      <c r="E680" s="2"/>
    </row>
    <row r="681" spans="1:5" ht="14.25" customHeight="1" x14ac:dyDescent="0.75">
      <c r="A681" s="2"/>
      <c r="B681" s="2"/>
      <c r="D681" s="2"/>
      <c r="E681" s="2"/>
    </row>
    <row r="682" spans="1:5" ht="14.25" customHeight="1" x14ac:dyDescent="0.75">
      <c r="A682" s="2"/>
      <c r="B682" s="2"/>
      <c r="D682" s="2"/>
      <c r="E682" s="2"/>
    </row>
    <row r="683" spans="1:5" ht="14.25" customHeight="1" x14ac:dyDescent="0.75">
      <c r="A683" s="2"/>
      <c r="B683" s="2"/>
      <c r="D683" s="2"/>
      <c r="E683" s="2"/>
    </row>
    <row r="684" spans="1:5" ht="14.25" customHeight="1" x14ac:dyDescent="0.75">
      <c r="A684" s="2"/>
      <c r="B684" s="2"/>
      <c r="D684" s="2"/>
      <c r="E684" s="2"/>
    </row>
    <row r="685" spans="1:5" ht="14.25" customHeight="1" x14ac:dyDescent="0.75">
      <c r="A685" s="2"/>
      <c r="B685" s="2"/>
      <c r="D685" s="2"/>
      <c r="E685" s="2"/>
    </row>
    <row r="686" spans="1:5" ht="14.25" customHeight="1" x14ac:dyDescent="0.75">
      <c r="A686" s="2"/>
      <c r="B686" s="2"/>
      <c r="D686" s="2"/>
      <c r="E686" s="2"/>
    </row>
    <row r="687" spans="1:5" ht="14.25" customHeight="1" x14ac:dyDescent="0.75">
      <c r="A687" s="2"/>
      <c r="B687" s="2"/>
      <c r="D687" s="2"/>
      <c r="E687" s="2"/>
    </row>
    <row r="688" spans="1:5" ht="14.25" customHeight="1" x14ac:dyDescent="0.75">
      <c r="A688" s="2"/>
      <c r="B688" s="2"/>
      <c r="D688" s="2"/>
      <c r="E688" s="2"/>
    </row>
    <row r="689" spans="1:5" ht="14.25" customHeight="1" x14ac:dyDescent="0.75">
      <c r="A689" s="2"/>
      <c r="B689" s="2"/>
      <c r="D689" s="2"/>
      <c r="E689" s="2"/>
    </row>
    <row r="690" spans="1:5" ht="14.25" customHeight="1" x14ac:dyDescent="0.75">
      <c r="A690" s="2"/>
      <c r="B690" s="2"/>
      <c r="D690" s="2"/>
      <c r="E690" s="2"/>
    </row>
    <row r="691" spans="1:5" ht="14.25" customHeight="1" x14ac:dyDescent="0.75">
      <c r="A691" s="2"/>
      <c r="B691" s="2"/>
      <c r="D691" s="2"/>
      <c r="E691" s="2"/>
    </row>
    <row r="692" spans="1:5" ht="14.25" customHeight="1" x14ac:dyDescent="0.75">
      <c r="A692" s="2"/>
      <c r="B692" s="2"/>
      <c r="D692" s="2"/>
      <c r="E692" s="2"/>
    </row>
    <row r="693" spans="1:5" ht="14.25" customHeight="1" x14ac:dyDescent="0.75">
      <c r="A693" s="2"/>
      <c r="B693" s="2"/>
      <c r="D693" s="2"/>
      <c r="E693" s="2"/>
    </row>
    <row r="694" spans="1:5" ht="14.25" customHeight="1" x14ac:dyDescent="0.75">
      <c r="A694" s="2"/>
      <c r="B694" s="2"/>
      <c r="D694" s="2"/>
      <c r="E694" s="2"/>
    </row>
    <row r="695" spans="1:5" ht="14.25" customHeight="1" x14ac:dyDescent="0.75">
      <c r="A695" s="2"/>
      <c r="B695" s="2"/>
      <c r="D695" s="2"/>
      <c r="E695" s="2"/>
    </row>
    <row r="696" spans="1:5" ht="14.25" customHeight="1" x14ac:dyDescent="0.75">
      <c r="A696" s="2"/>
      <c r="B696" s="2"/>
      <c r="D696" s="2"/>
      <c r="E696" s="2"/>
    </row>
    <row r="697" spans="1:5" ht="14.25" customHeight="1" x14ac:dyDescent="0.75">
      <c r="A697" s="2"/>
      <c r="B697" s="2"/>
      <c r="D697" s="2"/>
      <c r="E697" s="2"/>
    </row>
    <row r="698" spans="1:5" ht="14.25" customHeight="1" x14ac:dyDescent="0.75">
      <c r="A698" s="2"/>
      <c r="B698" s="2"/>
      <c r="D698" s="2"/>
      <c r="E698" s="2"/>
    </row>
    <row r="699" spans="1:5" ht="14.25" customHeight="1" x14ac:dyDescent="0.75">
      <c r="A699" s="2"/>
      <c r="B699" s="2"/>
      <c r="D699" s="2"/>
      <c r="E699" s="2"/>
    </row>
    <row r="700" spans="1:5" ht="14.25" customHeight="1" x14ac:dyDescent="0.75">
      <c r="A700" s="2"/>
      <c r="B700" s="2"/>
      <c r="D700" s="2"/>
      <c r="E700" s="2"/>
    </row>
    <row r="701" spans="1:5" ht="14.25" customHeight="1" x14ac:dyDescent="0.75">
      <c r="A701" s="2"/>
      <c r="B701" s="2"/>
      <c r="D701" s="2"/>
      <c r="E701" s="2"/>
    </row>
    <row r="702" spans="1:5" ht="14.25" customHeight="1" x14ac:dyDescent="0.75">
      <c r="A702" s="2"/>
      <c r="B702" s="2"/>
      <c r="D702" s="2"/>
      <c r="E702" s="2"/>
    </row>
    <row r="703" spans="1:5" ht="14.25" customHeight="1" x14ac:dyDescent="0.75">
      <c r="A703" s="2"/>
      <c r="B703" s="2"/>
      <c r="D703" s="2"/>
      <c r="E703" s="2"/>
    </row>
    <row r="704" spans="1:5" ht="14.25" customHeight="1" x14ac:dyDescent="0.75">
      <c r="A704" s="2"/>
      <c r="B704" s="2"/>
      <c r="D704" s="2"/>
      <c r="E704" s="2"/>
    </row>
    <row r="705" spans="1:5" ht="14.25" customHeight="1" x14ac:dyDescent="0.75">
      <c r="A705" s="2"/>
      <c r="B705" s="2"/>
      <c r="D705" s="2"/>
      <c r="E705" s="2"/>
    </row>
    <row r="706" spans="1:5" ht="14.25" customHeight="1" x14ac:dyDescent="0.75">
      <c r="A706" s="2"/>
      <c r="B706" s="2"/>
      <c r="D706" s="2"/>
      <c r="E706" s="2"/>
    </row>
    <row r="707" spans="1:5" ht="14.25" customHeight="1" x14ac:dyDescent="0.75">
      <c r="A707" s="2"/>
      <c r="B707" s="2"/>
      <c r="D707" s="2"/>
      <c r="E707" s="2"/>
    </row>
    <row r="708" spans="1:5" ht="14.25" customHeight="1" x14ac:dyDescent="0.75">
      <c r="A708" s="2"/>
      <c r="B708" s="2"/>
      <c r="D708" s="2"/>
      <c r="E708" s="2"/>
    </row>
    <row r="709" spans="1:5" ht="14.25" customHeight="1" x14ac:dyDescent="0.75">
      <c r="A709" s="2"/>
      <c r="B709" s="2"/>
      <c r="D709" s="2"/>
      <c r="E709" s="2"/>
    </row>
    <row r="710" spans="1:5" ht="14.25" customHeight="1" x14ac:dyDescent="0.75">
      <c r="A710" s="2"/>
      <c r="B710" s="2"/>
      <c r="D710" s="2"/>
      <c r="E710" s="2"/>
    </row>
    <row r="711" spans="1:5" ht="14.25" customHeight="1" x14ac:dyDescent="0.75">
      <c r="A711" s="2"/>
      <c r="B711" s="2"/>
      <c r="D711" s="2"/>
      <c r="E711" s="2"/>
    </row>
    <row r="712" spans="1:5" ht="14.25" customHeight="1" x14ac:dyDescent="0.75">
      <c r="A712" s="2"/>
      <c r="B712" s="2"/>
      <c r="D712" s="2"/>
      <c r="E712" s="2"/>
    </row>
    <row r="713" spans="1:5" ht="14.25" customHeight="1" x14ac:dyDescent="0.75">
      <c r="A713" s="2"/>
      <c r="B713" s="2"/>
      <c r="D713" s="2"/>
      <c r="E713" s="2"/>
    </row>
    <row r="714" spans="1:5" ht="14.25" customHeight="1" x14ac:dyDescent="0.75">
      <c r="A714" s="2"/>
      <c r="B714" s="2"/>
      <c r="D714" s="2"/>
      <c r="E714" s="2"/>
    </row>
    <row r="715" spans="1:5" ht="14.25" customHeight="1" x14ac:dyDescent="0.75">
      <c r="A715" s="2"/>
      <c r="B715" s="2"/>
      <c r="D715" s="2"/>
      <c r="E715" s="2"/>
    </row>
    <row r="716" spans="1:5" ht="14.25" customHeight="1" x14ac:dyDescent="0.75">
      <c r="A716" s="2"/>
      <c r="B716" s="2"/>
      <c r="D716" s="2"/>
      <c r="E716" s="2"/>
    </row>
    <row r="717" spans="1:5" ht="14.25" customHeight="1" x14ac:dyDescent="0.75">
      <c r="A717" s="2"/>
      <c r="B717" s="2"/>
      <c r="D717" s="2"/>
      <c r="E717" s="2"/>
    </row>
    <row r="718" spans="1:5" ht="14.25" customHeight="1" x14ac:dyDescent="0.75">
      <c r="A718" s="2"/>
      <c r="B718" s="2"/>
      <c r="D718" s="2"/>
      <c r="E718" s="2"/>
    </row>
    <row r="719" spans="1:5" ht="14.25" customHeight="1" x14ac:dyDescent="0.75">
      <c r="A719" s="2"/>
      <c r="B719" s="2"/>
      <c r="D719" s="2"/>
      <c r="E719" s="2"/>
    </row>
    <row r="720" spans="1:5" ht="14.25" customHeight="1" x14ac:dyDescent="0.75">
      <c r="A720" s="2"/>
      <c r="B720" s="2"/>
      <c r="D720" s="2"/>
      <c r="E720" s="2"/>
    </row>
    <row r="721" spans="1:5" ht="14.25" customHeight="1" x14ac:dyDescent="0.75">
      <c r="A721" s="2"/>
      <c r="B721" s="2"/>
      <c r="D721" s="2"/>
      <c r="E721" s="2"/>
    </row>
    <row r="722" spans="1:5" ht="14.25" customHeight="1" x14ac:dyDescent="0.75">
      <c r="A722" s="2"/>
      <c r="B722" s="2"/>
      <c r="D722" s="2"/>
      <c r="E722" s="2"/>
    </row>
    <row r="723" spans="1:5" ht="14.25" customHeight="1" x14ac:dyDescent="0.75">
      <c r="A723" s="2"/>
      <c r="B723" s="2"/>
      <c r="D723" s="2"/>
      <c r="E723" s="2"/>
    </row>
    <row r="724" spans="1:5" ht="14.25" customHeight="1" x14ac:dyDescent="0.75">
      <c r="A724" s="2"/>
      <c r="B724" s="2"/>
      <c r="D724" s="2"/>
      <c r="E724" s="2"/>
    </row>
    <row r="725" spans="1:5" ht="14.25" customHeight="1" x14ac:dyDescent="0.75">
      <c r="A725" s="2"/>
      <c r="B725" s="2"/>
      <c r="D725" s="2"/>
      <c r="E725" s="2"/>
    </row>
    <row r="726" spans="1:5" ht="14.25" customHeight="1" x14ac:dyDescent="0.75">
      <c r="A726" s="2"/>
      <c r="B726" s="2"/>
      <c r="D726" s="2"/>
      <c r="E726" s="2"/>
    </row>
    <row r="727" spans="1:5" ht="14.25" customHeight="1" x14ac:dyDescent="0.75">
      <c r="A727" s="2"/>
      <c r="B727" s="2"/>
      <c r="D727" s="2"/>
      <c r="E727" s="2"/>
    </row>
    <row r="728" spans="1:5" ht="14.25" customHeight="1" x14ac:dyDescent="0.75">
      <c r="A728" s="2"/>
      <c r="B728" s="2"/>
      <c r="D728" s="2"/>
      <c r="E728" s="2"/>
    </row>
    <row r="729" spans="1:5" ht="14.25" customHeight="1" x14ac:dyDescent="0.75">
      <c r="A729" s="2"/>
      <c r="B729" s="2"/>
      <c r="D729" s="2"/>
      <c r="E729" s="2"/>
    </row>
    <row r="730" spans="1:5" ht="14.25" customHeight="1" x14ac:dyDescent="0.75">
      <c r="A730" s="2"/>
      <c r="B730" s="2"/>
      <c r="D730" s="2"/>
      <c r="E730" s="2"/>
    </row>
    <row r="731" spans="1:5" ht="14.25" customHeight="1" x14ac:dyDescent="0.75">
      <c r="A731" s="2"/>
      <c r="B731" s="2"/>
      <c r="D731" s="2"/>
      <c r="E731" s="2"/>
    </row>
    <row r="732" spans="1:5" ht="14.25" customHeight="1" x14ac:dyDescent="0.75">
      <c r="A732" s="2"/>
      <c r="B732" s="2"/>
      <c r="D732" s="2"/>
      <c r="E732" s="2"/>
    </row>
    <row r="733" spans="1:5" ht="14.25" customHeight="1" x14ac:dyDescent="0.75">
      <c r="A733" s="2"/>
      <c r="B733" s="2"/>
      <c r="D733" s="2"/>
      <c r="E733" s="2"/>
    </row>
    <row r="734" spans="1:5" ht="14.25" customHeight="1" x14ac:dyDescent="0.75">
      <c r="A734" s="2"/>
      <c r="B734" s="2"/>
      <c r="D734" s="2"/>
      <c r="E734" s="2"/>
    </row>
    <row r="735" spans="1:5" ht="14.25" customHeight="1" x14ac:dyDescent="0.75">
      <c r="A735" s="2"/>
      <c r="B735" s="2"/>
      <c r="D735" s="2"/>
      <c r="E735" s="2"/>
    </row>
    <row r="736" spans="1:5" ht="14.25" customHeight="1" x14ac:dyDescent="0.75">
      <c r="A736" s="2"/>
      <c r="B736" s="2"/>
      <c r="D736" s="2"/>
      <c r="E736" s="2"/>
    </row>
    <row r="737" spans="1:5" ht="14.25" customHeight="1" x14ac:dyDescent="0.75">
      <c r="A737" s="2"/>
      <c r="B737" s="2"/>
      <c r="D737" s="2"/>
      <c r="E737" s="2"/>
    </row>
    <row r="738" spans="1:5" ht="14.25" customHeight="1" x14ac:dyDescent="0.75">
      <c r="A738" s="2"/>
      <c r="B738" s="2"/>
      <c r="D738" s="2"/>
      <c r="E738" s="2"/>
    </row>
    <row r="739" spans="1:5" ht="14.25" customHeight="1" x14ac:dyDescent="0.75">
      <c r="A739" s="2"/>
      <c r="B739" s="2"/>
      <c r="D739" s="2"/>
      <c r="E739" s="2"/>
    </row>
    <row r="740" spans="1:5" ht="14.25" customHeight="1" x14ac:dyDescent="0.75">
      <c r="A740" s="2"/>
      <c r="B740" s="2"/>
      <c r="D740" s="2"/>
      <c r="E740" s="2"/>
    </row>
    <row r="741" spans="1:5" ht="14.25" customHeight="1" x14ac:dyDescent="0.75">
      <c r="A741" s="2"/>
      <c r="B741" s="2"/>
      <c r="D741" s="2"/>
      <c r="E741" s="2"/>
    </row>
    <row r="742" spans="1:5" ht="14.25" customHeight="1" x14ac:dyDescent="0.75">
      <c r="A742" s="2"/>
      <c r="B742" s="2"/>
      <c r="D742" s="2"/>
      <c r="E742" s="2"/>
    </row>
    <row r="743" spans="1:5" ht="14.25" customHeight="1" x14ac:dyDescent="0.75">
      <c r="A743" s="2"/>
      <c r="B743" s="2"/>
      <c r="D743" s="2"/>
      <c r="E743" s="2"/>
    </row>
    <row r="744" spans="1:5" ht="14.25" customHeight="1" x14ac:dyDescent="0.75">
      <c r="A744" s="2"/>
      <c r="B744" s="2"/>
      <c r="D744" s="2"/>
      <c r="E744" s="2"/>
    </row>
    <row r="745" spans="1:5" ht="14.25" customHeight="1" x14ac:dyDescent="0.75">
      <c r="A745" s="2"/>
      <c r="B745" s="2"/>
      <c r="D745" s="2"/>
      <c r="E745" s="2"/>
    </row>
    <row r="746" spans="1:5" ht="14.25" customHeight="1" x14ac:dyDescent="0.75">
      <c r="A746" s="2"/>
      <c r="B746" s="2"/>
      <c r="D746" s="2"/>
      <c r="E746" s="2"/>
    </row>
    <row r="747" spans="1:5" ht="14.25" customHeight="1" x14ac:dyDescent="0.75">
      <c r="A747" s="2"/>
      <c r="B747" s="2"/>
      <c r="D747" s="2"/>
      <c r="E747" s="2"/>
    </row>
    <row r="748" spans="1:5" ht="14.25" customHeight="1" x14ac:dyDescent="0.75">
      <c r="A748" s="2"/>
      <c r="B748" s="2"/>
      <c r="D748" s="2"/>
      <c r="E748" s="2"/>
    </row>
    <row r="749" spans="1:5" ht="14.25" customHeight="1" x14ac:dyDescent="0.75">
      <c r="A749" s="2"/>
      <c r="B749" s="2"/>
      <c r="D749" s="2"/>
      <c r="E749" s="2"/>
    </row>
    <row r="750" spans="1:5" ht="14.25" customHeight="1" x14ac:dyDescent="0.75">
      <c r="A750" s="2"/>
      <c r="B750" s="2"/>
      <c r="D750" s="2"/>
      <c r="E750" s="2"/>
    </row>
    <row r="751" spans="1:5" ht="14.25" customHeight="1" x14ac:dyDescent="0.75">
      <c r="A751" s="2"/>
      <c r="B751" s="2"/>
      <c r="D751" s="2"/>
      <c r="E751" s="2"/>
    </row>
    <row r="752" spans="1:5" ht="14.25" customHeight="1" x14ac:dyDescent="0.75">
      <c r="A752" s="2"/>
      <c r="B752" s="2"/>
      <c r="D752" s="2"/>
      <c r="E752" s="2"/>
    </row>
    <row r="753" spans="1:5" ht="14.25" customHeight="1" x14ac:dyDescent="0.75">
      <c r="A753" s="2"/>
      <c r="B753" s="2"/>
      <c r="D753" s="2"/>
      <c r="E753" s="2"/>
    </row>
    <row r="754" spans="1:5" ht="14.25" customHeight="1" x14ac:dyDescent="0.75">
      <c r="A754" s="2"/>
      <c r="B754" s="2"/>
      <c r="D754" s="2"/>
      <c r="E754" s="2"/>
    </row>
    <row r="755" spans="1:5" ht="14.25" customHeight="1" x14ac:dyDescent="0.75">
      <c r="A755" s="2"/>
      <c r="B755" s="2"/>
      <c r="D755" s="2"/>
      <c r="E755" s="2"/>
    </row>
    <row r="756" spans="1:5" ht="14.25" customHeight="1" x14ac:dyDescent="0.75">
      <c r="A756" s="2"/>
      <c r="B756" s="2"/>
      <c r="D756" s="2"/>
      <c r="E756" s="2"/>
    </row>
    <row r="757" spans="1:5" ht="14.25" customHeight="1" x14ac:dyDescent="0.75">
      <c r="A757" s="2"/>
      <c r="B757" s="2"/>
      <c r="D757" s="2"/>
      <c r="E757" s="2"/>
    </row>
    <row r="758" spans="1:5" ht="14.25" customHeight="1" x14ac:dyDescent="0.75">
      <c r="A758" s="2"/>
      <c r="B758" s="2"/>
      <c r="D758" s="2"/>
      <c r="E758" s="2"/>
    </row>
    <row r="759" spans="1:5" ht="14.25" customHeight="1" x14ac:dyDescent="0.75">
      <c r="A759" s="2"/>
      <c r="B759" s="2"/>
      <c r="D759" s="2"/>
      <c r="E759" s="2"/>
    </row>
    <row r="760" spans="1:5" ht="14.25" customHeight="1" x14ac:dyDescent="0.75">
      <c r="A760" s="2"/>
      <c r="B760" s="2"/>
      <c r="D760" s="2"/>
      <c r="E760" s="2"/>
    </row>
    <row r="761" spans="1:5" ht="14.25" customHeight="1" x14ac:dyDescent="0.75">
      <c r="A761" s="2"/>
      <c r="B761" s="2"/>
      <c r="D761" s="2"/>
      <c r="E761" s="2"/>
    </row>
    <row r="762" spans="1:5" ht="14.25" customHeight="1" x14ac:dyDescent="0.75">
      <c r="A762" s="2"/>
      <c r="B762" s="2"/>
      <c r="D762" s="2"/>
      <c r="E762" s="2"/>
    </row>
    <row r="763" spans="1:5" ht="14.25" customHeight="1" x14ac:dyDescent="0.75">
      <c r="A763" s="2"/>
      <c r="B763" s="2"/>
      <c r="D763" s="2"/>
      <c r="E763" s="2"/>
    </row>
    <row r="764" spans="1:5" ht="14.25" customHeight="1" x14ac:dyDescent="0.75">
      <c r="A764" s="2"/>
      <c r="B764" s="2"/>
      <c r="D764" s="2"/>
      <c r="E764" s="2"/>
    </row>
    <row r="765" spans="1:5" ht="14.25" customHeight="1" x14ac:dyDescent="0.75">
      <c r="A765" s="2"/>
      <c r="B765" s="2"/>
      <c r="D765" s="2"/>
      <c r="E765" s="2"/>
    </row>
    <row r="766" spans="1:5" ht="14.25" customHeight="1" x14ac:dyDescent="0.75">
      <c r="A766" s="2"/>
      <c r="B766" s="2"/>
      <c r="D766" s="2"/>
      <c r="E766" s="2"/>
    </row>
    <row r="767" spans="1:5" ht="14.25" customHeight="1" x14ac:dyDescent="0.75">
      <c r="A767" s="2"/>
      <c r="B767" s="2"/>
      <c r="D767" s="2"/>
      <c r="E767" s="2"/>
    </row>
    <row r="768" spans="1:5" ht="14.25" customHeight="1" x14ac:dyDescent="0.75">
      <c r="A768" s="2"/>
      <c r="B768" s="2"/>
      <c r="D768" s="2"/>
      <c r="E768" s="2"/>
    </row>
    <row r="769" spans="1:5" ht="14.25" customHeight="1" x14ac:dyDescent="0.75">
      <c r="A769" s="2"/>
      <c r="B769" s="2"/>
      <c r="D769" s="2"/>
      <c r="E769" s="2"/>
    </row>
    <row r="770" spans="1:5" ht="14.25" customHeight="1" x14ac:dyDescent="0.75">
      <c r="A770" s="2"/>
      <c r="B770" s="2"/>
      <c r="D770" s="2"/>
      <c r="E770" s="2"/>
    </row>
    <row r="771" spans="1:5" ht="14.25" customHeight="1" x14ac:dyDescent="0.75">
      <c r="A771" s="2"/>
      <c r="B771" s="2"/>
      <c r="D771" s="2"/>
      <c r="E771" s="2"/>
    </row>
    <row r="772" spans="1:5" ht="14.25" customHeight="1" x14ac:dyDescent="0.75">
      <c r="A772" s="2"/>
      <c r="B772" s="2"/>
      <c r="D772" s="2"/>
      <c r="E772" s="2"/>
    </row>
    <row r="773" spans="1:5" ht="14.25" customHeight="1" x14ac:dyDescent="0.75">
      <c r="A773" s="2"/>
      <c r="B773" s="2"/>
      <c r="D773" s="2"/>
      <c r="E773" s="2"/>
    </row>
    <row r="774" spans="1:5" ht="14.25" customHeight="1" x14ac:dyDescent="0.75">
      <c r="A774" s="2"/>
      <c r="B774" s="2"/>
      <c r="D774" s="2"/>
      <c r="E774" s="2"/>
    </row>
    <row r="775" spans="1:5" ht="14.25" customHeight="1" x14ac:dyDescent="0.75">
      <c r="A775" s="2"/>
      <c r="B775" s="2"/>
      <c r="D775" s="2"/>
      <c r="E775" s="2"/>
    </row>
    <row r="776" spans="1:5" ht="14.25" customHeight="1" x14ac:dyDescent="0.75">
      <c r="A776" s="2"/>
      <c r="B776" s="2"/>
      <c r="D776" s="2"/>
      <c r="E776" s="2"/>
    </row>
    <row r="777" spans="1:5" ht="14.25" customHeight="1" x14ac:dyDescent="0.75">
      <c r="A777" s="2"/>
      <c r="B777" s="2"/>
      <c r="D777" s="2"/>
      <c r="E777" s="2"/>
    </row>
    <row r="778" spans="1:5" ht="14.25" customHeight="1" x14ac:dyDescent="0.75">
      <c r="A778" s="2"/>
      <c r="B778" s="2"/>
      <c r="D778" s="2"/>
      <c r="E778" s="2"/>
    </row>
    <row r="779" spans="1:5" ht="14.25" customHeight="1" x14ac:dyDescent="0.75">
      <c r="A779" s="2"/>
      <c r="B779" s="2"/>
      <c r="D779" s="2"/>
      <c r="E779" s="2"/>
    </row>
    <row r="780" spans="1:5" ht="14.25" customHeight="1" x14ac:dyDescent="0.75">
      <c r="A780" s="2"/>
      <c r="B780" s="2"/>
      <c r="D780" s="2"/>
      <c r="E780" s="2"/>
    </row>
    <row r="781" spans="1:5" ht="14.25" customHeight="1" x14ac:dyDescent="0.75">
      <c r="A781" s="2"/>
      <c r="B781" s="2"/>
      <c r="D781" s="2"/>
      <c r="E781" s="2"/>
    </row>
    <row r="782" spans="1:5" ht="14.25" customHeight="1" x14ac:dyDescent="0.75">
      <c r="A782" s="2"/>
      <c r="B782" s="2"/>
      <c r="D782" s="2"/>
      <c r="E782" s="2"/>
    </row>
    <row r="783" spans="1:5" ht="14.25" customHeight="1" x14ac:dyDescent="0.75">
      <c r="A783" s="2"/>
      <c r="B783" s="2"/>
      <c r="D783" s="2"/>
      <c r="E783" s="2"/>
    </row>
    <row r="784" spans="1:5" ht="14.25" customHeight="1" x14ac:dyDescent="0.75">
      <c r="A784" s="2"/>
      <c r="B784" s="2"/>
      <c r="D784" s="2"/>
      <c r="E784" s="2"/>
    </row>
    <row r="785" spans="1:5" ht="14.25" customHeight="1" x14ac:dyDescent="0.75">
      <c r="A785" s="2"/>
      <c r="B785" s="2"/>
      <c r="D785" s="2"/>
      <c r="E785" s="2"/>
    </row>
    <row r="786" spans="1:5" ht="14.25" customHeight="1" x14ac:dyDescent="0.75">
      <c r="A786" s="2"/>
      <c r="B786" s="2"/>
      <c r="D786" s="2"/>
      <c r="E786" s="2"/>
    </row>
    <row r="787" spans="1:5" ht="14.25" customHeight="1" x14ac:dyDescent="0.75">
      <c r="A787" s="2"/>
      <c r="B787" s="2"/>
      <c r="D787" s="2"/>
      <c r="E787" s="2"/>
    </row>
    <row r="788" spans="1:5" ht="14.25" customHeight="1" x14ac:dyDescent="0.75">
      <c r="A788" s="2"/>
      <c r="B788" s="2"/>
      <c r="D788" s="2"/>
      <c r="E788" s="2"/>
    </row>
    <row r="789" spans="1:5" ht="14.25" customHeight="1" x14ac:dyDescent="0.75">
      <c r="A789" s="2"/>
      <c r="B789" s="2"/>
      <c r="D789" s="2"/>
      <c r="E789" s="2"/>
    </row>
    <row r="790" spans="1:5" ht="14.25" customHeight="1" x14ac:dyDescent="0.75">
      <c r="A790" s="2"/>
      <c r="B790" s="2"/>
      <c r="D790" s="2"/>
      <c r="E790" s="2"/>
    </row>
    <row r="791" spans="1:5" ht="14.25" customHeight="1" x14ac:dyDescent="0.75">
      <c r="A791" s="2"/>
      <c r="B791" s="2"/>
      <c r="D791" s="2"/>
      <c r="E791" s="2"/>
    </row>
    <row r="792" spans="1:5" ht="14.25" customHeight="1" x14ac:dyDescent="0.75">
      <c r="A792" s="2"/>
      <c r="B792" s="2"/>
      <c r="D792" s="2"/>
      <c r="E792" s="2"/>
    </row>
    <row r="793" spans="1:5" ht="14.25" customHeight="1" x14ac:dyDescent="0.75">
      <c r="A793" s="2"/>
      <c r="B793" s="2"/>
      <c r="D793" s="2"/>
      <c r="E793" s="2"/>
    </row>
    <row r="794" spans="1:5" ht="14.25" customHeight="1" x14ac:dyDescent="0.75">
      <c r="A794" s="2"/>
      <c r="B794" s="2"/>
      <c r="D794" s="2"/>
      <c r="E794" s="2"/>
    </row>
    <row r="795" spans="1:5" ht="14.25" customHeight="1" x14ac:dyDescent="0.75">
      <c r="A795" s="2"/>
      <c r="B795" s="2"/>
      <c r="D795" s="2"/>
      <c r="E795" s="2"/>
    </row>
    <row r="796" spans="1:5" ht="14.25" customHeight="1" x14ac:dyDescent="0.75">
      <c r="A796" s="2"/>
      <c r="B796" s="2"/>
      <c r="D796" s="2"/>
      <c r="E796" s="2"/>
    </row>
    <row r="797" spans="1:5" ht="14.25" customHeight="1" x14ac:dyDescent="0.75">
      <c r="A797" s="2"/>
      <c r="B797" s="2"/>
      <c r="D797" s="2"/>
      <c r="E797" s="2"/>
    </row>
    <row r="798" spans="1:5" ht="14.25" customHeight="1" x14ac:dyDescent="0.75">
      <c r="A798" s="2"/>
      <c r="B798" s="2"/>
      <c r="D798" s="2"/>
      <c r="E798" s="2"/>
    </row>
    <row r="799" spans="1:5" ht="14.25" customHeight="1" x14ac:dyDescent="0.75">
      <c r="A799" s="2"/>
      <c r="B799" s="2"/>
      <c r="D799" s="2"/>
      <c r="E799" s="2"/>
    </row>
    <row r="800" spans="1:5" ht="14.25" customHeight="1" x14ac:dyDescent="0.75">
      <c r="A800" s="2"/>
      <c r="B800" s="2"/>
      <c r="D800" s="2"/>
      <c r="E800" s="2"/>
    </row>
    <row r="801" spans="1:5" ht="14.25" customHeight="1" x14ac:dyDescent="0.75">
      <c r="A801" s="2"/>
      <c r="B801" s="2"/>
      <c r="D801" s="2"/>
      <c r="E801" s="2"/>
    </row>
    <row r="802" spans="1:5" ht="14.25" customHeight="1" x14ac:dyDescent="0.75">
      <c r="A802" s="2"/>
      <c r="B802" s="2"/>
      <c r="D802" s="2"/>
      <c r="E802" s="2"/>
    </row>
    <row r="803" spans="1:5" ht="14.25" customHeight="1" x14ac:dyDescent="0.75">
      <c r="A803" s="2"/>
      <c r="B803" s="2"/>
      <c r="D803" s="2"/>
      <c r="E803" s="2"/>
    </row>
    <row r="804" spans="1:5" ht="14.25" customHeight="1" x14ac:dyDescent="0.75">
      <c r="A804" s="2"/>
      <c r="B804" s="2"/>
      <c r="D804" s="2"/>
      <c r="E804" s="2"/>
    </row>
    <row r="805" spans="1:5" ht="14.25" customHeight="1" x14ac:dyDescent="0.75">
      <c r="A805" s="2"/>
      <c r="B805" s="2"/>
      <c r="D805" s="2"/>
      <c r="E805" s="2"/>
    </row>
    <row r="806" spans="1:5" ht="14.25" customHeight="1" x14ac:dyDescent="0.75">
      <c r="A806" s="2"/>
      <c r="B806" s="2"/>
      <c r="D806" s="2"/>
      <c r="E806" s="2"/>
    </row>
    <row r="807" spans="1:5" ht="14.25" customHeight="1" x14ac:dyDescent="0.75">
      <c r="A807" s="2"/>
      <c r="B807" s="2"/>
      <c r="D807" s="2"/>
      <c r="E807" s="2"/>
    </row>
    <row r="808" spans="1:5" ht="14.25" customHeight="1" x14ac:dyDescent="0.75">
      <c r="A808" s="2"/>
      <c r="B808" s="2"/>
      <c r="D808" s="2"/>
      <c r="E808" s="2"/>
    </row>
    <row r="809" spans="1:5" ht="14.25" customHeight="1" x14ac:dyDescent="0.75">
      <c r="A809" s="2"/>
      <c r="B809" s="2"/>
      <c r="D809" s="2"/>
      <c r="E809" s="2"/>
    </row>
    <row r="810" spans="1:5" ht="14.25" customHeight="1" x14ac:dyDescent="0.75">
      <c r="A810" s="2"/>
      <c r="B810" s="2"/>
      <c r="D810" s="2"/>
      <c r="E810" s="2"/>
    </row>
    <row r="811" spans="1:5" ht="14.25" customHeight="1" x14ac:dyDescent="0.75">
      <c r="A811" s="2"/>
      <c r="B811" s="2"/>
      <c r="D811" s="2"/>
      <c r="E811" s="2"/>
    </row>
    <row r="812" spans="1:5" ht="14.25" customHeight="1" x14ac:dyDescent="0.75">
      <c r="A812" s="2"/>
      <c r="B812" s="2"/>
      <c r="D812" s="2"/>
      <c r="E812" s="2"/>
    </row>
    <row r="813" spans="1:5" ht="14.25" customHeight="1" x14ac:dyDescent="0.75">
      <c r="A813" s="2"/>
      <c r="B813" s="2"/>
      <c r="D813" s="2"/>
      <c r="E813" s="2"/>
    </row>
    <row r="814" spans="1:5" ht="14.25" customHeight="1" x14ac:dyDescent="0.75">
      <c r="A814" s="2"/>
      <c r="B814" s="2"/>
      <c r="D814" s="2"/>
      <c r="E814" s="2"/>
    </row>
    <row r="815" spans="1:5" ht="14.25" customHeight="1" x14ac:dyDescent="0.75">
      <c r="A815" s="2"/>
      <c r="B815" s="2"/>
      <c r="D815" s="2"/>
      <c r="E815" s="2"/>
    </row>
    <row r="816" spans="1:5" ht="14.25" customHeight="1" x14ac:dyDescent="0.75">
      <c r="A816" s="2"/>
      <c r="B816" s="2"/>
      <c r="D816" s="2"/>
      <c r="E816" s="2"/>
    </row>
    <row r="817" spans="1:5" ht="14.25" customHeight="1" x14ac:dyDescent="0.75">
      <c r="A817" s="2"/>
      <c r="B817" s="2"/>
      <c r="D817" s="2"/>
      <c r="E817" s="2"/>
    </row>
    <row r="818" spans="1:5" ht="14.25" customHeight="1" x14ac:dyDescent="0.75">
      <c r="A818" s="2"/>
      <c r="B818" s="2"/>
      <c r="D818" s="2"/>
      <c r="E818" s="2"/>
    </row>
    <row r="819" spans="1:5" ht="14.25" customHeight="1" x14ac:dyDescent="0.75">
      <c r="A819" s="2"/>
      <c r="B819" s="2"/>
      <c r="D819" s="2"/>
      <c r="E819" s="2"/>
    </row>
    <row r="820" spans="1:5" ht="14.25" customHeight="1" x14ac:dyDescent="0.75">
      <c r="A820" s="2"/>
      <c r="B820" s="2"/>
      <c r="D820" s="2"/>
      <c r="E820" s="2"/>
    </row>
    <row r="821" spans="1:5" ht="14.25" customHeight="1" x14ac:dyDescent="0.75">
      <c r="A821" s="2"/>
      <c r="B821" s="2"/>
      <c r="D821" s="2"/>
      <c r="E821" s="2"/>
    </row>
    <row r="822" spans="1:5" ht="14.25" customHeight="1" x14ac:dyDescent="0.75">
      <c r="A822" s="2"/>
      <c r="B822" s="2"/>
      <c r="D822" s="2"/>
      <c r="E822" s="2"/>
    </row>
    <row r="823" spans="1:5" ht="14.25" customHeight="1" x14ac:dyDescent="0.75">
      <c r="A823" s="2"/>
      <c r="B823" s="2"/>
      <c r="D823" s="2"/>
      <c r="E823" s="2"/>
    </row>
    <row r="824" spans="1:5" ht="14.25" customHeight="1" x14ac:dyDescent="0.75">
      <c r="A824" s="2"/>
      <c r="B824" s="2"/>
      <c r="D824" s="2"/>
      <c r="E824" s="2"/>
    </row>
    <row r="825" spans="1:5" ht="14.25" customHeight="1" x14ac:dyDescent="0.75">
      <c r="A825" s="2"/>
      <c r="B825" s="2"/>
      <c r="D825" s="2"/>
      <c r="E825" s="2"/>
    </row>
    <row r="826" spans="1:5" ht="14.25" customHeight="1" x14ac:dyDescent="0.75">
      <c r="A826" s="2"/>
      <c r="B826" s="2"/>
      <c r="D826" s="2"/>
      <c r="E826" s="2"/>
    </row>
    <row r="827" spans="1:5" ht="14.25" customHeight="1" x14ac:dyDescent="0.75">
      <c r="A827" s="2"/>
      <c r="B827" s="2"/>
      <c r="D827" s="2"/>
      <c r="E827" s="2"/>
    </row>
    <row r="828" spans="1:5" ht="14.25" customHeight="1" x14ac:dyDescent="0.75">
      <c r="A828" s="2"/>
      <c r="B828" s="2"/>
      <c r="D828" s="2"/>
      <c r="E828" s="2"/>
    </row>
    <row r="829" spans="1:5" ht="14.25" customHeight="1" x14ac:dyDescent="0.75">
      <c r="A829" s="2"/>
      <c r="B829" s="2"/>
      <c r="D829" s="2"/>
      <c r="E829" s="2"/>
    </row>
    <row r="830" spans="1:5" ht="14.25" customHeight="1" x14ac:dyDescent="0.75">
      <c r="A830" s="2"/>
      <c r="B830" s="2"/>
      <c r="D830" s="2"/>
      <c r="E830" s="2"/>
    </row>
    <row r="831" spans="1:5" ht="14.25" customHeight="1" x14ac:dyDescent="0.75">
      <c r="A831" s="2"/>
      <c r="B831" s="2"/>
      <c r="D831" s="2"/>
      <c r="E831" s="2"/>
    </row>
    <row r="832" spans="1:5" ht="14.25" customHeight="1" x14ac:dyDescent="0.75">
      <c r="A832" s="2"/>
      <c r="B832" s="2"/>
      <c r="D832" s="2"/>
      <c r="E832" s="2"/>
    </row>
    <row r="833" spans="1:5" ht="14.25" customHeight="1" x14ac:dyDescent="0.75">
      <c r="A833" s="2"/>
      <c r="B833" s="2"/>
      <c r="D833" s="2"/>
      <c r="E833" s="2"/>
    </row>
    <row r="834" spans="1:5" ht="14.25" customHeight="1" x14ac:dyDescent="0.75">
      <c r="A834" s="2"/>
      <c r="B834" s="2"/>
      <c r="D834" s="2"/>
      <c r="E834" s="2"/>
    </row>
    <row r="835" spans="1:5" ht="14.25" customHeight="1" x14ac:dyDescent="0.75">
      <c r="A835" s="2"/>
      <c r="B835" s="2"/>
      <c r="D835" s="2"/>
      <c r="E835" s="2"/>
    </row>
    <row r="836" spans="1:5" ht="14.25" customHeight="1" x14ac:dyDescent="0.75">
      <c r="A836" s="2"/>
      <c r="B836" s="2"/>
      <c r="D836" s="2"/>
      <c r="E836" s="2"/>
    </row>
    <row r="837" spans="1:5" ht="14.25" customHeight="1" x14ac:dyDescent="0.75">
      <c r="A837" s="2"/>
      <c r="B837" s="2"/>
      <c r="D837" s="2"/>
      <c r="E837" s="2"/>
    </row>
    <row r="838" spans="1:5" ht="14.25" customHeight="1" x14ac:dyDescent="0.75">
      <c r="A838" s="2"/>
      <c r="B838" s="2"/>
      <c r="D838" s="2"/>
      <c r="E838" s="2"/>
    </row>
    <row r="839" spans="1:5" ht="14.25" customHeight="1" x14ac:dyDescent="0.75">
      <c r="A839" s="2"/>
      <c r="B839" s="2"/>
      <c r="D839" s="2"/>
      <c r="E839" s="2"/>
    </row>
    <row r="840" spans="1:5" ht="14.25" customHeight="1" x14ac:dyDescent="0.75">
      <c r="A840" s="2"/>
      <c r="B840" s="2"/>
      <c r="D840" s="2"/>
      <c r="E840" s="2"/>
    </row>
    <row r="841" spans="1:5" ht="14.25" customHeight="1" x14ac:dyDescent="0.75">
      <c r="A841" s="2"/>
      <c r="B841" s="2"/>
      <c r="D841" s="2"/>
      <c r="E841" s="2"/>
    </row>
    <row r="842" spans="1:5" ht="14.25" customHeight="1" x14ac:dyDescent="0.75">
      <c r="A842" s="2"/>
      <c r="B842" s="2"/>
      <c r="D842" s="2"/>
      <c r="E842" s="2"/>
    </row>
    <row r="843" spans="1:5" ht="14.25" customHeight="1" x14ac:dyDescent="0.75">
      <c r="A843" s="2"/>
      <c r="B843" s="2"/>
      <c r="D843" s="2"/>
      <c r="E843" s="2"/>
    </row>
    <row r="844" spans="1:5" ht="14.25" customHeight="1" x14ac:dyDescent="0.75">
      <c r="A844" s="2"/>
      <c r="B844" s="2"/>
      <c r="D844" s="2"/>
      <c r="E844" s="2"/>
    </row>
    <row r="845" spans="1:5" ht="14.25" customHeight="1" x14ac:dyDescent="0.75">
      <c r="A845" s="2"/>
      <c r="B845" s="2"/>
      <c r="D845" s="2"/>
      <c r="E845" s="2"/>
    </row>
    <row r="846" spans="1:5" ht="14.25" customHeight="1" x14ac:dyDescent="0.75">
      <c r="A846" s="2"/>
      <c r="B846" s="2"/>
      <c r="D846" s="2"/>
      <c r="E846" s="2"/>
    </row>
    <row r="847" spans="1:5" ht="14.25" customHeight="1" x14ac:dyDescent="0.75">
      <c r="A847" s="2"/>
      <c r="B847" s="2"/>
      <c r="D847" s="2"/>
      <c r="E847" s="2"/>
    </row>
    <row r="848" spans="1:5" ht="14.25" customHeight="1" x14ac:dyDescent="0.75">
      <c r="A848" s="2"/>
      <c r="B848" s="2"/>
      <c r="D848" s="2"/>
      <c r="E848" s="2"/>
    </row>
    <row r="849" spans="1:5" ht="14.25" customHeight="1" x14ac:dyDescent="0.75">
      <c r="A849" s="2"/>
      <c r="B849" s="2"/>
      <c r="D849" s="2"/>
      <c r="E849" s="2"/>
    </row>
    <row r="850" spans="1:5" ht="14.25" customHeight="1" x14ac:dyDescent="0.75">
      <c r="A850" s="2"/>
      <c r="B850" s="2"/>
      <c r="D850" s="2"/>
      <c r="E850" s="2"/>
    </row>
    <row r="851" spans="1:5" ht="14.25" customHeight="1" x14ac:dyDescent="0.75">
      <c r="A851" s="2"/>
      <c r="B851" s="2"/>
      <c r="D851" s="2"/>
      <c r="E851" s="2"/>
    </row>
    <row r="852" spans="1:5" ht="14.25" customHeight="1" x14ac:dyDescent="0.75">
      <c r="A852" s="2"/>
      <c r="B852" s="2"/>
      <c r="D852" s="2"/>
      <c r="E852" s="2"/>
    </row>
    <row r="853" spans="1:5" ht="14.25" customHeight="1" x14ac:dyDescent="0.75">
      <c r="A853" s="2"/>
      <c r="B853" s="2"/>
      <c r="D853" s="2"/>
      <c r="E853" s="2"/>
    </row>
    <row r="854" spans="1:5" ht="14.25" customHeight="1" x14ac:dyDescent="0.75">
      <c r="A854" s="2"/>
      <c r="B854" s="2"/>
      <c r="D854" s="2"/>
      <c r="E854" s="2"/>
    </row>
    <row r="855" spans="1:5" ht="14.25" customHeight="1" x14ac:dyDescent="0.75">
      <c r="A855" s="2"/>
      <c r="B855" s="2"/>
      <c r="D855" s="2"/>
      <c r="E855" s="2"/>
    </row>
    <row r="856" spans="1:5" ht="14.25" customHeight="1" x14ac:dyDescent="0.75">
      <c r="A856" s="2"/>
      <c r="B856" s="2"/>
      <c r="D856" s="2"/>
      <c r="E856" s="2"/>
    </row>
    <row r="857" spans="1:5" ht="14.25" customHeight="1" x14ac:dyDescent="0.75">
      <c r="A857" s="2"/>
      <c r="B857" s="2"/>
      <c r="D857" s="2"/>
      <c r="E857" s="2"/>
    </row>
    <row r="858" spans="1:5" ht="14.25" customHeight="1" x14ac:dyDescent="0.75">
      <c r="A858" s="2"/>
      <c r="B858" s="2"/>
      <c r="D858" s="2"/>
      <c r="E858" s="2"/>
    </row>
    <row r="859" spans="1:5" ht="14.25" customHeight="1" x14ac:dyDescent="0.75">
      <c r="A859" s="2"/>
      <c r="B859" s="2"/>
      <c r="D859" s="2"/>
      <c r="E859" s="2"/>
    </row>
    <row r="860" spans="1:5" ht="14.25" customHeight="1" x14ac:dyDescent="0.75">
      <c r="A860" s="2"/>
      <c r="B860" s="2"/>
      <c r="D860" s="2"/>
      <c r="E860" s="2"/>
    </row>
    <row r="861" spans="1:5" ht="14.25" customHeight="1" x14ac:dyDescent="0.75">
      <c r="A861" s="2"/>
      <c r="B861" s="2"/>
      <c r="D861" s="2"/>
      <c r="E861" s="2"/>
    </row>
    <row r="862" spans="1:5" ht="14.25" customHeight="1" x14ac:dyDescent="0.75">
      <c r="A862" s="2"/>
      <c r="B862" s="2"/>
      <c r="D862" s="2"/>
      <c r="E862" s="2"/>
    </row>
    <row r="863" spans="1:5" ht="14.25" customHeight="1" x14ac:dyDescent="0.75">
      <c r="A863" s="2"/>
      <c r="B863" s="2"/>
      <c r="D863" s="2"/>
      <c r="E863" s="2"/>
    </row>
    <row r="864" spans="1:5" ht="14.25" customHeight="1" x14ac:dyDescent="0.75">
      <c r="A864" s="2"/>
      <c r="B864" s="2"/>
      <c r="D864" s="2"/>
      <c r="E864" s="2"/>
    </row>
    <row r="865" spans="1:5" ht="14.25" customHeight="1" x14ac:dyDescent="0.75">
      <c r="A865" s="2"/>
      <c r="B865" s="2"/>
      <c r="D865" s="2"/>
      <c r="E865" s="2"/>
    </row>
    <row r="866" spans="1:5" ht="14.25" customHeight="1" x14ac:dyDescent="0.75">
      <c r="A866" s="2"/>
      <c r="B866" s="2"/>
      <c r="D866" s="2"/>
      <c r="E866" s="2"/>
    </row>
    <row r="867" spans="1:5" ht="14.25" customHeight="1" x14ac:dyDescent="0.75">
      <c r="A867" s="2"/>
      <c r="B867" s="2"/>
      <c r="D867" s="2"/>
      <c r="E867" s="2"/>
    </row>
    <row r="868" spans="1:5" ht="14.25" customHeight="1" x14ac:dyDescent="0.75">
      <c r="A868" s="2"/>
      <c r="B868" s="2"/>
      <c r="D868" s="2"/>
      <c r="E868" s="2"/>
    </row>
    <row r="869" spans="1:5" ht="14.25" customHeight="1" x14ac:dyDescent="0.75">
      <c r="A869" s="2"/>
      <c r="B869" s="2"/>
      <c r="D869" s="2"/>
      <c r="E869" s="2"/>
    </row>
    <row r="870" spans="1:5" ht="14.25" customHeight="1" x14ac:dyDescent="0.75">
      <c r="A870" s="2"/>
      <c r="B870" s="2"/>
      <c r="D870" s="2"/>
      <c r="E870" s="2"/>
    </row>
    <row r="871" spans="1:5" ht="14.25" customHeight="1" x14ac:dyDescent="0.75">
      <c r="A871" s="2"/>
      <c r="B871" s="2"/>
      <c r="D871" s="2"/>
      <c r="E871" s="2"/>
    </row>
    <row r="872" spans="1:5" ht="14.25" customHeight="1" x14ac:dyDescent="0.75">
      <c r="A872" s="2"/>
      <c r="B872" s="2"/>
      <c r="D872" s="2"/>
      <c r="E872" s="2"/>
    </row>
    <row r="873" spans="1:5" ht="14.25" customHeight="1" x14ac:dyDescent="0.75">
      <c r="A873" s="2"/>
      <c r="B873" s="2"/>
      <c r="D873" s="2"/>
      <c r="E873" s="2"/>
    </row>
    <row r="874" spans="1:5" ht="14.25" customHeight="1" x14ac:dyDescent="0.75">
      <c r="A874" s="2"/>
      <c r="B874" s="2"/>
      <c r="D874" s="2"/>
      <c r="E874" s="2"/>
    </row>
    <row r="875" spans="1:5" ht="14.25" customHeight="1" x14ac:dyDescent="0.75">
      <c r="A875" s="2"/>
      <c r="B875" s="2"/>
      <c r="D875" s="2"/>
      <c r="E875" s="2"/>
    </row>
    <row r="876" spans="1:5" ht="14.25" customHeight="1" x14ac:dyDescent="0.75">
      <c r="A876" s="2"/>
      <c r="B876" s="2"/>
      <c r="D876" s="2"/>
      <c r="E876" s="2"/>
    </row>
    <row r="877" spans="1:5" ht="14.25" customHeight="1" x14ac:dyDescent="0.75">
      <c r="A877" s="2"/>
      <c r="B877" s="2"/>
      <c r="D877" s="2"/>
      <c r="E877" s="2"/>
    </row>
    <row r="878" spans="1:5" ht="14.25" customHeight="1" x14ac:dyDescent="0.75">
      <c r="A878" s="2"/>
      <c r="B878" s="2"/>
      <c r="D878" s="2"/>
      <c r="E878" s="2"/>
    </row>
    <row r="879" spans="1:5" ht="14.25" customHeight="1" x14ac:dyDescent="0.75">
      <c r="A879" s="2"/>
      <c r="B879" s="2"/>
      <c r="D879" s="2"/>
      <c r="E879" s="2"/>
    </row>
    <row r="880" spans="1:5" ht="14.25" customHeight="1" x14ac:dyDescent="0.75">
      <c r="A880" s="2"/>
      <c r="B880" s="2"/>
      <c r="D880" s="2"/>
      <c r="E880" s="2"/>
    </row>
    <row r="881" spans="1:5" ht="14.25" customHeight="1" x14ac:dyDescent="0.75">
      <c r="A881" s="2"/>
      <c r="B881" s="2"/>
      <c r="D881" s="2"/>
      <c r="E881" s="2"/>
    </row>
    <row r="882" spans="1:5" ht="14.25" customHeight="1" x14ac:dyDescent="0.75">
      <c r="A882" s="2"/>
      <c r="B882" s="2"/>
      <c r="D882" s="2"/>
      <c r="E882" s="2"/>
    </row>
    <row r="883" spans="1:5" ht="14.25" customHeight="1" x14ac:dyDescent="0.75">
      <c r="A883" s="2"/>
      <c r="B883" s="2"/>
      <c r="D883" s="2"/>
      <c r="E883" s="2"/>
    </row>
    <row r="884" spans="1:5" ht="14.25" customHeight="1" x14ac:dyDescent="0.75">
      <c r="A884" s="2"/>
      <c r="B884" s="2"/>
      <c r="D884" s="2"/>
      <c r="E884" s="2"/>
    </row>
    <row r="885" spans="1:5" ht="14.25" customHeight="1" x14ac:dyDescent="0.75">
      <c r="A885" s="2"/>
      <c r="B885" s="2"/>
      <c r="D885" s="2"/>
      <c r="E885" s="2"/>
    </row>
    <row r="886" spans="1:5" ht="14.25" customHeight="1" x14ac:dyDescent="0.75">
      <c r="A886" s="2"/>
      <c r="B886" s="2"/>
      <c r="D886" s="2"/>
      <c r="E886" s="2"/>
    </row>
    <row r="887" spans="1:5" ht="14.25" customHeight="1" x14ac:dyDescent="0.75">
      <c r="A887" s="2"/>
      <c r="B887" s="2"/>
      <c r="D887" s="2"/>
      <c r="E887" s="2"/>
    </row>
    <row r="888" spans="1:5" ht="14.25" customHeight="1" x14ac:dyDescent="0.75">
      <c r="A888" s="2"/>
      <c r="B888" s="2"/>
      <c r="D888" s="2"/>
      <c r="E888" s="2"/>
    </row>
    <row r="889" spans="1:5" ht="14.25" customHeight="1" x14ac:dyDescent="0.75">
      <c r="A889" s="2"/>
      <c r="B889" s="2"/>
      <c r="D889" s="2"/>
      <c r="E889" s="2"/>
    </row>
    <row r="890" spans="1:5" ht="14.25" customHeight="1" x14ac:dyDescent="0.75">
      <c r="A890" s="2"/>
      <c r="B890" s="2"/>
      <c r="D890" s="2"/>
      <c r="E890" s="2"/>
    </row>
    <row r="891" spans="1:5" ht="14.25" customHeight="1" x14ac:dyDescent="0.75">
      <c r="A891" s="2"/>
      <c r="B891" s="2"/>
      <c r="D891" s="2"/>
      <c r="E891" s="2"/>
    </row>
    <row r="892" spans="1:5" ht="14.25" customHeight="1" x14ac:dyDescent="0.75">
      <c r="A892" s="2"/>
      <c r="B892" s="2"/>
      <c r="D892" s="2"/>
      <c r="E892" s="2"/>
    </row>
    <row r="893" spans="1:5" ht="14.25" customHeight="1" x14ac:dyDescent="0.75">
      <c r="A893" s="2"/>
      <c r="B893" s="2"/>
      <c r="D893" s="2"/>
      <c r="E893" s="2"/>
    </row>
    <row r="894" spans="1:5" ht="14.25" customHeight="1" x14ac:dyDescent="0.75">
      <c r="A894" s="2"/>
      <c r="B894" s="2"/>
      <c r="D894" s="2"/>
      <c r="E894" s="2"/>
    </row>
    <row r="895" spans="1:5" ht="14.25" customHeight="1" x14ac:dyDescent="0.75">
      <c r="A895" s="2"/>
      <c r="B895" s="2"/>
      <c r="D895" s="2"/>
      <c r="E895" s="2"/>
    </row>
    <row r="896" spans="1:5" ht="14.25" customHeight="1" x14ac:dyDescent="0.75">
      <c r="A896" s="2"/>
      <c r="B896" s="2"/>
      <c r="D896" s="2"/>
      <c r="E896" s="2"/>
    </row>
    <row r="897" spans="1:5" ht="14.25" customHeight="1" x14ac:dyDescent="0.75">
      <c r="A897" s="2"/>
      <c r="B897" s="2"/>
      <c r="D897" s="2"/>
      <c r="E897" s="2"/>
    </row>
    <row r="898" spans="1:5" ht="14.25" customHeight="1" x14ac:dyDescent="0.75">
      <c r="A898" s="2"/>
      <c r="B898" s="2"/>
      <c r="D898" s="2"/>
      <c r="E898" s="2"/>
    </row>
    <row r="899" spans="1:5" ht="14.25" customHeight="1" x14ac:dyDescent="0.75">
      <c r="A899" s="2"/>
      <c r="B899" s="2"/>
      <c r="D899" s="2"/>
      <c r="E899" s="2"/>
    </row>
    <row r="900" spans="1:5" ht="14.25" customHeight="1" x14ac:dyDescent="0.75">
      <c r="A900" s="2"/>
      <c r="B900" s="2"/>
      <c r="D900" s="2"/>
      <c r="E900" s="2"/>
    </row>
    <row r="901" spans="1:5" ht="14.25" customHeight="1" x14ac:dyDescent="0.75">
      <c r="A901" s="2"/>
      <c r="B901" s="2"/>
      <c r="D901" s="2"/>
      <c r="E901" s="2"/>
    </row>
    <row r="902" spans="1:5" ht="14.25" customHeight="1" x14ac:dyDescent="0.75">
      <c r="A902" s="2"/>
      <c r="B902" s="2"/>
      <c r="D902" s="2"/>
      <c r="E902" s="2"/>
    </row>
    <row r="903" spans="1:5" ht="14.25" customHeight="1" x14ac:dyDescent="0.75">
      <c r="A903" s="2"/>
      <c r="B903" s="2"/>
      <c r="D903" s="2"/>
      <c r="E903" s="2"/>
    </row>
    <row r="904" spans="1:5" ht="14.25" customHeight="1" x14ac:dyDescent="0.75">
      <c r="A904" s="2"/>
      <c r="B904" s="2"/>
      <c r="D904" s="2"/>
      <c r="E904" s="2"/>
    </row>
    <row r="905" spans="1:5" ht="14.25" customHeight="1" x14ac:dyDescent="0.75">
      <c r="A905" s="2"/>
      <c r="B905" s="2"/>
      <c r="D905" s="2"/>
      <c r="E905" s="2"/>
    </row>
    <row r="906" spans="1:5" ht="14.25" customHeight="1" x14ac:dyDescent="0.75">
      <c r="A906" s="2"/>
      <c r="B906" s="2"/>
      <c r="D906" s="2"/>
      <c r="E906" s="2"/>
    </row>
    <row r="907" spans="1:5" ht="14.25" customHeight="1" x14ac:dyDescent="0.75">
      <c r="A907" s="2"/>
      <c r="B907" s="2"/>
      <c r="D907" s="2"/>
      <c r="E907" s="2"/>
    </row>
    <row r="908" spans="1:5" ht="14.25" customHeight="1" x14ac:dyDescent="0.75">
      <c r="A908" s="2"/>
      <c r="B908" s="2"/>
      <c r="D908" s="2"/>
      <c r="E908" s="2"/>
    </row>
    <row r="909" spans="1:5" ht="14.25" customHeight="1" x14ac:dyDescent="0.75">
      <c r="A909" s="2"/>
      <c r="B909" s="2"/>
      <c r="D909" s="2"/>
      <c r="E909" s="2"/>
    </row>
    <row r="910" spans="1:5" ht="14.25" customHeight="1" x14ac:dyDescent="0.75">
      <c r="A910" s="2"/>
      <c r="B910" s="2"/>
      <c r="D910" s="2"/>
      <c r="E910" s="2"/>
    </row>
    <row r="911" spans="1:5" ht="14.25" customHeight="1" x14ac:dyDescent="0.75">
      <c r="A911" s="2"/>
      <c r="B911" s="2"/>
      <c r="D911" s="2"/>
      <c r="E911" s="2"/>
    </row>
    <row r="912" spans="1:5" ht="14.25" customHeight="1" x14ac:dyDescent="0.75">
      <c r="A912" s="2"/>
      <c r="B912" s="2"/>
      <c r="D912" s="2"/>
      <c r="E912" s="2"/>
    </row>
    <row r="913" spans="1:5" ht="14.25" customHeight="1" x14ac:dyDescent="0.75">
      <c r="A913" s="2"/>
      <c r="B913" s="2"/>
      <c r="D913" s="2"/>
      <c r="E913" s="2"/>
    </row>
    <row r="914" spans="1:5" ht="14.25" customHeight="1" x14ac:dyDescent="0.75">
      <c r="A914" s="2"/>
      <c r="B914" s="2"/>
      <c r="D914" s="2"/>
      <c r="E914" s="2"/>
    </row>
    <row r="915" spans="1:5" ht="14.25" customHeight="1" x14ac:dyDescent="0.75">
      <c r="A915" s="2"/>
      <c r="B915" s="2"/>
      <c r="D915" s="2"/>
      <c r="E915" s="2"/>
    </row>
    <row r="916" spans="1:5" ht="14.25" customHeight="1" x14ac:dyDescent="0.75">
      <c r="A916" s="2"/>
      <c r="B916" s="2"/>
      <c r="D916" s="2"/>
      <c r="E916" s="2"/>
    </row>
    <row r="917" spans="1:5" ht="14.25" customHeight="1" x14ac:dyDescent="0.75">
      <c r="A917" s="2"/>
      <c r="B917" s="2"/>
      <c r="D917" s="2"/>
      <c r="E917" s="2"/>
    </row>
    <row r="918" spans="1:5" ht="14.25" customHeight="1" x14ac:dyDescent="0.75">
      <c r="A918" s="2"/>
      <c r="B918" s="2"/>
      <c r="D918" s="2"/>
      <c r="E918" s="2"/>
    </row>
    <row r="919" spans="1:5" ht="14.25" customHeight="1" x14ac:dyDescent="0.75">
      <c r="A919" s="2"/>
      <c r="B919" s="2"/>
      <c r="D919" s="2"/>
      <c r="E919" s="2"/>
    </row>
    <row r="920" spans="1:5" ht="14.25" customHeight="1" x14ac:dyDescent="0.75">
      <c r="A920" s="2"/>
      <c r="B920" s="2"/>
      <c r="D920" s="2"/>
      <c r="E920" s="2"/>
    </row>
    <row r="921" spans="1:5" ht="14.25" customHeight="1" x14ac:dyDescent="0.75">
      <c r="A921" s="2"/>
      <c r="B921" s="2"/>
      <c r="D921" s="2"/>
      <c r="E921" s="2"/>
    </row>
    <row r="922" spans="1:5" ht="14.25" customHeight="1" x14ac:dyDescent="0.75">
      <c r="A922" s="2"/>
      <c r="B922" s="2"/>
      <c r="D922" s="2"/>
      <c r="E922" s="2"/>
    </row>
    <row r="923" spans="1:5" ht="14.25" customHeight="1" x14ac:dyDescent="0.75">
      <c r="A923" s="2"/>
      <c r="B923" s="2"/>
      <c r="D923" s="2"/>
      <c r="E923" s="2"/>
    </row>
    <row r="924" spans="1:5" ht="14.25" customHeight="1" x14ac:dyDescent="0.75">
      <c r="A924" s="2"/>
      <c r="B924" s="2"/>
      <c r="D924" s="2"/>
      <c r="E924" s="2"/>
    </row>
    <row r="925" spans="1:5" ht="14.25" customHeight="1" x14ac:dyDescent="0.75">
      <c r="A925" s="2"/>
      <c r="B925" s="2"/>
      <c r="D925" s="2"/>
      <c r="E925" s="2"/>
    </row>
    <row r="926" spans="1:5" ht="14.25" customHeight="1" x14ac:dyDescent="0.75">
      <c r="A926" s="2"/>
      <c r="B926" s="2"/>
      <c r="D926" s="2"/>
      <c r="E926" s="2"/>
    </row>
    <row r="927" spans="1:5" ht="14.25" customHeight="1" x14ac:dyDescent="0.75">
      <c r="A927" s="2"/>
      <c r="B927" s="2"/>
      <c r="D927" s="2"/>
      <c r="E927" s="2"/>
    </row>
    <row r="928" spans="1:5" ht="14.25" customHeight="1" x14ac:dyDescent="0.75">
      <c r="A928" s="2"/>
      <c r="B928" s="2"/>
      <c r="D928" s="2"/>
      <c r="E928" s="2"/>
    </row>
    <row r="929" spans="1:5" ht="14.25" customHeight="1" x14ac:dyDescent="0.75">
      <c r="A929" s="2"/>
      <c r="B929" s="2"/>
      <c r="D929" s="2"/>
      <c r="E929" s="2"/>
    </row>
    <row r="930" spans="1:5" ht="14.25" customHeight="1" x14ac:dyDescent="0.75">
      <c r="A930" s="2"/>
      <c r="B930" s="2"/>
      <c r="D930" s="2"/>
      <c r="E930" s="2"/>
    </row>
    <row r="931" spans="1:5" ht="14.25" customHeight="1" x14ac:dyDescent="0.75">
      <c r="A931" s="2"/>
      <c r="B931" s="2"/>
      <c r="D931" s="2"/>
      <c r="E931" s="2"/>
    </row>
    <row r="932" spans="1:5" ht="14.25" customHeight="1" x14ac:dyDescent="0.75">
      <c r="A932" s="2"/>
      <c r="B932" s="2"/>
      <c r="D932" s="2"/>
      <c r="E932" s="2"/>
    </row>
    <row r="933" spans="1:5" ht="14.25" customHeight="1" x14ac:dyDescent="0.75">
      <c r="A933" s="2"/>
      <c r="B933" s="2"/>
      <c r="D933" s="2"/>
      <c r="E933" s="2"/>
    </row>
    <row r="934" spans="1:5" ht="14.25" customHeight="1" x14ac:dyDescent="0.75">
      <c r="A934" s="2"/>
      <c r="B934" s="2"/>
      <c r="D934" s="2"/>
      <c r="E934" s="2"/>
    </row>
    <row r="935" spans="1:5" ht="14.25" customHeight="1" x14ac:dyDescent="0.75">
      <c r="A935" s="2"/>
      <c r="B935" s="2"/>
      <c r="D935" s="2"/>
      <c r="E935" s="2"/>
    </row>
    <row r="936" spans="1:5" ht="14.25" customHeight="1" x14ac:dyDescent="0.75">
      <c r="A936" s="2"/>
      <c r="B936" s="2"/>
      <c r="D936" s="2"/>
      <c r="E936" s="2"/>
    </row>
    <row r="937" spans="1:5" ht="14.25" customHeight="1" x14ac:dyDescent="0.75">
      <c r="A937" s="2"/>
      <c r="B937" s="2"/>
      <c r="D937" s="2"/>
      <c r="E937" s="2"/>
    </row>
    <row r="938" spans="1:5" ht="14.25" customHeight="1" x14ac:dyDescent="0.75">
      <c r="A938" s="2"/>
      <c r="B938" s="2"/>
      <c r="D938" s="2"/>
      <c r="E938" s="2"/>
    </row>
    <row r="939" spans="1:5" ht="14.25" customHeight="1" x14ac:dyDescent="0.75">
      <c r="A939" s="2"/>
      <c r="B939" s="2"/>
      <c r="D939" s="2"/>
      <c r="E939" s="2"/>
    </row>
    <row r="940" spans="1:5" ht="14.25" customHeight="1" x14ac:dyDescent="0.75">
      <c r="A940" s="2"/>
      <c r="B940" s="2"/>
      <c r="D940" s="2"/>
      <c r="E940" s="2"/>
    </row>
    <row r="941" spans="1:5" ht="14.25" customHeight="1" x14ac:dyDescent="0.75">
      <c r="A941" s="2"/>
      <c r="B941" s="2"/>
      <c r="D941" s="2"/>
      <c r="E941" s="2"/>
    </row>
    <row r="942" spans="1:5" ht="14.25" customHeight="1" x14ac:dyDescent="0.75">
      <c r="A942" s="2"/>
      <c r="B942" s="2"/>
      <c r="D942" s="2"/>
      <c r="E942" s="2"/>
    </row>
    <row r="943" spans="1:5" ht="14.25" customHeight="1" x14ac:dyDescent="0.75">
      <c r="A943" s="2"/>
      <c r="B943" s="2"/>
      <c r="D943" s="2"/>
      <c r="E943" s="2"/>
    </row>
    <row r="944" spans="1:5" ht="14.25" customHeight="1" x14ac:dyDescent="0.75">
      <c r="A944" s="2"/>
      <c r="B944" s="2"/>
      <c r="D944" s="2"/>
      <c r="E944" s="2"/>
    </row>
    <row r="945" spans="1:5" ht="14.25" customHeight="1" x14ac:dyDescent="0.75">
      <c r="A945" s="2"/>
      <c r="B945" s="2"/>
      <c r="D945" s="2"/>
      <c r="E945" s="2"/>
    </row>
    <row r="946" spans="1:5" ht="14.25" customHeight="1" x14ac:dyDescent="0.75">
      <c r="A946" s="2"/>
      <c r="B946" s="2"/>
      <c r="D946" s="2"/>
      <c r="E946" s="2"/>
    </row>
    <row r="947" spans="1:5" ht="14.25" customHeight="1" x14ac:dyDescent="0.75">
      <c r="A947" s="2"/>
      <c r="B947" s="2"/>
      <c r="D947" s="2"/>
      <c r="E947" s="2"/>
    </row>
    <row r="948" spans="1:5" ht="14.25" customHeight="1" x14ac:dyDescent="0.75">
      <c r="A948" s="2"/>
      <c r="B948" s="2"/>
      <c r="D948" s="2"/>
      <c r="E948" s="2"/>
    </row>
    <row r="949" spans="1:5" ht="14.25" customHeight="1" x14ac:dyDescent="0.75">
      <c r="A949" s="2"/>
      <c r="B949" s="2"/>
      <c r="D949" s="2"/>
      <c r="E949" s="2"/>
    </row>
    <row r="950" spans="1:5" ht="14.25" customHeight="1" x14ac:dyDescent="0.75">
      <c r="A950" s="2"/>
      <c r="B950" s="2"/>
      <c r="D950" s="2"/>
      <c r="E950" s="2"/>
    </row>
    <row r="951" spans="1:5" ht="14.25" customHeight="1" x14ac:dyDescent="0.75">
      <c r="A951" s="2"/>
      <c r="B951" s="2"/>
      <c r="D951" s="2"/>
      <c r="E951" s="2"/>
    </row>
    <row r="952" spans="1:5" ht="14.25" customHeight="1" x14ac:dyDescent="0.75">
      <c r="A952" s="2"/>
      <c r="B952" s="2"/>
      <c r="D952" s="2"/>
      <c r="E952" s="2"/>
    </row>
    <row r="953" spans="1:5" ht="14.25" customHeight="1" x14ac:dyDescent="0.75">
      <c r="A953" s="2"/>
      <c r="B953" s="2"/>
      <c r="D953" s="2"/>
      <c r="E953" s="2"/>
    </row>
    <row r="954" spans="1:5" ht="14.25" customHeight="1" x14ac:dyDescent="0.75">
      <c r="A954" s="2"/>
      <c r="B954" s="2"/>
      <c r="D954" s="2"/>
      <c r="E954" s="2"/>
    </row>
    <row r="955" spans="1:5" ht="14.25" customHeight="1" x14ac:dyDescent="0.75">
      <c r="A955" s="2"/>
      <c r="B955" s="2"/>
      <c r="D955" s="2"/>
      <c r="E955" s="2"/>
    </row>
    <row r="956" spans="1:5" ht="14.25" customHeight="1" x14ac:dyDescent="0.75">
      <c r="A956" s="2"/>
      <c r="B956" s="2"/>
      <c r="D956" s="2"/>
      <c r="E956" s="2"/>
    </row>
    <row r="957" spans="1:5" ht="14.25" customHeight="1" x14ac:dyDescent="0.75">
      <c r="A957" s="2"/>
      <c r="B957" s="2"/>
      <c r="D957" s="2"/>
      <c r="E957" s="2"/>
    </row>
    <row r="958" spans="1:5" ht="14.25" customHeight="1" x14ac:dyDescent="0.75">
      <c r="A958" s="2"/>
      <c r="B958" s="2"/>
      <c r="D958" s="2"/>
      <c r="E958" s="2"/>
    </row>
    <row r="959" spans="1:5" ht="14.25" customHeight="1" x14ac:dyDescent="0.75">
      <c r="A959" s="2"/>
      <c r="B959" s="2"/>
      <c r="D959" s="2"/>
      <c r="E959" s="2"/>
    </row>
    <row r="960" spans="1:5" ht="14.25" customHeight="1" x14ac:dyDescent="0.75">
      <c r="A960" s="2"/>
      <c r="B960" s="2"/>
      <c r="D960" s="2"/>
      <c r="E960" s="2"/>
    </row>
    <row r="961" spans="1:5" ht="14.25" customHeight="1" x14ac:dyDescent="0.75">
      <c r="A961" s="2"/>
      <c r="B961" s="2"/>
      <c r="D961" s="2"/>
      <c r="E961" s="2"/>
    </row>
    <row r="962" spans="1:5" ht="14.25" customHeight="1" x14ac:dyDescent="0.75">
      <c r="A962" s="2"/>
      <c r="B962" s="2"/>
      <c r="D962" s="2"/>
      <c r="E962" s="2"/>
    </row>
    <row r="963" spans="1:5" ht="14.25" customHeight="1" x14ac:dyDescent="0.75">
      <c r="A963" s="2"/>
      <c r="B963" s="2"/>
      <c r="D963" s="2"/>
      <c r="E963" s="2"/>
    </row>
    <row r="964" spans="1:5" ht="14.25" customHeight="1" x14ac:dyDescent="0.75">
      <c r="A964" s="2"/>
      <c r="B964" s="2"/>
      <c r="D964" s="2"/>
      <c r="E964" s="2"/>
    </row>
    <row r="965" spans="1:5" ht="14.25" customHeight="1" x14ac:dyDescent="0.75">
      <c r="A965" s="2"/>
      <c r="B965" s="2"/>
      <c r="D965" s="2"/>
      <c r="E965" s="2"/>
    </row>
    <row r="966" spans="1:5" ht="14.25" customHeight="1" x14ac:dyDescent="0.75">
      <c r="A966" s="2"/>
      <c r="B966" s="2"/>
      <c r="D966" s="2"/>
      <c r="E966" s="2"/>
    </row>
    <row r="967" spans="1:5" ht="14.25" customHeight="1" x14ac:dyDescent="0.75">
      <c r="A967" s="2"/>
      <c r="B967" s="2"/>
      <c r="D967" s="2"/>
      <c r="E967" s="2"/>
    </row>
    <row r="968" spans="1:5" ht="14.25" customHeight="1" x14ac:dyDescent="0.75">
      <c r="A968" s="2"/>
      <c r="B968" s="2"/>
      <c r="D968" s="2"/>
      <c r="E968" s="2"/>
    </row>
    <row r="969" spans="1:5" ht="14.25" customHeight="1" x14ac:dyDescent="0.75">
      <c r="A969" s="2"/>
      <c r="B969" s="2"/>
      <c r="D969" s="2"/>
      <c r="E969" s="2"/>
    </row>
    <row r="970" spans="1:5" ht="14.25" customHeight="1" x14ac:dyDescent="0.75">
      <c r="A970" s="2"/>
      <c r="B970" s="2"/>
      <c r="D970" s="2"/>
      <c r="E970" s="2"/>
    </row>
    <row r="971" spans="1:5" ht="14.25" customHeight="1" x14ac:dyDescent="0.75">
      <c r="A971" s="2"/>
      <c r="B971" s="2"/>
      <c r="D971" s="2"/>
      <c r="E971" s="2"/>
    </row>
    <row r="972" spans="1:5" ht="14.25" customHeight="1" x14ac:dyDescent="0.75">
      <c r="A972" s="2"/>
      <c r="B972" s="2"/>
      <c r="D972" s="2"/>
      <c r="E972" s="2"/>
    </row>
    <row r="973" spans="1:5" ht="14.25" customHeight="1" x14ac:dyDescent="0.75">
      <c r="A973" s="2"/>
      <c r="B973" s="2"/>
      <c r="D973" s="2"/>
      <c r="E973" s="2"/>
    </row>
    <row r="974" spans="1:5" ht="14.25" customHeight="1" x14ac:dyDescent="0.75">
      <c r="A974" s="2"/>
      <c r="B974" s="2"/>
      <c r="D974" s="2"/>
      <c r="E974" s="2"/>
    </row>
    <row r="975" spans="1:5" ht="14.25" customHeight="1" x14ac:dyDescent="0.75">
      <c r="A975" s="2"/>
      <c r="B975" s="2"/>
      <c r="D975" s="2"/>
      <c r="E975" s="2"/>
    </row>
    <row r="976" spans="1:5" ht="14.25" customHeight="1" x14ac:dyDescent="0.75">
      <c r="A976" s="2"/>
      <c r="B976" s="2"/>
      <c r="D976" s="2"/>
      <c r="E976" s="2"/>
    </row>
    <row r="977" spans="1:5" ht="14.25" customHeight="1" x14ac:dyDescent="0.75">
      <c r="A977" s="2"/>
      <c r="B977" s="2"/>
      <c r="D977" s="2"/>
      <c r="E977" s="2"/>
    </row>
    <row r="978" spans="1:5" ht="14.25" customHeight="1" x14ac:dyDescent="0.75">
      <c r="A978" s="2"/>
      <c r="B978" s="2"/>
      <c r="D978" s="2"/>
      <c r="E978" s="2"/>
    </row>
    <row r="979" spans="1:5" ht="14.25" customHeight="1" x14ac:dyDescent="0.75">
      <c r="A979" s="2"/>
      <c r="B979" s="2"/>
      <c r="D979" s="2"/>
      <c r="E979" s="2"/>
    </row>
    <row r="980" spans="1:5" ht="14.25" customHeight="1" x14ac:dyDescent="0.75">
      <c r="A980" s="2"/>
      <c r="B980" s="2"/>
      <c r="D980" s="2"/>
      <c r="E980" s="2"/>
    </row>
    <row r="981" spans="1:5" ht="14.25" customHeight="1" x14ac:dyDescent="0.75">
      <c r="A981" s="2"/>
      <c r="B981" s="2"/>
      <c r="D981" s="2"/>
      <c r="E981" s="2"/>
    </row>
    <row r="982" spans="1:5" ht="14.25" customHeight="1" x14ac:dyDescent="0.75">
      <c r="A982" s="2"/>
      <c r="B982" s="2"/>
      <c r="D982" s="2"/>
      <c r="E982" s="2"/>
    </row>
    <row r="983" spans="1:5" ht="14.25" customHeight="1" x14ac:dyDescent="0.75">
      <c r="A983" s="2"/>
      <c r="B983" s="2"/>
      <c r="D983" s="2"/>
      <c r="E983" s="2"/>
    </row>
    <row r="984" spans="1:5" ht="14.25" customHeight="1" x14ac:dyDescent="0.75">
      <c r="A984" s="2"/>
      <c r="B984" s="2"/>
      <c r="D984" s="2"/>
      <c r="E984" s="2"/>
    </row>
    <row r="985" spans="1:5" ht="14.25" customHeight="1" x14ac:dyDescent="0.75">
      <c r="A985" s="2"/>
      <c r="B985" s="2"/>
      <c r="D985" s="2"/>
      <c r="E985" s="2"/>
    </row>
    <row r="986" spans="1:5" ht="14.25" customHeight="1" x14ac:dyDescent="0.75">
      <c r="A986" s="2"/>
      <c r="B986" s="2"/>
      <c r="D986" s="2"/>
      <c r="E986" s="2"/>
    </row>
    <row r="987" spans="1:5" ht="14.25" customHeight="1" x14ac:dyDescent="0.75">
      <c r="A987" s="2"/>
      <c r="B987" s="2"/>
      <c r="D987" s="2"/>
      <c r="E987" s="2"/>
    </row>
    <row r="988" spans="1:5" ht="14.25" customHeight="1" x14ac:dyDescent="0.75">
      <c r="A988" s="2"/>
      <c r="B988" s="2"/>
      <c r="D988" s="2"/>
      <c r="E988" s="2"/>
    </row>
    <row r="989" spans="1:5" ht="14.25" customHeight="1" x14ac:dyDescent="0.75">
      <c r="A989" s="2"/>
      <c r="B989" s="2"/>
      <c r="D989" s="2"/>
      <c r="E989" s="2"/>
    </row>
    <row r="990" spans="1:5" ht="14.25" customHeight="1" x14ac:dyDescent="0.75">
      <c r="A990" s="2"/>
      <c r="B990" s="2"/>
      <c r="D990" s="2"/>
      <c r="E990" s="2"/>
    </row>
    <row r="991" spans="1:5" ht="14.25" customHeight="1" x14ac:dyDescent="0.75">
      <c r="A991" s="2"/>
      <c r="B991" s="2"/>
      <c r="D991" s="2"/>
      <c r="E991" s="2"/>
    </row>
    <row r="992" spans="1:5" ht="14.25" customHeight="1" x14ac:dyDescent="0.75">
      <c r="A992" s="2"/>
      <c r="B992" s="2"/>
      <c r="D992" s="2"/>
      <c r="E992" s="2"/>
    </row>
    <row r="993" spans="1:5" ht="14.25" customHeight="1" x14ac:dyDescent="0.75">
      <c r="A993" s="2"/>
      <c r="B993" s="2"/>
      <c r="D993" s="2"/>
      <c r="E993" s="2"/>
    </row>
    <row r="994" spans="1:5" ht="14.25" customHeight="1" x14ac:dyDescent="0.75">
      <c r="A994" s="2"/>
      <c r="B994" s="2"/>
      <c r="D994" s="2"/>
      <c r="E994" s="2"/>
    </row>
    <row r="995" spans="1:5" ht="14.25" customHeight="1" x14ac:dyDescent="0.75">
      <c r="A995" s="2"/>
      <c r="B995" s="2"/>
      <c r="D995" s="2"/>
      <c r="E995" s="2"/>
    </row>
    <row r="996" spans="1:5" ht="14.25" customHeight="1" x14ac:dyDescent="0.75">
      <c r="A996" s="2"/>
      <c r="B996" s="2"/>
      <c r="D996" s="2"/>
      <c r="E996" s="2"/>
    </row>
    <row r="997" spans="1:5" ht="14.25" customHeight="1" x14ac:dyDescent="0.75">
      <c r="A997" s="2"/>
      <c r="B997" s="2"/>
      <c r="D997" s="2"/>
      <c r="E997" s="2"/>
    </row>
    <row r="998" spans="1:5" ht="14.25" customHeight="1" x14ac:dyDescent="0.75">
      <c r="A998" s="2"/>
      <c r="B998" s="2"/>
      <c r="D998" s="2"/>
      <c r="E998" s="2"/>
    </row>
    <row r="999" spans="1:5" ht="14.25" customHeight="1" x14ac:dyDescent="0.75">
      <c r="A999" s="2"/>
      <c r="B999" s="2"/>
      <c r="D999" s="2"/>
      <c r="E999" s="2"/>
    </row>
    <row r="1000" spans="1:5" ht="14.25" customHeight="1" x14ac:dyDescent="0.7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ColWidth="9" defaultRowHeight="14.75" x14ac:dyDescent="0.7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7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7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6" x14ac:dyDescent="0.7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7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7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7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7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7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7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7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7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7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7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7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7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7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7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7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7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7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7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7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7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7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7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7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7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7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7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7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7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7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7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7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7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7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7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7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7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7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7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7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7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7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7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7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7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7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7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7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7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7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7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7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7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7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7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7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7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7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7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7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7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7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7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7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7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7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7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7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7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7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7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7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7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7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7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7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7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7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7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7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7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7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7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7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7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7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7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7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7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7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7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7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7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7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7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7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7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7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7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7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7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7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7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7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7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7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7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7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7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7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7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7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7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7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7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7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7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7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7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7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7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7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7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7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7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7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7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7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7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7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7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7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7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7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7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7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7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7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7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7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7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7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7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7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7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7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7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7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7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7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7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7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7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7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7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7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7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7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7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7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7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7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7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7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7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7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7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7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7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7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7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7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7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7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7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7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7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7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7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7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7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7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7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7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7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7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7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7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7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7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7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7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7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7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7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7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7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7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7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7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7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7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7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7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7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7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7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7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7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7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7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7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7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7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7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7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7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7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7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7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7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7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7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7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7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7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7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7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7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7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7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7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7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7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7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7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7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7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7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7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7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7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7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7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7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7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7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7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7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7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7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7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7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7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7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7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7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7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7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7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7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7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7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7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7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7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7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7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7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7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7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7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7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7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7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7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7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7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7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7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7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7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7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7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7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7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7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7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7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7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7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7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7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7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7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7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7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7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7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7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7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7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7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7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7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7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7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7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7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7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7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7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7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7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7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7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7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7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7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7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7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7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7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7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7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7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7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7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7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7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7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7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7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7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7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7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7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7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7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7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7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7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7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7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7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7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7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7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7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7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7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7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7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7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7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7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7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7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7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7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7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7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7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7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7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7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7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7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7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7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7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7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7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7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7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7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7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7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7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7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7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7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7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7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7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7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7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7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7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7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7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7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7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7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7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7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7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7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7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7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7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7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7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7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7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7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7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7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7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7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7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7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7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7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7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7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7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7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7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7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7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7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7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7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7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7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7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7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7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7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7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7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7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7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7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7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7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7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7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7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7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7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7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7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7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7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7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7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7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7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7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7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7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7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7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7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7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7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7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7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7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7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7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7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7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7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7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7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7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7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7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7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7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7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7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7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7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7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7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7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7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7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7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7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7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7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7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7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7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7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7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7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7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7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7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7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7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7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7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7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7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7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7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7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7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7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7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7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7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7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7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7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7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7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7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7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7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7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7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7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7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7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7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7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7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7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7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7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7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7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7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7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7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7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7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7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7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7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7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7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7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7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7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7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7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7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7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7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7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7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7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7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7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7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7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7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7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7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7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7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7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7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7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7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7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7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7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7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7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7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7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7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7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7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7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7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7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7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7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7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7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7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7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7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7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7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7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7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7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7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7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7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7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7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7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7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7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7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7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7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7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7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7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7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7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7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7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7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7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7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7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7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7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7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7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7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7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7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7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7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7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7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7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7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7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7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7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7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7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7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7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7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7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7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7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7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7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7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7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7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7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7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7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7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7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7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7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7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7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7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7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7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7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7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7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7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7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7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7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7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7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7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7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7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7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7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7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7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7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7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7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7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7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7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7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7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7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7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7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7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7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7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7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7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7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7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7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7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7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7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7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7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7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7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7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7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7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7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7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7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7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7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7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7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7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7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7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7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7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7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7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7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7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7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7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7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7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7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7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7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7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7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7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7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7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7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7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7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7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7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7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7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7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7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7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7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7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7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7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7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7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7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7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7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7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7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7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7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7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7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7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7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7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7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7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7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7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7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7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7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7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7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7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7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7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7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7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7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7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7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7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7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7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7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7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7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7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7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7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7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7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7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7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7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7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7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7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7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7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7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7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7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7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7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7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7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7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7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7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7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7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7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7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7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7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7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7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7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7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7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7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7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7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7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7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7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7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7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7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7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7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7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7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7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7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7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7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7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7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7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7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7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7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7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7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7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7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7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7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7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7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7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7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7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7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7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7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7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7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7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7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7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7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7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7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7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7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7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7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7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7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7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7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7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7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7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7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7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7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7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7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7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7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7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7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7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7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7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7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7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7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7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7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7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7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7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7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7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7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7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7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7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7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7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7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7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7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7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7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7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7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7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7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7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7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7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7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7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7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7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7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7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7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7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7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7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7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7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7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7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7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7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7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7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7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7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7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7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7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7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7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7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7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7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7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7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7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7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7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7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7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7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7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7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7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7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7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7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7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7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7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7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7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7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7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7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7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7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7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7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7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7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7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7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7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7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7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7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7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7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7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7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7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7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7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7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7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7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7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7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7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7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7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7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7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7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7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7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7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ColWidth="9" defaultRowHeight="14.75" x14ac:dyDescent="0.75"/>
  <cols>
    <col min="1" max="25" width="9" style="28"/>
    <col min="26" max="26" width="9" style="30"/>
    <col min="27" max="16384" width="9" style="28"/>
  </cols>
  <sheetData>
    <row r="1" spans="1:67" x14ac:dyDescent="0.75">
      <c r="A1" s="28" t="s">
        <v>444</v>
      </c>
      <c r="B1" s="28" t="s">
        <v>24</v>
      </c>
      <c r="C1" s="28" t="s">
        <v>443</v>
      </c>
    </row>
    <row r="2" spans="1:67" x14ac:dyDescent="0.75">
      <c r="A2" s="28" t="s">
        <v>442</v>
      </c>
      <c r="B2" s="28" t="s">
        <v>381</v>
      </c>
      <c r="C2" s="28" t="s">
        <v>441</v>
      </c>
    </row>
    <row r="3" spans="1:67" x14ac:dyDescent="0.7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7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7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7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7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7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7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7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7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7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7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7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7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7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7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7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7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7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7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7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7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7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7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7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7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7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7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7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7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7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7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7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7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7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7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7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7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7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7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7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7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7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7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7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7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7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7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7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7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7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7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7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7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7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7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7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7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7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7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7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7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7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7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7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7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7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7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7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7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7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7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7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7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7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7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7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7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7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7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7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7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7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7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7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7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7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7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7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7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7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7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7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7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7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7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7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7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7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7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7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7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7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7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7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7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7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7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7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7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7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7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7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7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7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7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7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7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7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7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7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7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7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7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7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7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7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7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7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7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7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7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7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7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7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7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7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7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7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7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7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7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7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7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7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7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7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7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7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7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7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7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7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7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7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7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7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7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7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7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7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7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7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7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7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7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7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7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7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7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7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7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7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7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7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7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7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7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7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7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7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7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7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7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7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7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7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7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7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7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7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7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7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7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7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7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7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7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7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7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7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7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7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7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7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7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7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7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7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7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7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7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7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7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7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7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7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7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7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7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7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7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7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7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7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7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7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7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7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7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7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7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7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7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7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7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7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7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7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7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7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7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7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7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7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7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7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7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7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7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7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7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7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7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7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7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7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7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7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7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7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7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7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7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7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7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7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7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7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7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7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7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7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7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7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7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7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7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7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7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7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7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7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7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7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7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7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7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7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7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7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7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7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7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7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7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7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7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7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7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7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7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7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7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7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7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7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7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7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7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7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7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7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7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7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7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7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7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7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7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7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7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7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7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7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7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7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7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7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7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7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7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7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7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7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7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7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7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7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7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7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7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7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7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7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7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7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7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7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7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7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7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7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7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7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7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7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7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7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7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7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7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7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7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7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7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7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7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7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7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7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7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7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7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7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7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7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7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7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7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7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7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7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7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7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7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7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7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7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7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7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7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7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7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7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7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7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7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7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7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7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7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7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7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7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7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7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7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7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7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7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7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7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7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7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7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7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7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7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7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7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7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7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7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7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7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7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7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7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7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7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7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7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7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7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7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7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7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7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7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7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7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7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7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7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7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7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7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7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7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7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7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7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7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7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7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7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7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7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7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7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7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7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7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7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7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7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7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7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7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7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7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7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7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7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7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7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7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7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7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7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7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7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7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7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7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7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7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7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7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7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7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7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7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7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7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7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7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7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7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7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7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7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7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7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7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7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7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7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7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7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7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7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7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7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7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7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7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7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7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7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7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7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7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7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7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7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7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7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7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7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7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7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7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7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7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7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7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7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7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7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7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7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7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7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7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7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7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7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7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7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7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7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7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7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7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7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7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7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7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7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7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7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7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7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7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7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7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7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7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7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7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7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7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7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7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7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7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7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7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7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7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7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7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7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7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7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7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7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7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7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7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7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7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7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7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7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7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7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7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7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7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7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7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7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7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7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7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7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7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7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7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7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7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7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7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7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7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7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7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7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7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7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7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7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7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7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7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7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7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7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7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7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7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7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7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7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7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7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7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7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7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7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7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7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7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7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7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7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7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7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7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7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7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7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7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7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7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7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7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7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7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7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7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7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7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7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7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7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7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7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7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7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7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7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7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7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7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7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7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7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7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7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7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7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7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7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7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7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7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7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7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7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7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7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7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7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7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7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7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7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7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7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7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7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7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7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7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7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7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7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7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7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7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7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7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7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7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7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7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7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7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7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65"/>
  <cols>
    <col min="21" max="21" width="9" style="26"/>
    <col min="45" max="45" width="9" style="26"/>
  </cols>
  <sheetData>
    <row r="1" spans="1:88" x14ac:dyDescent="0.65">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65">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65">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65">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65">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65">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65">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65">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65">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65">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65">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65">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65">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65">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65">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65">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65">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65">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65">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65">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65">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65">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65">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65">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65">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65">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65">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65">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65">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65">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65">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65">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65">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65">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65">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65">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65">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65">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65">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65">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65">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65">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65">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65">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65">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65">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65">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65">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65">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65">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65">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65">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65">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65">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65">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65">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65">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65">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65">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65">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65">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65">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65">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65">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65">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65">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65">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65">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65">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65">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65">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65">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65">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65">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65">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65">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65">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65">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65">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65">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65">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65">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65">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65">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65">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65">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65">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65">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65">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65">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65">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65">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65">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65">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65">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65">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65">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65">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65">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65">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65">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65">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65">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65">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65">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65">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65">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65">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65">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65">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65">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65">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65">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65">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65">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65">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65">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65">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65">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65">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65">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65">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65">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65">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65">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65">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65">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65">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65">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65">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65">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65">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65">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65">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65">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65">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65">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65">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65">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65">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65">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65">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65">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65">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65">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65">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65">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65">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65">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65">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65">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65">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65">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65">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65">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65">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65">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65">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65">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65">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65">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65">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65">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65">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65">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65">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65">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65">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65">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65">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65">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65">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65">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65">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65">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65">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65">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65">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65">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65">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65">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65">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65">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65">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65">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65">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65">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65">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65">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65">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65">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65">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65">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65">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65">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65">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65">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65">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65">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65">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65">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65">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65">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65">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65">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65">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65">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65">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65">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65">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65">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65">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65">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65">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65">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65">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65">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65">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65">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65">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65">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65">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65">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65">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65">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65">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65">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65">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65">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65">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65">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65">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65">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65">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65">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65">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65">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65">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65">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65">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65">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65">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65">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65">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65">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65">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65">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65">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65">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65">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65">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65">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65">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65">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65">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65">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65">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65">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65">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65">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65">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65">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65">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65">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65">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65">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65">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65">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65">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65">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65">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65">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65">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65">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65">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65">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65">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65">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65">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65">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65">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65">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65">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65">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65">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65">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65">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65">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65">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65">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65">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65">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65">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65">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65">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65">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65">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65">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65">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65">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65">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65">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65">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65">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65">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65">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65">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65">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65">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65">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65">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65">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65">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65">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65">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65">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65">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65">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65">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65">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65">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65">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65">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65">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65">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65">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65">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65">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65">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65">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65">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65">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65">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65">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65">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65">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65">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65">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65">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65">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65">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65">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65">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65">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65">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65">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65">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65">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65">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65">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65">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65">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65">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65">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65">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65">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65">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65">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65">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65">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65">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65">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65">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65">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65">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65">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65">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65">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65">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65">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65">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65">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65">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65">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65">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65">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65">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65">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65">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65">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65">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65">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65">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65">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65">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65">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65">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65">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65">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65">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65">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65">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65">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65">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65">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65">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65">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65">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65">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65">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65">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65">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65">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65">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65">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65">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65">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65">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65">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65">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65">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65">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65">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65">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65">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65">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65">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65">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65">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65">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65">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65">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65">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65">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65">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65">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65">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65">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65">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65">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65">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65">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65">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65">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65">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65">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65">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65">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65">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65">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65">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65">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65">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65">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65">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65">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65">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65">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65">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65">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65">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65">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65">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65">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65">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65">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65">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65">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65">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65">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65">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65">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65">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65">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65">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65">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65">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65">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65">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65">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65">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65">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65">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65">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65">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65">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65">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65">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65">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65">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65">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65">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65">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65">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65">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65">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65">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65">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65">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65">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65">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65">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65">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65">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65">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65">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65">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65">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65">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65">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65">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65">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65">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65">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65">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65">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65">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65">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65">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65">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65">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65">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65">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65">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65">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65">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65">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65">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65">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65">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65">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65">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65">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65">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65">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65">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65">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65">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65">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65">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65">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65">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65">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65">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65">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65">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65">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65">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65">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65">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65">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65">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65">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65">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65">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65">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65">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65">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65">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65">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65">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65">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65">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65">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65">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65">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65">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65">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65">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65">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65">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65">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65">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65">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65">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65">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65">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65">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65">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65">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65">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65">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65">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65">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65">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65">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65">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65">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65">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65">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65">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65">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65">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65">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65">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65">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65">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65">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65">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65">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65">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65">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65">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65">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65">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65">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65">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65">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65">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65">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65">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65">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65">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65">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65">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65">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65">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65">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65">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65">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65">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65">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65">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65">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65">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65">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65">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65">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65">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65">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65">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65">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65">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65">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65">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65">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65">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65">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65">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65">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65">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65">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65">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65">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65">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65">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65">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65">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65">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65">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65">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65">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65">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65">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65">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65">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65">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65">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65">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65">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65">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65">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65">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65">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65">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65">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65">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65">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65">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65">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65">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65">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65">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65">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65">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65">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65">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65">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65">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65">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65">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65">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65">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65">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65">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heetViews>
  <sheetFormatPr defaultRowHeight="14.25" x14ac:dyDescent="0.65"/>
  <cols>
    <col min="3" max="17" width="10.125" bestFit="1" customWidth="1"/>
  </cols>
  <sheetData>
    <row r="1" spans="1:19" s="18" customFormat="1" x14ac:dyDescent="0.65">
      <c r="A1" s="31" t="s">
        <v>445</v>
      </c>
    </row>
    <row r="2" spans="1:19" s="18" customFormat="1" x14ac:dyDescent="0.65">
      <c r="A2" s="25" t="s">
        <v>313</v>
      </c>
    </row>
    <row r="3" spans="1:19" s="18" customFormat="1" x14ac:dyDescent="0.65"/>
    <row r="4" spans="1:19" ht="14.75" x14ac:dyDescent="0.7">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4.75" x14ac:dyDescent="0.75">
      <c r="A5" s="20" t="s">
        <v>41</v>
      </c>
      <c r="B5" s="20" t="s">
        <v>147</v>
      </c>
      <c r="C5" s="27">
        <f>SUMIFS(REEDS_Mid_Standard2021!$Z:$Z,REEDS_Mid_Standard2021!$A:$A,$B5,REEDS_Mid_Standard2021!$C:$C,C$4)</f>
        <v>27.5454545454546</v>
      </c>
      <c r="D5" s="72">
        <f>SUMIFS(REEDS_Mid_Standard2021!$Z:$Z,REEDS_Mid_Standard2021!$A:$A,$B5,REEDS_Mid_Standard2021!$C:$C,D$4)</f>
        <v>44.818181818181799</v>
      </c>
      <c r="E5" s="72">
        <f>SUMIFS(REEDS_Mid_Standard2021!$Z:$Z,REEDS_Mid_Standard2021!$A:$A,$B5,REEDS_Mid_Standard2021!$C:$C,E$4)</f>
        <v>89.181818181818002</v>
      </c>
      <c r="F5" s="72">
        <f>SUMIFS(REEDS_Mid_Standard2021!$Z:$Z,REEDS_Mid_Standard2021!$A:$A,$B5,REEDS_Mid_Standard2021!$C:$C,F$4)</f>
        <v>176.636363636363</v>
      </c>
      <c r="G5" s="72">
        <f>SUMIFS(REEDS_Mid_Standard2021!$Z:$Z,REEDS_Mid_Standard2021!$A:$A,$B5,REEDS_Mid_Standard2021!$C:$C,G$4)</f>
        <v>322.18181818181802</v>
      </c>
      <c r="H5" s="72">
        <f>SUMIFS(REEDS_Mid_Standard2021!$Z:$Z,REEDS_Mid_Standard2021!$A:$A,$B5,REEDS_Mid_Standard2021!$C:$C,H$4)</f>
        <v>446.09090909090799</v>
      </c>
      <c r="I5" s="72">
        <f>SUMIFS(REEDS_Mid_Standard2021!$Z:$Z,REEDS_Mid_Standard2021!$A:$A,$B5,REEDS_Mid_Standard2021!$C:$C,I$4)</f>
        <v>528.54545454545496</v>
      </c>
      <c r="J5" s="72">
        <f>SUMIFS(REEDS_Mid_Standard2021!$Z:$Z,REEDS_Mid_Standard2021!$A:$A,$B5,REEDS_Mid_Standard2021!$C:$C,J$4)</f>
        <v>585.36363636363603</v>
      </c>
      <c r="K5" s="72">
        <f>SUMIFS(REEDS_Mid_Standard2021!$Z:$Z,REEDS_Mid_Standard2021!$A:$A,$B5,REEDS_Mid_Standard2021!$C:$C,K$4)</f>
        <v>632.72727272727298</v>
      </c>
      <c r="L5" s="72">
        <f>SUMIFS(REEDS_Mid_Standard2021!$Z:$Z,REEDS_Mid_Standard2021!$A:$A,$B5,REEDS_Mid_Standard2021!$C:$C,L$4)</f>
        <v>686</v>
      </c>
      <c r="M5" s="72">
        <f>SUMIFS(REEDS_Mid_Standard2021!$Z:$Z,REEDS_Mid_Standard2021!$A:$A,$B5,REEDS_Mid_Standard2021!$C:$C,M$4)</f>
        <v>761.54545454545496</v>
      </c>
      <c r="N5" s="72">
        <f>SUMIFS(REEDS_Mid_Standard2021!$Z:$Z,REEDS_Mid_Standard2021!$A:$A,$B5,REEDS_Mid_Standard2021!$C:$C,N$4)</f>
        <v>887.45454545454402</v>
      </c>
      <c r="O5" s="72">
        <f>SUMIFS(REEDS_Mid_Standard2021!$Z:$Z,REEDS_Mid_Standard2021!$A:$A,$B5,REEDS_Mid_Standard2021!$C:$C,O$4)</f>
        <v>1057.9090909090901</v>
      </c>
      <c r="P5" s="72">
        <f>SUMIFS(REEDS_Mid_Standard2021!$Z:$Z,REEDS_Mid_Standard2021!$A:$A,$B5,REEDS_Mid_Standard2021!$C:$C,P$4)</f>
        <v>1215.72727272727</v>
      </c>
      <c r="Q5" s="72">
        <f>SUMIFS(REEDS_Mid_Standard2021!$Z:$Z,REEDS_Mid_Standard2021!$A:$A,$B5,REEDS_Mid_Standard2021!$C:$C,Q$4)</f>
        <v>1340.1818181818101</v>
      </c>
      <c r="S5" s="68" t="str">
        <f>IF(A5=About!$B$1,SUM('DESC-rural-residential'!$AF$8,'DESC-urban-residential'!$AF$8,'DESC-commercial'!$AF$8)='REEDS calc'!Q5,"NA")</f>
        <v>NA</v>
      </c>
    </row>
    <row r="6" spans="1:19" ht="14.75" x14ac:dyDescent="0.75">
      <c r="A6" s="20" t="s">
        <v>42</v>
      </c>
      <c r="B6" s="20" t="s">
        <v>148</v>
      </c>
      <c r="C6" s="27">
        <f>SUMIFS(REEDS_Mid_Standard2021!$Z:$Z,REEDS_Mid_Standard2021!$A:$A,$B6,REEDS_Mid_Standard2021!$C:$C,C$4)</f>
        <v>0</v>
      </c>
      <c r="D6" s="72">
        <f>SUMIFS(REEDS_Mid_Standard2021!$Z:$Z,REEDS_Mid_Standard2021!$A:$A,$B6,REEDS_Mid_Standard2021!$C:$C,D$4)</f>
        <v>0</v>
      </c>
      <c r="E6" s="72">
        <f>SUMIFS(REEDS_Mid_Standard2021!$Z:$Z,REEDS_Mid_Standard2021!$A:$A,$B6,REEDS_Mid_Standard2021!$C:$C,E$4)</f>
        <v>0</v>
      </c>
      <c r="F6" s="72">
        <f>SUMIFS(REEDS_Mid_Standard2021!$Z:$Z,REEDS_Mid_Standard2021!$A:$A,$B6,REEDS_Mid_Standard2021!$C:$C,F$4)</f>
        <v>0</v>
      </c>
      <c r="G6" s="72">
        <f>SUMIFS(REEDS_Mid_Standard2021!$Z:$Z,REEDS_Mid_Standard2021!$A:$A,$B6,REEDS_Mid_Standard2021!$C:$C,G$4)</f>
        <v>0</v>
      </c>
      <c r="H6" s="72">
        <f>SUMIFS(REEDS_Mid_Standard2021!$Z:$Z,REEDS_Mid_Standard2021!$A:$A,$B6,REEDS_Mid_Standard2021!$C:$C,H$4)</f>
        <v>0</v>
      </c>
      <c r="I6" s="72">
        <f>SUMIFS(REEDS_Mid_Standard2021!$Z:$Z,REEDS_Mid_Standard2021!$A:$A,$B6,REEDS_Mid_Standard2021!$C:$C,I$4)</f>
        <v>0</v>
      </c>
      <c r="J6" s="72">
        <f>SUMIFS(REEDS_Mid_Standard2021!$Z:$Z,REEDS_Mid_Standard2021!$A:$A,$B6,REEDS_Mid_Standard2021!$C:$C,J$4)</f>
        <v>0</v>
      </c>
      <c r="K6" s="72">
        <f>SUMIFS(REEDS_Mid_Standard2021!$Z:$Z,REEDS_Mid_Standard2021!$A:$A,$B6,REEDS_Mid_Standard2021!$C:$C,K$4)</f>
        <v>0</v>
      </c>
      <c r="L6" s="72">
        <f>SUMIFS(REEDS_Mid_Standard2021!$Z:$Z,REEDS_Mid_Standard2021!$A:$A,$B6,REEDS_Mid_Standard2021!$C:$C,L$4)</f>
        <v>0</v>
      </c>
      <c r="M6" s="72">
        <f>SUMIFS(REEDS_Mid_Standard2021!$Z:$Z,REEDS_Mid_Standard2021!$A:$A,$B6,REEDS_Mid_Standard2021!$C:$C,M$4)</f>
        <v>0</v>
      </c>
      <c r="N6" s="72">
        <f>SUMIFS(REEDS_Mid_Standard2021!$Z:$Z,REEDS_Mid_Standard2021!$A:$A,$B6,REEDS_Mid_Standard2021!$C:$C,N$4)</f>
        <v>0</v>
      </c>
      <c r="O6" s="72">
        <f>SUMIFS(REEDS_Mid_Standard2021!$Z:$Z,REEDS_Mid_Standard2021!$A:$A,$B6,REEDS_Mid_Standard2021!$C:$C,O$4)</f>
        <v>0</v>
      </c>
      <c r="P6" s="72">
        <f>SUMIFS(REEDS_Mid_Standard2021!$Z:$Z,REEDS_Mid_Standard2021!$A:$A,$B6,REEDS_Mid_Standard2021!$C:$C,P$4)</f>
        <v>0</v>
      </c>
      <c r="Q6" s="72">
        <f>SUMIFS(REEDS_Mid_Standard2021!$Z:$Z,REEDS_Mid_Standard2021!$A:$A,$B6,REEDS_Mid_Standard2021!$C:$C,Q$4)</f>
        <v>0</v>
      </c>
      <c r="S6" s="68" t="str">
        <f>IF(A6=About!$B$1,SUM('DESC-rural-residential'!$AF$8,'DESC-urban-residential'!$AF$8,'DESC-commercial'!$AF$8)='REEDS calc'!Q6,"NA")</f>
        <v>NA</v>
      </c>
    </row>
    <row r="7" spans="1:19" ht="14.75" x14ac:dyDescent="0.75">
      <c r="A7" s="20" t="s">
        <v>43</v>
      </c>
      <c r="B7" s="20" t="s">
        <v>149</v>
      </c>
      <c r="C7" s="27">
        <f>SUMIFS(REEDS_Mid_Standard2021!$Z:$Z,REEDS_Mid_Standard2021!$A:$A,$B7,REEDS_Mid_Standard2021!$C:$C,C$4)</f>
        <v>1438.99999999999</v>
      </c>
      <c r="D7" s="72">
        <f>SUMIFS(REEDS_Mid_Standard2021!$Z:$Z,REEDS_Mid_Standard2021!$A:$A,$B7,REEDS_Mid_Standard2021!$C:$C,D$4)</f>
        <v>1517.3636363636299</v>
      </c>
      <c r="E7" s="72">
        <f>SUMIFS(REEDS_Mid_Standard2021!$Z:$Z,REEDS_Mid_Standard2021!$A:$A,$B7,REEDS_Mid_Standard2021!$C:$C,E$4)</f>
        <v>1651.9090909090901</v>
      </c>
      <c r="F7" s="72">
        <f>SUMIFS(REEDS_Mid_Standard2021!$Z:$Z,REEDS_Mid_Standard2021!$A:$A,$B7,REEDS_Mid_Standard2021!$C:$C,F$4)</f>
        <v>1849.54545454545</v>
      </c>
      <c r="G7" s="72">
        <f>SUMIFS(REEDS_Mid_Standard2021!$Z:$Z,REEDS_Mid_Standard2021!$A:$A,$B7,REEDS_Mid_Standard2021!$C:$C,G$4)</f>
        <v>2152.8181818181802</v>
      </c>
      <c r="H7" s="72">
        <f>SUMIFS(REEDS_Mid_Standard2021!$Z:$Z,REEDS_Mid_Standard2021!$A:$A,$B7,REEDS_Mid_Standard2021!$C:$C,H$4)</f>
        <v>2421.2727272727202</v>
      </c>
      <c r="I7" s="72">
        <f>SUMIFS(REEDS_Mid_Standard2021!$Z:$Z,REEDS_Mid_Standard2021!$A:$A,$B7,REEDS_Mid_Standard2021!$C:$C,I$4)</f>
        <v>2554.54545454545</v>
      </c>
      <c r="J7" s="72">
        <f>SUMIFS(REEDS_Mid_Standard2021!$Z:$Z,REEDS_Mid_Standard2021!$A:$A,$B7,REEDS_Mid_Standard2021!$C:$C,J$4)</f>
        <v>2670.1818181818198</v>
      </c>
      <c r="K7" s="72">
        <f>SUMIFS(REEDS_Mid_Standard2021!$Z:$Z,REEDS_Mid_Standard2021!$A:$A,$B7,REEDS_Mid_Standard2021!$C:$C,K$4)</f>
        <v>2770.0909090908999</v>
      </c>
      <c r="L7" s="72">
        <f>SUMIFS(REEDS_Mid_Standard2021!$Z:$Z,REEDS_Mid_Standard2021!$A:$A,$B7,REEDS_Mid_Standard2021!$C:$C,L$4)</f>
        <v>2867.0909090908999</v>
      </c>
      <c r="M7" s="72">
        <f>SUMIFS(REEDS_Mid_Standard2021!$Z:$Z,REEDS_Mid_Standard2021!$A:$A,$B7,REEDS_Mid_Standard2021!$C:$C,M$4)</f>
        <v>2959.0909090908999</v>
      </c>
      <c r="N7" s="72">
        <f>SUMIFS(REEDS_Mid_Standard2021!$Z:$Z,REEDS_Mid_Standard2021!$A:$A,$B7,REEDS_Mid_Standard2021!$C:$C,N$4)</f>
        <v>3040.9090909090801</v>
      </c>
      <c r="O7" s="72">
        <f>SUMIFS(REEDS_Mid_Standard2021!$Z:$Z,REEDS_Mid_Standard2021!$A:$A,$B7,REEDS_Mid_Standard2021!$C:$C,O$4)</f>
        <v>3109</v>
      </c>
      <c r="P7" s="72">
        <f>SUMIFS(REEDS_Mid_Standard2021!$Z:$Z,REEDS_Mid_Standard2021!$A:$A,$B7,REEDS_Mid_Standard2021!$C:$C,P$4)</f>
        <v>3186.6363636363599</v>
      </c>
      <c r="Q7" s="72">
        <f>SUMIFS(REEDS_Mid_Standard2021!$Z:$Z,REEDS_Mid_Standard2021!$A:$A,$B7,REEDS_Mid_Standard2021!$C:$C,Q$4)</f>
        <v>3263.45454545454</v>
      </c>
      <c r="S7" s="68" t="str">
        <f>IF(A7=About!$B$1,SUM('DESC-rural-residential'!$AF$8,'DESC-urban-residential'!$AF$8,'DESC-commercial'!$AF$8)='REEDS calc'!Q7,"NA")</f>
        <v>NA</v>
      </c>
    </row>
    <row r="8" spans="1:19" ht="14.75" x14ac:dyDescent="0.75">
      <c r="A8" s="20" t="s">
        <v>44</v>
      </c>
      <c r="B8" s="20" t="s">
        <v>150</v>
      </c>
      <c r="C8" s="27">
        <f>SUMIFS(REEDS_Mid_Standard2021!$Z:$Z,REEDS_Mid_Standard2021!$A:$A,$B8,REEDS_Mid_Standard2021!$C:$C,C$4)</f>
        <v>30.818181818181799</v>
      </c>
      <c r="D8" s="72">
        <f>SUMIFS(REEDS_Mid_Standard2021!$Z:$Z,REEDS_Mid_Standard2021!$A:$A,$B8,REEDS_Mid_Standard2021!$C:$C,D$4)</f>
        <v>35.727272727272698</v>
      </c>
      <c r="E8" s="72">
        <f>SUMIFS(REEDS_Mid_Standard2021!$Z:$Z,REEDS_Mid_Standard2021!$A:$A,$B8,REEDS_Mid_Standard2021!$C:$C,E$4)</f>
        <v>51</v>
      </c>
      <c r="F8" s="72">
        <f>SUMIFS(REEDS_Mid_Standard2021!$Z:$Z,REEDS_Mid_Standard2021!$A:$A,$B8,REEDS_Mid_Standard2021!$C:$C,F$4)</f>
        <v>89.545454545454504</v>
      </c>
      <c r="G8" s="72">
        <f>SUMIFS(REEDS_Mid_Standard2021!$Z:$Z,REEDS_Mid_Standard2021!$A:$A,$B8,REEDS_Mid_Standard2021!$C:$C,G$4)</f>
        <v>188.272727272727</v>
      </c>
      <c r="H8" s="72">
        <f>SUMIFS(REEDS_Mid_Standard2021!$Z:$Z,REEDS_Mid_Standard2021!$A:$A,$B8,REEDS_Mid_Standard2021!$C:$C,H$4)</f>
        <v>322.90909090909099</v>
      </c>
      <c r="I8" s="72">
        <f>SUMIFS(REEDS_Mid_Standard2021!$Z:$Z,REEDS_Mid_Standard2021!$A:$A,$B8,REEDS_Mid_Standard2021!$C:$C,I$4)</f>
        <v>474.54545454545399</v>
      </c>
      <c r="J8" s="72">
        <f>SUMIFS(REEDS_Mid_Standard2021!$Z:$Z,REEDS_Mid_Standard2021!$A:$A,$B8,REEDS_Mid_Standard2021!$C:$C,J$4)</f>
        <v>590.72727272727298</v>
      </c>
      <c r="K8" s="72">
        <f>SUMIFS(REEDS_Mid_Standard2021!$Z:$Z,REEDS_Mid_Standard2021!$A:$A,$B8,REEDS_Mid_Standard2021!$C:$C,K$4)</f>
        <v>658.90909090909099</v>
      </c>
      <c r="L8" s="72">
        <f>SUMIFS(REEDS_Mid_Standard2021!$Z:$Z,REEDS_Mid_Standard2021!$A:$A,$B8,REEDS_Mid_Standard2021!$C:$C,L$4)</f>
        <v>700.45454545454402</v>
      </c>
      <c r="M8" s="72">
        <f>SUMIFS(REEDS_Mid_Standard2021!$Z:$Z,REEDS_Mid_Standard2021!$A:$A,$B8,REEDS_Mid_Standard2021!$C:$C,M$4)</f>
        <v>738.63636363636397</v>
      </c>
      <c r="N8" s="72">
        <f>SUMIFS(REEDS_Mid_Standard2021!$Z:$Z,REEDS_Mid_Standard2021!$A:$A,$B8,REEDS_Mid_Standard2021!$C:$C,N$4)</f>
        <v>780.36363636363603</v>
      </c>
      <c r="O8" s="72">
        <f>SUMIFS(REEDS_Mid_Standard2021!$Z:$Z,REEDS_Mid_Standard2021!$A:$A,$B8,REEDS_Mid_Standard2021!$C:$C,O$4)</f>
        <v>822.09090909090901</v>
      </c>
      <c r="P8" s="72">
        <f>SUMIFS(REEDS_Mid_Standard2021!$Z:$Z,REEDS_Mid_Standard2021!$A:$A,$B8,REEDS_Mid_Standard2021!$C:$C,P$4)</f>
        <v>862.27272727272702</v>
      </c>
      <c r="Q8" s="72">
        <f>SUMIFS(REEDS_Mid_Standard2021!$Z:$Z,REEDS_Mid_Standard2021!$A:$A,$B8,REEDS_Mid_Standard2021!$C:$C,Q$4)</f>
        <v>914.09090909090901</v>
      </c>
      <c r="S8" s="68" t="str">
        <f>IF(A8=About!$B$1,SUM('DESC-rural-residential'!$AF$8,'DESC-urban-residential'!$AF$8,'DESC-commercial'!$AF$8)='REEDS calc'!Q8,"NA")</f>
        <v>NA</v>
      </c>
    </row>
    <row r="9" spans="1:19" ht="14.75" x14ac:dyDescent="0.75">
      <c r="A9" s="20" t="s">
        <v>45</v>
      </c>
      <c r="B9" s="20" t="s">
        <v>151</v>
      </c>
      <c r="C9" s="27">
        <f>SUMIFS(REEDS_Mid_Standard2021!$Z:$Z,REEDS_Mid_Standard2021!$A:$A,$B9,REEDS_Mid_Standard2021!$C:$C,C$4)</f>
        <v>11933.545454545399</v>
      </c>
      <c r="D9" s="72">
        <f>SUMIFS(REEDS_Mid_Standard2021!$Z:$Z,REEDS_Mid_Standard2021!$A:$A,$B9,REEDS_Mid_Standard2021!$C:$C,D$4)</f>
        <v>12275.727272727199</v>
      </c>
      <c r="E9" s="72">
        <f>SUMIFS(REEDS_Mid_Standard2021!$Z:$Z,REEDS_Mid_Standard2021!$A:$A,$B9,REEDS_Mid_Standard2021!$C:$C,E$4)</f>
        <v>12845.909090908999</v>
      </c>
      <c r="F9" s="72">
        <f>SUMIFS(REEDS_Mid_Standard2021!$Z:$Z,REEDS_Mid_Standard2021!$A:$A,$B9,REEDS_Mid_Standard2021!$C:$C,F$4)</f>
        <v>13718.8181818181</v>
      </c>
      <c r="G9" s="72">
        <f>SUMIFS(REEDS_Mid_Standard2021!$Z:$Z,REEDS_Mid_Standard2021!$A:$A,$B9,REEDS_Mid_Standard2021!$C:$C,G$4)</f>
        <v>14952.272727272701</v>
      </c>
      <c r="H9" s="72">
        <f>SUMIFS(REEDS_Mid_Standard2021!$Z:$Z,REEDS_Mid_Standard2021!$A:$A,$B9,REEDS_Mid_Standard2021!$C:$C,H$4)</f>
        <v>15983.727272727199</v>
      </c>
      <c r="I9" s="72">
        <f>SUMIFS(REEDS_Mid_Standard2021!$Z:$Z,REEDS_Mid_Standard2021!$A:$A,$B9,REEDS_Mid_Standard2021!$C:$C,I$4)</f>
        <v>16854.636363636298</v>
      </c>
      <c r="J9" s="72">
        <f>SUMIFS(REEDS_Mid_Standard2021!$Z:$Z,REEDS_Mid_Standard2021!$A:$A,$B9,REEDS_Mid_Standard2021!$C:$C,J$4)</f>
        <v>17612.727272727199</v>
      </c>
      <c r="K9" s="72">
        <f>SUMIFS(REEDS_Mid_Standard2021!$Z:$Z,REEDS_Mid_Standard2021!$A:$A,$B9,REEDS_Mid_Standard2021!$C:$C,K$4)</f>
        <v>18297.181818181802</v>
      </c>
      <c r="L9" s="72">
        <f>SUMIFS(REEDS_Mid_Standard2021!$Z:$Z,REEDS_Mid_Standard2021!$A:$A,$B9,REEDS_Mid_Standard2021!$C:$C,L$4)</f>
        <v>18871.909090909001</v>
      </c>
      <c r="M9" s="72">
        <f>SUMIFS(REEDS_Mid_Standard2021!$Z:$Z,REEDS_Mid_Standard2021!$A:$A,$B9,REEDS_Mid_Standard2021!$C:$C,M$4)</f>
        <v>19394.545454545401</v>
      </c>
      <c r="N9" s="72">
        <f>SUMIFS(REEDS_Mid_Standard2021!$Z:$Z,REEDS_Mid_Standard2021!$A:$A,$B9,REEDS_Mid_Standard2021!$C:$C,N$4)</f>
        <v>20736.4545454545</v>
      </c>
      <c r="O9" s="72">
        <f>SUMIFS(REEDS_Mid_Standard2021!$Z:$Z,REEDS_Mid_Standard2021!$A:$A,$B9,REEDS_Mid_Standard2021!$C:$C,O$4)</f>
        <v>20972.909090909001</v>
      </c>
      <c r="P9" s="72">
        <f>SUMIFS(REEDS_Mid_Standard2021!$Z:$Z,REEDS_Mid_Standard2021!$A:$A,$B9,REEDS_Mid_Standard2021!$C:$C,P$4)</f>
        <v>21862.090909090799</v>
      </c>
      <c r="Q9" s="72">
        <f>SUMIFS(REEDS_Mid_Standard2021!$Z:$Z,REEDS_Mid_Standard2021!$A:$A,$B9,REEDS_Mid_Standard2021!$C:$C,Q$4)</f>
        <v>22911.1818181817</v>
      </c>
      <c r="S9" s="68" t="str">
        <f>IF(A9=About!$B$1,SUM('DESC-rural-residential'!$AF$8,'DESC-urban-residential'!$AF$8,'DESC-commercial'!$AF$8)='REEDS calc'!Q9,"NA")</f>
        <v>NA</v>
      </c>
    </row>
    <row r="10" spans="1:19" ht="14.75" x14ac:dyDescent="0.75">
      <c r="A10" s="20" t="s">
        <v>46</v>
      </c>
      <c r="B10" s="20" t="s">
        <v>152</v>
      </c>
      <c r="C10" s="27">
        <f>SUMIFS(REEDS_Mid_Standard2021!$Z:$Z,REEDS_Mid_Standard2021!$A:$A,$B10,REEDS_Mid_Standard2021!$C:$C,C$4)</f>
        <v>645.63636363636397</v>
      </c>
      <c r="D10" s="72">
        <f>SUMIFS(REEDS_Mid_Standard2021!$Z:$Z,REEDS_Mid_Standard2021!$A:$A,$B10,REEDS_Mid_Standard2021!$C:$C,D$4)</f>
        <v>720.18181818181699</v>
      </c>
      <c r="E10" s="72">
        <f>SUMIFS(REEDS_Mid_Standard2021!$Z:$Z,REEDS_Mid_Standard2021!$A:$A,$B10,REEDS_Mid_Standard2021!$C:$C,E$4)</f>
        <v>836.36363636363603</v>
      </c>
      <c r="F10" s="72">
        <f>SUMIFS(REEDS_Mid_Standard2021!$Z:$Z,REEDS_Mid_Standard2021!$A:$A,$B10,REEDS_Mid_Standard2021!$C:$C,F$4)</f>
        <v>1003.0909090909</v>
      </c>
      <c r="G10" s="72">
        <f>SUMIFS(REEDS_Mid_Standard2021!$Z:$Z,REEDS_Mid_Standard2021!$A:$A,$B10,REEDS_Mid_Standard2021!$C:$C,G$4)</f>
        <v>1242.1818181818101</v>
      </c>
      <c r="H10" s="72">
        <f>SUMIFS(REEDS_Mid_Standard2021!$Z:$Z,REEDS_Mid_Standard2021!$A:$A,$B10,REEDS_Mid_Standard2021!$C:$C,H$4)</f>
        <v>1478.99999999999</v>
      </c>
      <c r="I10" s="72">
        <f>SUMIFS(REEDS_Mid_Standard2021!$Z:$Z,REEDS_Mid_Standard2021!$A:$A,$B10,REEDS_Mid_Standard2021!$C:$C,I$4)</f>
        <v>1713.1818181818101</v>
      </c>
      <c r="J10" s="72">
        <f>SUMIFS(REEDS_Mid_Standard2021!$Z:$Z,REEDS_Mid_Standard2021!$A:$A,$B10,REEDS_Mid_Standard2021!$C:$C,J$4)</f>
        <v>1934.9090909090901</v>
      </c>
      <c r="K10" s="72">
        <f>SUMIFS(REEDS_Mid_Standard2021!$Z:$Z,REEDS_Mid_Standard2021!$A:$A,$B10,REEDS_Mid_Standard2021!$C:$C,K$4)</f>
        <v>2129.9090909090801</v>
      </c>
      <c r="L10" s="72">
        <f>SUMIFS(REEDS_Mid_Standard2021!$Z:$Z,REEDS_Mid_Standard2021!$A:$A,$B10,REEDS_Mid_Standard2021!$C:$C,L$4)</f>
        <v>2316.6363636363599</v>
      </c>
      <c r="M10" s="72">
        <f>SUMIFS(REEDS_Mid_Standard2021!$Z:$Z,REEDS_Mid_Standard2021!$A:$A,$B10,REEDS_Mid_Standard2021!$C:$C,M$4)</f>
        <v>2479.99999999999</v>
      </c>
      <c r="N10" s="72">
        <f>SUMIFS(REEDS_Mid_Standard2021!$Z:$Z,REEDS_Mid_Standard2021!$A:$A,$B10,REEDS_Mid_Standard2021!$C:$C,N$4)</f>
        <v>2603.8181818181802</v>
      </c>
      <c r="O10" s="72">
        <f>SUMIFS(REEDS_Mid_Standard2021!$Z:$Z,REEDS_Mid_Standard2021!$A:$A,$B10,REEDS_Mid_Standard2021!$C:$C,O$4)</f>
        <v>2718.9090909090901</v>
      </c>
      <c r="P10" s="72">
        <f>SUMIFS(REEDS_Mid_Standard2021!$Z:$Z,REEDS_Mid_Standard2021!$A:$A,$B10,REEDS_Mid_Standard2021!$C:$C,P$4)</f>
        <v>2851.6363636363599</v>
      </c>
      <c r="Q10" s="72">
        <f>SUMIFS(REEDS_Mid_Standard2021!$Z:$Z,REEDS_Mid_Standard2021!$A:$A,$B10,REEDS_Mid_Standard2021!$C:$C,Q$4)</f>
        <v>2977.0909090908999</v>
      </c>
      <c r="S10" s="68" t="str">
        <f>IF(A10=About!$B$1,SUM('DESC-rural-residential'!$AF$8,'DESC-urban-residential'!$AF$8,'DESC-commercial'!$AF$8)='REEDS calc'!Q10,"NA")</f>
        <v>NA</v>
      </c>
    </row>
    <row r="11" spans="1:19" ht="14.75" x14ac:dyDescent="0.75">
      <c r="A11" s="20" t="s">
        <v>47</v>
      </c>
      <c r="B11" s="20" t="s">
        <v>153</v>
      </c>
      <c r="C11" s="27">
        <f>SUMIFS(REEDS_Mid_Standard2021!$Z:$Z,REEDS_Mid_Standard2021!$A:$A,$B11,REEDS_Mid_Standard2021!$C:$C,C$4)</f>
        <v>635.54545454545496</v>
      </c>
      <c r="D11" s="72">
        <f>SUMIFS(REEDS_Mid_Standard2021!$Z:$Z,REEDS_Mid_Standard2021!$A:$A,$B11,REEDS_Mid_Standard2021!$C:$C,D$4)</f>
        <v>661.90909090909099</v>
      </c>
      <c r="E11" s="72">
        <f>SUMIFS(REEDS_Mid_Standard2021!$Z:$Z,REEDS_Mid_Standard2021!$A:$A,$B11,REEDS_Mid_Standard2021!$C:$C,E$4)</f>
        <v>698.45454545454402</v>
      </c>
      <c r="F11" s="72">
        <f>SUMIFS(REEDS_Mid_Standard2021!$Z:$Z,REEDS_Mid_Standard2021!$A:$A,$B11,REEDS_Mid_Standard2021!$C:$C,F$4)</f>
        <v>750.63636363636397</v>
      </c>
      <c r="G11" s="72">
        <f>SUMIFS(REEDS_Mid_Standard2021!$Z:$Z,REEDS_Mid_Standard2021!$A:$A,$B11,REEDS_Mid_Standard2021!$C:$C,G$4)</f>
        <v>827.90909090909099</v>
      </c>
      <c r="H11" s="72">
        <f>SUMIFS(REEDS_Mid_Standard2021!$Z:$Z,REEDS_Mid_Standard2021!$A:$A,$B11,REEDS_Mid_Standard2021!$C:$C,H$4)</f>
        <v>900.45454545454402</v>
      </c>
      <c r="I11" s="72">
        <f>SUMIFS(REEDS_Mid_Standard2021!$Z:$Z,REEDS_Mid_Standard2021!$A:$A,$B11,REEDS_Mid_Standard2021!$C:$C,I$4)</f>
        <v>958.63636363636397</v>
      </c>
      <c r="J11" s="72">
        <f>SUMIFS(REEDS_Mid_Standard2021!$Z:$Z,REEDS_Mid_Standard2021!$A:$A,$B11,REEDS_Mid_Standard2021!$C:$C,J$4)</f>
        <v>1011.45454545455</v>
      </c>
      <c r="K11" s="72">
        <f>SUMIFS(REEDS_Mid_Standard2021!$Z:$Z,REEDS_Mid_Standard2021!$A:$A,$B11,REEDS_Mid_Standard2021!$C:$C,K$4)</f>
        <v>1050.3636363636399</v>
      </c>
      <c r="L11" s="72">
        <f>SUMIFS(REEDS_Mid_Standard2021!$Z:$Z,REEDS_Mid_Standard2021!$A:$A,$B11,REEDS_Mid_Standard2021!$C:$C,L$4)</f>
        <v>1082.8181818181799</v>
      </c>
      <c r="M11" s="72">
        <f>SUMIFS(REEDS_Mid_Standard2021!$Z:$Z,REEDS_Mid_Standard2021!$A:$A,$B11,REEDS_Mid_Standard2021!$C:$C,M$4)</f>
        <v>1110.6363636363601</v>
      </c>
      <c r="N11" s="72">
        <f>SUMIFS(REEDS_Mid_Standard2021!$Z:$Z,REEDS_Mid_Standard2021!$A:$A,$B11,REEDS_Mid_Standard2021!$C:$C,N$4)</f>
        <v>1138.0909090909099</v>
      </c>
      <c r="O11" s="72">
        <f>SUMIFS(REEDS_Mid_Standard2021!$Z:$Z,REEDS_Mid_Standard2021!$A:$A,$B11,REEDS_Mid_Standard2021!$C:$C,O$4)</f>
        <v>1172.45454545455</v>
      </c>
      <c r="P11" s="72">
        <f>SUMIFS(REEDS_Mid_Standard2021!$Z:$Z,REEDS_Mid_Standard2021!$A:$A,$B11,REEDS_Mid_Standard2021!$C:$C,P$4)</f>
        <v>1200.8181818181799</v>
      </c>
      <c r="Q11" s="72">
        <f>SUMIFS(REEDS_Mid_Standard2021!$Z:$Z,REEDS_Mid_Standard2021!$A:$A,$B11,REEDS_Mid_Standard2021!$C:$C,Q$4)</f>
        <v>1229.8181818181799</v>
      </c>
      <c r="S11" s="68" t="str">
        <f>IF(A11=About!$B$1,SUM('DESC-rural-residential'!$AF$8,'DESC-urban-residential'!$AF$8,'DESC-commercial'!$AF$8)='REEDS calc'!Q11,"NA")</f>
        <v>NA</v>
      </c>
    </row>
    <row r="12" spans="1:19" ht="14.75" x14ac:dyDescent="0.75">
      <c r="A12" s="20" t="s">
        <v>48</v>
      </c>
      <c r="B12" s="20" t="s">
        <v>154</v>
      </c>
      <c r="C12" s="27">
        <f>SUMIFS(REEDS_Mid_Standard2021!$Z:$Z,REEDS_Mid_Standard2021!$A:$A,$B12,REEDS_Mid_Standard2021!$C:$C,C$4)</f>
        <v>127.636363636364</v>
      </c>
      <c r="D12" s="72">
        <f>SUMIFS(REEDS_Mid_Standard2021!$Z:$Z,REEDS_Mid_Standard2021!$A:$A,$B12,REEDS_Mid_Standard2021!$C:$C,D$4)</f>
        <v>152.81818181818099</v>
      </c>
      <c r="E12" s="72">
        <f>SUMIFS(REEDS_Mid_Standard2021!$Z:$Z,REEDS_Mid_Standard2021!$A:$A,$B12,REEDS_Mid_Standard2021!$C:$C,E$4)</f>
        <v>192.636363636364</v>
      </c>
      <c r="F12" s="72">
        <f>SUMIFS(REEDS_Mid_Standard2021!$Z:$Z,REEDS_Mid_Standard2021!$A:$A,$B12,REEDS_Mid_Standard2021!$C:$C,F$4)</f>
        <v>251.363636363636</v>
      </c>
      <c r="G12" s="72">
        <f>SUMIFS(REEDS_Mid_Standard2021!$Z:$Z,REEDS_Mid_Standard2021!$A:$A,$B12,REEDS_Mid_Standard2021!$C:$C,G$4)</f>
        <v>344.45454545454498</v>
      </c>
      <c r="H12" s="72">
        <f>SUMIFS(REEDS_Mid_Standard2021!$Z:$Z,REEDS_Mid_Standard2021!$A:$A,$B12,REEDS_Mid_Standard2021!$C:$C,H$4)</f>
        <v>360.63636363636402</v>
      </c>
      <c r="I12" s="72">
        <f>SUMIFS(REEDS_Mid_Standard2021!$Z:$Z,REEDS_Mid_Standard2021!$A:$A,$B12,REEDS_Mid_Standard2021!$C:$C,I$4)</f>
        <v>375.54545454545502</v>
      </c>
      <c r="J12" s="72">
        <f>SUMIFS(REEDS_Mid_Standard2021!$Z:$Z,REEDS_Mid_Standard2021!$A:$A,$B12,REEDS_Mid_Standard2021!$C:$C,J$4)</f>
        <v>390</v>
      </c>
      <c r="K12" s="72">
        <f>SUMIFS(REEDS_Mid_Standard2021!$Z:$Z,REEDS_Mid_Standard2021!$A:$A,$B12,REEDS_Mid_Standard2021!$C:$C,K$4)</f>
        <v>406.272727272726</v>
      </c>
      <c r="L12" s="72">
        <f>SUMIFS(REEDS_Mid_Standard2021!$Z:$Z,REEDS_Mid_Standard2021!$A:$A,$B12,REEDS_Mid_Standard2021!$C:$C,L$4)</f>
        <v>420.272727272726</v>
      </c>
      <c r="M12" s="72">
        <f>SUMIFS(REEDS_Mid_Standard2021!$Z:$Z,REEDS_Mid_Standard2021!$A:$A,$B12,REEDS_Mid_Standard2021!$C:$C,M$4)</f>
        <v>434</v>
      </c>
      <c r="N12" s="72">
        <f>SUMIFS(REEDS_Mid_Standard2021!$Z:$Z,REEDS_Mid_Standard2021!$A:$A,$B12,REEDS_Mid_Standard2021!$C:$C,N$4)</f>
        <v>447.36363636363598</v>
      </c>
      <c r="O12" s="72">
        <f>SUMIFS(REEDS_Mid_Standard2021!$Z:$Z,REEDS_Mid_Standard2021!$A:$A,$B12,REEDS_Mid_Standard2021!$C:$C,O$4)</f>
        <v>462.09090909090799</v>
      </c>
      <c r="P12" s="72">
        <f>SUMIFS(REEDS_Mid_Standard2021!$Z:$Z,REEDS_Mid_Standard2021!$A:$A,$B12,REEDS_Mid_Standard2021!$C:$C,P$4)</f>
        <v>474.45454545454498</v>
      </c>
      <c r="Q12" s="72">
        <f>SUMIFS(REEDS_Mid_Standard2021!$Z:$Z,REEDS_Mid_Standard2021!$A:$A,$B12,REEDS_Mid_Standard2021!$C:$C,Q$4)</f>
        <v>487.81818181818198</v>
      </c>
      <c r="S12" s="68" t="str">
        <f>IF(A12=About!$B$1,SUM('DESC-rural-residential'!$AF$8,'DESC-urban-residential'!$AF$8,'DESC-commercial'!$AF$8)='REEDS calc'!Q12,"NA")</f>
        <v>NA</v>
      </c>
    </row>
    <row r="13" spans="1:19" ht="14.75" x14ac:dyDescent="0.75">
      <c r="A13" s="20" t="s">
        <v>49</v>
      </c>
      <c r="B13" s="20" t="s">
        <v>155</v>
      </c>
      <c r="C13" s="27">
        <f>SUMIFS(REEDS_Mid_Standard2021!$Z:$Z,REEDS_Mid_Standard2021!$A:$A,$B13,REEDS_Mid_Standard2021!$C:$C,C$4)</f>
        <v>1075.9090909090901</v>
      </c>
      <c r="D13" s="72">
        <f>SUMIFS(REEDS_Mid_Standard2021!$Z:$Z,REEDS_Mid_Standard2021!$A:$A,$B13,REEDS_Mid_Standard2021!$C:$C,D$4)</f>
        <v>1742.6363636363601</v>
      </c>
      <c r="E13" s="72">
        <f>SUMIFS(REEDS_Mid_Standard2021!$Z:$Z,REEDS_Mid_Standard2021!$A:$A,$B13,REEDS_Mid_Standard2021!$C:$C,E$4)</f>
        <v>2788.0909090908999</v>
      </c>
      <c r="F13" s="72">
        <f>SUMIFS(REEDS_Mid_Standard2021!$Z:$Z,REEDS_Mid_Standard2021!$A:$A,$B13,REEDS_Mid_Standard2021!$C:$C,F$4)</f>
        <v>4276.8181818181802</v>
      </c>
      <c r="G13" s="72">
        <f>SUMIFS(REEDS_Mid_Standard2021!$Z:$Z,REEDS_Mid_Standard2021!$A:$A,$B13,REEDS_Mid_Standard2021!$C:$C,G$4)</f>
        <v>6445.7272727272702</v>
      </c>
      <c r="H13" s="72">
        <f>SUMIFS(REEDS_Mid_Standard2021!$Z:$Z,REEDS_Mid_Standard2021!$A:$A,$B13,REEDS_Mid_Standard2021!$C:$C,H$4)</f>
        <v>8399.0909090909008</v>
      </c>
      <c r="I13" s="72">
        <f>SUMIFS(REEDS_Mid_Standard2021!$Z:$Z,REEDS_Mid_Standard2021!$A:$A,$B13,REEDS_Mid_Standard2021!$C:$C,I$4)</f>
        <v>8750.2727272727207</v>
      </c>
      <c r="J13" s="72">
        <f>SUMIFS(REEDS_Mid_Standard2021!$Z:$Z,REEDS_Mid_Standard2021!$A:$A,$B13,REEDS_Mid_Standard2021!$C:$C,J$4)</f>
        <v>9086.5454545454504</v>
      </c>
      <c r="K13" s="72">
        <f>SUMIFS(REEDS_Mid_Standard2021!$Z:$Z,REEDS_Mid_Standard2021!$A:$A,$B13,REEDS_Mid_Standard2021!$C:$C,K$4)</f>
        <v>9386.9999999999909</v>
      </c>
      <c r="L13" s="72">
        <f>SUMIFS(REEDS_Mid_Standard2021!$Z:$Z,REEDS_Mid_Standard2021!$A:$A,$B13,REEDS_Mid_Standard2021!$C:$C,L$4)</f>
        <v>9661.0909090909008</v>
      </c>
      <c r="M13" s="72">
        <f>SUMIFS(REEDS_Mid_Standard2021!$Z:$Z,REEDS_Mid_Standard2021!$A:$A,$B13,REEDS_Mid_Standard2021!$C:$C,M$4)</f>
        <v>9941.2727272727207</v>
      </c>
      <c r="N13" s="72">
        <f>SUMIFS(REEDS_Mid_Standard2021!$Z:$Z,REEDS_Mid_Standard2021!$A:$A,$B13,REEDS_Mid_Standard2021!$C:$C,N$4)</f>
        <v>10245.272727272701</v>
      </c>
      <c r="O13" s="72">
        <f>SUMIFS(REEDS_Mid_Standard2021!$Z:$Z,REEDS_Mid_Standard2021!$A:$A,$B13,REEDS_Mid_Standard2021!$C:$C,O$4)</f>
        <v>10350.909090908999</v>
      </c>
      <c r="P13" s="72">
        <f>SUMIFS(REEDS_Mid_Standard2021!$Z:$Z,REEDS_Mid_Standard2021!$A:$A,$B13,REEDS_Mid_Standard2021!$C:$C,P$4)</f>
        <v>10419.1818181818</v>
      </c>
      <c r="Q13" s="72">
        <f>SUMIFS(REEDS_Mid_Standard2021!$Z:$Z,REEDS_Mid_Standard2021!$A:$A,$B13,REEDS_Mid_Standard2021!$C:$C,Q$4)</f>
        <v>10875.909090908999</v>
      </c>
      <c r="S13" s="68" t="str">
        <f>IF(A13=About!$B$1,SUM('DESC-rural-residential'!$AF$8,'DESC-urban-residential'!$AF$8,'DESC-commercial'!$AF$8)='REEDS calc'!Q13,"NA")</f>
        <v>NA</v>
      </c>
    </row>
    <row r="14" spans="1:19" ht="14.75" x14ac:dyDescent="0.75">
      <c r="A14" s="20" t="s">
        <v>50</v>
      </c>
      <c r="B14" s="20" t="s">
        <v>156</v>
      </c>
      <c r="C14" s="27">
        <f>SUMIFS(REEDS_Mid_Standard2021!$Z:$Z,REEDS_Mid_Standard2021!$A:$A,$B14,REEDS_Mid_Standard2021!$C:$C,C$4)</f>
        <v>74.090909090909093</v>
      </c>
      <c r="D14" s="72">
        <f>SUMIFS(REEDS_Mid_Standard2021!$Z:$Z,REEDS_Mid_Standard2021!$A:$A,$B14,REEDS_Mid_Standard2021!$C:$C,D$4)</f>
        <v>96.272727272727295</v>
      </c>
      <c r="E14" s="72">
        <f>SUMIFS(REEDS_Mid_Standard2021!$Z:$Z,REEDS_Mid_Standard2021!$A:$A,$B14,REEDS_Mid_Standard2021!$C:$C,E$4)</f>
        <v>133.09090909090901</v>
      </c>
      <c r="F14" s="72">
        <f>SUMIFS(REEDS_Mid_Standard2021!$Z:$Z,REEDS_Mid_Standard2021!$A:$A,$B14,REEDS_Mid_Standard2021!$C:$C,F$4)</f>
        <v>172.45454545454399</v>
      </c>
      <c r="G14" s="72">
        <f>SUMIFS(REEDS_Mid_Standard2021!$Z:$Z,REEDS_Mid_Standard2021!$A:$A,$B14,REEDS_Mid_Standard2021!$C:$C,G$4)</f>
        <v>234.54545454545499</v>
      </c>
      <c r="H14" s="72">
        <f>SUMIFS(REEDS_Mid_Standard2021!$Z:$Z,REEDS_Mid_Standard2021!$A:$A,$B14,REEDS_Mid_Standard2021!$C:$C,H$4)</f>
        <v>309.63636363636402</v>
      </c>
      <c r="I14" s="72">
        <f>SUMIFS(REEDS_Mid_Standard2021!$Z:$Z,REEDS_Mid_Standard2021!$A:$A,$B14,REEDS_Mid_Standard2021!$C:$C,I$4)</f>
        <v>400.81818181818198</v>
      </c>
      <c r="J14" s="72">
        <f>SUMIFS(REEDS_Mid_Standard2021!$Z:$Z,REEDS_Mid_Standard2021!$A:$A,$B14,REEDS_Mid_Standard2021!$C:$C,J$4)</f>
        <v>512.90909090909099</v>
      </c>
      <c r="K14" s="72">
        <f>SUMIFS(REEDS_Mid_Standard2021!$Z:$Z,REEDS_Mid_Standard2021!$A:$A,$B14,REEDS_Mid_Standard2021!$C:$C,K$4)</f>
        <v>646.63636363636397</v>
      </c>
      <c r="L14" s="72">
        <f>SUMIFS(REEDS_Mid_Standard2021!$Z:$Z,REEDS_Mid_Standard2021!$A:$A,$B14,REEDS_Mid_Standard2021!$C:$C,L$4)</f>
        <v>804</v>
      </c>
      <c r="M14" s="72">
        <f>SUMIFS(REEDS_Mid_Standard2021!$Z:$Z,REEDS_Mid_Standard2021!$A:$A,$B14,REEDS_Mid_Standard2021!$C:$C,M$4)</f>
        <v>990.36363636363603</v>
      </c>
      <c r="N14" s="72">
        <f>SUMIFS(REEDS_Mid_Standard2021!$Z:$Z,REEDS_Mid_Standard2021!$A:$A,$B14,REEDS_Mid_Standard2021!$C:$C,N$4)</f>
        <v>1210.8181818181799</v>
      </c>
      <c r="O14" s="72">
        <f>SUMIFS(REEDS_Mid_Standard2021!$Z:$Z,REEDS_Mid_Standard2021!$A:$A,$B14,REEDS_Mid_Standard2021!$C:$C,O$4)</f>
        <v>1465.8181818181799</v>
      </c>
      <c r="P14" s="72">
        <f>SUMIFS(REEDS_Mid_Standard2021!$Z:$Z,REEDS_Mid_Standard2021!$A:$A,$B14,REEDS_Mid_Standard2021!$C:$C,P$4)</f>
        <v>1759.8181818181799</v>
      </c>
      <c r="Q14" s="72">
        <f>SUMIFS(REEDS_Mid_Standard2021!$Z:$Z,REEDS_Mid_Standard2021!$A:$A,$B14,REEDS_Mid_Standard2021!$C:$C,Q$4)</f>
        <v>2099</v>
      </c>
      <c r="S14" s="68" t="str">
        <f>IF(A14=About!$B$1,SUM('DESC-rural-residential'!$AF$8,'DESC-urban-residential'!$AF$8,'DESC-commercial'!$AF$8)='REEDS calc'!Q14,"NA")</f>
        <v>NA</v>
      </c>
    </row>
    <row r="15" spans="1:19" ht="14.75" x14ac:dyDescent="0.75">
      <c r="A15" s="20" t="s">
        <v>51</v>
      </c>
      <c r="B15" s="20" t="s">
        <v>157</v>
      </c>
      <c r="C15" s="27">
        <f>SUMIFS(REEDS_Mid_Standard2021!$Z:$Z,REEDS_Mid_Standard2021!$A:$A,$B15,REEDS_Mid_Standard2021!$C:$C,C$4)</f>
        <v>0</v>
      </c>
      <c r="D15" s="72">
        <f>SUMIFS(REEDS_Mid_Standard2021!$Z:$Z,REEDS_Mid_Standard2021!$A:$A,$B15,REEDS_Mid_Standard2021!$C:$C,D$4)</f>
        <v>0</v>
      </c>
      <c r="E15" s="72">
        <f>SUMIFS(REEDS_Mid_Standard2021!$Z:$Z,REEDS_Mid_Standard2021!$A:$A,$B15,REEDS_Mid_Standard2021!$C:$C,E$4)</f>
        <v>0</v>
      </c>
      <c r="F15" s="72">
        <f>SUMIFS(REEDS_Mid_Standard2021!$Z:$Z,REEDS_Mid_Standard2021!$A:$A,$B15,REEDS_Mid_Standard2021!$C:$C,F$4)</f>
        <v>0</v>
      </c>
      <c r="G15" s="72">
        <f>SUMIFS(REEDS_Mid_Standard2021!$Z:$Z,REEDS_Mid_Standard2021!$A:$A,$B15,REEDS_Mid_Standard2021!$C:$C,G$4)</f>
        <v>0</v>
      </c>
      <c r="H15" s="72">
        <f>SUMIFS(REEDS_Mid_Standard2021!$Z:$Z,REEDS_Mid_Standard2021!$A:$A,$B15,REEDS_Mid_Standard2021!$C:$C,H$4)</f>
        <v>0</v>
      </c>
      <c r="I15" s="72">
        <f>SUMIFS(REEDS_Mid_Standard2021!$Z:$Z,REEDS_Mid_Standard2021!$A:$A,$B15,REEDS_Mid_Standard2021!$C:$C,I$4)</f>
        <v>0</v>
      </c>
      <c r="J15" s="72">
        <f>SUMIFS(REEDS_Mid_Standard2021!$Z:$Z,REEDS_Mid_Standard2021!$A:$A,$B15,REEDS_Mid_Standard2021!$C:$C,J$4)</f>
        <v>0</v>
      </c>
      <c r="K15" s="72">
        <f>SUMIFS(REEDS_Mid_Standard2021!$Z:$Z,REEDS_Mid_Standard2021!$A:$A,$B15,REEDS_Mid_Standard2021!$C:$C,K$4)</f>
        <v>0</v>
      </c>
      <c r="L15" s="72">
        <f>SUMIFS(REEDS_Mid_Standard2021!$Z:$Z,REEDS_Mid_Standard2021!$A:$A,$B15,REEDS_Mid_Standard2021!$C:$C,L$4)</f>
        <v>0</v>
      </c>
      <c r="M15" s="72">
        <f>SUMIFS(REEDS_Mid_Standard2021!$Z:$Z,REEDS_Mid_Standard2021!$A:$A,$B15,REEDS_Mid_Standard2021!$C:$C,M$4)</f>
        <v>0</v>
      </c>
      <c r="N15" s="72">
        <f>SUMIFS(REEDS_Mid_Standard2021!$Z:$Z,REEDS_Mid_Standard2021!$A:$A,$B15,REEDS_Mid_Standard2021!$C:$C,N$4)</f>
        <v>0</v>
      </c>
      <c r="O15" s="72">
        <f>SUMIFS(REEDS_Mid_Standard2021!$Z:$Z,REEDS_Mid_Standard2021!$A:$A,$B15,REEDS_Mid_Standard2021!$C:$C,O$4)</f>
        <v>0</v>
      </c>
      <c r="P15" s="72">
        <f>SUMIFS(REEDS_Mid_Standard2021!$Z:$Z,REEDS_Mid_Standard2021!$A:$A,$B15,REEDS_Mid_Standard2021!$C:$C,P$4)</f>
        <v>0</v>
      </c>
      <c r="Q15" s="72">
        <f>SUMIFS(REEDS_Mid_Standard2021!$Z:$Z,REEDS_Mid_Standard2021!$A:$A,$B15,REEDS_Mid_Standard2021!$C:$C,Q$4)</f>
        <v>0</v>
      </c>
      <c r="S15" s="68" t="str">
        <f>IF(A15=About!$B$1,SUM('DESC-rural-residential'!$AF$8,'DESC-urban-residential'!$AF$8,'DESC-commercial'!$AF$8)='REEDS calc'!Q15,"NA")</f>
        <v>NA</v>
      </c>
    </row>
    <row r="16" spans="1:19" ht="14.75" x14ac:dyDescent="0.75">
      <c r="A16" s="20" t="s">
        <v>52</v>
      </c>
      <c r="B16" s="20" t="s">
        <v>158</v>
      </c>
      <c r="C16" s="27">
        <f>SUMIFS(REEDS_Mid_Standard2021!$Z:$Z,REEDS_Mid_Standard2021!$A:$A,$B16,REEDS_Mid_Standard2021!$C:$C,C$4)</f>
        <v>96.909090909090807</v>
      </c>
      <c r="D16" s="72">
        <f>SUMIFS(REEDS_Mid_Standard2021!$Z:$Z,REEDS_Mid_Standard2021!$A:$A,$B16,REEDS_Mid_Standard2021!$C:$C,D$4)</f>
        <v>159.81818181818099</v>
      </c>
      <c r="E16" s="72">
        <f>SUMIFS(REEDS_Mid_Standard2021!$Z:$Z,REEDS_Mid_Standard2021!$A:$A,$B16,REEDS_Mid_Standard2021!$C:$C,E$4)</f>
        <v>199.363636363636</v>
      </c>
      <c r="F16" s="72">
        <f>SUMIFS(REEDS_Mid_Standard2021!$Z:$Z,REEDS_Mid_Standard2021!$A:$A,$B16,REEDS_Mid_Standard2021!$C:$C,F$4)</f>
        <v>251.54545454545399</v>
      </c>
      <c r="G16" s="72">
        <f>SUMIFS(REEDS_Mid_Standard2021!$Z:$Z,REEDS_Mid_Standard2021!$A:$A,$B16,REEDS_Mid_Standard2021!$C:$C,G$4)</f>
        <v>324.81818181818102</v>
      </c>
      <c r="H16" s="72">
        <f>SUMIFS(REEDS_Mid_Standard2021!$Z:$Z,REEDS_Mid_Standard2021!$A:$A,$B16,REEDS_Mid_Standard2021!$C:$C,H$4)</f>
        <v>368.45454545454498</v>
      </c>
      <c r="I16" s="72">
        <f>SUMIFS(REEDS_Mid_Standard2021!$Z:$Z,REEDS_Mid_Standard2021!$A:$A,$B16,REEDS_Mid_Standard2021!$C:$C,I$4)</f>
        <v>400.81818181818102</v>
      </c>
      <c r="J16" s="72">
        <f>SUMIFS(REEDS_Mid_Standard2021!$Z:$Z,REEDS_Mid_Standard2021!$A:$A,$B16,REEDS_Mid_Standard2021!$C:$C,J$4)</f>
        <v>432.99999999999898</v>
      </c>
      <c r="K16" s="72">
        <f>SUMIFS(REEDS_Mid_Standard2021!$Z:$Z,REEDS_Mid_Standard2021!$A:$A,$B16,REEDS_Mid_Standard2021!$C:$C,K$4)</f>
        <v>456.18181818181802</v>
      </c>
      <c r="L16" s="72">
        <f>SUMIFS(REEDS_Mid_Standard2021!$Z:$Z,REEDS_Mid_Standard2021!$A:$A,$B16,REEDS_Mid_Standard2021!$C:$C,L$4)</f>
        <v>487.36363636363598</v>
      </c>
      <c r="M16" s="72">
        <f>SUMIFS(REEDS_Mid_Standard2021!$Z:$Z,REEDS_Mid_Standard2021!$A:$A,$B16,REEDS_Mid_Standard2021!$C:$C,M$4)</f>
        <v>513</v>
      </c>
      <c r="N16" s="72">
        <f>SUMIFS(REEDS_Mid_Standard2021!$Z:$Z,REEDS_Mid_Standard2021!$A:$A,$B16,REEDS_Mid_Standard2021!$C:$C,N$4)</f>
        <v>538.63636363636294</v>
      </c>
      <c r="O16" s="72">
        <f>SUMIFS(REEDS_Mid_Standard2021!$Z:$Z,REEDS_Mid_Standard2021!$A:$A,$B16,REEDS_Mid_Standard2021!$C:$C,O$4)</f>
        <v>542.54545454545405</v>
      </c>
      <c r="P16" s="72">
        <f>SUMIFS(REEDS_Mid_Standard2021!$Z:$Z,REEDS_Mid_Standard2021!$A:$A,$B16,REEDS_Mid_Standard2021!$C:$C,P$4)</f>
        <v>576.72727272727195</v>
      </c>
      <c r="Q16" s="72">
        <f>SUMIFS(REEDS_Mid_Standard2021!$Z:$Z,REEDS_Mid_Standard2021!$A:$A,$B16,REEDS_Mid_Standard2021!$C:$C,Q$4)</f>
        <v>613.18181818181802</v>
      </c>
      <c r="S16" s="68" t="str">
        <f>IF(A16=About!$B$1,SUM('DESC-rural-residential'!$AF$8,'DESC-urban-residential'!$AF$8,'DESC-commercial'!$AF$8)='REEDS calc'!Q16,"NA")</f>
        <v>NA</v>
      </c>
    </row>
    <row r="17" spans="1:19" ht="14.75" x14ac:dyDescent="0.75">
      <c r="A17" s="20" t="s">
        <v>53</v>
      </c>
      <c r="B17" s="20" t="s">
        <v>159</v>
      </c>
      <c r="C17" s="27">
        <f>SUMIFS(REEDS_Mid_Standard2021!$Z:$Z,REEDS_Mid_Standard2021!$A:$A,$B17,REEDS_Mid_Standard2021!$C:$C,C$4)</f>
        <v>127.818181818181</v>
      </c>
      <c r="D17" s="72">
        <f>SUMIFS(REEDS_Mid_Standard2021!$Z:$Z,REEDS_Mid_Standard2021!$A:$A,$B17,REEDS_Mid_Standard2021!$C:$C,D$4)</f>
        <v>228.99999999999901</v>
      </c>
      <c r="E17" s="72">
        <f>SUMIFS(REEDS_Mid_Standard2021!$Z:$Z,REEDS_Mid_Standard2021!$A:$A,$B17,REEDS_Mid_Standard2021!$C:$C,E$4)</f>
        <v>417.636363636363</v>
      </c>
      <c r="F17" s="72">
        <f>SUMIFS(REEDS_Mid_Standard2021!$Z:$Z,REEDS_Mid_Standard2021!$A:$A,$B17,REEDS_Mid_Standard2021!$C:$C,F$4)</f>
        <v>716.18181818181699</v>
      </c>
      <c r="G17" s="72">
        <f>SUMIFS(REEDS_Mid_Standard2021!$Z:$Z,REEDS_Mid_Standard2021!$A:$A,$B17,REEDS_Mid_Standard2021!$C:$C,G$4)</f>
        <v>1169.54545454545</v>
      </c>
      <c r="H17" s="72">
        <f>SUMIFS(REEDS_Mid_Standard2021!$Z:$Z,REEDS_Mid_Standard2021!$A:$A,$B17,REEDS_Mid_Standard2021!$C:$C,H$4)</f>
        <v>1539.0909090908999</v>
      </c>
      <c r="I17" s="72">
        <f>SUMIFS(REEDS_Mid_Standard2021!$Z:$Z,REEDS_Mid_Standard2021!$A:$A,$B17,REEDS_Mid_Standard2021!$C:$C,I$4)</f>
        <v>1965.8181818181799</v>
      </c>
      <c r="J17" s="72">
        <f>SUMIFS(REEDS_Mid_Standard2021!$Z:$Z,REEDS_Mid_Standard2021!$A:$A,$B17,REEDS_Mid_Standard2021!$C:$C,J$4)</f>
        <v>2561.2727272727202</v>
      </c>
      <c r="K17" s="72">
        <f>SUMIFS(REEDS_Mid_Standard2021!$Z:$Z,REEDS_Mid_Standard2021!$A:$A,$B17,REEDS_Mid_Standard2021!$C:$C,K$4)</f>
        <v>3167.3636363636301</v>
      </c>
      <c r="L17" s="72">
        <f>SUMIFS(REEDS_Mid_Standard2021!$Z:$Z,REEDS_Mid_Standard2021!$A:$A,$B17,REEDS_Mid_Standard2021!$C:$C,L$4)</f>
        <v>3579.7272727272698</v>
      </c>
      <c r="M17" s="72">
        <f>SUMIFS(REEDS_Mid_Standard2021!$Z:$Z,REEDS_Mid_Standard2021!$A:$A,$B17,REEDS_Mid_Standard2021!$C:$C,M$4)</f>
        <v>3587.7272727272698</v>
      </c>
      <c r="N17" s="72">
        <f>SUMIFS(REEDS_Mid_Standard2021!$Z:$Z,REEDS_Mid_Standard2021!$A:$A,$B17,REEDS_Mid_Standard2021!$C:$C,N$4)</f>
        <v>3595.7272727272698</v>
      </c>
      <c r="O17" s="72">
        <f>SUMIFS(REEDS_Mid_Standard2021!$Z:$Z,REEDS_Mid_Standard2021!$A:$A,$B17,REEDS_Mid_Standard2021!$C:$C,O$4)</f>
        <v>3608.45454545454</v>
      </c>
      <c r="P17" s="72">
        <f>SUMIFS(REEDS_Mid_Standard2021!$Z:$Z,REEDS_Mid_Standard2021!$A:$A,$B17,REEDS_Mid_Standard2021!$C:$C,P$4)</f>
        <v>3627.6363636363599</v>
      </c>
      <c r="Q17" s="72">
        <f>SUMIFS(REEDS_Mid_Standard2021!$Z:$Z,REEDS_Mid_Standard2021!$A:$A,$B17,REEDS_Mid_Standard2021!$C:$C,Q$4)</f>
        <v>3644.99999999999</v>
      </c>
      <c r="S17" s="68" t="str">
        <f>IF(A17=About!$B$1,SUM('DESC-rural-residential'!$AF$8,'DESC-urban-residential'!$AF$8,'DESC-commercial'!$AF$8)='REEDS calc'!Q17,"NA")</f>
        <v>NA</v>
      </c>
    </row>
    <row r="18" spans="1:19" ht="14.75" x14ac:dyDescent="0.75">
      <c r="A18" s="20" t="s">
        <v>54</v>
      </c>
      <c r="B18" s="20" t="s">
        <v>160</v>
      </c>
      <c r="C18" s="27">
        <f>SUMIFS(REEDS_Mid_Standard2021!$Z:$Z,REEDS_Mid_Standard2021!$A:$A,$B18,REEDS_Mid_Standard2021!$C:$C,C$4)</f>
        <v>184.636363636363</v>
      </c>
      <c r="D18" s="72">
        <f>SUMIFS(REEDS_Mid_Standard2021!$Z:$Z,REEDS_Mid_Standard2021!$A:$A,$B18,REEDS_Mid_Standard2021!$C:$C,D$4)</f>
        <v>213.45454545454501</v>
      </c>
      <c r="E18" s="72">
        <f>SUMIFS(REEDS_Mid_Standard2021!$Z:$Z,REEDS_Mid_Standard2021!$A:$A,$B18,REEDS_Mid_Standard2021!$C:$C,E$4)</f>
        <v>273.36363636363598</v>
      </c>
      <c r="F18" s="72">
        <f>SUMIFS(REEDS_Mid_Standard2021!$Z:$Z,REEDS_Mid_Standard2021!$A:$A,$B18,REEDS_Mid_Standard2021!$C:$C,F$4)</f>
        <v>388.81818181818198</v>
      </c>
      <c r="G18" s="72">
        <f>SUMIFS(REEDS_Mid_Standard2021!$Z:$Z,REEDS_Mid_Standard2021!$A:$A,$B18,REEDS_Mid_Standard2021!$C:$C,G$4)</f>
        <v>625.18181818181802</v>
      </c>
      <c r="H18" s="72">
        <f>SUMIFS(REEDS_Mid_Standard2021!$Z:$Z,REEDS_Mid_Standard2021!$A:$A,$B18,REEDS_Mid_Standard2021!$C:$C,H$4)</f>
        <v>894.18181818181802</v>
      </c>
      <c r="I18" s="72">
        <f>SUMIFS(REEDS_Mid_Standard2021!$Z:$Z,REEDS_Mid_Standard2021!$A:$A,$B18,REEDS_Mid_Standard2021!$C:$C,I$4)</f>
        <v>1166.27272727272</v>
      </c>
      <c r="J18" s="72">
        <f>SUMIFS(REEDS_Mid_Standard2021!$Z:$Z,REEDS_Mid_Standard2021!$A:$A,$B18,REEDS_Mid_Standard2021!$C:$C,J$4)</f>
        <v>1437.45454545454</v>
      </c>
      <c r="K18" s="72">
        <f>SUMIFS(REEDS_Mid_Standard2021!$Z:$Z,REEDS_Mid_Standard2021!$A:$A,$B18,REEDS_Mid_Standard2021!$C:$C,K$4)</f>
        <v>1711.9090909090901</v>
      </c>
      <c r="L18" s="72">
        <f>SUMIFS(REEDS_Mid_Standard2021!$Z:$Z,REEDS_Mid_Standard2021!$A:$A,$B18,REEDS_Mid_Standard2021!$C:$C,L$4)</f>
        <v>1982.45454545454</v>
      </c>
      <c r="M18" s="72">
        <f>SUMIFS(REEDS_Mid_Standard2021!$Z:$Z,REEDS_Mid_Standard2021!$A:$A,$B18,REEDS_Mid_Standard2021!$C:$C,M$4)</f>
        <v>2263.54545454545</v>
      </c>
      <c r="N18" s="72">
        <f>SUMIFS(REEDS_Mid_Standard2021!$Z:$Z,REEDS_Mid_Standard2021!$A:$A,$B18,REEDS_Mid_Standard2021!$C:$C,N$4)</f>
        <v>2550.9090909090901</v>
      </c>
      <c r="O18" s="72">
        <f>SUMIFS(REEDS_Mid_Standard2021!$Z:$Z,REEDS_Mid_Standard2021!$A:$A,$B18,REEDS_Mid_Standard2021!$C:$C,O$4)</f>
        <v>2873.3636363636301</v>
      </c>
      <c r="P18" s="72">
        <f>SUMIFS(REEDS_Mid_Standard2021!$Z:$Z,REEDS_Mid_Standard2021!$A:$A,$B18,REEDS_Mid_Standard2021!$C:$C,P$4)</f>
        <v>3153.54545454544</v>
      </c>
      <c r="Q18" s="72">
        <f>SUMIFS(REEDS_Mid_Standard2021!$Z:$Z,REEDS_Mid_Standard2021!$A:$A,$B18,REEDS_Mid_Standard2021!$C:$C,Q$4)</f>
        <v>3409.1818181818098</v>
      </c>
      <c r="S18" s="68" t="str">
        <f>IF(A18=About!$B$1,SUM('DESC-rural-residential'!$AF$8,'DESC-urban-residential'!$AF$8,'DESC-commercial'!$AF$8)='REEDS calc'!Q18,"NA")</f>
        <v>NA</v>
      </c>
    </row>
    <row r="19" spans="1:19" ht="14.75" x14ac:dyDescent="0.75">
      <c r="A19" s="20" t="s">
        <v>55</v>
      </c>
      <c r="B19" s="20" t="s">
        <v>161</v>
      </c>
      <c r="C19" s="27">
        <f>SUMIFS(REEDS_Mid_Standard2021!$Z:$Z,REEDS_Mid_Standard2021!$A:$A,$B19,REEDS_Mid_Standard2021!$C:$C,C$4)</f>
        <v>90.363636363636303</v>
      </c>
      <c r="D19" s="72">
        <f>SUMIFS(REEDS_Mid_Standard2021!$Z:$Z,REEDS_Mid_Standard2021!$A:$A,$B19,REEDS_Mid_Standard2021!$C:$C,D$4)</f>
        <v>100.818181818181</v>
      </c>
      <c r="E19" s="72">
        <f>SUMIFS(REEDS_Mid_Standard2021!$Z:$Z,REEDS_Mid_Standard2021!$A:$A,$B19,REEDS_Mid_Standard2021!$C:$C,E$4)</f>
        <v>119.09090909090899</v>
      </c>
      <c r="F19" s="72">
        <f>SUMIFS(REEDS_Mid_Standard2021!$Z:$Z,REEDS_Mid_Standard2021!$A:$A,$B19,REEDS_Mid_Standard2021!$C:$C,F$4)</f>
        <v>148.09090909090901</v>
      </c>
      <c r="G19" s="72">
        <f>SUMIFS(REEDS_Mid_Standard2021!$Z:$Z,REEDS_Mid_Standard2021!$A:$A,$B19,REEDS_Mid_Standard2021!$C:$C,G$4)</f>
        <v>195.72727272727201</v>
      </c>
      <c r="H19" s="72">
        <f>SUMIFS(REEDS_Mid_Standard2021!$Z:$Z,REEDS_Mid_Standard2021!$A:$A,$B19,REEDS_Mid_Standard2021!$C:$C,H$4)</f>
        <v>252.272727272726</v>
      </c>
      <c r="I19" s="72">
        <f>SUMIFS(REEDS_Mid_Standard2021!$Z:$Z,REEDS_Mid_Standard2021!$A:$A,$B19,REEDS_Mid_Standard2021!$C:$C,I$4)</f>
        <v>318.636363636363</v>
      </c>
      <c r="J19" s="72">
        <f>SUMIFS(REEDS_Mid_Standard2021!$Z:$Z,REEDS_Mid_Standard2021!$A:$A,$B19,REEDS_Mid_Standard2021!$C:$C,J$4)</f>
        <v>392.54545454545399</v>
      </c>
      <c r="K19" s="72">
        <f>SUMIFS(REEDS_Mid_Standard2021!$Z:$Z,REEDS_Mid_Standard2021!$A:$A,$B19,REEDS_Mid_Standard2021!$C:$C,K$4)</f>
        <v>472.36363636363598</v>
      </c>
      <c r="L19" s="72">
        <f>SUMIFS(REEDS_Mid_Standard2021!$Z:$Z,REEDS_Mid_Standard2021!$A:$A,$B19,REEDS_Mid_Standard2021!$C:$C,L$4)</f>
        <v>557.45454545454504</v>
      </c>
      <c r="M19" s="72">
        <f>SUMIFS(REEDS_Mid_Standard2021!$Z:$Z,REEDS_Mid_Standard2021!$A:$A,$B19,REEDS_Mid_Standard2021!$C:$C,M$4)</f>
        <v>644.09090909090799</v>
      </c>
      <c r="N19" s="72">
        <f>SUMIFS(REEDS_Mid_Standard2021!$Z:$Z,REEDS_Mid_Standard2021!$A:$A,$B19,REEDS_Mid_Standard2021!$C:$C,N$4)</f>
        <v>735.72727272727298</v>
      </c>
      <c r="O19" s="72">
        <f>SUMIFS(REEDS_Mid_Standard2021!$Z:$Z,REEDS_Mid_Standard2021!$A:$A,$B19,REEDS_Mid_Standard2021!$C:$C,O$4)</f>
        <v>827.54545454545405</v>
      </c>
      <c r="P19" s="72">
        <f>SUMIFS(REEDS_Mid_Standard2021!$Z:$Z,REEDS_Mid_Standard2021!$A:$A,$B19,REEDS_Mid_Standard2021!$C:$C,P$4)</f>
        <v>916.90909090908997</v>
      </c>
      <c r="Q19" s="72">
        <f>SUMIFS(REEDS_Mid_Standard2021!$Z:$Z,REEDS_Mid_Standard2021!$A:$A,$B19,REEDS_Mid_Standard2021!$C:$C,Q$4)</f>
        <v>1002.1818181818099</v>
      </c>
      <c r="S19" s="68" t="str">
        <f>IF(A19=About!$B$1,SUM('DESC-rural-residential'!$AF$8,'DESC-urban-residential'!$AF$8,'DESC-commercial'!$AF$8)='REEDS calc'!Q19,"NA")</f>
        <v>NA</v>
      </c>
    </row>
    <row r="20" spans="1:19" ht="14.75" x14ac:dyDescent="0.75">
      <c r="A20" s="20" t="s">
        <v>56</v>
      </c>
      <c r="B20" s="20" t="s">
        <v>162</v>
      </c>
      <c r="C20" s="27">
        <f>SUMIFS(REEDS_Mid_Standard2021!$Z:$Z,REEDS_Mid_Standard2021!$A:$A,$B20,REEDS_Mid_Standard2021!$C:$C,C$4)</f>
        <v>68.181818181818201</v>
      </c>
      <c r="D20" s="72">
        <f>SUMIFS(REEDS_Mid_Standard2021!$Z:$Z,REEDS_Mid_Standard2021!$A:$A,$B20,REEDS_Mid_Standard2021!$C:$C,D$4)</f>
        <v>78.727272727272606</v>
      </c>
      <c r="E20" s="72">
        <f>SUMIFS(REEDS_Mid_Standard2021!$Z:$Z,REEDS_Mid_Standard2021!$A:$A,$B20,REEDS_Mid_Standard2021!$C:$C,E$4)</f>
        <v>97.727272727272705</v>
      </c>
      <c r="F20" s="72">
        <f>SUMIFS(REEDS_Mid_Standard2021!$Z:$Z,REEDS_Mid_Standard2021!$A:$A,$B20,REEDS_Mid_Standard2021!$C:$C,F$4)</f>
        <v>128.72727272727201</v>
      </c>
      <c r="G20" s="72">
        <f>SUMIFS(REEDS_Mid_Standard2021!$Z:$Z,REEDS_Mid_Standard2021!$A:$A,$B20,REEDS_Mid_Standard2021!$C:$C,G$4)</f>
        <v>197.363636363636</v>
      </c>
      <c r="H20" s="72">
        <f>SUMIFS(REEDS_Mid_Standard2021!$Z:$Z,REEDS_Mid_Standard2021!$A:$A,$B20,REEDS_Mid_Standard2021!$C:$C,H$4)</f>
        <v>247.363636363636</v>
      </c>
      <c r="I20" s="72">
        <f>SUMIFS(REEDS_Mid_Standard2021!$Z:$Z,REEDS_Mid_Standard2021!$A:$A,$B20,REEDS_Mid_Standard2021!$C:$C,I$4)</f>
        <v>301.36363636363598</v>
      </c>
      <c r="J20" s="72">
        <f>SUMIFS(REEDS_Mid_Standard2021!$Z:$Z,REEDS_Mid_Standard2021!$A:$A,$B20,REEDS_Mid_Standard2021!$C:$C,J$4)</f>
        <v>359.09090909090799</v>
      </c>
      <c r="K20" s="72">
        <f>SUMIFS(REEDS_Mid_Standard2021!$Z:$Z,REEDS_Mid_Standard2021!$A:$A,$B20,REEDS_Mid_Standard2021!$C:$C,K$4)</f>
        <v>421.36363636363598</v>
      </c>
      <c r="L20" s="72">
        <f>SUMIFS(REEDS_Mid_Standard2021!$Z:$Z,REEDS_Mid_Standard2021!$A:$A,$B20,REEDS_Mid_Standard2021!$C:$C,L$4)</f>
        <v>483.36363636363598</v>
      </c>
      <c r="M20" s="72">
        <f>SUMIFS(REEDS_Mid_Standard2021!$Z:$Z,REEDS_Mid_Standard2021!$A:$A,$B20,REEDS_Mid_Standard2021!$C:$C,M$4)</f>
        <v>551.72727272727298</v>
      </c>
      <c r="N20" s="72">
        <f>SUMIFS(REEDS_Mid_Standard2021!$Z:$Z,REEDS_Mid_Standard2021!$A:$A,$B20,REEDS_Mid_Standard2021!$C:$C,N$4)</f>
        <v>629.72727272727195</v>
      </c>
      <c r="O20" s="72">
        <f>SUMIFS(REEDS_Mid_Standard2021!$Z:$Z,REEDS_Mid_Standard2021!$A:$A,$B20,REEDS_Mid_Standard2021!$C:$C,O$4)</f>
        <v>713.90909090909099</v>
      </c>
      <c r="P20" s="72">
        <f>SUMIFS(REEDS_Mid_Standard2021!$Z:$Z,REEDS_Mid_Standard2021!$A:$A,$B20,REEDS_Mid_Standard2021!$C:$C,P$4)</f>
        <v>786.63636363636294</v>
      </c>
      <c r="Q20" s="72">
        <f>SUMIFS(REEDS_Mid_Standard2021!$Z:$Z,REEDS_Mid_Standard2021!$A:$A,$B20,REEDS_Mid_Standard2021!$C:$C,Q$4)</f>
        <v>858.27272727272702</v>
      </c>
      <c r="S20" s="68" t="str">
        <f>IF(A20=About!$B$1,SUM('DESC-rural-residential'!$AF$8,'DESC-urban-residential'!$AF$8,'DESC-commercial'!$AF$8)='REEDS calc'!Q20,"NA")</f>
        <v>NA</v>
      </c>
    </row>
    <row r="21" spans="1:19" ht="14.75" x14ac:dyDescent="0.75">
      <c r="A21" s="20" t="s">
        <v>57</v>
      </c>
      <c r="B21" s="20" t="s">
        <v>163</v>
      </c>
      <c r="C21" s="27">
        <f>SUMIFS(REEDS_Mid_Standard2021!$Z:$Z,REEDS_Mid_Standard2021!$A:$A,$B21,REEDS_Mid_Standard2021!$C:$C,C$4)</f>
        <v>15.818181818181801</v>
      </c>
      <c r="D21" s="72">
        <f>SUMIFS(REEDS_Mid_Standard2021!$Z:$Z,REEDS_Mid_Standard2021!$A:$A,$B21,REEDS_Mid_Standard2021!$C:$C,D$4)</f>
        <v>15.818181818181801</v>
      </c>
      <c r="E21" s="72">
        <f>SUMIFS(REEDS_Mid_Standard2021!$Z:$Z,REEDS_Mid_Standard2021!$A:$A,$B21,REEDS_Mid_Standard2021!$C:$C,E$4)</f>
        <v>15.818181818181801</v>
      </c>
      <c r="F21" s="72">
        <f>SUMIFS(REEDS_Mid_Standard2021!$Z:$Z,REEDS_Mid_Standard2021!$A:$A,$B21,REEDS_Mid_Standard2021!$C:$C,F$4)</f>
        <v>15.818181818181801</v>
      </c>
      <c r="G21" s="72">
        <f>SUMIFS(REEDS_Mid_Standard2021!$Z:$Z,REEDS_Mid_Standard2021!$A:$A,$B21,REEDS_Mid_Standard2021!$C:$C,G$4)</f>
        <v>16.727272727272702</v>
      </c>
      <c r="H21" s="72">
        <f>SUMIFS(REEDS_Mid_Standard2021!$Z:$Z,REEDS_Mid_Standard2021!$A:$A,$B21,REEDS_Mid_Standard2021!$C:$C,H$4)</f>
        <v>21.090909090909001</v>
      </c>
      <c r="I21" s="72">
        <f>SUMIFS(REEDS_Mid_Standard2021!$Z:$Z,REEDS_Mid_Standard2021!$A:$A,$B21,REEDS_Mid_Standard2021!$C:$C,I$4)</f>
        <v>28.545454545454501</v>
      </c>
      <c r="J21" s="72">
        <f>SUMIFS(REEDS_Mid_Standard2021!$Z:$Z,REEDS_Mid_Standard2021!$A:$A,$B21,REEDS_Mid_Standard2021!$C:$C,J$4)</f>
        <v>39.272727272727202</v>
      </c>
      <c r="K21" s="72">
        <f>SUMIFS(REEDS_Mid_Standard2021!$Z:$Z,REEDS_Mid_Standard2021!$A:$A,$B21,REEDS_Mid_Standard2021!$C:$C,K$4)</f>
        <v>54.363636363636303</v>
      </c>
      <c r="L21" s="72">
        <f>SUMIFS(REEDS_Mid_Standard2021!$Z:$Z,REEDS_Mid_Standard2021!$A:$A,$B21,REEDS_Mid_Standard2021!$C:$C,L$4)</f>
        <v>75.818181818181799</v>
      </c>
      <c r="M21" s="72">
        <f>SUMIFS(REEDS_Mid_Standard2021!$Z:$Z,REEDS_Mid_Standard2021!$A:$A,$B21,REEDS_Mid_Standard2021!$C:$C,M$4)</f>
        <v>105.181818181818</v>
      </c>
      <c r="N21" s="72">
        <f>SUMIFS(REEDS_Mid_Standard2021!$Z:$Z,REEDS_Mid_Standard2021!$A:$A,$B21,REEDS_Mid_Standard2021!$C:$C,N$4)</f>
        <v>144.636363636363</v>
      </c>
      <c r="O21" s="72">
        <f>SUMIFS(REEDS_Mid_Standard2021!$Z:$Z,REEDS_Mid_Standard2021!$A:$A,$B21,REEDS_Mid_Standard2021!$C:$C,O$4)</f>
        <v>197.90909090909099</v>
      </c>
      <c r="P21" s="72">
        <f>SUMIFS(REEDS_Mid_Standard2021!$Z:$Z,REEDS_Mid_Standard2021!$A:$A,$B21,REEDS_Mid_Standard2021!$C:$C,P$4)</f>
        <v>266.54545454545399</v>
      </c>
      <c r="Q21" s="72">
        <f>SUMIFS(REEDS_Mid_Standard2021!$Z:$Z,REEDS_Mid_Standard2021!$A:$A,$B21,REEDS_Mid_Standard2021!$C:$C,Q$4)</f>
        <v>354.18181818181802</v>
      </c>
      <c r="S21" s="68" t="str">
        <f>IF(A21=About!$B$1,SUM('DESC-rural-residential'!$AF$8,'DESC-urban-residential'!$AF$8,'DESC-commercial'!$AF$8)='REEDS calc'!Q21,"NA")</f>
        <v>NA</v>
      </c>
    </row>
    <row r="22" spans="1:19" ht="14.75" x14ac:dyDescent="0.75">
      <c r="A22" s="20" t="s">
        <v>58</v>
      </c>
      <c r="B22" s="20" t="s">
        <v>164</v>
      </c>
      <c r="C22" s="27">
        <f>SUMIFS(REEDS_Mid_Standard2021!$Z:$Z,REEDS_Mid_Standard2021!$A:$A,$B22,REEDS_Mid_Standard2021!$C:$C,C$4)</f>
        <v>135.636363636364</v>
      </c>
      <c r="D22" s="72">
        <f>SUMIFS(REEDS_Mid_Standard2021!$Z:$Z,REEDS_Mid_Standard2021!$A:$A,$B22,REEDS_Mid_Standard2021!$C:$C,D$4)</f>
        <v>163.09090909090901</v>
      </c>
      <c r="E22" s="72">
        <f>SUMIFS(REEDS_Mid_Standard2021!$Z:$Z,REEDS_Mid_Standard2021!$A:$A,$B22,REEDS_Mid_Standard2021!$C:$C,E$4)</f>
        <v>286.81818181818198</v>
      </c>
      <c r="F22" s="72">
        <f>SUMIFS(REEDS_Mid_Standard2021!$Z:$Z,REEDS_Mid_Standard2021!$A:$A,$B22,REEDS_Mid_Standard2021!$C:$C,F$4)</f>
        <v>452.36363636363598</v>
      </c>
      <c r="G22" s="72">
        <f>SUMIFS(REEDS_Mid_Standard2021!$Z:$Z,REEDS_Mid_Standard2021!$A:$A,$B22,REEDS_Mid_Standard2021!$C:$C,G$4)</f>
        <v>723.18181818181802</v>
      </c>
      <c r="H22" s="72">
        <f>SUMIFS(REEDS_Mid_Standard2021!$Z:$Z,REEDS_Mid_Standard2021!$A:$A,$B22,REEDS_Mid_Standard2021!$C:$C,H$4)</f>
        <v>859.81818181818096</v>
      </c>
      <c r="I22" s="72">
        <f>SUMIFS(REEDS_Mid_Standard2021!$Z:$Z,REEDS_Mid_Standard2021!$A:$A,$B22,REEDS_Mid_Standard2021!$C:$C,I$4)</f>
        <v>941.27272727272702</v>
      </c>
      <c r="J22" s="72">
        <f>SUMIFS(REEDS_Mid_Standard2021!$Z:$Z,REEDS_Mid_Standard2021!$A:$A,$B22,REEDS_Mid_Standard2021!$C:$C,J$4)</f>
        <v>1002.54545454545</v>
      </c>
      <c r="K22" s="72">
        <f>SUMIFS(REEDS_Mid_Standard2021!$Z:$Z,REEDS_Mid_Standard2021!$A:$A,$B22,REEDS_Mid_Standard2021!$C:$C,K$4)</f>
        <v>1062.9090909090901</v>
      </c>
      <c r="L22" s="72">
        <f>SUMIFS(REEDS_Mid_Standard2021!$Z:$Z,REEDS_Mid_Standard2021!$A:$A,$B22,REEDS_Mid_Standard2021!$C:$C,L$4)</f>
        <v>1122.9090909090901</v>
      </c>
      <c r="M22" s="72">
        <f>SUMIFS(REEDS_Mid_Standard2021!$Z:$Z,REEDS_Mid_Standard2021!$A:$A,$B22,REEDS_Mid_Standard2021!$C:$C,M$4)</f>
        <v>1184.6363636363501</v>
      </c>
      <c r="N22" s="72">
        <f>SUMIFS(REEDS_Mid_Standard2021!$Z:$Z,REEDS_Mid_Standard2021!$A:$A,$B22,REEDS_Mid_Standard2021!$C:$C,N$4)</f>
        <v>1255.9090909090901</v>
      </c>
      <c r="O22" s="72">
        <f>SUMIFS(REEDS_Mid_Standard2021!$Z:$Z,REEDS_Mid_Standard2021!$A:$A,$B22,REEDS_Mid_Standard2021!$C:$C,O$4)</f>
        <v>1324.1818181818101</v>
      </c>
      <c r="P22" s="72">
        <f>SUMIFS(REEDS_Mid_Standard2021!$Z:$Z,REEDS_Mid_Standard2021!$A:$A,$B22,REEDS_Mid_Standard2021!$C:$C,P$4)</f>
        <v>1401.6363636363601</v>
      </c>
      <c r="Q22" s="72">
        <f>SUMIFS(REEDS_Mid_Standard2021!$Z:$Z,REEDS_Mid_Standard2021!$A:$A,$B22,REEDS_Mid_Standard2021!$C:$C,Q$4)</f>
        <v>1494.0909090909099</v>
      </c>
      <c r="S22" s="68" t="str">
        <f>IF(A22=About!$B$1,SUM('DESC-rural-residential'!$AF$8,'DESC-urban-residential'!$AF$8,'DESC-commercial'!$AF$8)='REEDS calc'!Q22,"NA")</f>
        <v>NA</v>
      </c>
    </row>
    <row r="23" spans="1:19" ht="14.75" x14ac:dyDescent="0.75">
      <c r="A23" s="20" t="s">
        <v>59</v>
      </c>
      <c r="B23" s="20" t="s">
        <v>165</v>
      </c>
      <c r="C23" s="27">
        <f>SUMIFS(REEDS_Mid_Standard2021!$Z:$Z,REEDS_Mid_Standard2021!$A:$A,$B23,REEDS_Mid_Standard2021!$C:$C,C$4)</f>
        <v>75.272727272727295</v>
      </c>
      <c r="D23" s="72">
        <f>SUMIFS(REEDS_Mid_Standard2021!$Z:$Z,REEDS_Mid_Standard2021!$A:$A,$B23,REEDS_Mid_Standard2021!$C:$C,D$4)</f>
        <v>91.272727272727295</v>
      </c>
      <c r="E23" s="72">
        <f>SUMIFS(REEDS_Mid_Standard2021!$Z:$Z,REEDS_Mid_Standard2021!$A:$A,$B23,REEDS_Mid_Standard2021!$C:$C,E$4)</f>
        <v>112.181818181818</v>
      </c>
      <c r="F23" s="72">
        <f>SUMIFS(REEDS_Mid_Standard2021!$Z:$Z,REEDS_Mid_Standard2021!$A:$A,$B23,REEDS_Mid_Standard2021!$C:$C,F$4)</f>
        <v>139.727272727273</v>
      </c>
      <c r="G23" s="72">
        <f>SUMIFS(REEDS_Mid_Standard2021!$Z:$Z,REEDS_Mid_Standard2021!$A:$A,$B23,REEDS_Mid_Standard2021!$C:$C,G$4)</f>
        <v>177.363636363636</v>
      </c>
      <c r="H23" s="72">
        <f>SUMIFS(REEDS_Mid_Standard2021!$Z:$Z,REEDS_Mid_Standard2021!$A:$A,$B23,REEDS_Mid_Standard2021!$C:$C,H$4)</f>
        <v>221.272727272727</v>
      </c>
      <c r="I23" s="72">
        <f>SUMIFS(REEDS_Mid_Standard2021!$Z:$Z,REEDS_Mid_Standard2021!$A:$A,$B23,REEDS_Mid_Standard2021!$C:$C,I$4)</f>
        <v>271.45454545454498</v>
      </c>
      <c r="J23" s="72">
        <f>SUMIFS(REEDS_Mid_Standard2021!$Z:$Z,REEDS_Mid_Standard2021!$A:$A,$B23,REEDS_Mid_Standard2021!$C:$C,J$4)</f>
        <v>327.72727272727298</v>
      </c>
      <c r="K23" s="72">
        <f>SUMIFS(REEDS_Mid_Standard2021!$Z:$Z,REEDS_Mid_Standard2021!$A:$A,$B23,REEDS_Mid_Standard2021!$C:$C,K$4)</f>
        <v>347.72727272727298</v>
      </c>
      <c r="L23" s="72">
        <f>SUMIFS(REEDS_Mid_Standard2021!$Z:$Z,REEDS_Mid_Standard2021!$A:$A,$B23,REEDS_Mid_Standard2021!$C:$C,L$4)</f>
        <v>367.72727272727298</v>
      </c>
      <c r="M23" s="72">
        <f>SUMIFS(REEDS_Mid_Standard2021!$Z:$Z,REEDS_Mid_Standard2021!$A:$A,$B23,REEDS_Mid_Standard2021!$C:$C,M$4)</f>
        <v>387.72727272727298</v>
      </c>
      <c r="N23" s="72">
        <f>SUMIFS(REEDS_Mid_Standard2021!$Z:$Z,REEDS_Mid_Standard2021!$A:$A,$B23,REEDS_Mid_Standard2021!$C:$C,N$4)</f>
        <v>407.45454545454498</v>
      </c>
      <c r="O23" s="72">
        <f>SUMIFS(REEDS_Mid_Standard2021!$Z:$Z,REEDS_Mid_Standard2021!$A:$A,$B23,REEDS_Mid_Standard2021!$C:$C,O$4)</f>
        <v>427.90909090909099</v>
      </c>
      <c r="P23" s="72">
        <f>SUMIFS(REEDS_Mid_Standard2021!$Z:$Z,REEDS_Mid_Standard2021!$A:$A,$B23,REEDS_Mid_Standard2021!$C:$C,P$4)</f>
        <v>446.272727272726</v>
      </c>
      <c r="Q23" s="72">
        <f>SUMIFS(REEDS_Mid_Standard2021!$Z:$Z,REEDS_Mid_Standard2021!$A:$A,$B23,REEDS_Mid_Standard2021!$C:$C,Q$4)</f>
        <v>462.90909090909099</v>
      </c>
      <c r="S23" s="68" t="str">
        <f>IF(A23=About!$B$1,SUM('DESC-rural-residential'!$AF$8,'DESC-urban-residential'!$AF$8,'DESC-commercial'!$AF$8)='REEDS calc'!Q23,"NA")</f>
        <v>NA</v>
      </c>
    </row>
    <row r="24" spans="1:19" ht="14.75" x14ac:dyDescent="0.75">
      <c r="A24" s="20" t="s">
        <v>60</v>
      </c>
      <c r="B24" s="20" t="s">
        <v>166</v>
      </c>
      <c r="C24" s="27">
        <f>SUMIFS(REEDS_Mid_Standard2021!$Z:$Z,REEDS_Mid_Standard2021!$A:$A,$B24,REEDS_Mid_Standard2021!$C:$C,C$4)</f>
        <v>1058.27272727272</v>
      </c>
      <c r="D24" s="72">
        <f>SUMIFS(REEDS_Mid_Standard2021!$Z:$Z,REEDS_Mid_Standard2021!$A:$A,$B24,REEDS_Mid_Standard2021!$C:$C,D$4)</f>
        <v>1121.27272727272</v>
      </c>
      <c r="E24" s="72">
        <f>SUMIFS(REEDS_Mid_Standard2021!$Z:$Z,REEDS_Mid_Standard2021!$A:$A,$B24,REEDS_Mid_Standard2021!$C:$C,E$4)</f>
        <v>1265.45454545454</v>
      </c>
      <c r="F24" s="72">
        <f>SUMIFS(REEDS_Mid_Standard2021!$Z:$Z,REEDS_Mid_Standard2021!$A:$A,$B24,REEDS_Mid_Standard2021!$C:$C,F$4)</f>
        <v>1482.72727272727</v>
      </c>
      <c r="G24" s="72">
        <f>SUMIFS(REEDS_Mid_Standard2021!$Z:$Z,REEDS_Mid_Standard2021!$A:$A,$B24,REEDS_Mid_Standard2021!$C:$C,G$4)</f>
        <v>1592.45454545454</v>
      </c>
      <c r="H24" s="72">
        <f>SUMIFS(REEDS_Mid_Standard2021!$Z:$Z,REEDS_Mid_Standard2021!$A:$A,$B24,REEDS_Mid_Standard2021!$C:$C,H$4)</f>
        <v>1683.3636363636299</v>
      </c>
      <c r="I24" s="72">
        <f>SUMIFS(REEDS_Mid_Standard2021!$Z:$Z,REEDS_Mid_Standard2021!$A:$A,$B24,REEDS_Mid_Standard2021!$C:$C,I$4)</f>
        <v>1756.9090909090901</v>
      </c>
      <c r="J24" s="72">
        <f>SUMIFS(REEDS_Mid_Standard2021!$Z:$Z,REEDS_Mid_Standard2021!$A:$A,$B24,REEDS_Mid_Standard2021!$C:$C,J$4)</f>
        <v>1819.8181818181799</v>
      </c>
      <c r="K24" s="72">
        <f>SUMIFS(REEDS_Mid_Standard2021!$Z:$Z,REEDS_Mid_Standard2021!$A:$A,$B24,REEDS_Mid_Standard2021!$C:$C,K$4)</f>
        <v>1878.45454545454</v>
      </c>
      <c r="L24" s="72">
        <f>SUMIFS(REEDS_Mid_Standard2021!$Z:$Z,REEDS_Mid_Standard2021!$A:$A,$B24,REEDS_Mid_Standard2021!$C:$C,L$4)</f>
        <v>1931.0909090908999</v>
      </c>
      <c r="M24" s="72">
        <f>SUMIFS(REEDS_Mid_Standard2021!$Z:$Z,REEDS_Mid_Standard2021!$A:$A,$B24,REEDS_Mid_Standard2021!$C:$C,M$4)</f>
        <v>1978.3636363636299</v>
      </c>
      <c r="N24" s="72">
        <f>SUMIFS(REEDS_Mid_Standard2021!$Z:$Z,REEDS_Mid_Standard2021!$A:$A,$B24,REEDS_Mid_Standard2021!$C:$C,N$4)</f>
        <v>2023.3636363636299</v>
      </c>
      <c r="O24" s="72">
        <f>SUMIFS(REEDS_Mid_Standard2021!$Z:$Z,REEDS_Mid_Standard2021!$A:$A,$B24,REEDS_Mid_Standard2021!$C:$C,O$4)</f>
        <v>2069.54545454545</v>
      </c>
      <c r="P24" s="72">
        <f>SUMIFS(REEDS_Mid_Standard2021!$Z:$Z,REEDS_Mid_Standard2021!$A:$A,$B24,REEDS_Mid_Standard2021!$C:$C,P$4)</f>
        <v>2112.3636363636401</v>
      </c>
      <c r="Q24" s="72">
        <f>SUMIFS(REEDS_Mid_Standard2021!$Z:$Z,REEDS_Mid_Standard2021!$A:$A,$B24,REEDS_Mid_Standard2021!$C:$C,Q$4)</f>
        <v>2163.7272727272698</v>
      </c>
      <c r="S24" s="68" t="str">
        <f>IF(A24=About!$B$1,SUM('DESC-rural-residential'!$AF$8,'DESC-urban-residential'!$AF$8,'DESC-commercial'!$AF$8)='REEDS calc'!Q24,"NA")</f>
        <v>NA</v>
      </c>
    </row>
    <row r="25" spans="1:19" ht="14.75" x14ac:dyDescent="0.75">
      <c r="A25" s="20" t="s">
        <v>61</v>
      </c>
      <c r="B25" s="20" t="s">
        <v>167</v>
      </c>
      <c r="C25" s="27">
        <f>SUMIFS(REEDS_Mid_Standard2021!$Z:$Z,REEDS_Mid_Standard2021!$A:$A,$B25,REEDS_Mid_Standard2021!$C:$C,C$4)</f>
        <v>2452.7272727272698</v>
      </c>
      <c r="D25" s="72">
        <f>SUMIFS(REEDS_Mid_Standard2021!$Z:$Z,REEDS_Mid_Standard2021!$A:$A,$B25,REEDS_Mid_Standard2021!$C:$C,D$4)</f>
        <v>2493.54545454545</v>
      </c>
      <c r="E25" s="72">
        <f>SUMIFS(REEDS_Mid_Standard2021!$Z:$Z,REEDS_Mid_Standard2021!$A:$A,$B25,REEDS_Mid_Standard2021!$C:$C,E$4)</f>
        <v>2539.54545454545</v>
      </c>
      <c r="F25" s="72">
        <f>SUMIFS(REEDS_Mid_Standard2021!$Z:$Z,REEDS_Mid_Standard2021!$A:$A,$B25,REEDS_Mid_Standard2021!$C:$C,F$4)</f>
        <v>2602</v>
      </c>
      <c r="G25" s="72">
        <f>SUMIFS(REEDS_Mid_Standard2021!$Z:$Z,REEDS_Mid_Standard2021!$A:$A,$B25,REEDS_Mid_Standard2021!$C:$C,G$4)</f>
        <v>2706.45454545455</v>
      </c>
      <c r="H25" s="72">
        <f>SUMIFS(REEDS_Mid_Standard2021!$Z:$Z,REEDS_Mid_Standard2021!$A:$A,$B25,REEDS_Mid_Standard2021!$C:$C,H$4)</f>
        <v>2805.2727272727302</v>
      </c>
      <c r="I25" s="72">
        <f>SUMIFS(REEDS_Mid_Standard2021!$Z:$Z,REEDS_Mid_Standard2021!$A:$A,$B25,REEDS_Mid_Standard2021!$C:$C,I$4)</f>
        <v>2895</v>
      </c>
      <c r="J25" s="72">
        <f>SUMIFS(REEDS_Mid_Standard2021!$Z:$Z,REEDS_Mid_Standard2021!$A:$A,$B25,REEDS_Mid_Standard2021!$C:$C,J$4)</f>
        <v>2987.45454545455</v>
      </c>
      <c r="K25" s="72">
        <f>SUMIFS(REEDS_Mid_Standard2021!$Z:$Z,REEDS_Mid_Standard2021!$A:$A,$B25,REEDS_Mid_Standard2021!$C:$C,K$4)</f>
        <v>3064.45454545455</v>
      </c>
      <c r="L25" s="72">
        <f>SUMIFS(REEDS_Mid_Standard2021!$Z:$Z,REEDS_Mid_Standard2021!$A:$A,$B25,REEDS_Mid_Standard2021!$C:$C,L$4)</f>
        <v>3129</v>
      </c>
      <c r="M25" s="72">
        <f>SUMIFS(REEDS_Mid_Standard2021!$Z:$Z,REEDS_Mid_Standard2021!$A:$A,$B25,REEDS_Mid_Standard2021!$C:$C,M$4)</f>
        <v>3184.7272727272698</v>
      </c>
      <c r="N25" s="72">
        <f>SUMIFS(REEDS_Mid_Standard2021!$Z:$Z,REEDS_Mid_Standard2021!$A:$A,$B25,REEDS_Mid_Standard2021!$C:$C,N$4)</f>
        <v>3234.3636363636401</v>
      </c>
      <c r="O25" s="72">
        <f>SUMIFS(REEDS_Mid_Standard2021!$Z:$Z,REEDS_Mid_Standard2021!$A:$A,$B25,REEDS_Mid_Standard2021!$C:$C,O$4)</f>
        <v>3282.45454545455</v>
      </c>
      <c r="P25" s="72">
        <f>SUMIFS(REEDS_Mid_Standard2021!$Z:$Z,REEDS_Mid_Standard2021!$A:$A,$B25,REEDS_Mid_Standard2021!$C:$C,P$4)</f>
        <v>3323.8181818181802</v>
      </c>
      <c r="Q25" s="72">
        <f>SUMIFS(REEDS_Mid_Standard2021!$Z:$Z,REEDS_Mid_Standard2021!$A:$A,$B25,REEDS_Mid_Standard2021!$C:$C,Q$4)</f>
        <v>3367.9090909090901</v>
      </c>
      <c r="S25" s="68" t="str">
        <f>IF(A25=About!$B$1,SUM('DESC-rural-residential'!$AF$8,'DESC-urban-residential'!$AF$8,'DESC-commercial'!$AF$8)='REEDS calc'!Q25,"NA")</f>
        <v>NA</v>
      </c>
    </row>
    <row r="26" spans="1:19" ht="14.75" x14ac:dyDescent="0.75">
      <c r="A26" s="20" t="s">
        <v>62</v>
      </c>
      <c r="B26" s="20" t="s">
        <v>168</v>
      </c>
      <c r="C26" s="27">
        <f>SUMIFS(REEDS_Mid_Standard2021!$Z:$Z,REEDS_Mid_Standard2021!$A:$A,$B26,REEDS_Mid_Standard2021!$C:$C,C$4)</f>
        <v>83.999999999999901</v>
      </c>
      <c r="D26" s="72">
        <f>SUMIFS(REEDS_Mid_Standard2021!$Z:$Z,REEDS_Mid_Standard2021!$A:$A,$B26,REEDS_Mid_Standard2021!$C:$C,D$4)</f>
        <v>125.363636363636</v>
      </c>
      <c r="E26" s="72">
        <f>SUMIFS(REEDS_Mid_Standard2021!$Z:$Z,REEDS_Mid_Standard2021!$A:$A,$B26,REEDS_Mid_Standard2021!$C:$C,E$4)</f>
        <v>214.72727272727201</v>
      </c>
      <c r="F26" s="72">
        <f>SUMIFS(REEDS_Mid_Standard2021!$Z:$Z,REEDS_Mid_Standard2021!$A:$A,$B26,REEDS_Mid_Standard2021!$C:$C,F$4)</f>
        <v>399.18181818181802</v>
      </c>
      <c r="G26" s="72">
        <f>SUMIFS(REEDS_Mid_Standard2021!$Z:$Z,REEDS_Mid_Standard2021!$A:$A,$B26,REEDS_Mid_Standard2021!$C:$C,G$4)</f>
        <v>782.81818181818198</v>
      </c>
      <c r="H26" s="72">
        <f>SUMIFS(REEDS_Mid_Standard2021!$Z:$Z,REEDS_Mid_Standard2021!$A:$A,$B26,REEDS_Mid_Standard2021!$C:$C,H$4)</f>
        <v>1239.54545454545</v>
      </c>
      <c r="I26" s="72">
        <f>SUMIFS(REEDS_Mid_Standard2021!$Z:$Z,REEDS_Mid_Standard2021!$A:$A,$B26,REEDS_Mid_Standard2021!$C:$C,I$4)</f>
        <v>1705.8181818181699</v>
      </c>
      <c r="J26" s="72">
        <f>SUMIFS(REEDS_Mid_Standard2021!$Z:$Z,REEDS_Mid_Standard2021!$A:$A,$B26,REEDS_Mid_Standard2021!$C:$C,J$4)</f>
        <v>2127.7272727272698</v>
      </c>
      <c r="K26" s="72">
        <f>SUMIFS(REEDS_Mid_Standard2021!$Z:$Z,REEDS_Mid_Standard2021!$A:$A,$B26,REEDS_Mid_Standard2021!$C:$C,K$4)</f>
        <v>2486.99999999999</v>
      </c>
      <c r="L26" s="72">
        <f>SUMIFS(REEDS_Mid_Standard2021!$Z:$Z,REEDS_Mid_Standard2021!$A:$A,$B26,REEDS_Mid_Standard2021!$C:$C,L$4)</f>
        <v>2774.2727272727202</v>
      </c>
      <c r="M26" s="72">
        <f>SUMIFS(REEDS_Mid_Standard2021!$Z:$Z,REEDS_Mid_Standard2021!$A:$A,$B26,REEDS_Mid_Standard2021!$C:$C,M$4)</f>
        <v>3020.3636363636301</v>
      </c>
      <c r="N26" s="72">
        <f>SUMIFS(REEDS_Mid_Standard2021!$Z:$Z,REEDS_Mid_Standard2021!$A:$A,$B26,REEDS_Mid_Standard2021!$C:$C,N$4)</f>
        <v>3184.7272727272698</v>
      </c>
      <c r="O26" s="72">
        <f>SUMIFS(REEDS_Mid_Standard2021!$Z:$Z,REEDS_Mid_Standard2021!$A:$A,$B26,REEDS_Mid_Standard2021!$C:$C,O$4)</f>
        <v>3465.9090909090801</v>
      </c>
      <c r="P26" s="72">
        <f>SUMIFS(REEDS_Mid_Standard2021!$Z:$Z,REEDS_Mid_Standard2021!$A:$A,$B26,REEDS_Mid_Standard2021!$C:$C,P$4)</f>
        <v>3742.7272727272598</v>
      </c>
      <c r="Q26" s="72">
        <f>SUMIFS(REEDS_Mid_Standard2021!$Z:$Z,REEDS_Mid_Standard2021!$A:$A,$B26,REEDS_Mid_Standard2021!$C:$C,Q$4)</f>
        <v>3966.54545454545</v>
      </c>
      <c r="S26" s="68" t="str">
        <f>IF(A26=About!$B$1,SUM('DESC-rural-residential'!$AF$8,'DESC-urban-residential'!$AF$8,'DESC-commercial'!$AF$8)='REEDS calc'!Q26,"NA")</f>
        <v>NA</v>
      </c>
    </row>
    <row r="27" spans="1:19" ht="14.75" x14ac:dyDescent="0.75">
      <c r="A27" s="20" t="s">
        <v>63</v>
      </c>
      <c r="B27" s="20" t="s">
        <v>169</v>
      </c>
      <c r="C27" s="27">
        <f>SUMIFS(REEDS_Mid_Standard2021!$Z:$Z,REEDS_Mid_Standard2021!$A:$A,$B27,REEDS_Mid_Standard2021!$C:$C,C$4)</f>
        <v>690.09090909090799</v>
      </c>
      <c r="D27" s="72">
        <f>SUMIFS(REEDS_Mid_Standard2021!$Z:$Z,REEDS_Mid_Standard2021!$A:$A,$B27,REEDS_Mid_Standard2021!$C:$C,D$4)</f>
        <v>772.72727272727298</v>
      </c>
      <c r="E27" s="72">
        <f>SUMIFS(REEDS_Mid_Standard2021!$Z:$Z,REEDS_Mid_Standard2021!$A:$A,$B27,REEDS_Mid_Standard2021!$C:$C,E$4)</f>
        <v>911</v>
      </c>
      <c r="F27" s="72">
        <f>SUMIFS(REEDS_Mid_Standard2021!$Z:$Z,REEDS_Mid_Standard2021!$A:$A,$B27,REEDS_Mid_Standard2021!$C:$C,F$4)</f>
        <v>1115.54545454545</v>
      </c>
      <c r="G27" s="72">
        <f>SUMIFS(REEDS_Mid_Standard2021!$Z:$Z,REEDS_Mid_Standard2021!$A:$A,$B27,REEDS_Mid_Standard2021!$C:$C,G$4)</f>
        <v>1426.3636363636299</v>
      </c>
      <c r="H27" s="72">
        <f>SUMIFS(REEDS_Mid_Standard2021!$Z:$Z,REEDS_Mid_Standard2021!$A:$A,$B27,REEDS_Mid_Standard2021!$C:$C,H$4)</f>
        <v>1770.0909090908999</v>
      </c>
      <c r="I27" s="72">
        <f>SUMIFS(REEDS_Mid_Standard2021!$Z:$Z,REEDS_Mid_Standard2021!$A:$A,$B27,REEDS_Mid_Standard2021!$C:$C,I$4)</f>
        <v>2114.7272727272698</v>
      </c>
      <c r="J27" s="72">
        <f>SUMIFS(REEDS_Mid_Standard2021!$Z:$Z,REEDS_Mid_Standard2021!$A:$A,$B27,REEDS_Mid_Standard2021!$C:$C,J$4)</f>
        <v>2160.0909090909099</v>
      </c>
      <c r="K27" s="72">
        <f>SUMIFS(REEDS_Mid_Standard2021!$Z:$Z,REEDS_Mid_Standard2021!$A:$A,$B27,REEDS_Mid_Standard2021!$C:$C,K$4)</f>
        <v>2200.9090909090901</v>
      </c>
      <c r="L27" s="72">
        <f>SUMIFS(REEDS_Mid_Standard2021!$Z:$Z,REEDS_Mid_Standard2021!$A:$A,$B27,REEDS_Mid_Standard2021!$C:$C,L$4)</f>
        <v>2242.54545454545</v>
      </c>
      <c r="M27" s="72">
        <f>SUMIFS(REEDS_Mid_Standard2021!$Z:$Z,REEDS_Mid_Standard2021!$A:$A,$B27,REEDS_Mid_Standard2021!$C:$C,M$4)</f>
        <v>2300.3636363636301</v>
      </c>
      <c r="N27" s="72">
        <f>SUMIFS(REEDS_Mid_Standard2021!$Z:$Z,REEDS_Mid_Standard2021!$A:$A,$B27,REEDS_Mid_Standard2021!$C:$C,N$4)</f>
        <v>2349.2727272727202</v>
      </c>
      <c r="O27" s="72">
        <f>SUMIFS(REEDS_Mid_Standard2021!$Z:$Z,REEDS_Mid_Standard2021!$A:$A,$B27,REEDS_Mid_Standard2021!$C:$C,O$4)</f>
        <v>2386.7272727272698</v>
      </c>
      <c r="P27" s="72">
        <f>SUMIFS(REEDS_Mid_Standard2021!$Z:$Z,REEDS_Mid_Standard2021!$A:$A,$B27,REEDS_Mid_Standard2021!$C:$C,P$4)</f>
        <v>2412.54545454545</v>
      </c>
      <c r="Q27" s="72">
        <f>SUMIFS(REEDS_Mid_Standard2021!$Z:$Z,REEDS_Mid_Standard2021!$A:$A,$B27,REEDS_Mid_Standard2021!$C:$C,Q$4)</f>
        <v>2421.0909090909099</v>
      </c>
      <c r="S27" s="68" t="str">
        <f>IF(A27=About!$B$1,SUM('DESC-rural-residential'!$AF$8,'DESC-urban-residential'!$AF$8,'DESC-commercial'!$AF$8)='REEDS calc'!Q27,"NA")</f>
        <v>NA</v>
      </c>
    </row>
    <row r="28" spans="1:19" ht="14.75" x14ac:dyDescent="0.75">
      <c r="A28" s="20" t="s">
        <v>64</v>
      </c>
      <c r="B28" s="20" t="s">
        <v>170</v>
      </c>
      <c r="C28" s="27">
        <f>SUMIFS(REEDS_Mid_Standard2021!$Z:$Z,REEDS_Mid_Standard2021!$A:$A,$B28,REEDS_Mid_Standard2021!$C:$C,C$4)</f>
        <v>9.1818181818181799</v>
      </c>
      <c r="D28" s="72">
        <f>SUMIFS(REEDS_Mid_Standard2021!$Z:$Z,REEDS_Mid_Standard2021!$A:$A,$B28,REEDS_Mid_Standard2021!$C:$C,D$4)</f>
        <v>18.363636363636299</v>
      </c>
      <c r="E28" s="72">
        <f>SUMIFS(REEDS_Mid_Standard2021!$Z:$Z,REEDS_Mid_Standard2021!$A:$A,$B28,REEDS_Mid_Standard2021!$C:$C,E$4)</f>
        <v>41.090909090909101</v>
      </c>
      <c r="F28" s="72">
        <f>SUMIFS(REEDS_Mid_Standard2021!$Z:$Z,REEDS_Mid_Standard2021!$A:$A,$B28,REEDS_Mid_Standard2021!$C:$C,F$4)</f>
        <v>92.727272727272606</v>
      </c>
      <c r="G28" s="72">
        <f>SUMIFS(REEDS_Mid_Standard2021!$Z:$Z,REEDS_Mid_Standard2021!$A:$A,$B28,REEDS_Mid_Standard2021!$C:$C,G$4)</f>
        <v>206.45454545454501</v>
      </c>
      <c r="H28" s="72">
        <f>SUMIFS(REEDS_Mid_Standard2021!$Z:$Z,REEDS_Mid_Standard2021!$A:$A,$B28,REEDS_Mid_Standard2021!$C:$C,H$4)</f>
        <v>354.90909090909099</v>
      </c>
      <c r="I28" s="72">
        <f>SUMIFS(REEDS_Mid_Standard2021!$Z:$Z,REEDS_Mid_Standard2021!$A:$A,$B28,REEDS_Mid_Standard2021!$C:$C,I$4)</f>
        <v>510.272727272726</v>
      </c>
      <c r="J28" s="72">
        <f>SUMIFS(REEDS_Mid_Standard2021!$Z:$Z,REEDS_Mid_Standard2021!$A:$A,$B28,REEDS_Mid_Standard2021!$C:$C,J$4)</f>
        <v>644.63636363636397</v>
      </c>
      <c r="K28" s="72">
        <f>SUMIFS(REEDS_Mid_Standard2021!$Z:$Z,REEDS_Mid_Standard2021!$A:$A,$B28,REEDS_Mid_Standard2021!$C:$C,K$4)</f>
        <v>755.09090909090901</v>
      </c>
      <c r="L28" s="72">
        <f>SUMIFS(REEDS_Mid_Standard2021!$Z:$Z,REEDS_Mid_Standard2021!$A:$A,$B28,REEDS_Mid_Standard2021!$C:$C,L$4)</f>
        <v>824.45454545454402</v>
      </c>
      <c r="M28" s="72">
        <f>SUMIFS(REEDS_Mid_Standard2021!$Z:$Z,REEDS_Mid_Standard2021!$A:$A,$B28,REEDS_Mid_Standard2021!$C:$C,M$4)</f>
        <v>890.90909090909099</v>
      </c>
      <c r="N28" s="72">
        <f>SUMIFS(REEDS_Mid_Standard2021!$Z:$Z,REEDS_Mid_Standard2021!$A:$A,$B28,REEDS_Mid_Standard2021!$C:$C,N$4)</f>
        <v>1001.63636363636</v>
      </c>
      <c r="O28" s="72">
        <f>SUMIFS(REEDS_Mid_Standard2021!$Z:$Z,REEDS_Mid_Standard2021!$A:$A,$B28,REEDS_Mid_Standard2021!$C:$C,O$4)</f>
        <v>1152.3636363636299</v>
      </c>
      <c r="P28" s="72">
        <f>SUMIFS(REEDS_Mid_Standard2021!$Z:$Z,REEDS_Mid_Standard2021!$A:$A,$B28,REEDS_Mid_Standard2021!$C:$C,P$4)</f>
        <v>1320.54545454545</v>
      </c>
      <c r="Q28" s="72">
        <f>SUMIFS(REEDS_Mid_Standard2021!$Z:$Z,REEDS_Mid_Standard2021!$A:$A,$B28,REEDS_Mid_Standard2021!$C:$C,Q$4)</f>
        <v>1491.9090909090801</v>
      </c>
      <c r="S28" s="68" t="str">
        <f>IF(A28=About!$B$1,SUM('DESC-rural-residential'!$AF$8,'DESC-urban-residential'!$AF$8,'DESC-commercial'!$AF$8)='REEDS calc'!Q28,"NA")</f>
        <v>NA</v>
      </c>
    </row>
    <row r="29" spans="1:19" ht="14.75" x14ac:dyDescent="0.75">
      <c r="A29" s="20" t="s">
        <v>65</v>
      </c>
      <c r="B29" s="20" t="s">
        <v>171</v>
      </c>
      <c r="C29" s="27">
        <f>SUMIFS(REEDS_Mid_Standard2021!$Z:$Z,REEDS_Mid_Standard2021!$A:$A,$B29,REEDS_Mid_Standard2021!$C:$C,C$4)</f>
        <v>162.81818181818099</v>
      </c>
      <c r="D29" s="72">
        <f>SUMIFS(REEDS_Mid_Standard2021!$Z:$Z,REEDS_Mid_Standard2021!$A:$A,$B29,REEDS_Mid_Standard2021!$C:$C,D$4)</f>
        <v>173.54545454545399</v>
      </c>
      <c r="E29" s="72">
        <f>SUMIFS(REEDS_Mid_Standard2021!$Z:$Z,REEDS_Mid_Standard2021!$A:$A,$B29,REEDS_Mid_Standard2021!$C:$C,E$4)</f>
        <v>197.363636363636</v>
      </c>
      <c r="F29" s="72">
        <f>SUMIFS(REEDS_Mid_Standard2021!$Z:$Z,REEDS_Mid_Standard2021!$A:$A,$B29,REEDS_Mid_Standard2021!$C:$C,F$4)</f>
        <v>239.45454545454501</v>
      </c>
      <c r="G29" s="72">
        <f>SUMIFS(REEDS_Mid_Standard2021!$Z:$Z,REEDS_Mid_Standard2021!$A:$A,$B29,REEDS_Mid_Standard2021!$C:$C,G$4)</f>
        <v>330.636363636363</v>
      </c>
      <c r="H29" s="72">
        <f>SUMIFS(REEDS_Mid_Standard2021!$Z:$Z,REEDS_Mid_Standard2021!$A:$A,$B29,REEDS_Mid_Standard2021!$C:$C,H$4)</f>
        <v>440.18181818181802</v>
      </c>
      <c r="I29" s="72">
        <f>SUMIFS(REEDS_Mid_Standard2021!$Z:$Z,REEDS_Mid_Standard2021!$A:$A,$B29,REEDS_Mid_Standard2021!$C:$C,I$4)</f>
        <v>575.90909090909099</v>
      </c>
      <c r="J29" s="72">
        <f>SUMIFS(REEDS_Mid_Standard2021!$Z:$Z,REEDS_Mid_Standard2021!$A:$A,$B29,REEDS_Mid_Standard2021!$C:$C,J$4)</f>
        <v>731.99999999999898</v>
      </c>
      <c r="K29" s="72">
        <f>SUMIFS(REEDS_Mid_Standard2021!$Z:$Z,REEDS_Mid_Standard2021!$A:$A,$B29,REEDS_Mid_Standard2021!$C:$C,K$4)</f>
        <v>910.72727272727298</v>
      </c>
      <c r="L29" s="72">
        <f>SUMIFS(REEDS_Mid_Standard2021!$Z:$Z,REEDS_Mid_Standard2021!$A:$A,$B29,REEDS_Mid_Standard2021!$C:$C,L$4)</f>
        <v>1106.6363636363601</v>
      </c>
      <c r="M29" s="72">
        <f>SUMIFS(REEDS_Mid_Standard2021!$Z:$Z,REEDS_Mid_Standard2021!$A:$A,$B29,REEDS_Mid_Standard2021!$C:$C,M$4)</f>
        <v>1318.8181818181799</v>
      </c>
      <c r="N29" s="72">
        <f>SUMIFS(REEDS_Mid_Standard2021!$Z:$Z,REEDS_Mid_Standard2021!$A:$A,$B29,REEDS_Mid_Standard2021!$C:$C,N$4)</f>
        <v>1574.6363636363601</v>
      </c>
      <c r="O29" s="72">
        <f>SUMIFS(REEDS_Mid_Standard2021!$Z:$Z,REEDS_Mid_Standard2021!$A:$A,$B29,REEDS_Mid_Standard2021!$C:$C,O$4)</f>
        <v>1832.27272727272</v>
      </c>
      <c r="P29" s="72">
        <f>SUMIFS(REEDS_Mid_Standard2021!$Z:$Z,REEDS_Mid_Standard2021!$A:$A,$B29,REEDS_Mid_Standard2021!$C:$C,P$4)</f>
        <v>2091.8181818181702</v>
      </c>
      <c r="Q29" s="72">
        <f>SUMIFS(REEDS_Mid_Standard2021!$Z:$Z,REEDS_Mid_Standard2021!$A:$A,$B29,REEDS_Mid_Standard2021!$C:$C,Q$4)</f>
        <v>2351.8181818181702</v>
      </c>
      <c r="S29" s="68" t="str">
        <f>IF(A29=About!$B$1,SUM('DESC-rural-residential'!$AF$8,'DESC-urban-residential'!$AF$8,'DESC-commercial'!$AF$8)='REEDS calc'!Q29,"NA")</f>
        <v>NA</v>
      </c>
    </row>
    <row r="30" spans="1:19" ht="14.75" x14ac:dyDescent="0.75">
      <c r="A30" s="20" t="s">
        <v>66</v>
      </c>
      <c r="B30" s="20" t="s">
        <v>172</v>
      </c>
      <c r="C30" s="27">
        <f>SUMIFS(REEDS_Mid_Standard2021!$Z:$Z,REEDS_Mid_Standard2021!$A:$A,$B30,REEDS_Mid_Standard2021!$C:$C,C$4)</f>
        <v>15.363636363636299</v>
      </c>
      <c r="D30" s="72">
        <f>SUMIFS(REEDS_Mid_Standard2021!$Z:$Z,REEDS_Mid_Standard2021!$A:$A,$B30,REEDS_Mid_Standard2021!$C:$C,D$4)</f>
        <v>20.909090909090899</v>
      </c>
      <c r="E30" s="72">
        <f>SUMIFS(REEDS_Mid_Standard2021!$Z:$Z,REEDS_Mid_Standard2021!$A:$A,$B30,REEDS_Mid_Standard2021!$C:$C,E$4)</f>
        <v>31.272727272727199</v>
      </c>
      <c r="F30" s="72">
        <f>SUMIFS(REEDS_Mid_Standard2021!$Z:$Z,REEDS_Mid_Standard2021!$A:$A,$B30,REEDS_Mid_Standard2021!$C:$C,F$4)</f>
        <v>51.272727272727302</v>
      </c>
      <c r="G30" s="72">
        <f>SUMIFS(REEDS_Mid_Standard2021!$Z:$Z,REEDS_Mid_Standard2021!$A:$A,$B30,REEDS_Mid_Standard2021!$C:$C,G$4)</f>
        <v>86.363636363636303</v>
      </c>
      <c r="H30" s="72">
        <f>SUMIFS(REEDS_Mid_Standard2021!$Z:$Z,REEDS_Mid_Standard2021!$A:$A,$B30,REEDS_Mid_Standard2021!$C:$C,H$4)</f>
        <v>124.99999999999901</v>
      </c>
      <c r="I30" s="72">
        <f>SUMIFS(REEDS_Mid_Standard2021!$Z:$Z,REEDS_Mid_Standard2021!$A:$A,$B30,REEDS_Mid_Standard2021!$C:$C,I$4)</f>
        <v>164.72727272727201</v>
      </c>
      <c r="J30" s="72">
        <f>SUMIFS(REEDS_Mid_Standard2021!$Z:$Z,REEDS_Mid_Standard2021!$A:$A,$B30,REEDS_Mid_Standard2021!$C:$C,J$4)</f>
        <v>202.636363636363</v>
      </c>
      <c r="K30" s="72">
        <f>SUMIFS(REEDS_Mid_Standard2021!$Z:$Z,REEDS_Mid_Standard2021!$A:$A,$B30,REEDS_Mid_Standard2021!$C:$C,K$4)</f>
        <v>235.363636363636</v>
      </c>
      <c r="L30" s="72">
        <f>SUMIFS(REEDS_Mid_Standard2021!$Z:$Z,REEDS_Mid_Standard2021!$A:$A,$B30,REEDS_Mid_Standard2021!$C:$C,L$4)</f>
        <v>257.636363636363</v>
      </c>
      <c r="M30" s="72">
        <f>SUMIFS(REEDS_Mid_Standard2021!$Z:$Z,REEDS_Mid_Standard2021!$A:$A,$B30,REEDS_Mid_Standard2021!$C:$C,M$4)</f>
        <v>276</v>
      </c>
      <c r="N30" s="72">
        <f>SUMIFS(REEDS_Mid_Standard2021!$Z:$Z,REEDS_Mid_Standard2021!$A:$A,$B30,REEDS_Mid_Standard2021!$C:$C,N$4)</f>
        <v>289.81818181818102</v>
      </c>
      <c r="O30" s="72">
        <f>SUMIFS(REEDS_Mid_Standard2021!$Z:$Z,REEDS_Mid_Standard2021!$A:$A,$B30,REEDS_Mid_Standard2021!$C:$C,O$4)</f>
        <v>299.90909090909003</v>
      </c>
      <c r="P30" s="72">
        <f>SUMIFS(REEDS_Mid_Standard2021!$Z:$Z,REEDS_Mid_Standard2021!$A:$A,$B30,REEDS_Mid_Standard2021!$C:$C,P$4)</f>
        <v>309.72727272727201</v>
      </c>
      <c r="Q30" s="72">
        <f>SUMIFS(REEDS_Mid_Standard2021!$Z:$Z,REEDS_Mid_Standard2021!$A:$A,$B30,REEDS_Mid_Standard2021!$C:$C,Q$4)</f>
        <v>321.27272727272702</v>
      </c>
      <c r="S30" s="68" t="str">
        <f>IF(A30=About!$B$1,SUM('DESC-rural-residential'!$AF$8,'DESC-urban-residential'!$AF$8,'DESC-commercial'!$AF$8)='REEDS calc'!Q30,"NA")</f>
        <v>NA</v>
      </c>
    </row>
    <row r="31" spans="1:19" ht="14.75" x14ac:dyDescent="0.75">
      <c r="A31" s="20" t="s">
        <v>67</v>
      </c>
      <c r="B31" s="20" t="s">
        <v>173</v>
      </c>
      <c r="C31" s="27">
        <f>SUMIFS(REEDS_Mid_Standard2021!$Z:$Z,REEDS_Mid_Standard2021!$A:$A,$B31,REEDS_Mid_Standard2021!$C:$C,C$4)</f>
        <v>54.9090909090908</v>
      </c>
      <c r="D31" s="72">
        <f>SUMIFS(REEDS_Mid_Standard2021!$Z:$Z,REEDS_Mid_Standard2021!$A:$A,$B31,REEDS_Mid_Standard2021!$C:$C,D$4)</f>
        <v>58.181818181818102</v>
      </c>
      <c r="E31" s="72">
        <f>SUMIFS(REEDS_Mid_Standard2021!$Z:$Z,REEDS_Mid_Standard2021!$A:$A,$B31,REEDS_Mid_Standard2021!$C:$C,E$4)</f>
        <v>65.999999999999901</v>
      </c>
      <c r="F31" s="72">
        <f>SUMIFS(REEDS_Mid_Standard2021!$Z:$Z,REEDS_Mid_Standard2021!$A:$A,$B31,REEDS_Mid_Standard2021!$C:$C,F$4)</f>
        <v>79.181818181818201</v>
      </c>
      <c r="G31" s="72">
        <f>SUMIFS(REEDS_Mid_Standard2021!$Z:$Z,REEDS_Mid_Standard2021!$A:$A,$B31,REEDS_Mid_Standard2021!$C:$C,G$4)</f>
        <v>109.09090909090899</v>
      </c>
      <c r="H31" s="72">
        <f>SUMIFS(REEDS_Mid_Standard2021!$Z:$Z,REEDS_Mid_Standard2021!$A:$A,$B31,REEDS_Mid_Standard2021!$C:$C,H$4)</f>
        <v>138.90909090909</v>
      </c>
      <c r="I31" s="72">
        <f>SUMIFS(REEDS_Mid_Standard2021!$Z:$Z,REEDS_Mid_Standard2021!$A:$A,$B31,REEDS_Mid_Standard2021!$C:$C,I$4)</f>
        <v>172.72727272727201</v>
      </c>
      <c r="J31" s="72">
        <f>SUMIFS(REEDS_Mid_Standard2021!$Z:$Z,REEDS_Mid_Standard2021!$A:$A,$B31,REEDS_Mid_Standard2021!$C:$C,J$4)</f>
        <v>207</v>
      </c>
      <c r="K31" s="72">
        <f>SUMIFS(REEDS_Mid_Standard2021!$Z:$Z,REEDS_Mid_Standard2021!$A:$A,$B31,REEDS_Mid_Standard2021!$C:$C,K$4)</f>
        <v>240.45454545454399</v>
      </c>
      <c r="L31" s="72">
        <f>SUMIFS(REEDS_Mid_Standard2021!$Z:$Z,REEDS_Mid_Standard2021!$A:$A,$B31,REEDS_Mid_Standard2021!$C:$C,L$4)</f>
        <v>275.18181818181898</v>
      </c>
      <c r="M31" s="72">
        <f>SUMIFS(REEDS_Mid_Standard2021!$Z:$Z,REEDS_Mid_Standard2021!$A:$A,$B31,REEDS_Mid_Standard2021!$C:$C,M$4)</f>
        <v>307</v>
      </c>
      <c r="N31" s="72">
        <f>SUMIFS(REEDS_Mid_Standard2021!$Z:$Z,REEDS_Mid_Standard2021!$A:$A,$B31,REEDS_Mid_Standard2021!$C:$C,N$4)</f>
        <v>356.36363636363598</v>
      </c>
      <c r="O31" s="72">
        <f>SUMIFS(REEDS_Mid_Standard2021!$Z:$Z,REEDS_Mid_Standard2021!$A:$A,$B31,REEDS_Mid_Standard2021!$C:$C,O$4)</f>
        <v>406.27272727272702</v>
      </c>
      <c r="P31" s="72">
        <f>SUMIFS(REEDS_Mid_Standard2021!$Z:$Z,REEDS_Mid_Standard2021!$A:$A,$B31,REEDS_Mid_Standard2021!$C:$C,P$4)</f>
        <v>456.54545454545399</v>
      </c>
      <c r="Q31" s="72">
        <f>SUMIFS(REEDS_Mid_Standard2021!$Z:$Z,REEDS_Mid_Standard2021!$A:$A,$B31,REEDS_Mid_Standard2021!$C:$C,Q$4)</f>
        <v>507.72727272727201</v>
      </c>
      <c r="S31" s="68" t="str">
        <f>IF(A31=About!$B$1,SUM('DESC-rural-residential'!$AF$8,'DESC-urban-residential'!$AF$8,'DESC-commercial'!$AF$8)='REEDS calc'!Q31,"NA")</f>
        <v>NA</v>
      </c>
    </row>
    <row r="32" spans="1:19" ht="14.75" x14ac:dyDescent="0.75">
      <c r="A32" s="20" t="s">
        <v>68</v>
      </c>
      <c r="B32" s="20" t="s">
        <v>174</v>
      </c>
      <c r="C32" s="27">
        <f>SUMIFS(REEDS_Mid_Standard2021!$Z:$Z,REEDS_Mid_Standard2021!$A:$A,$B32,REEDS_Mid_Standard2021!$C:$C,C$4)</f>
        <v>404.81818181818102</v>
      </c>
      <c r="D32" s="72">
        <f>SUMIFS(REEDS_Mid_Standard2021!$Z:$Z,REEDS_Mid_Standard2021!$A:$A,$B32,REEDS_Mid_Standard2021!$C:$C,D$4)</f>
        <v>451.09090909090799</v>
      </c>
      <c r="E32" s="72">
        <f>SUMIFS(REEDS_Mid_Standard2021!$Z:$Z,REEDS_Mid_Standard2021!$A:$A,$B32,REEDS_Mid_Standard2021!$C:$C,E$4)</f>
        <v>524.72727272727298</v>
      </c>
      <c r="F32" s="72">
        <f>SUMIFS(REEDS_Mid_Standard2021!$Z:$Z,REEDS_Mid_Standard2021!$A:$A,$B32,REEDS_Mid_Standard2021!$C:$C,F$4)</f>
        <v>633</v>
      </c>
      <c r="G32" s="72">
        <f>SUMIFS(REEDS_Mid_Standard2021!$Z:$Z,REEDS_Mid_Standard2021!$A:$A,$B32,REEDS_Mid_Standard2021!$C:$C,G$4)</f>
        <v>770.09090909090799</v>
      </c>
      <c r="H32" s="72">
        <f>SUMIFS(REEDS_Mid_Standard2021!$Z:$Z,REEDS_Mid_Standard2021!$A:$A,$B32,REEDS_Mid_Standard2021!$C:$C,H$4)</f>
        <v>872.09090909090901</v>
      </c>
      <c r="I32" s="72">
        <f>SUMIFS(REEDS_Mid_Standard2021!$Z:$Z,REEDS_Mid_Standard2021!$A:$A,$B32,REEDS_Mid_Standard2021!$C:$C,I$4)</f>
        <v>950.72727272727195</v>
      </c>
      <c r="J32" s="72">
        <f>SUMIFS(REEDS_Mid_Standard2021!$Z:$Z,REEDS_Mid_Standard2021!$A:$A,$B32,REEDS_Mid_Standard2021!$C:$C,J$4)</f>
        <v>1023.8181818181801</v>
      </c>
      <c r="K32" s="72">
        <f>SUMIFS(REEDS_Mid_Standard2021!$Z:$Z,REEDS_Mid_Standard2021!$A:$A,$B32,REEDS_Mid_Standard2021!$C:$C,K$4)</f>
        <v>1074.54545454545</v>
      </c>
      <c r="L32" s="72">
        <f>SUMIFS(REEDS_Mid_Standard2021!$Z:$Z,REEDS_Mid_Standard2021!$A:$A,$B32,REEDS_Mid_Standard2021!$C:$C,L$4)</f>
        <v>1123.54545454545</v>
      </c>
      <c r="M32" s="72">
        <f>SUMIFS(REEDS_Mid_Standard2021!$Z:$Z,REEDS_Mid_Standard2021!$A:$A,$B32,REEDS_Mid_Standard2021!$C:$C,M$4)</f>
        <v>1162.27272727272</v>
      </c>
      <c r="N32" s="72">
        <f>SUMIFS(REEDS_Mid_Standard2021!$Z:$Z,REEDS_Mid_Standard2021!$A:$A,$B32,REEDS_Mid_Standard2021!$C:$C,N$4)</f>
        <v>1194.45454545454</v>
      </c>
      <c r="O32" s="72">
        <f>SUMIFS(REEDS_Mid_Standard2021!$Z:$Z,REEDS_Mid_Standard2021!$A:$A,$B32,REEDS_Mid_Standard2021!$C:$C,O$4)</f>
        <v>1215</v>
      </c>
      <c r="P32" s="72">
        <f>SUMIFS(REEDS_Mid_Standard2021!$Z:$Z,REEDS_Mid_Standard2021!$A:$A,$B32,REEDS_Mid_Standard2021!$C:$C,P$4)</f>
        <v>1256</v>
      </c>
      <c r="Q32" s="72">
        <f>SUMIFS(REEDS_Mid_Standard2021!$Z:$Z,REEDS_Mid_Standard2021!$A:$A,$B32,REEDS_Mid_Standard2021!$C:$C,Q$4)</f>
        <v>1297.6363636363601</v>
      </c>
      <c r="S32" s="68" t="str">
        <f>IF(A32=About!$B$1,SUM('DESC-rural-residential'!$AF$8,'DESC-urban-residential'!$AF$8,'DESC-commercial'!$AF$8)='REEDS calc'!Q32,"NA")</f>
        <v>NA</v>
      </c>
    </row>
    <row r="33" spans="1:19" ht="14.75" x14ac:dyDescent="0.75">
      <c r="A33" s="20" t="s">
        <v>69</v>
      </c>
      <c r="B33" s="20" t="s">
        <v>175</v>
      </c>
      <c r="C33" s="27">
        <f>SUMIFS(REEDS_Mid_Standard2021!$Z:$Z,REEDS_Mid_Standard2021!$A:$A,$B33,REEDS_Mid_Standard2021!$C:$C,C$4)</f>
        <v>117.818181818182</v>
      </c>
      <c r="D33" s="72">
        <f>SUMIFS(REEDS_Mid_Standard2021!$Z:$Z,REEDS_Mid_Standard2021!$A:$A,$B33,REEDS_Mid_Standard2021!$C:$C,D$4)</f>
        <v>127.454545454545</v>
      </c>
      <c r="E33" s="72">
        <f>SUMIFS(REEDS_Mid_Standard2021!$Z:$Z,REEDS_Mid_Standard2021!$A:$A,$B33,REEDS_Mid_Standard2021!$C:$C,E$4)</f>
        <v>140.81818181818099</v>
      </c>
      <c r="F33" s="72">
        <f>SUMIFS(REEDS_Mid_Standard2021!$Z:$Z,REEDS_Mid_Standard2021!$A:$A,$B33,REEDS_Mid_Standard2021!$C:$C,F$4)</f>
        <v>160.272727272727</v>
      </c>
      <c r="G33" s="72">
        <f>SUMIFS(REEDS_Mid_Standard2021!$Z:$Z,REEDS_Mid_Standard2021!$A:$A,$B33,REEDS_Mid_Standard2021!$C:$C,G$4)</f>
        <v>189.45454545454399</v>
      </c>
      <c r="H33" s="72">
        <f>SUMIFS(REEDS_Mid_Standard2021!$Z:$Z,REEDS_Mid_Standard2021!$A:$A,$B33,REEDS_Mid_Standard2021!$C:$C,H$4)</f>
        <v>217.636363636364</v>
      </c>
      <c r="I33" s="72">
        <f>SUMIFS(REEDS_Mid_Standard2021!$Z:$Z,REEDS_Mid_Standard2021!$A:$A,$B33,REEDS_Mid_Standard2021!$C:$C,I$4)</f>
        <v>243.363636363636</v>
      </c>
      <c r="J33" s="72">
        <f>SUMIFS(REEDS_Mid_Standard2021!$Z:$Z,REEDS_Mid_Standard2021!$A:$A,$B33,REEDS_Mid_Standard2021!$C:$C,J$4)</f>
        <v>269.27272727272702</v>
      </c>
      <c r="K33" s="72">
        <f>SUMIFS(REEDS_Mid_Standard2021!$Z:$Z,REEDS_Mid_Standard2021!$A:$A,$B33,REEDS_Mid_Standard2021!$C:$C,K$4)</f>
        <v>289.63636363636402</v>
      </c>
      <c r="L33" s="72">
        <f>SUMIFS(REEDS_Mid_Standard2021!$Z:$Z,REEDS_Mid_Standard2021!$A:$A,$B33,REEDS_Mid_Standard2021!$C:$C,L$4)</f>
        <v>305.72727272727298</v>
      </c>
      <c r="M33" s="72">
        <f>SUMIFS(REEDS_Mid_Standard2021!$Z:$Z,REEDS_Mid_Standard2021!$A:$A,$B33,REEDS_Mid_Standard2021!$C:$C,M$4)</f>
        <v>318.54545454545502</v>
      </c>
      <c r="N33" s="72">
        <f>SUMIFS(REEDS_Mid_Standard2021!$Z:$Z,REEDS_Mid_Standard2021!$A:$A,$B33,REEDS_Mid_Standard2021!$C:$C,N$4)</f>
        <v>328.72727272727298</v>
      </c>
      <c r="O33" s="72">
        <f>SUMIFS(REEDS_Mid_Standard2021!$Z:$Z,REEDS_Mid_Standard2021!$A:$A,$B33,REEDS_Mid_Standard2021!$C:$C,O$4)</f>
        <v>339.45454545454498</v>
      </c>
      <c r="P33" s="72">
        <f>SUMIFS(REEDS_Mid_Standard2021!$Z:$Z,REEDS_Mid_Standard2021!$A:$A,$B33,REEDS_Mid_Standard2021!$C:$C,P$4)</f>
        <v>350.63636363636402</v>
      </c>
      <c r="Q33" s="72">
        <f>SUMIFS(REEDS_Mid_Standard2021!$Z:$Z,REEDS_Mid_Standard2021!$A:$A,$B33,REEDS_Mid_Standard2021!$C:$C,Q$4)</f>
        <v>361.54545454545502</v>
      </c>
      <c r="S33" s="68" t="str">
        <f>IF(A33=About!$B$1,SUM('DESC-rural-residential'!$AF$8,'DESC-urban-residential'!$AF$8,'DESC-commercial'!$AF$8)='REEDS calc'!Q33,"NA")</f>
        <v>NA</v>
      </c>
    </row>
    <row r="34" spans="1:19" ht="14.75" x14ac:dyDescent="0.75">
      <c r="A34" s="20" t="s">
        <v>70</v>
      </c>
      <c r="B34" s="20" t="s">
        <v>176</v>
      </c>
      <c r="C34" s="27">
        <f>SUMIFS(REEDS_Mid_Standard2021!$Z:$Z,REEDS_Mid_Standard2021!$A:$A,$B34,REEDS_Mid_Standard2021!$C:$C,C$4)</f>
        <v>2461.6363636363599</v>
      </c>
      <c r="D34" s="72">
        <f>SUMIFS(REEDS_Mid_Standard2021!$Z:$Z,REEDS_Mid_Standard2021!$A:$A,$B34,REEDS_Mid_Standard2021!$C:$C,D$4)</f>
        <v>2619.7272727272698</v>
      </c>
      <c r="E34" s="72">
        <f>SUMIFS(REEDS_Mid_Standard2021!$Z:$Z,REEDS_Mid_Standard2021!$A:$A,$B34,REEDS_Mid_Standard2021!$C:$C,E$4)</f>
        <v>2833.1818181818198</v>
      </c>
      <c r="F34" s="72">
        <f>SUMIFS(REEDS_Mid_Standard2021!$Z:$Z,REEDS_Mid_Standard2021!$A:$A,$B34,REEDS_Mid_Standard2021!$C:$C,F$4)</f>
        <v>3142.54545454545</v>
      </c>
      <c r="G34" s="72">
        <f>SUMIFS(REEDS_Mid_Standard2021!$Z:$Z,REEDS_Mid_Standard2021!$A:$A,$B34,REEDS_Mid_Standard2021!$C:$C,G$4)</f>
        <v>3603.45454545455</v>
      </c>
      <c r="H34" s="72">
        <f>SUMIFS(REEDS_Mid_Standard2021!$Z:$Z,REEDS_Mid_Standard2021!$A:$A,$B34,REEDS_Mid_Standard2021!$C:$C,H$4)</f>
        <v>4035.7272727272698</v>
      </c>
      <c r="I34" s="72">
        <f>SUMIFS(REEDS_Mid_Standard2021!$Z:$Z,REEDS_Mid_Standard2021!$A:$A,$B34,REEDS_Mid_Standard2021!$C:$C,I$4)</f>
        <v>4066.7272727272698</v>
      </c>
      <c r="J34" s="72">
        <f>SUMIFS(REEDS_Mid_Standard2021!$Z:$Z,REEDS_Mid_Standard2021!$A:$A,$B34,REEDS_Mid_Standard2021!$C:$C,J$4)</f>
        <v>4096.2727272727298</v>
      </c>
      <c r="K34" s="72">
        <f>SUMIFS(REEDS_Mid_Standard2021!$Z:$Z,REEDS_Mid_Standard2021!$A:$A,$B34,REEDS_Mid_Standard2021!$C:$C,K$4)</f>
        <v>4129.3636363636397</v>
      </c>
      <c r="L34" s="72">
        <f>SUMIFS(REEDS_Mid_Standard2021!$Z:$Z,REEDS_Mid_Standard2021!$A:$A,$B34,REEDS_Mid_Standard2021!$C:$C,L$4)</f>
        <v>4164.1818181818198</v>
      </c>
      <c r="M34" s="72">
        <f>SUMIFS(REEDS_Mid_Standard2021!$Z:$Z,REEDS_Mid_Standard2021!$A:$A,$B34,REEDS_Mid_Standard2021!$C:$C,M$4)</f>
        <v>4201.8181818181802</v>
      </c>
      <c r="N34" s="72">
        <f>SUMIFS(REEDS_Mid_Standard2021!$Z:$Z,REEDS_Mid_Standard2021!$A:$A,$B34,REEDS_Mid_Standard2021!$C:$C,N$4)</f>
        <v>4244.3636363636397</v>
      </c>
      <c r="O34" s="72">
        <f>SUMIFS(REEDS_Mid_Standard2021!$Z:$Z,REEDS_Mid_Standard2021!$A:$A,$B34,REEDS_Mid_Standard2021!$C:$C,O$4)</f>
        <v>4294.2727272727298</v>
      </c>
      <c r="P34" s="72">
        <f>SUMIFS(REEDS_Mid_Standard2021!$Z:$Z,REEDS_Mid_Standard2021!$A:$A,$B34,REEDS_Mid_Standard2021!$C:$C,P$4)</f>
        <v>4338.5454545454404</v>
      </c>
      <c r="Q34" s="72">
        <f>SUMIFS(REEDS_Mid_Standard2021!$Z:$Z,REEDS_Mid_Standard2021!$A:$A,$B34,REEDS_Mid_Standard2021!$C:$C,Q$4)</f>
        <v>4387.6363636363503</v>
      </c>
      <c r="S34" s="68" t="str">
        <f>IF(A34=About!$B$1,SUM('DESC-rural-residential'!$AF$8,'DESC-urban-residential'!$AF$8,'DESC-commercial'!$AF$8)='REEDS calc'!Q34,"NA")</f>
        <v>NA</v>
      </c>
    </row>
    <row r="35" spans="1:19" ht="14.75" x14ac:dyDescent="0.75">
      <c r="A35" s="20" t="s">
        <v>71</v>
      </c>
      <c r="B35" s="20" t="s">
        <v>177</v>
      </c>
      <c r="C35" s="27">
        <f>SUMIFS(REEDS_Mid_Standard2021!$Z:$Z,REEDS_Mid_Standard2021!$A:$A,$B35,REEDS_Mid_Standard2021!$C:$C,C$4)</f>
        <v>244.81818181818201</v>
      </c>
      <c r="D35" s="72">
        <f>SUMIFS(REEDS_Mid_Standard2021!$Z:$Z,REEDS_Mid_Standard2021!$A:$A,$B35,REEDS_Mid_Standard2021!$C:$C,D$4)</f>
        <v>318.90909090909003</v>
      </c>
      <c r="E35" s="72">
        <f>SUMIFS(REEDS_Mid_Standard2021!$Z:$Z,REEDS_Mid_Standard2021!$A:$A,$B35,REEDS_Mid_Standard2021!$C:$C,E$4)</f>
        <v>424.636363636363</v>
      </c>
      <c r="F35" s="72">
        <f>SUMIFS(REEDS_Mid_Standard2021!$Z:$Z,REEDS_Mid_Standard2021!$A:$A,$B35,REEDS_Mid_Standard2021!$C:$C,F$4)</f>
        <v>567.72727272727195</v>
      </c>
      <c r="G35" s="72">
        <f>SUMIFS(REEDS_Mid_Standard2021!$Z:$Z,REEDS_Mid_Standard2021!$A:$A,$B35,REEDS_Mid_Standard2021!$C:$C,G$4)</f>
        <v>626.09090909090901</v>
      </c>
      <c r="H35" s="72">
        <f>SUMIFS(REEDS_Mid_Standard2021!$Z:$Z,REEDS_Mid_Standard2021!$A:$A,$B35,REEDS_Mid_Standard2021!$C:$C,H$4)</f>
        <v>671.81818181818096</v>
      </c>
      <c r="I35" s="72">
        <f>SUMIFS(REEDS_Mid_Standard2021!$Z:$Z,REEDS_Mid_Standard2021!$A:$A,$B35,REEDS_Mid_Standard2021!$C:$C,I$4)</f>
        <v>710.27272727272702</v>
      </c>
      <c r="J35" s="72">
        <f>SUMIFS(REEDS_Mid_Standard2021!$Z:$Z,REEDS_Mid_Standard2021!$A:$A,$B35,REEDS_Mid_Standard2021!$C:$C,J$4)</f>
        <v>745.27272727272702</v>
      </c>
      <c r="K35" s="72">
        <f>SUMIFS(REEDS_Mid_Standard2021!$Z:$Z,REEDS_Mid_Standard2021!$A:$A,$B35,REEDS_Mid_Standard2021!$C:$C,K$4)</f>
        <v>776.81818181818198</v>
      </c>
      <c r="L35" s="72">
        <f>SUMIFS(REEDS_Mid_Standard2021!$Z:$Z,REEDS_Mid_Standard2021!$A:$A,$B35,REEDS_Mid_Standard2021!$C:$C,L$4)</f>
        <v>810.45454545454402</v>
      </c>
      <c r="M35" s="72">
        <f>SUMIFS(REEDS_Mid_Standard2021!$Z:$Z,REEDS_Mid_Standard2021!$A:$A,$B35,REEDS_Mid_Standard2021!$C:$C,M$4)</f>
        <v>841.09090909090799</v>
      </c>
      <c r="N35" s="72">
        <f>SUMIFS(REEDS_Mid_Standard2021!$Z:$Z,REEDS_Mid_Standard2021!$A:$A,$B35,REEDS_Mid_Standard2021!$C:$C,N$4)</f>
        <v>868.18181818181699</v>
      </c>
      <c r="O35" s="72">
        <f>SUMIFS(REEDS_Mid_Standard2021!$Z:$Z,REEDS_Mid_Standard2021!$A:$A,$B35,REEDS_Mid_Standard2021!$C:$C,O$4)</f>
        <v>892.54545454545496</v>
      </c>
      <c r="P35" s="72">
        <f>SUMIFS(REEDS_Mid_Standard2021!$Z:$Z,REEDS_Mid_Standard2021!$A:$A,$B35,REEDS_Mid_Standard2021!$C:$C,P$4)</f>
        <v>925.63636363636294</v>
      </c>
      <c r="Q35" s="72">
        <f>SUMIFS(REEDS_Mid_Standard2021!$Z:$Z,REEDS_Mid_Standard2021!$A:$A,$B35,REEDS_Mid_Standard2021!$C:$C,Q$4)</f>
        <v>956.81818181818198</v>
      </c>
      <c r="S35" s="68" t="str">
        <f>IF(A35=About!$B$1,SUM('DESC-rural-residential'!$AF$8,'DESC-urban-residential'!$AF$8,'DESC-commercial'!$AF$8)='REEDS calc'!Q35,"NA")</f>
        <v>NA</v>
      </c>
    </row>
    <row r="36" spans="1:19" ht="14.75" x14ac:dyDescent="0.75">
      <c r="A36" s="20" t="s">
        <v>72</v>
      </c>
      <c r="B36" s="20" t="s">
        <v>178</v>
      </c>
      <c r="C36" s="27">
        <f>SUMIFS(REEDS_Mid_Standard2021!$Z:$Z,REEDS_Mid_Standard2021!$A:$A,$B36,REEDS_Mid_Standard2021!$C:$C,C$4)</f>
        <v>1779.54545454545</v>
      </c>
      <c r="D36" s="72">
        <f>SUMIFS(REEDS_Mid_Standard2021!$Z:$Z,REEDS_Mid_Standard2021!$A:$A,$B36,REEDS_Mid_Standard2021!$C:$C,D$4)</f>
        <v>1978.45454545454</v>
      </c>
      <c r="E36" s="72">
        <f>SUMIFS(REEDS_Mid_Standard2021!$Z:$Z,REEDS_Mid_Standard2021!$A:$A,$B36,REEDS_Mid_Standard2021!$C:$C,E$4)</f>
        <v>2293.9090909090901</v>
      </c>
      <c r="F36" s="72">
        <f>SUMIFS(REEDS_Mid_Standard2021!$Z:$Z,REEDS_Mid_Standard2021!$A:$A,$B36,REEDS_Mid_Standard2021!$C:$C,F$4)</f>
        <v>2766.1818181818198</v>
      </c>
      <c r="G36" s="72">
        <f>SUMIFS(REEDS_Mid_Standard2021!$Z:$Z,REEDS_Mid_Standard2021!$A:$A,$B36,REEDS_Mid_Standard2021!$C:$C,G$4)</f>
        <v>3392.9090909090901</v>
      </c>
      <c r="H36" s="72">
        <f>SUMIFS(REEDS_Mid_Standard2021!$Z:$Z,REEDS_Mid_Standard2021!$A:$A,$B36,REEDS_Mid_Standard2021!$C:$C,H$4)</f>
        <v>3959.3636363636401</v>
      </c>
      <c r="I36" s="72">
        <f>SUMIFS(REEDS_Mid_Standard2021!$Z:$Z,REEDS_Mid_Standard2021!$A:$A,$B36,REEDS_Mid_Standard2021!$C:$C,I$4)</f>
        <v>4472</v>
      </c>
      <c r="J36" s="72">
        <f>SUMIFS(REEDS_Mid_Standard2021!$Z:$Z,REEDS_Mid_Standard2021!$A:$A,$B36,REEDS_Mid_Standard2021!$C:$C,J$4)</f>
        <v>4955.0909090909099</v>
      </c>
      <c r="K36" s="72">
        <f>SUMIFS(REEDS_Mid_Standard2021!$Z:$Z,REEDS_Mid_Standard2021!$A:$A,$B36,REEDS_Mid_Standard2021!$C:$C,K$4)</f>
        <v>5352.9090909090901</v>
      </c>
      <c r="L36" s="72">
        <f>SUMIFS(REEDS_Mid_Standard2021!$Z:$Z,REEDS_Mid_Standard2021!$A:$A,$B36,REEDS_Mid_Standard2021!$C:$C,L$4)</f>
        <v>5667.4545454545396</v>
      </c>
      <c r="M36" s="72">
        <f>SUMIFS(REEDS_Mid_Standard2021!$Z:$Z,REEDS_Mid_Standard2021!$A:$A,$B36,REEDS_Mid_Standard2021!$C:$C,M$4)</f>
        <v>5918.1818181818198</v>
      </c>
      <c r="N36" s="72">
        <f>SUMIFS(REEDS_Mid_Standard2021!$Z:$Z,REEDS_Mid_Standard2021!$A:$A,$B36,REEDS_Mid_Standard2021!$C:$C,N$4)</f>
        <v>5927.1818181818098</v>
      </c>
      <c r="O36" s="72">
        <f>SUMIFS(REEDS_Mid_Standard2021!$Z:$Z,REEDS_Mid_Standard2021!$A:$A,$B36,REEDS_Mid_Standard2021!$C:$C,O$4)</f>
        <v>6192.4545454545396</v>
      </c>
      <c r="P36" s="72">
        <f>SUMIFS(REEDS_Mid_Standard2021!$Z:$Z,REEDS_Mid_Standard2021!$A:$A,$B36,REEDS_Mid_Standard2021!$C:$C,P$4)</f>
        <v>6208.5454545454604</v>
      </c>
      <c r="Q36" s="72">
        <f>SUMIFS(REEDS_Mid_Standard2021!$Z:$Z,REEDS_Mid_Standard2021!$A:$A,$B36,REEDS_Mid_Standard2021!$C:$C,Q$4)</f>
        <v>6226.9090909090801</v>
      </c>
      <c r="S36" s="68" t="str">
        <f>IF(A36=About!$B$1,SUM('DESC-rural-residential'!$AF$8,'DESC-urban-residential'!$AF$8,'DESC-commercial'!$AF$8)='REEDS calc'!Q36,"NA")</f>
        <v>NA</v>
      </c>
    </row>
    <row r="37" spans="1:19" ht="14.75" x14ac:dyDescent="0.75">
      <c r="A37" s="20" t="s">
        <v>73</v>
      </c>
      <c r="B37" s="20" t="s">
        <v>179</v>
      </c>
      <c r="C37" s="27">
        <f>SUMIFS(REEDS_Mid_Standard2021!$Z:$Z,REEDS_Mid_Standard2021!$A:$A,$B37,REEDS_Mid_Standard2021!$C:$C,C$4)</f>
        <v>419.81818181818198</v>
      </c>
      <c r="D37" s="72">
        <f>SUMIFS(REEDS_Mid_Standard2021!$Z:$Z,REEDS_Mid_Standard2021!$A:$A,$B37,REEDS_Mid_Standard2021!$C:$C,D$4)</f>
        <v>587.90909090909099</v>
      </c>
      <c r="E37" s="72">
        <f>SUMIFS(REEDS_Mid_Standard2021!$Z:$Z,REEDS_Mid_Standard2021!$A:$A,$B37,REEDS_Mid_Standard2021!$C:$C,E$4)</f>
        <v>907.81818181818198</v>
      </c>
      <c r="F37" s="72">
        <f>SUMIFS(REEDS_Mid_Standard2021!$Z:$Z,REEDS_Mid_Standard2021!$A:$A,$B37,REEDS_Mid_Standard2021!$C:$C,F$4)</f>
        <v>1375.27272727272</v>
      </c>
      <c r="G37" s="72">
        <f>SUMIFS(REEDS_Mid_Standard2021!$Z:$Z,REEDS_Mid_Standard2021!$A:$A,$B37,REEDS_Mid_Standard2021!$C:$C,G$4)</f>
        <v>2147.9090909090901</v>
      </c>
      <c r="H37" s="72">
        <f>SUMIFS(REEDS_Mid_Standard2021!$Z:$Z,REEDS_Mid_Standard2021!$A:$A,$B37,REEDS_Mid_Standard2021!$C:$C,H$4)</f>
        <v>2967.45454545454</v>
      </c>
      <c r="I37" s="72">
        <f>SUMIFS(REEDS_Mid_Standard2021!$Z:$Z,REEDS_Mid_Standard2021!$A:$A,$B37,REEDS_Mid_Standard2021!$C:$C,I$4)</f>
        <v>3826.9090909090901</v>
      </c>
      <c r="J37" s="72">
        <f>SUMIFS(REEDS_Mid_Standard2021!$Z:$Z,REEDS_Mid_Standard2021!$A:$A,$B37,REEDS_Mid_Standard2021!$C:$C,J$4)</f>
        <v>4765.8181818181802</v>
      </c>
      <c r="K37" s="72">
        <f>SUMIFS(REEDS_Mid_Standard2021!$Z:$Z,REEDS_Mid_Standard2021!$A:$A,$B37,REEDS_Mid_Standard2021!$C:$C,K$4)</f>
        <v>5081.9090909090901</v>
      </c>
      <c r="L37" s="72">
        <f>SUMIFS(REEDS_Mid_Standard2021!$Z:$Z,REEDS_Mid_Standard2021!$A:$A,$B37,REEDS_Mid_Standard2021!$C:$C,L$4)</f>
        <v>5392.2727272727298</v>
      </c>
      <c r="M37" s="72">
        <f>SUMIFS(REEDS_Mid_Standard2021!$Z:$Z,REEDS_Mid_Standard2021!$A:$A,$B37,REEDS_Mid_Standard2021!$C:$C,M$4)</f>
        <v>5815.8181818181802</v>
      </c>
      <c r="N37" s="72">
        <f>SUMIFS(REEDS_Mid_Standard2021!$Z:$Z,REEDS_Mid_Standard2021!$A:$A,$B37,REEDS_Mid_Standard2021!$C:$C,N$4)</f>
        <v>6240.5454545454504</v>
      </c>
      <c r="O37" s="72">
        <f>SUMIFS(REEDS_Mid_Standard2021!$Z:$Z,REEDS_Mid_Standard2021!$A:$A,$B37,REEDS_Mid_Standard2021!$C:$C,O$4)</f>
        <v>6605.3636363636197</v>
      </c>
      <c r="P37" s="72">
        <f>SUMIFS(REEDS_Mid_Standard2021!$Z:$Z,REEDS_Mid_Standard2021!$A:$A,$B37,REEDS_Mid_Standard2021!$C:$C,P$4)</f>
        <v>6915.3636363636197</v>
      </c>
      <c r="Q37" s="72">
        <f>SUMIFS(REEDS_Mid_Standard2021!$Z:$Z,REEDS_Mid_Standard2021!$A:$A,$B37,REEDS_Mid_Standard2021!$C:$C,Q$4)</f>
        <v>7281.4545454545396</v>
      </c>
      <c r="S37" s="68" t="str">
        <f>IF(A37=About!$B$1,SUM('DESC-rural-residential'!$AF$8,'DESC-urban-residential'!$AF$8,'DESC-commercial'!$AF$8)='REEDS calc'!Q37,"NA")</f>
        <v>NA</v>
      </c>
    </row>
    <row r="38" spans="1:19" ht="14.75" x14ac:dyDescent="0.75">
      <c r="A38" s="20" t="s">
        <v>74</v>
      </c>
      <c r="B38" s="20" t="s">
        <v>180</v>
      </c>
      <c r="C38" s="27">
        <f>SUMIFS(REEDS_Mid_Standard2021!$Z:$Z,REEDS_Mid_Standard2021!$A:$A,$B38,REEDS_Mid_Standard2021!$C:$C,C$4)</f>
        <v>54.727272727272698</v>
      </c>
      <c r="D38" s="72">
        <f>SUMIFS(REEDS_Mid_Standard2021!$Z:$Z,REEDS_Mid_Standard2021!$A:$A,$B38,REEDS_Mid_Standard2021!$C:$C,D$4)</f>
        <v>57.363636363636402</v>
      </c>
      <c r="E38" s="72">
        <f>SUMIFS(REEDS_Mid_Standard2021!$Z:$Z,REEDS_Mid_Standard2021!$A:$A,$B38,REEDS_Mid_Standard2021!$C:$C,E$4)</f>
        <v>62.272727272727302</v>
      </c>
      <c r="F38" s="72">
        <f>SUMIFS(REEDS_Mid_Standard2021!$Z:$Z,REEDS_Mid_Standard2021!$A:$A,$B38,REEDS_Mid_Standard2021!$C:$C,F$4)</f>
        <v>69.363636363636402</v>
      </c>
      <c r="G38" s="72">
        <f>SUMIFS(REEDS_Mid_Standard2021!$Z:$Z,REEDS_Mid_Standard2021!$A:$A,$B38,REEDS_Mid_Standard2021!$C:$C,G$4)</f>
        <v>81</v>
      </c>
      <c r="H38" s="72">
        <f>SUMIFS(REEDS_Mid_Standard2021!$Z:$Z,REEDS_Mid_Standard2021!$A:$A,$B38,REEDS_Mid_Standard2021!$C:$C,H$4)</f>
        <v>91.909090909090807</v>
      </c>
      <c r="I38" s="72">
        <f>SUMIFS(REEDS_Mid_Standard2021!$Z:$Z,REEDS_Mid_Standard2021!$A:$A,$B38,REEDS_Mid_Standard2021!$C:$C,I$4)</f>
        <v>102.181818181818</v>
      </c>
      <c r="J38" s="72">
        <f>SUMIFS(REEDS_Mid_Standard2021!$Z:$Z,REEDS_Mid_Standard2021!$A:$A,$B38,REEDS_Mid_Standard2021!$C:$C,J$4)</f>
        <v>111.09090909090899</v>
      </c>
      <c r="K38" s="72">
        <f>SUMIFS(REEDS_Mid_Standard2021!$Z:$Z,REEDS_Mid_Standard2021!$A:$A,$B38,REEDS_Mid_Standard2021!$C:$C,K$4)</f>
        <v>118.72727272727199</v>
      </c>
      <c r="L38" s="72">
        <f>SUMIFS(REEDS_Mid_Standard2021!$Z:$Z,REEDS_Mid_Standard2021!$A:$A,$B38,REEDS_Mid_Standard2021!$C:$C,L$4)</f>
        <v>126.54545454545401</v>
      </c>
      <c r="M38" s="72">
        <f>SUMIFS(REEDS_Mid_Standard2021!$Z:$Z,REEDS_Mid_Standard2021!$A:$A,$B38,REEDS_Mid_Standard2021!$C:$C,M$4)</f>
        <v>134.81818181818099</v>
      </c>
      <c r="N38" s="72">
        <f>SUMIFS(REEDS_Mid_Standard2021!$Z:$Z,REEDS_Mid_Standard2021!$A:$A,$B38,REEDS_Mid_Standard2021!$C:$C,N$4)</f>
        <v>146.81818181818099</v>
      </c>
      <c r="O38" s="72">
        <f>SUMIFS(REEDS_Mid_Standard2021!$Z:$Z,REEDS_Mid_Standard2021!$A:$A,$B38,REEDS_Mid_Standard2021!$C:$C,O$4)</f>
        <v>156.272727272727</v>
      </c>
      <c r="P38" s="72">
        <f>SUMIFS(REEDS_Mid_Standard2021!$Z:$Z,REEDS_Mid_Standard2021!$A:$A,$B38,REEDS_Mid_Standard2021!$C:$C,P$4)</f>
        <v>167.45454545454501</v>
      </c>
      <c r="Q38" s="72">
        <f>SUMIFS(REEDS_Mid_Standard2021!$Z:$Z,REEDS_Mid_Standard2021!$A:$A,$B38,REEDS_Mid_Standard2021!$C:$C,Q$4)</f>
        <v>178.636363636363</v>
      </c>
      <c r="S38" s="68" t="str">
        <f>IF(A38=About!$B$1,SUM('DESC-rural-residential'!$AF$8,'DESC-urban-residential'!$AF$8,'DESC-commercial'!$AF$8)='REEDS calc'!Q38,"NA")</f>
        <v>NA</v>
      </c>
    </row>
    <row r="39" spans="1:19" ht="14.75" x14ac:dyDescent="0.75">
      <c r="A39" s="20" t="s">
        <v>75</v>
      </c>
      <c r="B39" s="20" t="s">
        <v>181</v>
      </c>
      <c r="C39" s="27">
        <f>SUMIFS(REEDS_Mid_Standard2021!$Z:$Z,REEDS_Mid_Standard2021!$A:$A,$B39,REEDS_Mid_Standard2021!$C:$C,C$4)</f>
        <v>188.90909090909</v>
      </c>
      <c r="D39" s="72">
        <f>SUMIFS(REEDS_Mid_Standard2021!$Z:$Z,REEDS_Mid_Standard2021!$A:$A,$B39,REEDS_Mid_Standard2021!$C:$C,D$4)</f>
        <v>252.18181818181799</v>
      </c>
      <c r="E39" s="72">
        <f>SUMIFS(REEDS_Mid_Standard2021!$Z:$Z,REEDS_Mid_Standard2021!$A:$A,$B39,REEDS_Mid_Standard2021!$C:$C,E$4)</f>
        <v>356.18181818181802</v>
      </c>
      <c r="F39" s="72">
        <f>SUMIFS(REEDS_Mid_Standard2021!$Z:$Z,REEDS_Mid_Standard2021!$A:$A,$B39,REEDS_Mid_Standard2021!$C:$C,F$4)</f>
        <v>522.27272727272702</v>
      </c>
      <c r="G39" s="72">
        <f>SUMIFS(REEDS_Mid_Standard2021!$Z:$Z,REEDS_Mid_Standard2021!$A:$A,$B39,REEDS_Mid_Standard2021!$C:$C,G$4)</f>
        <v>790.27272727272702</v>
      </c>
      <c r="H39" s="72">
        <f>SUMIFS(REEDS_Mid_Standard2021!$Z:$Z,REEDS_Mid_Standard2021!$A:$A,$B39,REEDS_Mid_Standard2021!$C:$C,H$4)</f>
        <v>1168.8181818181799</v>
      </c>
      <c r="I39" s="72">
        <f>SUMIFS(REEDS_Mid_Standard2021!$Z:$Z,REEDS_Mid_Standard2021!$A:$A,$B39,REEDS_Mid_Standard2021!$C:$C,I$4)</f>
        <v>1665.0909090908999</v>
      </c>
      <c r="J39" s="72">
        <f>SUMIFS(REEDS_Mid_Standard2021!$Z:$Z,REEDS_Mid_Standard2021!$A:$A,$B39,REEDS_Mid_Standard2021!$C:$C,J$4)</f>
        <v>2266.3636363636301</v>
      </c>
      <c r="K39" s="72">
        <f>SUMIFS(REEDS_Mid_Standard2021!$Z:$Z,REEDS_Mid_Standard2021!$A:$A,$B39,REEDS_Mid_Standard2021!$C:$C,K$4)</f>
        <v>2943.2727272727202</v>
      </c>
      <c r="L39" s="72">
        <f>SUMIFS(REEDS_Mid_Standard2021!$Z:$Z,REEDS_Mid_Standard2021!$A:$A,$B39,REEDS_Mid_Standard2021!$C:$C,L$4)</f>
        <v>3652.0909090908999</v>
      </c>
      <c r="M39" s="72">
        <f>SUMIFS(REEDS_Mid_Standard2021!$Z:$Z,REEDS_Mid_Standard2021!$A:$A,$B39,REEDS_Mid_Standard2021!$C:$C,M$4)</f>
        <v>3854.6363636363599</v>
      </c>
      <c r="N39" s="72">
        <f>SUMIFS(REEDS_Mid_Standard2021!$Z:$Z,REEDS_Mid_Standard2021!$A:$A,$B39,REEDS_Mid_Standard2021!$C:$C,N$4)</f>
        <v>4071.45454545454</v>
      </c>
      <c r="O39" s="72">
        <f>SUMIFS(REEDS_Mid_Standard2021!$Z:$Z,REEDS_Mid_Standard2021!$A:$A,$B39,REEDS_Mid_Standard2021!$C:$C,O$4)</f>
        <v>4312.4545454545396</v>
      </c>
      <c r="P39" s="72">
        <f>SUMIFS(REEDS_Mid_Standard2021!$Z:$Z,REEDS_Mid_Standard2021!$A:$A,$B39,REEDS_Mid_Standard2021!$C:$C,P$4)</f>
        <v>4557.99999999999</v>
      </c>
      <c r="Q39" s="72">
        <f>SUMIFS(REEDS_Mid_Standard2021!$Z:$Z,REEDS_Mid_Standard2021!$A:$A,$B39,REEDS_Mid_Standard2021!$C:$C,Q$4)</f>
        <v>4801.0909090908999</v>
      </c>
      <c r="S39" s="68" t="str">
        <f>IF(A39=About!$B$1,SUM('DESC-rural-residential'!$AF$8,'DESC-urban-residential'!$AF$8,'DESC-commercial'!$AF$8)='REEDS calc'!Q39,"NA")</f>
        <v>NA</v>
      </c>
    </row>
    <row r="40" spans="1:19" ht="14.75" x14ac:dyDescent="0.75">
      <c r="A40" s="20" t="s">
        <v>76</v>
      </c>
      <c r="B40" s="20" t="s">
        <v>182</v>
      </c>
      <c r="C40" s="27">
        <f>SUMIFS(REEDS_Mid_Standard2021!$Z:$Z,REEDS_Mid_Standard2021!$A:$A,$B40,REEDS_Mid_Standard2021!$C:$C,C$4)</f>
        <v>34.090909090909101</v>
      </c>
      <c r="D40" s="72">
        <f>SUMIFS(REEDS_Mid_Standard2021!$Z:$Z,REEDS_Mid_Standard2021!$A:$A,$B40,REEDS_Mid_Standard2021!$C:$C,D$4)</f>
        <v>71.636363636363598</v>
      </c>
      <c r="E40" s="72">
        <f>SUMIFS(REEDS_Mid_Standard2021!$Z:$Z,REEDS_Mid_Standard2021!$A:$A,$B40,REEDS_Mid_Standard2021!$C:$C,E$4)</f>
        <v>144.90909090909099</v>
      </c>
      <c r="F40" s="72">
        <f>SUMIFS(REEDS_Mid_Standard2021!$Z:$Z,REEDS_Mid_Standard2021!$A:$A,$B40,REEDS_Mid_Standard2021!$C:$C,F$4)</f>
        <v>280.36363636363598</v>
      </c>
      <c r="G40" s="72">
        <f>SUMIFS(REEDS_Mid_Standard2021!$Z:$Z,REEDS_Mid_Standard2021!$A:$A,$B40,REEDS_Mid_Standard2021!$C:$C,G$4)</f>
        <v>526.54545454545496</v>
      </c>
      <c r="H40" s="72">
        <f>SUMIFS(REEDS_Mid_Standard2021!$Z:$Z,REEDS_Mid_Standard2021!$A:$A,$B40,REEDS_Mid_Standard2021!$C:$C,H$4)</f>
        <v>647.27272727272702</v>
      </c>
      <c r="I40" s="72">
        <f>SUMIFS(REEDS_Mid_Standard2021!$Z:$Z,REEDS_Mid_Standard2021!$A:$A,$B40,REEDS_Mid_Standard2021!$C:$C,I$4)</f>
        <v>793.81818181818198</v>
      </c>
      <c r="J40" s="72">
        <f>SUMIFS(REEDS_Mid_Standard2021!$Z:$Z,REEDS_Mid_Standard2021!$A:$A,$B40,REEDS_Mid_Standard2021!$C:$C,J$4)</f>
        <v>952.45454545454504</v>
      </c>
      <c r="K40" s="72">
        <f>SUMIFS(REEDS_Mid_Standard2021!$Z:$Z,REEDS_Mid_Standard2021!$A:$A,$B40,REEDS_Mid_Standard2021!$C:$C,K$4)</f>
        <v>1117.27272727272</v>
      </c>
      <c r="L40" s="72">
        <f>SUMIFS(REEDS_Mid_Standard2021!$Z:$Z,REEDS_Mid_Standard2021!$A:$A,$B40,REEDS_Mid_Standard2021!$C:$C,L$4)</f>
        <v>1266</v>
      </c>
      <c r="M40" s="72">
        <f>SUMIFS(REEDS_Mid_Standard2021!$Z:$Z,REEDS_Mid_Standard2021!$A:$A,$B40,REEDS_Mid_Standard2021!$C:$C,M$4)</f>
        <v>1410.54545454545</v>
      </c>
      <c r="N40" s="72">
        <f>SUMIFS(REEDS_Mid_Standard2021!$Z:$Z,REEDS_Mid_Standard2021!$A:$A,$B40,REEDS_Mid_Standard2021!$C:$C,N$4)</f>
        <v>1653.72727272727</v>
      </c>
      <c r="O40" s="72">
        <f>SUMIFS(REEDS_Mid_Standard2021!$Z:$Z,REEDS_Mid_Standard2021!$A:$A,$B40,REEDS_Mid_Standard2021!$C:$C,O$4)</f>
        <v>1905.0909090908999</v>
      </c>
      <c r="P40" s="72">
        <f>SUMIFS(REEDS_Mid_Standard2021!$Z:$Z,REEDS_Mid_Standard2021!$A:$A,$B40,REEDS_Mid_Standard2021!$C:$C,P$4)</f>
        <v>2082.7272727272698</v>
      </c>
      <c r="Q40" s="72">
        <f>SUMIFS(REEDS_Mid_Standard2021!$Z:$Z,REEDS_Mid_Standard2021!$A:$A,$B40,REEDS_Mid_Standard2021!$C:$C,Q$4)</f>
        <v>2250.54545454545</v>
      </c>
      <c r="S40" s="68" t="str">
        <f>IF(A40=About!$B$1,SUM('DESC-rural-residential'!$AF$8,'DESC-urban-residential'!$AF$8,'DESC-commercial'!$AF$8)='REEDS calc'!Q40,"NA")</f>
        <v>NA</v>
      </c>
    </row>
    <row r="41" spans="1:19" ht="14.75" x14ac:dyDescent="0.75">
      <c r="A41" s="20" t="s">
        <v>77</v>
      </c>
      <c r="B41" s="20" t="s">
        <v>183</v>
      </c>
      <c r="C41" s="27">
        <f>SUMIFS(REEDS_Mid_Standard2021!$Z:$Z,REEDS_Mid_Standard2021!$A:$A,$B41,REEDS_Mid_Standard2021!$C:$C,C$4)</f>
        <v>206.54545454545399</v>
      </c>
      <c r="D41" s="72">
        <f>SUMIFS(REEDS_Mid_Standard2021!$Z:$Z,REEDS_Mid_Standard2021!$A:$A,$B41,REEDS_Mid_Standard2021!$C:$C,D$4)</f>
        <v>250.09090909090901</v>
      </c>
      <c r="E41" s="72">
        <f>SUMIFS(REEDS_Mid_Standard2021!$Z:$Z,REEDS_Mid_Standard2021!$A:$A,$B41,REEDS_Mid_Standard2021!$C:$C,E$4)</f>
        <v>317.90909090909003</v>
      </c>
      <c r="F41" s="72">
        <f>SUMIFS(REEDS_Mid_Standard2021!$Z:$Z,REEDS_Mid_Standard2021!$A:$A,$B41,REEDS_Mid_Standard2021!$C:$C,F$4)</f>
        <v>418.09090909090901</v>
      </c>
      <c r="G41" s="72">
        <f>SUMIFS(REEDS_Mid_Standard2021!$Z:$Z,REEDS_Mid_Standard2021!$A:$A,$B41,REEDS_Mid_Standard2021!$C:$C,G$4)</f>
        <v>561.18181818181802</v>
      </c>
      <c r="H41" s="72">
        <f>SUMIFS(REEDS_Mid_Standard2021!$Z:$Z,REEDS_Mid_Standard2021!$A:$A,$B41,REEDS_Mid_Standard2021!$C:$C,H$4)</f>
        <v>725.36363636363603</v>
      </c>
      <c r="I41" s="72">
        <f>SUMIFS(REEDS_Mid_Standard2021!$Z:$Z,REEDS_Mid_Standard2021!$A:$A,$B41,REEDS_Mid_Standard2021!$C:$C,I$4)</f>
        <v>792.90909090908997</v>
      </c>
      <c r="J41" s="72">
        <f>SUMIFS(REEDS_Mid_Standard2021!$Z:$Z,REEDS_Mid_Standard2021!$A:$A,$B41,REEDS_Mid_Standard2021!$C:$C,J$4)</f>
        <v>863.54545454545496</v>
      </c>
      <c r="K41" s="72">
        <f>SUMIFS(REEDS_Mid_Standard2021!$Z:$Z,REEDS_Mid_Standard2021!$A:$A,$B41,REEDS_Mid_Standard2021!$C:$C,K$4)</f>
        <v>932.99999999999898</v>
      </c>
      <c r="L41" s="72">
        <f>SUMIFS(REEDS_Mid_Standard2021!$Z:$Z,REEDS_Mid_Standard2021!$A:$A,$B41,REEDS_Mid_Standard2021!$C:$C,L$4)</f>
        <v>1002.99999999999</v>
      </c>
      <c r="M41" s="72">
        <f>SUMIFS(REEDS_Mid_Standard2021!$Z:$Z,REEDS_Mid_Standard2021!$A:$A,$B41,REEDS_Mid_Standard2021!$C:$C,M$4)</f>
        <v>1069.3636363636299</v>
      </c>
      <c r="N41" s="72">
        <f>SUMIFS(REEDS_Mid_Standard2021!$Z:$Z,REEDS_Mid_Standard2021!$A:$A,$B41,REEDS_Mid_Standard2021!$C:$C,N$4)</f>
        <v>1129.8181818181799</v>
      </c>
      <c r="O41" s="72">
        <f>SUMIFS(REEDS_Mid_Standard2021!$Z:$Z,REEDS_Mid_Standard2021!$A:$A,$B41,REEDS_Mid_Standard2021!$C:$C,O$4)</f>
        <v>1173.8181818181799</v>
      </c>
      <c r="P41" s="72">
        <f>SUMIFS(REEDS_Mid_Standard2021!$Z:$Z,REEDS_Mid_Standard2021!$A:$A,$B41,REEDS_Mid_Standard2021!$C:$C,P$4)</f>
        <v>1228.1818181818101</v>
      </c>
      <c r="Q41" s="72">
        <f>SUMIFS(REEDS_Mid_Standard2021!$Z:$Z,REEDS_Mid_Standard2021!$A:$A,$B41,REEDS_Mid_Standard2021!$C:$C,Q$4)</f>
        <v>1283.9090909090901</v>
      </c>
      <c r="S41" s="68" t="str">
        <f>IF(A41=About!$B$1,SUM('DESC-rural-residential'!$AF$8,'DESC-urban-residential'!$AF$8,'DESC-commercial'!$AF$8)='REEDS calc'!Q41,"NA")</f>
        <v>NA</v>
      </c>
    </row>
    <row r="42" spans="1:19" ht="14.75" x14ac:dyDescent="0.75">
      <c r="A42" s="20" t="s">
        <v>78</v>
      </c>
      <c r="B42" s="20" t="s">
        <v>184</v>
      </c>
      <c r="C42" s="27">
        <f>SUMIFS(REEDS_Mid_Standard2021!$Z:$Z,REEDS_Mid_Standard2021!$A:$A,$B42,REEDS_Mid_Standard2021!$C:$C,C$4)</f>
        <v>793.90909090909099</v>
      </c>
      <c r="D42" s="72">
        <f>SUMIFS(REEDS_Mid_Standard2021!$Z:$Z,REEDS_Mid_Standard2021!$A:$A,$B42,REEDS_Mid_Standard2021!$C:$C,D$4)</f>
        <v>1135.9090909090901</v>
      </c>
      <c r="E42" s="72">
        <f>SUMIFS(REEDS_Mid_Standard2021!$Z:$Z,REEDS_Mid_Standard2021!$A:$A,$B42,REEDS_Mid_Standard2021!$C:$C,E$4)</f>
        <v>1656.27272727272</v>
      </c>
      <c r="F42" s="72">
        <f>SUMIFS(REEDS_Mid_Standard2021!$Z:$Z,REEDS_Mid_Standard2021!$A:$A,$B42,REEDS_Mid_Standard2021!$C:$C,F$4)</f>
        <v>2369.7272727272698</v>
      </c>
      <c r="G42" s="72">
        <f>SUMIFS(REEDS_Mid_Standard2021!$Z:$Z,REEDS_Mid_Standard2021!$A:$A,$B42,REEDS_Mid_Standard2021!$C:$C,G$4)</f>
        <v>3395.3636363636301</v>
      </c>
      <c r="H42" s="72">
        <f>SUMIFS(REEDS_Mid_Standard2021!$Z:$Z,REEDS_Mid_Standard2021!$A:$A,$B42,REEDS_Mid_Standard2021!$C:$C,H$4)</f>
        <v>4310.4545454545496</v>
      </c>
      <c r="I42" s="72">
        <f>SUMIFS(REEDS_Mid_Standard2021!$Z:$Z,REEDS_Mid_Standard2021!$A:$A,$B42,REEDS_Mid_Standard2021!$C:$C,I$4)</f>
        <v>4384.0909090908999</v>
      </c>
      <c r="J42" s="72">
        <f>SUMIFS(REEDS_Mid_Standard2021!$Z:$Z,REEDS_Mid_Standard2021!$A:$A,$B42,REEDS_Mid_Standard2021!$C:$C,J$4)</f>
        <v>4448.7272727272602</v>
      </c>
      <c r="K42" s="72">
        <f>SUMIFS(REEDS_Mid_Standard2021!$Z:$Z,REEDS_Mid_Standard2021!$A:$A,$B42,REEDS_Mid_Standard2021!$C:$C,K$4)</f>
        <v>4511.6363636363603</v>
      </c>
      <c r="L42" s="72">
        <f>SUMIFS(REEDS_Mid_Standard2021!$Z:$Z,REEDS_Mid_Standard2021!$A:$A,$B42,REEDS_Mid_Standard2021!$C:$C,L$4)</f>
        <v>4570.6363636363603</v>
      </c>
      <c r="M42" s="72">
        <f>SUMIFS(REEDS_Mid_Standard2021!$Z:$Z,REEDS_Mid_Standard2021!$A:$A,$B42,REEDS_Mid_Standard2021!$C:$C,M$4)</f>
        <v>4628.2727272727298</v>
      </c>
      <c r="N42" s="72">
        <f>SUMIFS(REEDS_Mid_Standard2021!$Z:$Z,REEDS_Mid_Standard2021!$A:$A,$B42,REEDS_Mid_Standard2021!$C:$C,N$4)</f>
        <v>4686.6363636363603</v>
      </c>
      <c r="O42" s="72">
        <f>SUMIFS(REEDS_Mid_Standard2021!$Z:$Z,REEDS_Mid_Standard2021!$A:$A,$B42,REEDS_Mid_Standard2021!$C:$C,O$4)</f>
        <v>4754.7272727272702</v>
      </c>
      <c r="P42" s="72">
        <f>SUMIFS(REEDS_Mid_Standard2021!$Z:$Z,REEDS_Mid_Standard2021!$A:$A,$B42,REEDS_Mid_Standard2021!$C:$C,P$4)</f>
        <v>4805</v>
      </c>
      <c r="Q42" s="72">
        <f>SUMIFS(REEDS_Mid_Standard2021!$Z:$Z,REEDS_Mid_Standard2021!$A:$A,$B42,REEDS_Mid_Standard2021!$C:$C,Q$4)</f>
        <v>4862</v>
      </c>
      <c r="S42" s="68" t="str">
        <f>IF(A42=About!$B$1,SUM('DESC-rural-residential'!$AF$8,'DESC-urban-residential'!$AF$8,'DESC-commercial'!$AF$8)='REEDS calc'!Q42,"NA")</f>
        <v>NA</v>
      </c>
    </row>
    <row r="43" spans="1:19" ht="14.75" x14ac:dyDescent="0.75">
      <c r="A43" s="20" t="s">
        <v>79</v>
      </c>
      <c r="B43" s="20" t="s">
        <v>185</v>
      </c>
      <c r="C43" s="27">
        <f>SUMIFS(REEDS_Mid_Standard2021!$Z:$Z,REEDS_Mid_Standard2021!$A:$A,$B43,REEDS_Mid_Standard2021!$C:$C,C$4)</f>
        <v>125.90909090909101</v>
      </c>
      <c r="D43" s="72">
        <f>SUMIFS(REEDS_Mid_Standard2021!$Z:$Z,REEDS_Mid_Standard2021!$A:$A,$B43,REEDS_Mid_Standard2021!$C:$C,D$4)</f>
        <v>142.81818181818099</v>
      </c>
      <c r="E43" s="72">
        <f>SUMIFS(REEDS_Mid_Standard2021!$Z:$Z,REEDS_Mid_Standard2021!$A:$A,$B43,REEDS_Mid_Standard2021!$C:$C,E$4)</f>
        <v>156.54545454545499</v>
      </c>
      <c r="F43" s="72">
        <f>SUMIFS(REEDS_Mid_Standard2021!$Z:$Z,REEDS_Mid_Standard2021!$A:$A,$B43,REEDS_Mid_Standard2021!$C:$C,F$4)</f>
        <v>171.18181818181799</v>
      </c>
      <c r="G43" s="72">
        <f>SUMIFS(REEDS_Mid_Standard2021!$Z:$Z,REEDS_Mid_Standard2021!$A:$A,$B43,REEDS_Mid_Standard2021!$C:$C,G$4)</f>
        <v>214.636363636364</v>
      </c>
      <c r="H43" s="72">
        <f>SUMIFS(REEDS_Mid_Standard2021!$Z:$Z,REEDS_Mid_Standard2021!$A:$A,$B43,REEDS_Mid_Standard2021!$C:$C,H$4)</f>
        <v>246.54545454545499</v>
      </c>
      <c r="I43" s="72">
        <f>SUMIFS(REEDS_Mid_Standard2021!$Z:$Z,REEDS_Mid_Standard2021!$A:$A,$B43,REEDS_Mid_Standard2021!$C:$C,I$4)</f>
        <v>270.09090909090901</v>
      </c>
      <c r="J43" s="72">
        <f>SUMIFS(REEDS_Mid_Standard2021!$Z:$Z,REEDS_Mid_Standard2021!$A:$A,$B43,REEDS_Mid_Standard2021!$C:$C,J$4)</f>
        <v>308.72727272727298</v>
      </c>
      <c r="K43" s="72">
        <f>SUMIFS(REEDS_Mid_Standard2021!$Z:$Z,REEDS_Mid_Standard2021!$A:$A,$B43,REEDS_Mid_Standard2021!$C:$C,K$4)</f>
        <v>326.81818181818198</v>
      </c>
      <c r="L43" s="72">
        <f>SUMIFS(REEDS_Mid_Standard2021!$Z:$Z,REEDS_Mid_Standard2021!$A:$A,$B43,REEDS_Mid_Standard2021!$C:$C,L$4)</f>
        <v>342.36363636363598</v>
      </c>
      <c r="M43" s="72">
        <f>SUMIFS(REEDS_Mid_Standard2021!$Z:$Z,REEDS_Mid_Standard2021!$A:$A,$B43,REEDS_Mid_Standard2021!$C:$C,M$4)</f>
        <v>357.90909090909099</v>
      </c>
      <c r="N43" s="72">
        <f>SUMIFS(REEDS_Mid_Standard2021!$Z:$Z,REEDS_Mid_Standard2021!$A:$A,$B43,REEDS_Mid_Standard2021!$C:$C,N$4)</f>
        <v>376.272727272726</v>
      </c>
      <c r="O43" s="72">
        <f>SUMIFS(REEDS_Mid_Standard2021!$Z:$Z,REEDS_Mid_Standard2021!$A:$A,$B43,REEDS_Mid_Standard2021!$C:$C,O$4)</f>
        <v>405.45454545454498</v>
      </c>
      <c r="P43" s="72">
        <f>SUMIFS(REEDS_Mid_Standard2021!$Z:$Z,REEDS_Mid_Standard2021!$A:$A,$B43,REEDS_Mid_Standard2021!$C:$C,P$4)</f>
        <v>418.81818181818198</v>
      </c>
      <c r="Q43" s="72">
        <f>SUMIFS(REEDS_Mid_Standard2021!$Z:$Z,REEDS_Mid_Standard2021!$A:$A,$B43,REEDS_Mid_Standard2021!$C:$C,Q$4)</f>
        <v>438.54545454545502</v>
      </c>
      <c r="S43" s="68" t="str">
        <f>IF(A43=About!$B$1,SUM('DESC-rural-residential'!$AF$8,'DESC-urban-residential'!$AF$8,'DESC-commercial'!$AF$8)='REEDS calc'!Q43,"NA")</f>
        <v>NA</v>
      </c>
    </row>
    <row r="44" spans="1:19" ht="14.75" x14ac:dyDescent="0.75">
      <c r="A44" s="20" t="s">
        <v>80</v>
      </c>
      <c r="B44" s="20" t="s">
        <v>186</v>
      </c>
      <c r="C44" s="27">
        <f>SUMIFS(REEDS_Mid_Standard2021!$Z:$Z,REEDS_Mid_Standard2021!$A:$A,$B44,REEDS_Mid_Standard2021!$C:$C,C$4)</f>
        <v>582.27272727272702</v>
      </c>
      <c r="D44" s="72">
        <f>SUMIFS(REEDS_Mid_Standard2021!$Z:$Z,REEDS_Mid_Standard2021!$A:$A,$B44,REEDS_Mid_Standard2021!$C:$C,D$4)</f>
        <v>814.90909090909099</v>
      </c>
      <c r="E44" s="72">
        <f>SUMIFS(REEDS_Mid_Standard2021!$Z:$Z,REEDS_Mid_Standard2021!$A:$A,$B44,REEDS_Mid_Standard2021!$C:$C,E$4)</f>
        <v>929</v>
      </c>
      <c r="F44" s="72">
        <f>SUMIFS(REEDS_Mid_Standard2021!$Z:$Z,REEDS_Mid_Standard2021!$A:$A,$B44,REEDS_Mid_Standard2021!$C:$C,F$4)</f>
        <v>1096.8181818181799</v>
      </c>
      <c r="G44" s="72">
        <f>SUMIFS(REEDS_Mid_Standard2021!$Z:$Z,REEDS_Mid_Standard2021!$A:$A,$B44,REEDS_Mid_Standard2021!$C:$C,G$4)</f>
        <v>1357.8181818181799</v>
      </c>
      <c r="H44" s="72">
        <f>SUMIFS(REEDS_Mid_Standard2021!$Z:$Z,REEDS_Mid_Standard2021!$A:$A,$B44,REEDS_Mid_Standard2021!$C:$C,H$4)</f>
        <v>1573.99999999999</v>
      </c>
      <c r="I44" s="72">
        <f>SUMIFS(REEDS_Mid_Standard2021!$Z:$Z,REEDS_Mid_Standard2021!$A:$A,$B44,REEDS_Mid_Standard2021!$C:$C,I$4)</f>
        <v>1739.1818181818101</v>
      </c>
      <c r="J44" s="72">
        <f>SUMIFS(REEDS_Mid_Standard2021!$Z:$Z,REEDS_Mid_Standard2021!$A:$A,$B44,REEDS_Mid_Standard2021!$C:$C,J$4)</f>
        <v>1870.45454545454</v>
      </c>
      <c r="K44" s="72">
        <f>SUMIFS(REEDS_Mid_Standard2021!$Z:$Z,REEDS_Mid_Standard2021!$A:$A,$B44,REEDS_Mid_Standard2021!$C:$C,K$4)</f>
        <v>1976.9090909090801</v>
      </c>
      <c r="L44" s="72">
        <f>SUMIFS(REEDS_Mid_Standard2021!$Z:$Z,REEDS_Mid_Standard2021!$A:$A,$B44,REEDS_Mid_Standard2021!$C:$C,L$4)</f>
        <v>2065.9090909090901</v>
      </c>
      <c r="M44" s="72">
        <f>SUMIFS(REEDS_Mid_Standard2021!$Z:$Z,REEDS_Mid_Standard2021!$A:$A,$B44,REEDS_Mid_Standard2021!$C:$C,M$4)</f>
        <v>2152.2727272727202</v>
      </c>
      <c r="N44" s="72">
        <f>SUMIFS(REEDS_Mid_Standard2021!$Z:$Z,REEDS_Mid_Standard2021!$A:$A,$B44,REEDS_Mid_Standard2021!$C:$C,N$4)</f>
        <v>2355.1818181818098</v>
      </c>
      <c r="O44" s="72">
        <f>SUMIFS(REEDS_Mid_Standard2021!$Z:$Z,REEDS_Mid_Standard2021!$A:$A,$B44,REEDS_Mid_Standard2021!$C:$C,O$4)</f>
        <v>2417.54545454545</v>
      </c>
      <c r="P44" s="72">
        <f>SUMIFS(REEDS_Mid_Standard2021!$Z:$Z,REEDS_Mid_Standard2021!$A:$A,$B44,REEDS_Mid_Standard2021!$C:$C,P$4)</f>
        <v>2606.1818181818198</v>
      </c>
      <c r="Q44" s="72">
        <f>SUMIFS(REEDS_Mid_Standard2021!$Z:$Z,REEDS_Mid_Standard2021!$A:$A,$B44,REEDS_Mid_Standard2021!$C:$C,Q$4)</f>
        <v>2785.8181818181702</v>
      </c>
      <c r="S44" s="68" t="str">
        <f>IF(A44=About!$B$1,SUM('DESC-rural-residential'!$AF$8,'DESC-urban-residential'!$AF$8,'DESC-commercial'!$AF$8)='REEDS calc'!Q44,"NA")</f>
        <v>NA</v>
      </c>
    </row>
    <row r="45" spans="1:19" ht="14.75" x14ac:dyDescent="0.75">
      <c r="A45" s="20" t="s">
        <v>81</v>
      </c>
      <c r="B45" s="20" t="s">
        <v>187</v>
      </c>
      <c r="C45" s="27">
        <f>SUMIFS(REEDS_Mid_Standard2021!$Z:$Z,REEDS_Mid_Standard2021!$A:$A,$B45,REEDS_Mid_Standard2021!$C:$C,C$4)</f>
        <v>55.090909090909101</v>
      </c>
      <c r="D45" s="72">
        <f>SUMIFS(REEDS_Mid_Standard2021!$Z:$Z,REEDS_Mid_Standard2021!$A:$A,$B45,REEDS_Mid_Standard2021!$C:$C,D$4)</f>
        <v>57.999999999999901</v>
      </c>
      <c r="E45" s="72">
        <f>SUMIFS(REEDS_Mid_Standard2021!$Z:$Z,REEDS_Mid_Standard2021!$A:$A,$B45,REEDS_Mid_Standard2021!$C:$C,E$4)</f>
        <v>63.181818181818201</v>
      </c>
      <c r="F45" s="72">
        <f>SUMIFS(REEDS_Mid_Standard2021!$Z:$Z,REEDS_Mid_Standard2021!$A:$A,$B45,REEDS_Mid_Standard2021!$C:$C,F$4)</f>
        <v>71</v>
      </c>
      <c r="G45" s="72">
        <f>SUMIFS(REEDS_Mid_Standard2021!$Z:$Z,REEDS_Mid_Standard2021!$A:$A,$B45,REEDS_Mid_Standard2021!$C:$C,G$4)</f>
        <v>84.636363636363598</v>
      </c>
      <c r="H45" s="72">
        <f>SUMIFS(REEDS_Mid_Standard2021!$Z:$Z,REEDS_Mid_Standard2021!$A:$A,$B45,REEDS_Mid_Standard2021!$C:$C,H$4)</f>
        <v>98.090909090909093</v>
      </c>
      <c r="I45" s="72">
        <f>SUMIFS(REEDS_Mid_Standard2021!$Z:$Z,REEDS_Mid_Standard2021!$A:$A,$B45,REEDS_Mid_Standard2021!$C:$C,I$4)</f>
        <v>111</v>
      </c>
      <c r="J45" s="72">
        <f>SUMIFS(REEDS_Mid_Standard2021!$Z:$Z,REEDS_Mid_Standard2021!$A:$A,$B45,REEDS_Mid_Standard2021!$C:$C,J$4)</f>
        <v>122.90909090909</v>
      </c>
      <c r="K45" s="72">
        <f>SUMIFS(REEDS_Mid_Standard2021!$Z:$Z,REEDS_Mid_Standard2021!$A:$A,$B45,REEDS_Mid_Standard2021!$C:$C,K$4)</f>
        <v>134</v>
      </c>
      <c r="L45" s="72">
        <f>SUMIFS(REEDS_Mid_Standard2021!$Z:$Z,REEDS_Mid_Standard2021!$A:$A,$B45,REEDS_Mid_Standard2021!$C:$C,L$4)</f>
        <v>145.09090909090901</v>
      </c>
      <c r="M45" s="72">
        <f>SUMIFS(REEDS_Mid_Standard2021!$Z:$Z,REEDS_Mid_Standard2021!$A:$A,$B45,REEDS_Mid_Standard2021!$C:$C,M$4)</f>
        <v>155.90909090909099</v>
      </c>
      <c r="N45" s="72">
        <f>SUMIFS(REEDS_Mid_Standard2021!$Z:$Z,REEDS_Mid_Standard2021!$A:$A,$B45,REEDS_Mid_Standard2021!$C:$C,N$4)</f>
        <v>169.727272727273</v>
      </c>
      <c r="O45" s="72">
        <f>SUMIFS(REEDS_Mid_Standard2021!$Z:$Z,REEDS_Mid_Standard2021!$A:$A,$B45,REEDS_Mid_Standard2021!$C:$C,O$4)</f>
        <v>185</v>
      </c>
      <c r="P45" s="72">
        <f>SUMIFS(REEDS_Mid_Standard2021!$Z:$Z,REEDS_Mid_Standard2021!$A:$A,$B45,REEDS_Mid_Standard2021!$C:$C,P$4)</f>
        <v>200.636363636363</v>
      </c>
      <c r="Q45" s="72">
        <f>SUMIFS(REEDS_Mid_Standard2021!$Z:$Z,REEDS_Mid_Standard2021!$A:$A,$B45,REEDS_Mid_Standard2021!$C:$C,Q$4)</f>
        <v>213.54545454545399</v>
      </c>
      <c r="S45" s="68" t="str">
        <f>IF(A45=About!$B$1,SUM('DESC-rural-residential'!$AF$8,'DESC-urban-residential'!$AF$8,'DESC-commercial'!$AF$8)='REEDS calc'!Q45,"NA")</f>
        <v>NA</v>
      </c>
    </row>
    <row r="46" spans="1:19" ht="14.75" x14ac:dyDescent="0.75">
      <c r="A46" s="20" t="s">
        <v>82</v>
      </c>
      <c r="B46" s="20" t="s">
        <v>188</v>
      </c>
      <c r="C46" s="27">
        <f>SUMIFS(REEDS_Mid_Standard2021!$Z:$Z,REEDS_Mid_Standard2021!$A:$A,$B46,REEDS_Mid_Standard2021!$C:$C,C$4)</f>
        <v>116</v>
      </c>
      <c r="D46" s="72">
        <f>SUMIFS(REEDS_Mid_Standard2021!$Z:$Z,REEDS_Mid_Standard2021!$A:$A,$B46,REEDS_Mid_Standard2021!$C:$C,D$4)</f>
        <v>139</v>
      </c>
      <c r="E46" s="72">
        <f>SUMIFS(REEDS_Mid_Standard2021!$Z:$Z,REEDS_Mid_Standard2021!$A:$A,$B46,REEDS_Mid_Standard2021!$C:$C,E$4)</f>
        <v>176.18181818181799</v>
      </c>
      <c r="F46" s="72">
        <f>SUMIFS(REEDS_Mid_Standard2021!$Z:$Z,REEDS_Mid_Standard2021!$A:$A,$B46,REEDS_Mid_Standard2021!$C:$C,F$4)</f>
        <v>233.45454545454399</v>
      </c>
      <c r="G46" s="72">
        <f>SUMIFS(REEDS_Mid_Standard2021!$Z:$Z,REEDS_Mid_Standard2021!$A:$A,$B46,REEDS_Mid_Standard2021!$C:$C,G$4)</f>
        <v>336.27272727272702</v>
      </c>
      <c r="H46" s="72">
        <f>SUMIFS(REEDS_Mid_Standard2021!$Z:$Z,REEDS_Mid_Standard2021!$A:$A,$B46,REEDS_Mid_Standard2021!$C:$C,H$4)</f>
        <v>446.90909090909099</v>
      </c>
      <c r="I46" s="72">
        <f>SUMIFS(REEDS_Mid_Standard2021!$Z:$Z,REEDS_Mid_Standard2021!$A:$A,$B46,REEDS_Mid_Standard2021!$C:$C,I$4)</f>
        <v>561.45454545454402</v>
      </c>
      <c r="J46" s="72">
        <f>SUMIFS(REEDS_Mid_Standard2021!$Z:$Z,REEDS_Mid_Standard2021!$A:$A,$B46,REEDS_Mid_Standard2021!$C:$C,J$4)</f>
        <v>678</v>
      </c>
      <c r="K46" s="72">
        <f>SUMIFS(REEDS_Mid_Standard2021!$Z:$Z,REEDS_Mid_Standard2021!$A:$A,$B46,REEDS_Mid_Standard2021!$C:$C,K$4)</f>
        <v>804.09090909090901</v>
      </c>
      <c r="L46" s="72">
        <f>SUMIFS(REEDS_Mid_Standard2021!$Z:$Z,REEDS_Mid_Standard2021!$A:$A,$B46,REEDS_Mid_Standard2021!$C:$C,L$4)</f>
        <v>942</v>
      </c>
      <c r="M46" s="72">
        <f>SUMIFS(REEDS_Mid_Standard2021!$Z:$Z,REEDS_Mid_Standard2021!$A:$A,$B46,REEDS_Mid_Standard2021!$C:$C,M$4)</f>
        <v>1096.27272727273</v>
      </c>
      <c r="N46" s="72">
        <f>SUMIFS(REEDS_Mid_Standard2021!$Z:$Z,REEDS_Mid_Standard2021!$A:$A,$B46,REEDS_Mid_Standard2021!$C:$C,N$4)</f>
        <v>1273.45454545455</v>
      </c>
      <c r="O46" s="72">
        <f>SUMIFS(REEDS_Mid_Standard2021!$Z:$Z,REEDS_Mid_Standard2021!$A:$A,$B46,REEDS_Mid_Standard2021!$C:$C,O$4)</f>
        <v>1472.45454545454</v>
      </c>
      <c r="P46" s="72">
        <f>SUMIFS(REEDS_Mid_Standard2021!$Z:$Z,REEDS_Mid_Standard2021!$A:$A,$B46,REEDS_Mid_Standard2021!$C:$C,P$4)</f>
        <v>1690.54545454545</v>
      </c>
      <c r="Q46" s="72">
        <f>SUMIFS(REEDS_Mid_Standard2021!$Z:$Z,REEDS_Mid_Standard2021!$A:$A,$B46,REEDS_Mid_Standard2021!$C:$C,Q$4)</f>
        <v>1943.1818181818201</v>
      </c>
      <c r="S46" s="68" t="str">
        <f>IF(A46=About!$B$1,SUM('DESC-rural-residential'!$AF$8,'DESC-urban-residential'!$AF$8,'DESC-commercial'!$AF$8)='REEDS calc'!Q46,"NA")</f>
        <v>NA</v>
      </c>
    </row>
    <row r="47" spans="1:19" ht="14.75" x14ac:dyDescent="0.75">
      <c r="A47" s="20" t="s">
        <v>83</v>
      </c>
      <c r="B47" s="20" t="s">
        <v>189</v>
      </c>
      <c r="C47" s="27">
        <f>SUMIFS(REEDS_Mid_Standard2021!$Z:$Z,REEDS_Mid_Standard2021!$A:$A,$B47,REEDS_Mid_Standard2021!$C:$C,C$4)</f>
        <v>1429.8181818181799</v>
      </c>
      <c r="D47" s="72">
        <f>SUMIFS(REEDS_Mid_Standard2021!$Z:$Z,REEDS_Mid_Standard2021!$A:$A,$B47,REEDS_Mid_Standard2021!$C:$C,D$4)</f>
        <v>2196.54545454545</v>
      </c>
      <c r="E47" s="72">
        <f>SUMIFS(REEDS_Mid_Standard2021!$Z:$Z,REEDS_Mid_Standard2021!$A:$A,$B47,REEDS_Mid_Standard2021!$C:$C,E$4)</f>
        <v>3352</v>
      </c>
      <c r="F47" s="72">
        <f>SUMIFS(REEDS_Mid_Standard2021!$Z:$Z,REEDS_Mid_Standard2021!$A:$A,$B47,REEDS_Mid_Standard2021!$C:$C,F$4)</f>
        <v>4971.7272727272702</v>
      </c>
      <c r="G47" s="72">
        <f>SUMIFS(REEDS_Mid_Standard2021!$Z:$Z,REEDS_Mid_Standard2021!$A:$A,$B47,REEDS_Mid_Standard2021!$C:$C,G$4)</f>
        <v>7430.5454545454404</v>
      </c>
      <c r="H47" s="72">
        <f>SUMIFS(REEDS_Mid_Standard2021!$Z:$Z,REEDS_Mid_Standard2021!$A:$A,$B47,REEDS_Mid_Standard2021!$C:$C,H$4)</f>
        <v>10010.3636363636</v>
      </c>
      <c r="I47" s="72">
        <f>SUMIFS(REEDS_Mid_Standard2021!$Z:$Z,REEDS_Mid_Standard2021!$A:$A,$B47,REEDS_Mid_Standard2021!$C:$C,I$4)</f>
        <v>10985.1818181818</v>
      </c>
      <c r="J47" s="72">
        <f>SUMIFS(REEDS_Mid_Standard2021!$Z:$Z,REEDS_Mid_Standard2021!$A:$A,$B47,REEDS_Mid_Standard2021!$C:$C,J$4)</f>
        <v>11862.090909090901</v>
      </c>
      <c r="K47" s="72">
        <f>SUMIFS(REEDS_Mid_Standard2021!$Z:$Z,REEDS_Mid_Standard2021!$A:$A,$B47,REEDS_Mid_Standard2021!$C:$C,K$4)</f>
        <v>12606.6363636363</v>
      </c>
      <c r="L47" s="72">
        <f>SUMIFS(REEDS_Mid_Standard2021!$Z:$Z,REEDS_Mid_Standard2021!$A:$A,$B47,REEDS_Mid_Standard2021!$C:$C,L$4)</f>
        <v>13365.909090908999</v>
      </c>
      <c r="M47" s="72">
        <f>SUMIFS(REEDS_Mid_Standard2021!$Z:$Z,REEDS_Mid_Standard2021!$A:$A,$B47,REEDS_Mid_Standard2021!$C:$C,M$4)</f>
        <v>13832.727272727199</v>
      </c>
      <c r="N47" s="72">
        <f>SUMIFS(REEDS_Mid_Standard2021!$Z:$Z,REEDS_Mid_Standard2021!$A:$A,$B47,REEDS_Mid_Standard2021!$C:$C,N$4)</f>
        <v>14421.6363636363</v>
      </c>
      <c r="O47" s="72">
        <f>SUMIFS(REEDS_Mid_Standard2021!$Z:$Z,REEDS_Mid_Standard2021!$A:$A,$B47,REEDS_Mid_Standard2021!$C:$C,O$4)</f>
        <v>15182.272727272701</v>
      </c>
      <c r="P47" s="72">
        <f>SUMIFS(REEDS_Mid_Standard2021!$Z:$Z,REEDS_Mid_Standard2021!$A:$A,$B47,REEDS_Mid_Standard2021!$C:$C,P$4)</f>
        <v>15556.8181818181</v>
      </c>
      <c r="Q47" s="72">
        <f>SUMIFS(REEDS_Mid_Standard2021!$Z:$Z,REEDS_Mid_Standard2021!$A:$A,$B47,REEDS_Mid_Standard2021!$C:$C,Q$4)</f>
        <v>16107.3636363636</v>
      </c>
      <c r="S47" s="68" t="b">
        <f>IF(A47=About!$B$1,SUM('DESC-rural-residential'!$AF$8,'DESC-urban-residential'!$AF$8,'DESC-commercial'!$AF$8)='REEDS calc'!Q47,"NA")</f>
        <v>1</v>
      </c>
    </row>
    <row r="48" spans="1:19" ht="14.75" x14ac:dyDescent="0.75">
      <c r="A48" s="20" t="s">
        <v>84</v>
      </c>
      <c r="B48" s="20" t="s">
        <v>190</v>
      </c>
      <c r="C48" s="27">
        <f>SUMIFS(REEDS_Mid_Standard2021!$Z:$Z,REEDS_Mid_Standard2021!$A:$A,$B48,REEDS_Mid_Standard2021!$C:$C,C$4)</f>
        <v>444.54545454545399</v>
      </c>
      <c r="D48" s="72">
        <f>SUMIFS(REEDS_Mid_Standard2021!$Z:$Z,REEDS_Mid_Standard2021!$A:$A,$B48,REEDS_Mid_Standard2021!$C:$C,D$4)</f>
        <v>461.54545454545399</v>
      </c>
      <c r="E48" s="72">
        <f>SUMIFS(REEDS_Mid_Standard2021!$Z:$Z,REEDS_Mid_Standard2021!$A:$A,$B48,REEDS_Mid_Standard2021!$C:$C,E$4)</f>
        <v>478.27272727272702</v>
      </c>
      <c r="F48" s="72">
        <f>SUMIFS(REEDS_Mid_Standard2021!$Z:$Z,REEDS_Mid_Standard2021!$A:$A,$B48,REEDS_Mid_Standard2021!$C:$C,F$4)</f>
        <v>506.72727272727201</v>
      </c>
      <c r="G48" s="72">
        <f>SUMIFS(REEDS_Mid_Standard2021!$Z:$Z,REEDS_Mid_Standard2021!$A:$A,$B48,REEDS_Mid_Standard2021!$C:$C,G$4)</f>
        <v>579.45454545454504</v>
      </c>
      <c r="H48" s="72">
        <f>SUMIFS(REEDS_Mid_Standard2021!$Z:$Z,REEDS_Mid_Standard2021!$A:$A,$B48,REEDS_Mid_Standard2021!$C:$C,H$4)</f>
        <v>636.27272727272702</v>
      </c>
      <c r="I48" s="72">
        <f>SUMIFS(REEDS_Mid_Standard2021!$Z:$Z,REEDS_Mid_Standard2021!$A:$A,$B48,REEDS_Mid_Standard2021!$C:$C,I$4)</f>
        <v>683.18181818181802</v>
      </c>
      <c r="J48" s="72">
        <f>SUMIFS(REEDS_Mid_Standard2021!$Z:$Z,REEDS_Mid_Standard2021!$A:$A,$B48,REEDS_Mid_Standard2021!$C:$C,J$4)</f>
        <v>737.81818181818198</v>
      </c>
      <c r="K48" s="72">
        <f>SUMIFS(REEDS_Mid_Standard2021!$Z:$Z,REEDS_Mid_Standard2021!$A:$A,$B48,REEDS_Mid_Standard2021!$C:$C,K$4)</f>
        <v>779.63636363636294</v>
      </c>
      <c r="L48" s="72">
        <f>SUMIFS(REEDS_Mid_Standard2021!$Z:$Z,REEDS_Mid_Standard2021!$A:$A,$B48,REEDS_Mid_Standard2021!$C:$C,L$4)</f>
        <v>840.27272727272702</v>
      </c>
      <c r="M48" s="72">
        <f>SUMIFS(REEDS_Mid_Standard2021!$Z:$Z,REEDS_Mid_Standard2021!$A:$A,$B48,REEDS_Mid_Standard2021!$C:$C,M$4)</f>
        <v>897.54545454545405</v>
      </c>
      <c r="N48" s="72">
        <f>SUMIFS(REEDS_Mid_Standard2021!$Z:$Z,REEDS_Mid_Standard2021!$A:$A,$B48,REEDS_Mid_Standard2021!$C:$C,N$4)</f>
        <v>954.18181818181802</v>
      </c>
      <c r="O48" s="72">
        <f>SUMIFS(REEDS_Mid_Standard2021!$Z:$Z,REEDS_Mid_Standard2021!$A:$A,$B48,REEDS_Mid_Standard2021!$C:$C,O$4)</f>
        <v>971.90909090908997</v>
      </c>
      <c r="P48" s="72">
        <f>SUMIFS(REEDS_Mid_Standard2021!$Z:$Z,REEDS_Mid_Standard2021!$A:$A,$B48,REEDS_Mid_Standard2021!$C:$C,P$4)</f>
        <v>1047.54545454545</v>
      </c>
      <c r="Q48" s="72">
        <f>SUMIFS(REEDS_Mid_Standard2021!$Z:$Z,REEDS_Mid_Standard2021!$A:$A,$B48,REEDS_Mid_Standard2021!$C:$C,Q$4)</f>
        <v>1123.8181818181699</v>
      </c>
      <c r="S48" s="68" t="str">
        <f>IF(A48=About!$B$1,SUM('DESC-rural-residential'!$AF$8,'DESC-urban-residential'!$AF$8,'DESC-commercial'!$AF$8)='REEDS calc'!Q48,"NA")</f>
        <v>NA</v>
      </c>
    </row>
    <row r="49" spans="1:35" ht="14.75" x14ac:dyDescent="0.75">
      <c r="A49" s="20" t="s">
        <v>85</v>
      </c>
      <c r="B49" s="20" t="s">
        <v>191</v>
      </c>
      <c r="C49" s="27">
        <f>SUMIFS(REEDS_Mid_Standard2021!$Z:$Z,REEDS_Mid_Standard2021!$A:$A,$B49,REEDS_Mid_Standard2021!$C:$C,C$4)</f>
        <v>153.18181818181799</v>
      </c>
      <c r="D49" s="72">
        <f>SUMIFS(REEDS_Mid_Standard2021!$Z:$Z,REEDS_Mid_Standard2021!$A:$A,$B49,REEDS_Mid_Standard2021!$C:$C,D$4)</f>
        <v>168.09090909090901</v>
      </c>
      <c r="E49" s="72">
        <f>SUMIFS(REEDS_Mid_Standard2021!$Z:$Z,REEDS_Mid_Standard2021!$A:$A,$B49,REEDS_Mid_Standard2021!$C:$C,E$4)</f>
        <v>188.54545454545499</v>
      </c>
      <c r="F49" s="72">
        <f>SUMIFS(REEDS_Mid_Standard2021!$Z:$Z,REEDS_Mid_Standard2021!$A:$A,$B49,REEDS_Mid_Standard2021!$C:$C,F$4)</f>
        <v>215.363636363636</v>
      </c>
      <c r="G49" s="72">
        <f>SUMIFS(REEDS_Mid_Standard2021!$Z:$Z,REEDS_Mid_Standard2021!$A:$A,$B49,REEDS_Mid_Standard2021!$C:$C,G$4)</f>
        <v>251.18181818181799</v>
      </c>
      <c r="H49" s="72">
        <f>SUMIFS(REEDS_Mid_Standard2021!$Z:$Z,REEDS_Mid_Standard2021!$A:$A,$B49,REEDS_Mid_Standard2021!$C:$C,H$4)</f>
        <v>261.36363636363598</v>
      </c>
      <c r="I49" s="72">
        <f>SUMIFS(REEDS_Mid_Standard2021!$Z:$Z,REEDS_Mid_Standard2021!$A:$A,$B49,REEDS_Mid_Standard2021!$C:$C,I$4)</f>
        <v>271.72727272727298</v>
      </c>
      <c r="J49" s="72">
        <f>SUMIFS(REEDS_Mid_Standard2021!$Z:$Z,REEDS_Mid_Standard2021!$A:$A,$B49,REEDS_Mid_Standard2021!$C:$C,J$4)</f>
        <v>283.09090909090901</v>
      </c>
      <c r="K49" s="72">
        <f>SUMIFS(REEDS_Mid_Standard2021!$Z:$Z,REEDS_Mid_Standard2021!$A:$A,$B49,REEDS_Mid_Standard2021!$C:$C,K$4)</f>
        <v>294.09090909090901</v>
      </c>
      <c r="L49" s="72">
        <f>SUMIFS(REEDS_Mid_Standard2021!$Z:$Z,REEDS_Mid_Standard2021!$A:$A,$B49,REEDS_Mid_Standard2021!$C:$C,L$4)</f>
        <v>304.81818181818198</v>
      </c>
      <c r="M49" s="72">
        <f>SUMIFS(REEDS_Mid_Standard2021!$Z:$Z,REEDS_Mid_Standard2021!$A:$A,$B49,REEDS_Mid_Standard2021!$C:$C,M$4)</f>
        <v>315.36363636363598</v>
      </c>
      <c r="N49" s="72">
        <f>SUMIFS(REEDS_Mid_Standard2021!$Z:$Z,REEDS_Mid_Standard2021!$A:$A,$B49,REEDS_Mid_Standard2021!$C:$C,N$4)</f>
        <v>325.36363636363598</v>
      </c>
      <c r="O49" s="72">
        <f>SUMIFS(REEDS_Mid_Standard2021!$Z:$Z,REEDS_Mid_Standard2021!$A:$A,$B49,REEDS_Mid_Standard2021!$C:$C,O$4)</f>
        <v>335.54545454545502</v>
      </c>
      <c r="P49" s="72">
        <f>SUMIFS(REEDS_Mid_Standard2021!$Z:$Z,REEDS_Mid_Standard2021!$A:$A,$B49,REEDS_Mid_Standard2021!$C:$C,P$4)</f>
        <v>344.272727272726</v>
      </c>
      <c r="Q49" s="72">
        <f>SUMIFS(REEDS_Mid_Standard2021!$Z:$Z,REEDS_Mid_Standard2021!$A:$A,$B49,REEDS_Mid_Standard2021!$C:$C,Q$4)</f>
        <v>352.90909090909099</v>
      </c>
      <c r="S49" s="68" t="str">
        <f>IF(A49=About!$B$1,SUM('DESC-rural-residential'!$AF$8,'DESC-urban-residential'!$AF$8,'DESC-commercial'!$AF$8)='REEDS calc'!Q49,"NA")</f>
        <v>NA</v>
      </c>
    </row>
    <row r="50" spans="1:35" ht="14.75" x14ac:dyDescent="0.75">
      <c r="A50" s="20" t="s">
        <v>86</v>
      </c>
      <c r="B50" s="20" t="s">
        <v>192</v>
      </c>
      <c r="C50" s="27">
        <f>SUMIFS(REEDS_Mid_Standard2021!$Z:$Z,REEDS_Mid_Standard2021!$A:$A,$B50,REEDS_Mid_Standard2021!$C:$C,C$4)</f>
        <v>308.72727272727201</v>
      </c>
      <c r="D50" s="72">
        <f>SUMIFS(REEDS_Mid_Standard2021!$Z:$Z,REEDS_Mid_Standard2021!$A:$A,$B50,REEDS_Mid_Standard2021!$C:$C,D$4)</f>
        <v>530.90909090909099</v>
      </c>
      <c r="E50" s="72">
        <f>SUMIFS(REEDS_Mid_Standard2021!$Z:$Z,REEDS_Mid_Standard2021!$A:$A,$B50,REEDS_Mid_Standard2021!$C:$C,E$4)</f>
        <v>659.72727272727298</v>
      </c>
      <c r="F50" s="72">
        <f>SUMIFS(REEDS_Mid_Standard2021!$Z:$Z,REEDS_Mid_Standard2021!$A:$A,$B50,REEDS_Mid_Standard2021!$C:$C,F$4)</f>
        <v>928.09090909090799</v>
      </c>
      <c r="G50" s="72">
        <f>SUMIFS(REEDS_Mid_Standard2021!$Z:$Z,REEDS_Mid_Standard2021!$A:$A,$B50,REEDS_Mid_Standard2021!$C:$C,G$4)</f>
        <v>1415.27272727272</v>
      </c>
      <c r="H50" s="72">
        <f>SUMIFS(REEDS_Mid_Standard2021!$Z:$Z,REEDS_Mid_Standard2021!$A:$A,$B50,REEDS_Mid_Standard2021!$C:$C,H$4)</f>
        <v>1915.27272727272</v>
      </c>
      <c r="I50" s="72">
        <f>SUMIFS(REEDS_Mid_Standard2021!$Z:$Z,REEDS_Mid_Standard2021!$A:$A,$B50,REEDS_Mid_Standard2021!$C:$C,I$4)</f>
        <v>2369.2727272727302</v>
      </c>
      <c r="J50" s="72">
        <f>SUMIFS(REEDS_Mid_Standard2021!$Z:$Z,REEDS_Mid_Standard2021!$A:$A,$B50,REEDS_Mid_Standard2021!$C:$C,J$4)</f>
        <v>2775.3636363636401</v>
      </c>
      <c r="K50" s="72">
        <f>SUMIFS(REEDS_Mid_Standard2021!$Z:$Z,REEDS_Mid_Standard2021!$A:$A,$B50,REEDS_Mid_Standard2021!$C:$C,K$4)</f>
        <v>3167.45454545454</v>
      </c>
      <c r="L50" s="72">
        <f>SUMIFS(REEDS_Mid_Standard2021!$Z:$Z,REEDS_Mid_Standard2021!$A:$A,$B50,REEDS_Mid_Standard2021!$C:$C,L$4)</f>
        <v>3561.45454545454</v>
      </c>
      <c r="M50" s="72">
        <f>SUMIFS(REEDS_Mid_Standard2021!$Z:$Z,REEDS_Mid_Standard2021!$A:$A,$B50,REEDS_Mid_Standard2021!$C:$C,M$4)</f>
        <v>3891.99999999999</v>
      </c>
      <c r="N50" s="72">
        <f>SUMIFS(REEDS_Mid_Standard2021!$Z:$Z,REEDS_Mid_Standard2021!$A:$A,$B50,REEDS_Mid_Standard2021!$C:$C,N$4)</f>
        <v>4247.5454545454404</v>
      </c>
      <c r="O50" s="72">
        <f>SUMIFS(REEDS_Mid_Standard2021!$Z:$Z,REEDS_Mid_Standard2021!$A:$A,$B50,REEDS_Mid_Standard2021!$C:$C,O$4)</f>
        <v>4835.5454545454604</v>
      </c>
      <c r="P50" s="72">
        <f>SUMIFS(REEDS_Mid_Standard2021!$Z:$Z,REEDS_Mid_Standard2021!$A:$A,$B50,REEDS_Mid_Standard2021!$C:$C,P$4)</f>
        <v>5106.0909090908999</v>
      </c>
      <c r="Q50" s="72">
        <f>SUMIFS(REEDS_Mid_Standard2021!$Z:$Z,REEDS_Mid_Standard2021!$A:$A,$B50,REEDS_Mid_Standard2021!$C:$C,Q$4)</f>
        <v>5598.2727272727197</v>
      </c>
      <c r="S50" s="68" t="str">
        <f>IF(A50=About!$B$1,SUM('DESC-rural-residential'!$AF$8,'DESC-urban-residential'!$AF$8,'DESC-commercial'!$AF$8)='REEDS calc'!Q50,"NA")</f>
        <v>NA</v>
      </c>
    </row>
    <row r="51" spans="1:35" ht="14.75" x14ac:dyDescent="0.75">
      <c r="A51" s="20" t="s">
        <v>87</v>
      </c>
      <c r="B51" s="20" t="s">
        <v>193</v>
      </c>
      <c r="C51" s="27">
        <f>SUMIFS(REEDS_Mid_Standard2021!$Z:$Z,REEDS_Mid_Standard2021!$A:$A,$B51,REEDS_Mid_Standard2021!$C:$C,C$4)</f>
        <v>199.636363636363</v>
      </c>
      <c r="D51" s="72">
        <f>SUMIFS(REEDS_Mid_Standard2021!$Z:$Z,REEDS_Mid_Standard2021!$A:$A,$B51,REEDS_Mid_Standard2021!$C:$C,D$4)</f>
        <v>220.45454545454501</v>
      </c>
      <c r="E51" s="72">
        <f>SUMIFS(REEDS_Mid_Standard2021!$Z:$Z,REEDS_Mid_Standard2021!$A:$A,$B51,REEDS_Mid_Standard2021!$C:$C,E$4)</f>
        <v>271.90909090909003</v>
      </c>
      <c r="F51" s="72">
        <f>SUMIFS(REEDS_Mid_Standard2021!$Z:$Z,REEDS_Mid_Standard2021!$A:$A,$B51,REEDS_Mid_Standard2021!$C:$C,F$4)</f>
        <v>368.63636363636402</v>
      </c>
      <c r="G51" s="72">
        <f>SUMIFS(REEDS_Mid_Standard2021!$Z:$Z,REEDS_Mid_Standard2021!$A:$A,$B51,REEDS_Mid_Standard2021!$C:$C,G$4)</f>
        <v>539.45454545454504</v>
      </c>
      <c r="H51" s="72">
        <f>SUMIFS(REEDS_Mid_Standard2021!$Z:$Z,REEDS_Mid_Standard2021!$A:$A,$B51,REEDS_Mid_Standard2021!$C:$C,H$4)</f>
        <v>690.99999999999898</v>
      </c>
      <c r="I51" s="72">
        <f>SUMIFS(REEDS_Mid_Standard2021!$Z:$Z,REEDS_Mid_Standard2021!$A:$A,$B51,REEDS_Mid_Standard2021!$C:$C,I$4)</f>
        <v>805.90909090908997</v>
      </c>
      <c r="J51" s="72">
        <f>SUMIFS(REEDS_Mid_Standard2021!$Z:$Z,REEDS_Mid_Standard2021!$A:$A,$B51,REEDS_Mid_Standard2021!$C:$C,J$4)</f>
        <v>887.36363636363501</v>
      </c>
      <c r="K51" s="72">
        <f>SUMIFS(REEDS_Mid_Standard2021!$Z:$Z,REEDS_Mid_Standard2021!$A:$A,$B51,REEDS_Mid_Standard2021!$C:$C,K$4)</f>
        <v>946.63636363636397</v>
      </c>
      <c r="L51" s="72">
        <f>SUMIFS(REEDS_Mid_Standard2021!$Z:$Z,REEDS_Mid_Standard2021!$A:$A,$B51,REEDS_Mid_Standard2021!$C:$C,L$4)</f>
        <v>1013.63636363636</v>
      </c>
      <c r="M51" s="72">
        <f>SUMIFS(REEDS_Mid_Standard2021!$Z:$Z,REEDS_Mid_Standard2021!$A:$A,$B51,REEDS_Mid_Standard2021!$C:$C,M$4)</f>
        <v>1076.0909090908999</v>
      </c>
      <c r="N51" s="72">
        <f>SUMIFS(REEDS_Mid_Standard2021!$Z:$Z,REEDS_Mid_Standard2021!$A:$A,$B51,REEDS_Mid_Standard2021!$C:$C,N$4)</f>
        <v>1130.9090909090901</v>
      </c>
      <c r="O51" s="72">
        <f>SUMIFS(REEDS_Mid_Standard2021!$Z:$Z,REEDS_Mid_Standard2021!$A:$A,$B51,REEDS_Mid_Standard2021!$C:$C,O$4)</f>
        <v>1143.54545454545</v>
      </c>
      <c r="P51" s="72">
        <f>SUMIFS(REEDS_Mid_Standard2021!$Z:$Z,REEDS_Mid_Standard2021!$A:$A,$B51,REEDS_Mid_Standard2021!$C:$C,P$4)</f>
        <v>1221.54545454545</v>
      </c>
      <c r="Q51" s="72">
        <f>SUMIFS(REEDS_Mid_Standard2021!$Z:$Z,REEDS_Mid_Standard2021!$A:$A,$B51,REEDS_Mid_Standard2021!$C:$C,Q$4)</f>
        <v>1302.72727272727</v>
      </c>
      <c r="S51" s="68" t="str">
        <f>IF(A51=About!$B$1,SUM('DESC-rural-residential'!$AF$8,'DESC-urban-residential'!$AF$8,'DESC-commercial'!$AF$8)='REEDS calc'!Q51,"NA")</f>
        <v>NA</v>
      </c>
    </row>
    <row r="52" spans="1:35" ht="14.75" x14ac:dyDescent="0.75">
      <c r="A52" s="20" t="s">
        <v>88</v>
      </c>
      <c r="B52" s="20" t="s">
        <v>194</v>
      </c>
      <c r="C52" s="27">
        <f>SUMIFS(REEDS_Mid_Standard2021!$Z:$Z,REEDS_Mid_Standard2021!$A:$A,$B52,REEDS_Mid_Standard2021!$C:$C,C$4)</f>
        <v>67.818181818181799</v>
      </c>
      <c r="D52" s="72">
        <f>SUMIFS(REEDS_Mid_Standard2021!$Z:$Z,REEDS_Mid_Standard2021!$A:$A,$B52,REEDS_Mid_Standard2021!$C:$C,D$4)</f>
        <v>79</v>
      </c>
      <c r="E52" s="72">
        <f>SUMIFS(REEDS_Mid_Standard2021!$Z:$Z,REEDS_Mid_Standard2021!$A:$A,$B52,REEDS_Mid_Standard2021!$C:$C,E$4)</f>
        <v>97.909090909090807</v>
      </c>
      <c r="F52" s="72">
        <f>SUMIFS(REEDS_Mid_Standard2021!$Z:$Z,REEDS_Mid_Standard2021!$A:$A,$B52,REEDS_Mid_Standard2021!$C:$C,F$4)</f>
        <v>124.72727272727199</v>
      </c>
      <c r="G52" s="72">
        <f>SUMIFS(REEDS_Mid_Standard2021!$Z:$Z,REEDS_Mid_Standard2021!$A:$A,$B52,REEDS_Mid_Standard2021!$C:$C,G$4)</f>
        <v>164.18181818181799</v>
      </c>
      <c r="H52" s="72">
        <f>SUMIFS(REEDS_Mid_Standard2021!$Z:$Z,REEDS_Mid_Standard2021!$A:$A,$B52,REEDS_Mid_Standard2021!$C:$C,H$4)</f>
        <v>209.54545454545399</v>
      </c>
      <c r="I52" s="72">
        <f>SUMIFS(REEDS_Mid_Standard2021!$Z:$Z,REEDS_Mid_Standard2021!$A:$A,$B52,REEDS_Mid_Standard2021!$C:$C,I$4)</f>
        <v>259.54545454545399</v>
      </c>
      <c r="J52" s="72">
        <f>SUMIFS(REEDS_Mid_Standard2021!$Z:$Z,REEDS_Mid_Standard2021!$A:$A,$B52,REEDS_Mid_Standard2021!$C:$C,J$4)</f>
        <v>312.63636363636402</v>
      </c>
      <c r="K52" s="72">
        <f>SUMIFS(REEDS_Mid_Standard2021!$Z:$Z,REEDS_Mid_Standard2021!$A:$A,$B52,REEDS_Mid_Standard2021!$C:$C,K$4)</f>
        <v>369.27272727272702</v>
      </c>
      <c r="L52" s="72">
        <f>SUMIFS(REEDS_Mid_Standard2021!$Z:$Z,REEDS_Mid_Standard2021!$A:$A,$B52,REEDS_Mid_Standard2021!$C:$C,L$4)</f>
        <v>430.18181818181802</v>
      </c>
      <c r="M52" s="72">
        <f>SUMIFS(REEDS_Mid_Standard2021!$Z:$Z,REEDS_Mid_Standard2021!$A:$A,$B52,REEDS_Mid_Standard2021!$C:$C,M$4)</f>
        <v>448.18181818181802</v>
      </c>
      <c r="N52" s="72">
        <f>SUMIFS(REEDS_Mid_Standard2021!$Z:$Z,REEDS_Mid_Standard2021!$A:$A,$B52,REEDS_Mid_Standard2021!$C:$C,N$4)</f>
        <v>489.72727272727298</v>
      </c>
      <c r="O52" s="72">
        <f>SUMIFS(REEDS_Mid_Standard2021!$Z:$Z,REEDS_Mid_Standard2021!$A:$A,$B52,REEDS_Mid_Standard2021!$C:$C,O$4)</f>
        <v>516.63636363636294</v>
      </c>
      <c r="P52" s="72">
        <f>SUMIFS(REEDS_Mid_Standard2021!$Z:$Z,REEDS_Mid_Standard2021!$A:$A,$B52,REEDS_Mid_Standard2021!$C:$C,P$4)</f>
        <v>573.45454545454595</v>
      </c>
      <c r="Q52" s="72">
        <f>SUMIFS(REEDS_Mid_Standard2021!$Z:$Z,REEDS_Mid_Standard2021!$A:$A,$B52,REEDS_Mid_Standard2021!$C:$C,Q$4)</f>
        <v>634.63636363636397</v>
      </c>
      <c r="S52" s="68" t="str">
        <f>IF(A52=About!$B$1,SUM('DESC-rural-residential'!$AF$8,'DESC-urban-residential'!$AF$8,'DESC-commercial'!$AF$8)='REEDS calc'!Q52,"NA")</f>
        <v>NA</v>
      </c>
    </row>
    <row r="53" spans="1:35" ht="14.75" x14ac:dyDescent="0.75">
      <c r="A53" s="20" t="s">
        <v>89</v>
      </c>
      <c r="B53" s="20" t="s">
        <v>195</v>
      </c>
      <c r="C53" s="27">
        <f>SUMIFS(REEDS_Mid_Standard2021!$Z:$Z,REEDS_Mid_Standard2021!$A:$A,$B53,REEDS_Mid_Standard2021!$C:$C,C$4)</f>
        <v>86.636363636363598</v>
      </c>
      <c r="D53" s="72">
        <f>SUMIFS(REEDS_Mid_Standard2021!$Z:$Z,REEDS_Mid_Standard2021!$A:$A,$B53,REEDS_Mid_Standard2021!$C:$C,D$4)</f>
        <v>118.90909090909</v>
      </c>
      <c r="E53" s="72">
        <f>SUMIFS(REEDS_Mid_Standard2021!$Z:$Z,REEDS_Mid_Standard2021!$A:$A,$B53,REEDS_Mid_Standard2021!$C:$C,E$4)</f>
        <v>173.99999999999901</v>
      </c>
      <c r="F53" s="72">
        <f>SUMIFS(REEDS_Mid_Standard2021!$Z:$Z,REEDS_Mid_Standard2021!$A:$A,$B53,REEDS_Mid_Standard2021!$C:$C,F$4)</f>
        <v>264.45454545454498</v>
      </c>
      <c r="G53" s="72">
        <f>SUMIFS(REEDS_Mid_Standard2021!$Z:$Z,REEDS_Mid_Standard2021!$A:$A,$B53,REEDS_Mid_Standard2021!$C:$C,G$4)</f>
        <v>433.636363636363</v>
      </c>
      <c r="H53" s="72">
        <f>SUMIFS(REEDS_Mid_Standard2021!$Z:$Z,REEDS_Mid_Standard2021!$A:$A,$B53,REEDS_Mid_Standard2021!$C:$C,H$4)</f>
        <v>650.18181818181802</v>
      </c>
      <c r="I53" s="72">
        <f>SUMIFS(REEDS_Mid_Standard2021!$Z:$Z,REEDS_Mid_Standard2021!$A:$A,$B53,REEDS_Mid_Standard2021!$C:$C,I$4)</f>
        <v>891.45454545454504</v>
      </c>
      <c r="J53" s="72">
        <f>SUMIFS(REEDS_Mid_Standard2021!$Z:$Z,REEDS_Mid_Standard2021!$A:$A,$B53,REEDS_Mid_Standard2021!$C:$C,J$4)</f>
        <v>1124.1818181818101</v>
      </c>
      <c r="K53" s="72">
        <f>SUMIFS(REEDS_Mid_Standard2021!$Z:$Z,REEDS_Mid_Standard2021!$A:$A,$B53,REEDS_Mid_Standard2021!$C:$C,K$4)</f>
        <v>1336.8181818181799</v>
      </c>
      <c r="L53" s="72">
        <f>SUMIFS(REEDS_Mid_Standard2021!$Z:$Z,REEDS_Mid_Standard2021!$A:$A,$B53,REEDS_Mid_Standard2021!$C:$C,L$4)</f>
        <v>1527.54545454545</v>
      </c>
      <c r="M53" s="72">
        <f>SUMIFS(REEDS_Mid_Standard2021!$Z:$Z,REEDS_Mid_Standard2021!$A:$A,$B53,REEDS_Mid_Standard2021!$C:$C,M$4)</f>
        <v>1706.72727272727</v>
      </c>
      <c r="N53" s="72">
        <f>SUMIFS(REEDS_Mid_Standard2021!$Z:$Z,REEDS_Mid_Standard2021!$A:$A,$B53,REEDS_Mid_Standard2021!$C:$C,N$4)</f>
        <v>1788.54545454545</v>
      </c>
      <c r="O53" s="72">
        <f>SUMIFS(REEDS_Mid_Standard2021!$Z:$Z,REEDS_Mid_Standard2021!$A:$A,$B53,REEDS_Mid_Standard2021!$C:$C,O$4)</f>
        <v>1866.8181818181799</v>
      </c>
      <c r="P53" s="72">
        <f>SUMIFS(REEDS_Mid_Standard2021!$Z:$Z,REEDS_Mid_Standard2021!$A:$A,$B53,REEDS_Mid_Standard2021!$C:$C,P$4)</f>
        <v>1946.54545454545</v>
      </c>
      <c r="Q53" s="72">
        <f>SUMIFS(REEDS_Mid_Standard2021!$Z:$Z,REEDS_Mid_Standard2021!$A:$A,$B53,REEDS_Mid_Standard2021!$C:$C,Q$4)</f>
        <v>2013.0909090909099</v>
      </c>
      <c r="S53" s="68" t="str">
        <f>IF(A53=About!$B$1,SUM('DESC-rural-residential'!$AF$8,'DESC-urban-residential'!$AF$8,'DESC-commercial'!$AF$8)='REEDS calc'!Q53,"NA")</f>
        <v>NA</v>
      </c>
    </row>
    <row r="54" spans="1:35" ht="14.75" x14ac:dyDescent="0.75">
      <c r="A54" s="20" t="s">
        <v>90</v>
      </c>
      <c r="B54" s="20" t="s">
        <v>196</v>
      </c>
      <c r="C54" s="27">
        <f>SUMIFS(REEDS_Mid_Standard2021!$Z:$Z,REEDS_Mid_Standard2021!$A:$A,$B54,REEDS_Mid_Standard2021!$C:$C,C$4)</f>
        <v>5.9090909090909101</v>
      </c>
      <c r="D54" s="72">
        <f>SUMIFS(REEDS_Mid_Standard2021!$Z:$Z,REEDS_Mid_Standard2021!$A:$A,$B54,REEDS_Mid_Standard2021!$C:$C,D$4)</f>
        <v>8.6363636363636296</v>
      </c>
      <c r="E54" s="72">
        <f>SUMIFS(REEDS_Mid_Standard2021!$Z:$Z,REEDS_Mid_Standard2021!$A:$A,$B54,REEDS_Mid_Standard2021!$C:$C,E$4)</f>
        <v>13.363636363636299</v>
      </c>
      <c r="F54" s="72">
        <f>SUMIFS(REEDS_Mid_Standard2021!$Z:$Z,REEDS_Mid_Standard2021!$A:$A,$B54,REEDS_Mid_Standard2021!$C:$C,F$4)</f>
        <v>20.636363636363601</v>
      </c>
      <c r="G54" s="72">
        <f>SUMIFS(REEDS_Mid_Standard2021!$Z:$Z,REEDS_Mid_Standard2021!$A:$A,$B54,REEDS_Mid_Standard2021!$C:$C,G$4)</f>
        <v>31.272727272727199</v>
      </c>
      <c r="H54" s="72">
        <f>SUMIFS(REEDS_Mid_Standard2021!$Z:$Z,REEDS_Mid_Standard2021!$A:$A,$B54,REEDS_Mid_Standard2021!$C:$C,H$4)</f>
        <v>41.363636363636402</v>
      </c>
      <c r="I54" s="72">
        <f>SUMIFS(REEDS_Mid_Standard2021!$Z:$Z,REEDS_Mid_Standard2021!$A:$A,$B54,REEDS_Mid_Standard2021!$C:$C,I$4)</f>
        <v>51.363636363636303</v>
      </c>
      <c r="J54" s="72">
        <f>SUMIFS(REEDS_Mid_Standard2021!$Z:$Z,REEDS_Mid_Standard2021!$A:$A,$B54,REEDS_Mid_Standard2021!$C:$C,J$4)</f>
        <v>62.181818181818102</v>
      </c>
      <c r="K54" s="72">
        <f>SUMIFS(REEDS_Mid_Standard2021!$Z:$Z,REEDS_Mid_Standard2021!$A:$A,$B54,REEDS_Mid_Standard2021!$C:$C,K$4)</f>
        <v>73.090909090909093</v>
      </c>
      <c r="L54" s="72">
        <f>SUMIFS(REEDS_Mid_Standard2021!$Z:$Z,REEDS_Mid_Standard2021!$A:$A,$B54,REEDS_Mid_Standard2021!$C:$C,L$4)</f>
        <v>86.999999999999901</v>
      </c>
      <c r="M54" s="72">
        <f>SUMIFS(REEDS_Mid_Standard2021!$Z:$Z,REEDS_Mid_Standard2021!$A:$A,$B54,REEDS_Mid_Standard2021!$C:$C,M$4)</f>
        <v>101.818181818181</v>
      </c>
      <c r="N54" s="72">
        <f>SUMIFS(REEDS_Mid_Standard2021!$Z:$Z,REEDS_Mid_Standard2021!$A:$A,$B54,REEDS_Mid_Standard2021!$C:$C,N$4)</f>
        <v>110.72727272727199</v>
      </c>
      <c r="O54" s="72">
        <f>SUMIFS(REEDS_Mid_Standard2021!$Z:$Z,REEDS_Mid_Standard2021!$A:$A,$B54,REEDS_Mid_Standard2021!$C:$C,O$4)</f>
        <v>120.09090909090899</v>
      </c>
      <c r="P54" s="72">
        <f>SUMIFS(REEDS_Mid_Standard2021!$Z:$Z,REEDS_Mid_Standard2021!$A:$A,$B54,REEDS_Mid_Standard2021!$C:$C,P$4)</f>
        <v>132.99999999999901</v>
      </c>
      <c r="Q54" s="72">
        <f>SUMIFS(REEDS_Mid_Standard2021!$Z:$Z,REEDS_Mid_Standard2021!$A:$A,$B54,REEDS_Mid_Standard2021!$C:$C,Q$4)</f>
        <v>148.18181818181799</v>
      </c>
      <c r="S54" s="68" t="str">
        <f>IF(A54=About!$B$1,SUM('DESC-rural-residential'!$AF$8,'DESC-urban-residential'!$AF$8,'DESC-commercial'!$AF$8)='REEDS calc'!Q54,"NA")</f>
        <v>NA</v>
      </c>
    </row>
    <row r="63" spans="1:35" ht="14.75" x14ac:dyDescent="0.7">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4.75" x14ac:dyDescent="0.75">
      <c r="A64" s="20" t="s">
        <v>41</v>
      </c>
      <c r="B64" s="20" t="s">
        <v>147</v>
      </c>
      <c r="C64" s="32">
        <f>D64</f>
        <v>27.5454545454546</v>
      </c>
      <c r="D64" s="32">
        <f>E64</f>
        <v>27.5454545454546</v>
      </c>
      <c r="E64" s="32">
        <f>INDEX($C$5:$Q$54,MATCH($B64,$B$5:$B$54,0),MATCH(E$63,$C$4:$Q$4,0))</f>
        <v>27.5454545454546</v>
      </c>
      <c r="F64" s="33">
        <f>IFERROR(INDEX($C$5:$Q$54,MATCH($B64,$B$5:$B$54,0),MATCH(F$63,$C$4:$Q$4,0)),AVERAGE(E64,G64))</f>
        <v>36.181818181818201</v>
      </c>
      <c r="G64" s="33">
        <f t="shared" ref="G64:AF73" si="0">IFERROR(INDEX($C$5:$Q$54,MATCH($B64,$B$5:$B$54,0),MATCH(G$63,$C$4:$Q$4,0)),AVERAGE(F64,H64))</f>
        <v>44.818181818181799</v>
      </c>
      <c r="H64" s="33">
        <f t="shared" si="0"/>
        <v>66.999999999999901</v>
      </c>
      <c r="I64" s="33">
        <f t="shared" si="0"/>
        <v>89.181818181818002</v>
      </c>
      <c r="J64" s="33">
        <f t="shared" si="0"/>
        <v>132.90909090909051</v>
      </c>
      <c r="K64" s="33">
        <f t="shared" si="0"/>
        <v>176.636363636363</v>
      </c>
      <c r="L64" s="33">
        <f t="shared" si="0"/>
        <v>249.40909090909051</v>
      </c>
      <c r="M64" s="33">
        <f t="shared" si="0"/>
        <v>322.18181818181802</v>
      </c>
      <c r="N64" s="33">
        <f t="shared" si="0"/>
        <v>384.136363636363</v>
      </c>
      <c r="O64" s="33">
        <f t="shared" si="0"/>
        <v>446.09090909090799</v>
      </c>
      <c r="P64" s="33">
        <f t="shared" si="0"/>
        <v>487.31818181818147</v>
      </c>
      <c r="Q64" s="33">
        <f t="shared" si="0"/>
        <v>528.54545454545496</v>
      </c>
      <c r="R64" s="33">
        <f t="shared" si="0"/>
        <v>556.9545454545455</v>
      </c>
      <c r="S64" s="33">
        <f t="shared" si="0"/>
        <v>585.36363636363603</v>
      </c>
      <c r="T64" s="33">
        <f t="shared" si="0"/>
        <v>609.0454545454545</v>
      </c>
      <c r="U64" s="33">
        <f t="shared" si="0"/>
        <v>632.72727272727298</v>
      </c>
      <c r="V64" s="33">
        <f t="shared" si="0"/>
        <v>659.36363636363649</v>
      </c>
      <c r="W64" s="33">
        <f t="shared" si="0"/>
        <v>686</v>
      </c>
      <c r="X64" s="33">
        <f t="shared" si="0"/>
        <v>723.77272727272748</v>
      </c>
      <c r="Y64" s="33">
        <f t="shared" si="0"/>
        <v>761.54545454545496</v>
      </c>
      <c r="Z64" s="33">
        <f t="shared" si="0"/>
        <v>824.49999999999955</v>
      </c>
      <c r="AA64" s="33">
        <f t="shared" si="0"/>
        <v>887.45454545454402</v>
      </c>
      <c r="AB64" s="33">
        <f t="shared" si="0"/>
        <v>972.68181818181711</v>
      </c>
      <c r="AC64" s="33">
        <f t="shared" si="0"/>
        <v>1057.9090909090901</v>
      </c>
      <c r="AD64" s="33">
        <f t="shared" si="0"/>
        <v>1136.8181818181802</v>
      </c>
      <c r="AE64" s="33">
        <f t="shared" si="0"/>
        <v>1215.72727272727</v>
      </c>
      <c r="AF64" s="33">
        <f t="shared" si="0"/>
        <v>1277.95454545454</v>
      </c>
      <c r="AG64" s="33">
        <f t="shared" ref="AG64:AG95" si="1">IFERROR(INDEX($C$5:$Q$54,MATCH($B64,$B$5:$B$54,0),MATCH(AG$63,$C$4:$Q$4,0)),AVERAGE(AF64,AI64))</f>
        <v>1340.1818181818101</v>
      </c>
      <c r="AI64" s="34" t="b">
        <f t="shared" ref="AI64:AI95" si="2">AG64=Q5</f>
        <v>1</v>
      </c>
    </row>
    <row r="65" spans="1:35" ht="14.75" x14ac:dyDescent="0.7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4.75" x14ac:dyDescent="0.75">
      <c r="A66" s="20" t="s">
        <v>43</v>
      </c>
      <c r="B66" s="20" t="s">
        <v>149</v>
      </c>
      <c r="C66" s="32">
        <f t="shared" si="3"/>
        <v>1438.99999999999</v>
      </c>
      <c r="D66" s="32">
        <f t="shared" si="4"/>
        <v>1438.99999999999</v>
      </c>
      <c r="E66" s="32">
        <f t="shared" si="5"/>
        <v>1438.99999999999</v>
      </c>
      <c r="F66" s="33">
        <f t="shared" si="6"/>
        <v>1478.1818181818098</v>
      </c>
      <c r="G66" s="33">
        <f t="shared" si="0"/>
        <v>1517.3636363636299</v>
      </c>
      <c r="H66" s="33">
        <f t="shared" si="0"/>
        <v>1584.6363636363599</v>
      </c>
      <c r="I66" s="33">
        <f t="shared" si="0"/>
        <v>1651.9090909090901</v>
      </c>
      <c r="J66" s="33">
        <f t="shared" si="0"/>
        <v>1750.72727272727</v>
      </c>
      <c r="K66" s="33">
        <f t="shared" si="0"/>
        <v>1849.54545454545</v>
      </c>
      <c r="L66" s="33">
        <f t="shared" si="0"/>
        <v>2001.1818181818151</v>
      </c>
      <c r="M66" s="33">
        <f t="shared" si="0"/>
        <v>2152.8181818181802</v>
      </c>
      <c r="N66" s="33">
        <f t="shared" si="0"/>
        <v>2287.0454545454504</v>
      </c>
      <c r="O66" s="33">
        <f t="shared" si="0"/>
        <v>2421.2727272727202</v>
      </c>
      <c r="P66" s="33">
        <f t="shared" si="0"/>
        <v>2487.9090909090851</v>
      </c>
      <c r="Q66" s="33">
        <f t="shared" si="0"/>
        <v>2554.54545454545</v>
      </c>
      <c r="R66" s="33">
        <f t="shared" si="0"/>
        <v>2612.3636363636351</v>
      </c>
      <c r="S66" s="33">
        <f t="shared" si="0"/>
        <v>2670.1818181818198</v>
      </c>
      <c r="T66" s="33">
        <f t="shared" si="0"/>
        <v>2720.1363636363599</v>
      </c>
      <c r="U66" s="33">
        <f t="shared" si="0"/>
        <v>2770.0909090908999</v>
      </c>
      <c r="V66" s="33">
        <f t="shared" si="0"/>
        <v>2818.5909090908999</v>
      </c>
      <c r="W66" s="33">
        <f t="shared" si="0"/>
        <v>2867.0909090908999</v>
      </c>
      <c r="X66" s="33">
        <f t="shared" si="0"/>
        <v>2913.0909090908999</v>
      </c>
      <c r="Y66" s="33">
        <f t="shared" si="0"/>
        <v>2959.0909090908999</v>
      </c>
      <c r="Z66" s="33">
        <f t="shared" si="0"/>
        <v>2999.99999999999</v>
      </c>
      <c r="AA66" s="33">
        <f t="shared" si="0"/>
        <v>3040.9090909090801</v>
      </c>
      <c r="AB66" s="33">
        <f t="shared" si="0"/>
        <v>3074.95454545454</v>
      </c>
      <c r="AC66" s="33">
        <f t="shared" si="0"/>
        <v>3109</v>
      </c>
      <c r="AD66" s="33">
        <f t="shared" si="0"/>
        <v>3147.8181818181802</v>
      </c>
      <c r="AE66" s="33">
        <f t="shared" si="0"/>
        <v>3186.6363636363599</v>
      </c>
      <c r="AF66" s="33">
        <f t="shared" si="0"/>
        <v>3225.04545454545</v>
      </c>
      <c r="AG66" s="33">
        <f t="shared" si="1"/>
        <v>3263.45454545454</v>
      </c>
      <c r="AI66" s="34" t="b">
        <f t="shared" si="2"/>
        <v>1</v>
      </c>
    </row>
    <row r="67" spans="1:35" ht="14.75" x14ac:dyDescent="0.75">
      <c r="A67" s="20" t="s">
        <v>44</v>
      </c>
      <c r="B67" s="20" t="s">
        <v>150</v>
      </c>
      <c r="C67" s="32">
        <f t="shared" si="3"/>
        <v>30.818181818181799</v>
      </c>
      <c r="D67" s="32">
        <f t="shared" si="4"/>
        <v>30.818181818181799</v>
      </c>
      <c r="E67" s="32">
        <f t="shared" si="5"/>
        <v>30.818181818181799</v>
      </c>
      <c r="F67" s="33">
        <f t="shared" si="6"/>
        <v>33.272727272727252</v>
      </c>
      <c r="G67" s="33">
        <f t="shared" si="0"/>
        <v>35.727272727272698</v>
      </c>
      <c r="H67" s="33">
        <f t="shared" si="0"/>
        <v>43.363636363636346</v>
      </c>
      <c r="I67" s="33">
        <f t="shared" si="0"/>
        <v>51</v>
      </c>
      <c r="J67" s="33">
        <f t="shared" si="0"/>
        <v>70.272727272727252</v>
      </c>
      <c r="K67" s="33">
        <f t="shared" si="0"/>
        <v>89.545454545454504</v>
      </c>
      <c r="L67" s="33">
        <f t="shared" si="0"/>
        <v>138.90909090909076</v>
      </c>
      <c r="M67" s="33">
        <f t="shared" si="0"/>
        <v>188.272727272727</v>
      </c>
      <c r="N67" s="33">
        <f t="shared" si="0"/>
        <v>255.59090909090901</v>
      </c>
      <c r="O67" s="33">
        <f t="shared" si="0"/>
        <v>322.90909090909099</v>
      </c>
      <c r="P67" s="33">
        <f t="shared" si="0"/>
        <v>398.72727272727252</v>
      </c>
      <c r="Q67" s="33">
        <f t="shared" si="0"/>
        <v>474.54545454545399</v>
      </c>
      <c r="R67" s="33">
        <f t="shared" si="0"/>
        <v>532.63636363636351</v>
      </c>
      <c r="S67" s="33">
        <f t="shared" si="0"/>
        <v>590.72727272727298</v>
      </c>
      <c r="T67" s="33">
        <f t="shared" si="0"/>
        <v>624.81818181818198</v>
      </c>
      <c r="U67" s="33">
        <f t="shared" si="0"/>
        <v>658.90909090909099</v>
      </c>
      <c r="V67" s="33">
        <f t="shared" si="0"/>
        <v>679.68181818181756</v>
      </c>
      <c r="W67" s="33">
        <f t="shared" si="0"/>
        <v>700.45454545454402</v>
      </c>
      <c r="X67" s="33">
        <f t="shared" si="0"/>
        <v>719.54545454545405</v>
      </c>
      <c r="Y67" s="33">
        <f t="shared" si="0"/>
        <v>738.63636363636397</v>
      </c>
      <c r="Z67" s="33">
        <f t="shared" si="0"/>
        <v>759.5</v>
      </c>
      <c r="AA67" s="33">
        <f t="shared" si="0"/>
        <v>780.36363636363603</v>
      </c>
      <c r="AB67" s="33">
        <f t="shared" si="0"/>
        <v>801.22727272727252</v>
      </c>
      <c r="AC67" s="33">
        <f t="shared" si="0"/>
        <v>822.09090909090901</v>
      </c>
      <c r="AD67" s="33">
        <f t="shared" si="0"/>
        <v>842.18181818181802</v>
      </c>
      <c r="AE67" s="33">
        <f t="shared" si="0"/>
        <v>862.27272727272702</v>
      </c>
      <c r="AF67" s="33">
        <f t="shared" si="0"/>
        <v>888.18181818181802</v>
      </c>
      <c r="AG67" s="33">
        <f t="shared" si="1"/>
        <v>914.09090909090901</v>
      </c>
      <c r="AI67" s="34" t="b">
        <f t="shared" si="2"/>
        <v>1</v>
      </c>
    </row>
    <row r="68" spans="1:35" ht="14.75" x14ac:dyDescent="0.75">
      <c r="A68" s="20" t="s">
        <v>45</v>
      </c>
      <c r="B68" s="20" t="s">
        <v>151</v>
      </c>
      <c r="C68" s="32">
        <f>D68</f>
        <v>11933.545454545399</v>
      </c>
      <c r="D68" s="32">
        <f t="shared" si="4"/>
        <v>11933.545454545399</v>
      </c>
      <c r="E68" s="32">
        <f t="shared" si="5"/>
        <v>11933.545454545399</v>
      </c>
      <c r="F68" s="33">
        <f t="shared" si="6"/>
        <v>12104.636363636298</v>
      </c>
      <c r="G68" s="33">
        <f t="shared" si="0"/>
        <v>12275.727272727199</v>
      </c>
      <c r="H68" s="33">
        <f t="shared" si="0"/>
        <v>12560.8181818181</v>
      </c>
      <c r="I68" s="33">
        <f t="shared" si="0"/>
        <v>12845.909090908999</v>
      </c>
      <c r="J68" s="33">
        <f t="shared" si="0"/>
        <v>13282.363636363549</v>
      </c>
      <c r="K68" s="33">
        <f t="shared" si="0"/>
        <v>13718.8181818181</v>
      </c>
      <c r="L68" s="33">
        <f t="shared" si="0"/>
        <v>14335.545454545401</v>
      </c>
      <c r="M68" s="33">
        <f t="shared" si="0"/>
        <v>14952.272727272701</v>
      </c>
      <c r="N68" s="33">
        <f t="shared" si="0"/>
        <v>15467.999999999949</v>
      </c>
      <c r="O68" s="33">
        <f t="shared" si="0"/>
        <v>15983.727272727199</v>
      </c>
      <c r="P68" s="33">
        <f t="shared" si="0"/>
        <v>16419.181818181751</v>
      </c>
      <c r="Q68" s="33">
        <f t="shared" si="0"/>
        <v>16854.636363636298</v>
      </c>
      <c r="R68" s="33">
        <f t="shared" si="0"/>
        <v>17233.681818181751</v>
      </c>
      <c r="S68" s="33">
        <f t="shared" si="0"/>
        <v>17612.727272727199</v>
      </c>
      <c r="T68" s="33">
        <f t="shared" si="0"/>
        <v>17954.9545454545</v>
      </c>
      <c r="U68" s="33">
        <f t="shared" si="0"/>
        <v>18297.181818181802</v>
      </c>
      <c r="V68" s="33">
        <f t="shared" si="0"/>
        <v>18584.545454545401</v>
      </c>
      <c r="W68" s="33">
        <f t="shared" si="0"/>
        <v>18871.909090909001</v>
      </c>
      <c r="X68" s="33">
        <f t="shared" si="0"/>
        <v>19133.227272727199</v>
      </c>
      <c r="Y68" s="33">
        <f t="shared" si="0"/>
        <v>19394.545454545401</v>
      </c>
      <c r="Z68" s="33">
        <f t="shared" si="0"/>
        <v>20065.499999999949</v>
      </c>
      <c r="AA68" s="33">
        <f t="shared" si="0"/>
        <v>20736.4545454545</v>
      </c>
      <c r="AB68" s="33">
        <f t="shared" si="0"/>
        <v>20854.681818181751</v>
      </c>
      <c r="AC68" s="33">
        <f t="shared" si="0"/>
        <v>20972.909090909001</v>
      </c>
      <c r="AD68" s="33">
        <f t="shared" si="0"/>
        <v>21417.499999999898</v>
      </c>
      <c r="AE68" s="33">
        <f t="shared" si="0"/>
        <v>21862.090909090799</v>
      </c>
      <c r="AF68" s="33">
        <f t="shared" si="0"/>
        <v>22386.636363636251</v>
      </c>
      <c r="AG68" s="33">
        <f t="shared" si="1"/>
        <v>22911.1818181817</v>
      </c>
      <c r="AI68" s="34" t="b">
        <f t="shared" si="2"/>
        <v>1</v>
      </c>
    </row>
    <row r="69" spans="1:35" ht="14.75" x14ac:dyDescent="0.75">
      <c r="A69" s="20" t="s">
        <v>46</v>
      </c>
      <c r="B69" s="20" t="s">
        <v>152</v>
      </c>
      <c r="C69" s="32">
        <f t="shared" si="3"/>
        <v>645.63636363636397</v>
      </c>
      <c r="D69" s="32">
        <f t="shared" si="4"/>
        <v>645.63636363636397</v>
      </c>
      <c r="E69" s="32">
        <f t="shared" si="5"/>
        <v>645.63636363636397</v>
      </c>
      <c r="F69" s="33">
        <f t="shared" si="6"/>
        <v>682.90909090909054</v>
      </c>
      <c r="G69" s="33">
        <f t="shared" si="0"/>
        <v>720.18181818181699</v>
      </c>
      <c r="H69" s="33">
        <f t="shared" si="0"/>
        <v>778.27272727272657</v>
      </c>
      <c r="I69" s="33">
        <f t="shared" si="0"/>
        <v>836.36363636363603</v>
      </c>
      <c r="J69" s="33">
        <f t="shared" si="0"/>
        <v>919.72727272726797</v>
      </c>
      <c r="K69" s="33">
        <f t="shared" si="0"/>
        <v>1003.0909090909</v>
      </c>
      <c r="L69" s="33">
        <f t="shared" si="0"/>
        <v>1122.6363636363551</v>
      </c>
      <c r="M69" s="33">
        <f t="shared" si="0"/>
        <v>1242.1818181818101</v>
      </c>
      <c r="N69" s="33">
        <f t="shared" si="0"/>
        <v>1360.5909090908999</v>
      </c>
      <c r="O69" s="33">
        <f t="shared" si="0"/>
        <v>1478.99999999999</v>
      </c>
      <c r="P69" s="33">
        <f t="shared" si="0"/>
        <v>1596.0909090908999</v>
      </c>
      <c r="Q69" s="33">
        <f t="shared" si="0"/>
        <v>1713.1818181818101</v>
      </c>
      <c r="R69" s="33">
        <f t="shared" si="0"/>
        <v>1824.04545454545</v>
      </c>
      <c r="S69" s="33">
        <f t="shared" si="0"/>
        <v>1934.9090909090901</v>
      </c>
      <c r="T69" s="33">
        <f t="shared" si="0"/>
        <v>2032.4090909090851</v>
      </c>
      <c r="U69" s="33">
        <f t="shared" si="0"/>
        <v>2129.9090909090801</v>
      </c>
      <c r="V69" s="33">
        <f t="shared" si="0"/>
        <v>2223.2727272727197</v>
      </c>
      <c r="W69" s="33">
        <f t="shared" si="0"/>
        <v>2316.6363636363599</v>
      </c>
      <c r="X69" s="33">
        <f t="shared" si="0"/>
        <v>2398.3181818181747</v>
      </c>
      <c r="Y69" s="33">
        <f t="shared" si="0"/>
        <v>2479.99999999999</v>
      </c>
      <c r="Z69" s="33">
        <f t="shared" si="0"/>
        <v>2541.9090909090851</v>
      </c>
      <c r="AA69" s="33">
        <f t="shared" si="0"/>
        <v>2603.8181818181802</v>
      </c>
      <c r="AB69" s="33">
        <f t="shared" si="0"/>
        <v>2661.3636363636351</v>
      </c>
      <c r="AC69" s="33">
        <f t="shared" si="0"/>
        <v>2718.9090909090901</v>
      </c>
      <c r="AD69" s="33">
        <f t="shared" si="0"/>
        <v>2785.2727272727252</v>
      </c>
      <c r="AE69" s="33">
        <f t="shared" si="0"/>
        <v>2851.6363636363599</v>
      </c>
      <c r="AF69" s="33">
        <f t="shared" si="0"/>
        <v>2914.3636363636297</v>
      </c>
      <c r="AG69" s="33">
        <f t="shared" si="1"/>
        <v>2977.0909090908999</v>
      </c>
      <c r="AI69" s="34" t="b">
        <f t="shared" si="2"/>
        <v>1</v>
      </c>
    </row>
    <row r="70" spans="1:35" ht="14.75" x14ac:dyDescent="0.75">
      <c r="A70" s="20" t="s">
        <v>47</v>
      </c>
      <c r="B70" s="20" t="s">
        <v>153</v>
      </c>
      <c r="C70" s="32">
        <f t="shared" si="3"/>
        <v>635.54545454545496</v>
      </c>
      <c r="D70" s="32">
        <f t="shared" si="4"/>
        <v>635.54545454545496</v>
      </c>
      <c r="E70" s="32">
        <f t="shared" si="5"/>
        <v>635.54545454545496</v>
      </c>
      <c r="F70" s="33">
        <f t="shared" si="6"/>
        <v>648.72727272727298</v>
      </c>
      <c r="G70" s="33">
        <f t="shared" si="0"/>
        <v>661.90909090909099</v>
      </c>
      <c r="H70" s="33">
        <f t="shared" si="0"/>
        <v>680.18181818181756</v>
      </c>
      <c r="I70" s="33">
        <f t="shared" si="0"/>
        <v>698.45454545454402</v>
      </c>
      <c r="J70" s="33">
        <f t="shared" si="0"/>
        <v>724.54545454545405</v>
      </c>
      <c r="K70" s="33">
        <f t="shared" si="0"/>
        <v>750.63636363636397</v>
      </c>
      <c r="L70" s="33">
        <f t="shared" si="0"/>
        <v>789.27272727272748</v>
      </c>
      <c r="M70" s="33">
        <f t="shared" si="0"/>
        <v>827.90909090909099</v>
      </c>
      <c r="N70" s="33">
        <f t="shared" si="0"/>
        <v>864.18181818181756</v>
      </c>
      <c r="O70" s="33">
        <f t="shared" si="0"/>
        <v>900.45454545454402</v>
      </c>
      <c r="P70" s="33">
        <f t="shared" si="0"/>
        <v>929.54545454545405</v>
      </c>
      <c r="Q70" s="33">
        <f t="shared" si="0"/>
        <v>958.63636363636397</v>
      </c>
      <c r="R70" s="33">
        <f t="shared" si="0"/>
        <v>985.04545454545701</v>
      </c>
      <c r="S70" s="33">
        <f t="shared" si="0"/>
        <v>1011.45454545455</v>
      </c>
      <c r="T70" s="33">
        <f t="shared" si="0"/>
        <v>1030.9090909090951</v>
      </c>
      <c r="U70" s="33">
        <f t="shared" si="0"/>
        <v>1050.3636363636399</v>
      </c>
      <c r="V70" s="33">
        <f t="shared" si="0"/>
        <v>1066.5909090909099</v>
      </c>
      <c r="W70" s="33">
        <f t="shared" si="0"/>
        <v>1082.8181818181799</v>
      </c>
      <c r="X70" s="33">
        <f t="shared" si="0"/>
        <v>1096.72727272727</v>
      </c>
      <c r="Y70" s="33">
        <f t="shared" si="0"/>
        <v>1110.6363636363601</v>
      </c>
      <c r="Z70" s="33">
        <f t="shared" si="0"/>
        <v>1124.3636363636351</v>
      </c>
      <c r="AA70" s="33">
        <f t="shared" si="0"/>
        <v>1138.0909090909099</v>
      </c>
      <c r="AB70" s="33">
        <f t="shared" si="0"/>
        <v>1155.27272727273</v>
      </c>
      <c r="AC70" s="33">
        <f t="shared" si="0"/>
        <v>1172.45454545455</v>
      </c>
      <c r="AD70" s="33">
        <f t="shared" si="0"/>
        <v>1186.6363636363649</v>
      </c>
      <c r="AE70" s="33">
        <f t="shared" si="0"/>
        <v>1200.8181818181799</v>
      </c>
      <c r="AF70" s="33">
        <f t="shared" si="0"/>
        <v>1215.3181818181799</v>
      </c>
      <c r="AG70" s="33">
        <f t="shared" si="1"/>
        <v>1229.8181818181799</v>
      </c>
      <c r="AI70" s="34" t="b">
        <f t="shared" si="2"/>
        <v>1</v>
      </c>
    </row>
    <row r="71" spans="1:35" ht="14.75" x14ac:dyDescent="0.75">
      <c r="A71" s="20" t="s">
        <v>48</v>
      </c>
      <c r="B71" s="20" t="s">
        <v>154</v>
      </c>
      <c r="C71" s="32">
        <f t="shared" si="3"/>
        <v>127.636363636364</v>
      </c>
      <c r="D71" s="32">
        <f t="shared" si="4"/>
        <v>127.636363636364</v>
      </c>
      <c r="E71" s="32">
        <f t="shared" si="5"/>
        <v>127.636363636364</v>
      </c>
      <c r="F71" s="33">
        <f t="shared" si="6"/>
        <v>140.22727272727249</v>
      </c>
      <c r="G71" s="33">
        <f t="shared" si="0"/>
        <v>152.81818181818099</v>
      </c>
      <c r="H71" s="33">
        <f t="shared" si="0"/>
        <v>172.72727272727249</v>
      </c>
      <c r="I71" s="33">
        <f t="shared" si="0"/>
        <v>192.636363636364</v>
      </c>
      <c r="J71" s="33">
        <f t="shared" si="0"/>
        <v>222</v>
      </c>
      <c r="K71" s="33">
        <f t="shared" si="0"/>
        <v>251.363636363636</v>
      </c>
      <c r="L71" s="33">
        <f t="shared" si="0"/>
        <v>297.90909090909048</v>
      </c>
      <c r="M71" s="33">
        <f t="shared" si="0"/>
        <v>344.45454545454498</v>
      </c>
      <c r="N71" s="33">
        <f t="shared" si="0"/>
        <v>352.5454545454545</v>
      </c>
      <c r="O71" s="33">
        <f t="shared" si="0"/>
        <v>360.63636363636402</v>
      </c>
      <c r="P71" s="33">
        <f t="shared" si="0"/>
        <v>368.09090909090952</v>
      </c>
      <c r="Q71" s="33">
        <f t="shared" si="0"/>
        <v>375.54545454545502</v>
      </c>
      <c r="R71" s="33">
        <f t="shared" si="0"/>
        <v>382.77272727272748</v>
      </c>
      <c r="S71" s="33">
        <f t="shared" si="0"/>
        <v>390</v>
      </c>
      <c r="T71" s="33">
        <f t="shared" si="0"/>
        <v>398.136363636363</v>
      </c>
      <c r="U71" s="33">
        <f t="shared" si="0"/>
        <v>406.272727272726</v>
      </c>
      <c r="V71" s="33">
        <f t="shared" si="0"/>
        <v>413.272727272726</v>
      </c>
      <c r="W71" s="33">
        <f t="shared" si="0"/>
        <v>420.272727272726</v>
      </c>
      <c r="X71" s="33">
        <f t="shared" si="0"/>
        <v>427.136363636363</v>
      </c>
      <c r="Y71" s="33">
        <f t="shared" si="0"/>
        <v>434</v>
      </c>
      <c r="Z71" s="33">
        <f t="shared" si="0"/>
        <v>440.68181818181802</v>
      </c>
      <c r="AA71" s="33">
        <f t="shared" si="0"/>
        <v>447.36363636363598</v>
      </c>
      <c r="AB71" s="33">
        <f t="shared" si="0"/>
        <v>454.72727272727195</v>
      </c>
      <c r="AC71" s="33">
        <f t="shared" si="0"/>
        <v>462.09090909090799</v>
      </c>
      <c r="AD71" s="33">
        <f t="shared" si="0"/>
        <v>468.27272727272646</v>
      </c>
      <c r="AE71" s="33">
        <f t="shared" si="0"/>
        <v>474.45454545454498</v>
      </c>
      <c r="AF71" s="33">
        <f t="shared" si="0"/>
        <v>481.13636363636351</v>
      </c>
      <c r="AG71" s="33">
        <f t="shared" si="1"/>
        <v>487.81818181818198</v>
      </c>
      <c r="AI71" s="34" t="b">
        <f t="shared" si="2"/>
        <v>1</v>
      </c>
    </row>
    <row r="72" spans="1:35" ht="14.75" x14ac:dyDescent="0.75">
      <c r="A72" s="20" t="s">
        <v>49</v>
      </c>
      <c r="B72" s="20" t="s">
        <v>155</v>
      </c>
      <c r="C72" s="32">
        <f t="shared" si="3"/>
        <v>1075.9090909090901</v>
      </c>
      <c r="D72" s="32">
        <f t="shared" si="4"/>
        <v>1075.9090909090901</v>
      </c>
      <c r="E72" s="32">
        <f t="shared" si="5"/>
        <v>1075.9090909090901</v>
      </c>
      <c r="F72" s="33">
        <f t="shared" si="6"/>
        <v>1409.2727272727252</v>
      </c>
      <c r="G72" s="33">
        <f t="shared" si="0"/>
        <v>1742.6363636363601</v>
      </c>
      <c r="H72" s="33">
        <f t="shared" si="0"/>
        <v>2265.3636363636301</v>
      </c>
      <c r="I72" s="33">
        <f t="shared" si="0"/>
        <v>2788.0909090908999</v>
      </c>
      <c r="J72" s="33">
        <f t="shared" si="0"/>
        <v>3532.45454545454</v>
      </c>
      <c r="K72" s="33">
        <f t="shared" si="0"/>
        <v>4276.8181818181802</v>
      </c>
      <c r="L72" s="33">
        <f t="shared" si="0"/>
        <v>5361.2727272727252</v>
      </c>
      <c r="M72" s="33">
        <f t="shared" si="0"/>
        <v>6445.7272727272702</v>
      </c>
      <c r="N72" s="33">
        <f t="shared" si="0"/>
        <v>7422.4090909090855</v>
      </c>
      <c r="O72" s="33">
        <f t="shared" si="0"/>
        <v>8399.0909090909008</v>
      </c>
      <c r="P72" s="33">
        <f t="shared" si="0"/>
        <v>8574.6818181818107</v>
      </c>
      <c r="Q72" s="33">
        <f t="shared" si="0"/>
        <v>8750.2727272727207</v>
      </c>
      <c r="R72" s="33">
        <f t="shared" si="0"/>
        <v>8918.4090909090846</v>
      </c>
      <c r="S72" s="33">
        <f t="shared" si="0"/>
        <v>9086.5454545454504</v>
      </c>
      <c r="T72" s="33">
        <f t="shared" si="0"/>
        <v>9236.7727272727207</v>
      </c>
      <c r="U72" s="33">
        <f t="shared" si="0"/>
        <v>9386.9999999999909</v>
      </c>
      <c r="V72" s="33">
        <f t="shared" si="0"/>
        <v>9524.045454545445</v>
      </c>
      <c r="W72" s="33">
        <f t="shared" si="0"/>
        <v>9661.0909090909008</v>
      </c>
      <c r="X72" s="33">
        <f t="shared" si="0"/>
        <v>9801.1818181818107</v>
      </c>
      <c r="Y72" s="33">
        <f t="shared" si="0"/>
        <v>9941.2727272727207</v>
      </c>
      <c r="Z72" s="33">
        <f t="shared" si="0"/>
        <v>10093.27272727271</v>
      </c>
      <c r="AA72" s="33">
        <f t="shared" si="0"/>
        <v>10245.272727272701</v>
      </c>
      <c r="AB72" s="33">
        <f t="shared" si="0"/>
        <v>10298.09090909085</v>
      </c>
      <c r="AC72" s="33">
        <f t="shared" si="0"/>
        <v>10350.909090908999</v>
      </c>
      <c r="AD72" s="33">
        <f t="shared" si="0"/>
        <v>10385.045454545399</v>
      </c>
      <c r="AE72" s="33">
        <f t="shared" si="0"/>
        <v>10419.1818181818</v>
      </c>
      <c r="AF72" s="33">
        <f t="shared" si="0"/>
        <v>10647.545454545399</v>
      </c>
      <c r="AG72" s="33">
        <f t="shared" si="1"/>
        <v>10875.909090908999</v>
      </c>
      <c r="AI72" s="34" t="b">
        <f t="shared" si="2"/>
        <v>1</v>
      </c>
    </row>
    <row r="73" spans="1:35" ht="14.75" x14ac:dyDescent="0.75">
      <c r="A73" s="20" t="s">
        <v>50</v>
      </c>
      <c r="B73" s="20" t="s">
        <v>156</v>
      </c>
      <c r="C73" s="32">
        <f t="shared" si="3"/>
        <v>74.090909090909093</v>
      </c>
      <c r="D73" s="32">
        <f t="shared" si="4"/>
        <v>74.090909090909093</v>
      </c>
      <c r="E73" s="32">
        <f t="shared" si="5"/>
        <v>74.090909090909093</v>
      </c>
      <c r="F73" s="33">
        <f t="shared" si="6"/>
        <v>85.181818181818187</v>
      </c>
      <c r="G73" s="33">
        <f t="shared" si="0"/>
        <v>96.272727272727295</v>
      </c>
      <c r="H73" s="33">
        <f t="shared" si="0"/>
        <v>114.68181818181816</v>
      </c>
      <c r="I73" s="33">
        <f t="shared" si="0"/>
        <v>133.09090909090901</v>
      </c>
      <c r="J73" s="33">
        <f t="shared" si="0"/>
        <v>152.77272727272651</v>
      </c>
      <c r="K73" s="33">
        <f t="shared" si="0"/>
        <v>172.45454545454399</v>
      </c>
      <c r="L73" s="33">
        <f t="shared" si="0"/>
        <v>203.49999999999949</v>
      </c>
      <c r="M73" s="33">
        <f t="shared" si="0"/>
        <v>234.54545454545499</v>
      </c>
      <c r="N73" s="33">
        <f t="shared" si="0"/>
        <v>272.09090909090952</v>
      </c>
      <c r="O73" s="33">
        <f t="shared" si="0"/>
        <v>309.63636363636402</v>
      </c>
      <c r="P73" s="33">
        <f t="shared" si="0"/>
        <v>355.22727272727298</v>
      </c>
      <c r="Q73" s="33">
        <f t="shared" si="0"/>
        <v>400.81818181818198</v>
      </c>
      <c r="R73" s="33">
        <f t="shared" si="0"/>
        <v>456.86363636363649</v>
      </c>
      <c r="S73" s="33">
        <f t="shared" si="0"/>
        <v>512.90909090909099</v>
      </c>
      <c r="T73" s="33">
        <f t="shared" si="0"/>
        <v>579.77272727272748</v>
      </c>
      <c r="U73" s="33">
        <f t="shared" si="0"/>
        <v>646.63636363636397</v>
      </c>
      <c r="V73" s="33">
        <f t="shared" si="0"/>
        <v>725.31818181818198</v>
      </c>
      <c r="W73" s="33">
        <f t="shared" si="0"/>
        <v>804</v>
      </c>
      <c r="X73" s="33">
        <f t="shared" si="0"/>
        <v>897.18181818181802</v>
      </c>
      <c r="Y73" s="33">
        <f t="shared" si="0"/>
        <v>990.36363636363603</v>
      </c>
      <c r="Z73" s="33">
        <f t="shared" si="0"/>
        <v>1100.5909090909081</v>
      </c>
      <c r="AA73" s="33">
        <f t="shared" si="0"/>
        <v>1210.8181818181799</v>
      </c>
      <c r="AB73" s="33">
        <f t="shared" si="0"/>
        <v>1338.3181818181799</v>
      </c>
      <c r="AC73" s="33">
        <f t="shared" si="0"/>
        <v>1465.8181818181799</v>
      </c>
      <c r="AD73" s="33">
        <f t="shared" si="0"/>
        <v>1612.8181818181799</v>
      </c>
      <c r="AE73" s="33">
        <f t="shared" si="0"/>
        <v>1759.8181818181799</v>
      </c>
      <c r="AF73" s="33">
        <f t="shared" si="0"/>
        <v>1929.4090909090901</v>
      </c>
      <c r="AG73" s="33">
        <f t="shared" si="1"/>
        <v>2099</v>
      </c>
      <c r="AI73" s="34" t="b">
        <f t="shared" si="2"/>
        <v>1</v>
      </c>
    </row>
    <row r="74" spans="1:35" ht="14.75" x14ac:dyDescent="0.7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4.75" x14ac:dyDescent="0.75">
      <c r="A75" s="20" t="s">
        <v>52</v>
      </c>
      <c r="B75" s="20" t="s">
        <v>158</v>
      </c>
      <c r="C75" s="32">
        <f t="shared" si="3"/>
        <v>96.909090909090807</v>
      </c>
      <c r="D75" s="32">
        <f t="shared" si="4"/>
        <v>96.909090909090807</v>
      </c>
      <c r="E75" s="32">
        <f t="shared" si="5"/>
        <v>96.909090909090807</v>
      </c>
      <c r="F75" s="33">
        <f t="shared" si="6"/>
        <v>128.36363636363589</v>
      </c>
      <c r="G75" s="33">
        <f t="shared" si="7"/>
        <v>159.81818181818099</v>
      </c>
      <c r="H75" s="33">
        <f t="shared" si="7"/>
        <v>179.5909090909085</v>
      </c>
      <c r="I75" s="33">
        <f t="shared" si="7"/>
        <v>199.363636363636</v>
      </c>
      <c r="J75" s="33">
        <f t="shared" si="7"/>
        <v>225.45454545454498</v>
      </c>
      <c r="K75" s="33">
        <f t="shared" si="7"/>
        <v>251.54545454545399</v>
      </c>
      <c r="L75" s="33">
        <f t="shared" si="7"/>
        <v>288.1818181818175</v>
      </c>
      <c r="M75" s="33">
        <f t="shared" si="7"/>
        <v>324.81818181818102</v>
      </c>
      <c r="N75" s="33">
        <f t="shared" si="7"/>
        <v>346.636363636363</v>
      </c>
      <c r="O75" s="33">
        <f t="shared" si="7"/>
        <v>368.45454545454498</v>
      </c>
      <c r="P75" s="33">
        <f t="shared" si="7"/>
        <v>384.636363636363</v>
      </c>
      <c r="Q75" s="33">
        <f t="shared" si="7"/>
        <v>400.81818181818102</v>
      </c>
      <c r="R75" s="33">
        <f t="shared" si="7"/>
        <v>416.90909090908997</v>
      </c>
      <c r="S75" s="33">
        <f t="shared" si="7"/>
        <v>432.99999999999898</v>
      </c>
      <c r="T75" s="33">
        <f t="shared" si="7"/>
        <v>444.5909090909085</v>
      </c>
      <c r="U75" s="33">
        <f t="shared" si="7"/>
        <v>456.18181818181802</v>
      </c>
      <c r="V75" s="33">
        <f t="shared" si="7"/>
        <v>471.77272727272702</v>
      </c>
      <c r="W75" s="33">
        <f t="shared" si="7"/>
        <v>487.36363636363598</v>
      </c>
      <c r="X75" s="33">
        <f t="shared" si="7"/>
        <v>500.18181818181802</v>
      </c>
      <c r="Y75" s="33">
        <f t="shared" si="7"/>
        <v>513</v>
      </c>
      <c r="Z75" s="33">
        <f t="shared" si="7"/>
        <v>525.81818181818153</v>
      </c>
      <c r="AA75" s="33">
        <f t="shared" si="7"/>
        <v>538.63636363636294</v>
      </c>
      <c r="AB75" s="33">
        <f t="shared" si="7"/>
        <v>540.59090909090855</v>
      </c>
      <c r="AC75" s="33">
        <f t="shared" si="7"/>
        <v>542.54545454545405</v>
      </c>
      <c r="AD75" s="33">
        <f t="shared" si="7"/>
        <v>559.63636363636306</v>
      </c>
      <c r="AE75" s="33">
        <f t="shared" si="7"/>
        <v>576.72727272727195</v>
      </c>
      <c r="AF75" s="33">
        <f t="shared" si="7"/>
        <v>594.95454545454504</v>
      </c>
      <c r="AG75" s="33">
        <f t="shared" si="1"/>
        <v>613.18181818181802</v>
      </c>
      <c r="AI75" s="34" t="b">
        <f t="shared" si="2"/>
        <v>1</v>
      </c>
    </row>
    <row r="76" spans="1:35" ht="14.75" x14ac:dyDescent="0.75">
      <c r="A76" s="20" t="s">
        <v>53</v>
      </c>
      <c r="B76" s="20" t="s">
        <v>159</v>
      </c>
      <c r="C76" s="32">
        <f t="shared" si="3"/>
        <v>127.818181818181</v>
      </c>
      <c r="D76" s="32">
        <f t="shared" si="4"/>
        <v>127.818181818181</v>
      </c>
      <c r="E76" s="32">
        <f t="shared" si="5"/>
        <v>127.818181818181</v>
      </c>
      <c r="F76" s="33">
        <f t="shared" si="6"/>
        <v>178.40909090909</v>
      </c>
      <c r="G76" s="33">
        <f t="shared" si="7"/>
        <v>228.99999999999901</v>
      </c>
      <c r="H76" s="33">
        <f t="shared" si="7"/>
        <v>323.31818181818102</v>
      </c>
      <c r="I76" s="33">
        <f t="shared" si="7"/>
        <v>417.636363636363</v>
      </c>
      <c r="J76" s="33">
        <f t="shared" si="7"/>
        <v>566.90909090908997</v>
      </c>
      <c r="K76" s="33">
        <f t="shared" si="7"/>
        <v>716.18181818181699</v>
      </c>
      <c r="L76" s="33">
        <f t="shared" si="7"/>
        <v>942.86363636363353</v>
      </c>
      <c r="M76" s="33">
        <f t="shared" si="7"/>
        <v>1169.54545454545</v>
      </c>
      <c r="N76" s="33">
        <f t="shared" si="7"/>
        <v>1354.3181818181749</v>
      </c>
      <c r="O76" s="33">
        <f t="shared" si="7"/>
        <v>1539.0909090908999</v>
      </c>
      <c r="P76" s="33">
        <f t="shared" si="7"/>
        <v>1752.45454545454</v>
      </c>
      <c r="Q76" s="33">
        <f t="shared" si="7"/>
        <v>1965.8181818181799</v>
      </c>
      <c r="R76" s="33">
        <f t="shared" si="7"/>
        <v>2263.54545454545</v>
      </c>
      <c r="S76" s="33">
        <f t="shared" si="7"/>
        <v>2561.2727272727202</v>
      </c>
      <c r="T76" s="33">
        <f t="shared" si="7"/>
        <v>2864.3181818181752</v>
      </c>
      <c r="U76" s="33">
        <f t="shared" si="7"/>
        <v>3167.3636363636301</v>
      </c>
      <c r="V76" s="33">
        <f t="shared" si="7"/>
        <v>3373.54545454545</v>
      </c>
      <c r="W76" s="33">
        <f t="shared" si="7"/>
        <v>3579.7272727272698</v>
      </c>
      <c r="X76" s="33">
        <f t="shared" si="7"/>
        <v>3583.7272727272698</v>
      </c>
      <c r="Y76" s="33">
        <f t="shared" si="7"/>
        <v>3587.7272727272698</v>
      </c>
      <c r="Z76" s="33">
        <f t="shared" si="7"/>
        <v>3591.7272727272698</v>
      </c>
      <c r="AA76" s="33">
        <f t="shared" si="7"/>
        <v>3595.7272727272698</v>
      </c>
      <c r="AB76" s="33">
        <f t="shared" si="7"/>
        <v>3602.0909090909049</v>
      </c>
      <c r="AC76" s="33">
        <f t="shared" si="7"/>
        <v>3608.45454545454</v>
      </c>
      <c r="AD76" s="33">
        <f t="shared" si="7"/>
        <v>3618.04545454545</v>
      </c>
      <c r="AE76" s="33">
        <f t="shared" si="7"/>
        <v>3627.6363636363599</v>
      </c>
      <c r="AF76" s="33">
        <f t="shared" si="7"/>
        <v>3636.3181818181747</v>
      </c>
      <c r="AG76" s="33">
        <f t="shared" si="1"/>
        <v>3644.99999999999</v>
      </c>
      <c r="AI76" s="34" t="b">
        <f t="shared" si="2"/>
        <v>1</v>
      </c>
    </row>
    <row r="77" spans="1:35" ht="14.75" x14ac:dyDescent="0.75">
      <c r="A77" s="20" t="s">
        <v>54</v>
      </c>
      <c r="B77" s="20" t="s">
        <v>160</v>
      </c>
      <c r="C77" s="32">
        <f t="shared" si="3"/>
        <v>184.636363636363</v>
      </c>
      <c r="D77" s="32">
        <f t="shared" si="4"/>
        <v>184.636363636363</v>
      </c>
      <c r="E77" s="32">
        <f t="shared" si="5"/>
        <v>184.636363636363</v>
      </c>
      <c r="F77" s="33">
        <f t="shared" si="6"/>
        <v>199.04545454545399</v>
      </c>
      <c r="G77" s="33">
        <f t="shared" si="7"/>
        <v>213.45454545454501</v>
      </c>
      <c r="H77" s="33">
        <f t="shared" si="7"/>
        <v>243.40909090909048</v>
      </c>
      <c r="I77" s="33">
        <f t="shared" si="7"/>
        <v>273.36363636363598</v>
      </c>
      <c r="J77" s="33">
        <f t="shared" si="7"/>
        <v>331.09090909090901</v>
      </c>
      <c r="K77" s="33">
        <f t="shared" si="7"/>
        <v>388.81818181818198</v>
      </c>
      <c r="L77" s="33">
        <f t="shared" si="7"/>
        <v>507</v>
      </c>
      <c r="M77" s="33">
        <f t="shared" si="7"/>
        <v>625.18181818181802</v>
      </c>
      <c r="N77" s="33">
        <f t="shared" si="7"/>
        <v>759.68181818181802</v>
      </c>
      <c r="O77" s="33">
        <f t="shared" si="7"/>
        <v>894.18181818181802</v>
      </c>
      <c r="P77" s="33">
        <f t="shared" si="7"/>
        <v>1030.2272727272689</v>
      </c>
      <c r="Q77" s="33">
        <f t="shared" si="7"/>
        <v>1166.27272727272</v>
      </c>
      <c r="R77" s="33">
        <f t="shared" si="7"/>
        <v>1301.8636363636301</v>
      </c>
      <c r="S77" s="33">
        <f t="shared" si="7"/>
        <v>1437.45454545454</v>
      </c>
      <c r="T77" s="33">
        <f t="shared" si="7"/>
        <v>1574.6818181818151</v>
      </c>
      <c r="U77" s="33">
        <f t="shared" si="7"/>
        <v>1711.9090909090901</v>
      </c>
      <c r="V77" s="33">
        <f t="shared" si="7"/>
        <v>1847.1818181818151</v>
      </c>
      <c r="W77" s="33">
        <f t="shared" si="7"/>
        <v>1982.45454545454</v>
      </c>
      <c r="X77" s="33">
        <f t="shared" si="7"/>
        <v>2122.999999999995</v>
      </c>
      <c r="Y77" s="33">
        <f t="shared" si="7"/>
        <v>2263.54545454545</v>
      </c>
      <c r="Z77" s="33">
        <f t="shared" si="7"/>
        <v>2407.2272727272702</v>
      </c>
      <c r="AA77" s="33">
        <f t="shared" si="7"/>
        <v>2550.9090909090901</v>
      </c>
      <c r="AB77" s="33">
        <f t="shared" si="7"/>
        <v>2712.1363636363603</v>
      </c>
      <c r="AC77" s="33">
        <f t="shared" si="7"/>
        <v>2873.3636363636301</v>
      </c>
      <c r="AD77" s="33">
        <f t="shared" si="7"/>
        <v>3013.454545454535</v>
      </c>
      <c r="AE77" s="33">
        <f t="shared" si="7"/>
        <v>3153.54545454544</v>
      </c>
      <c r="AF77" s="33">
        <f t="shared" si="7"/>
        <v>3281.3636363636251</v>
      </c>
      <c r="AG77" s="33">
        <f t="shared" si="1"/>
        <v>3409.1818181818098</v>
      </c>
      <c r="AI77" s="34" t="b">
        <f t="shared" si="2"/>
        <v>1</v>
      </c>
    </row>
    <row r="78" spans="1:35" ht="14.75" x14ac:dyDescent="0.75">
      <c r="A78" s="20" t="s">
        <v>55</v>
      </c>
      <c r="B78" s="20" t="s">
        <v>161</v>
      </c>
      <c r="C78" s="32">
        <f t="shared" si="3"/>
        <v>90.363636363636303</v>
      </c>
      <c r="D78" s="32">
        <f t="shared" si="4"/>
        <v>90.363636363636303</v>
      </c>
      <c r="E78" s="32">
        <f t="shared" si="5"/>
        <v>90.363636363636303</v>
      </c>
      <c r="F78" s="33">
        <f t="shared" si="6"/>
        <v>95.590909090908653</v>
      </c>
      <c r="G78" s="33">
        <f t="shared" si="7"/>
        <v>100.818181818181</v>
      </c>
      <c r="H78" s="33">
        <f t="shared" si="7"/>
        <v>109.954545454545</v>
      </c>
      <c r="I78" s="33">
        <f t="shared" si="7"/>
        <v>119.09090909090899</v>
      </c>
      <c r="J78" s="33">
        <f t="shared" si="7"/>
        <v>133.59090909090901</v>
      </c>
      <c r="K78" s="33">
        <f t="shared" si="7"/>
        <v>148.09090909090901</v>
      </c>
      <c r="L78" s="33">
        <f t="shared" si="7"/>
        <v>171.90909090909051</v>
      </c>
      <c r="M78" s="33">
        <f t="shared" si="7"/>
        <v>195.72727272727201</v>
      </c>
      <c r="N78" s="33">
        <f t="shared" si="7"/>
        <v>223.99999999999901</v>
      </c>
      <c r="O78" s="33">
        <f t="shared" si="7"/>
        <v>252.272727272726</v>
      </c>
      <c r="P78" s="33">
        <f t="shared" si="7"/>
        <v>285.45454545454447</v>
      </c>
      <c r="Q78" s="33">
        <f t="shared" si="7"/>
        <v>318.636363636363</v>
      </c>
      <c r="R78" s="33">
        <f t="shared" si="7"/>
        <v>355.5909090909085</v>
      </c>
      <c r="S78" s="33">
        <f t="shared" si="7"/>
        <v>392.54545454545399</v>
      </c>
      <c r="T78" s="33">
        <f t="shared" si="7"/>
        <v>432.45454545454498</v>
      </c>
      <c r="U78" s="33">
        <f t="shared" si="7"/>
        <v>472.36363636363598</v>
      </c>
      <c r="V78" s="33">
        <f t="shared" si="7"/>
        <v>514.90909090909054</v>
      </c>
      <c r="W78" s="33">
        <f t="shared" si="7"/>
        <v>557.45454545454504</v>
      </c>
      <c r="X78" s="33">
        <f t="shared" si="7"/>
        <v>600.77272727272657</v>
      </c>
      <c r="Y78" s="33">
        <f t="shared" si="7"/>
        <v>644.09090909090799</v>
      </c>
      <c r="Z78" s="33">
        <f t="shared" si="7"/>
        <v>689.90909090909054</v>
      </c>
      <c r="AA78" s="33">
        <f t="shared" si="7"/>
        <v>735.72727272727298</v>
      </c>
      <c r="AB78" s="33">
        <f t="shared" si="7"/>
        <v>781.63636363636351</v>
      </c>
      <c r="AC78" s="33">
        <f t="shared" si="7"/>
        <v>827.54545454545405</v>
      </c>
      <c r="AD78" s="33">
        <f t="shared" si="7"/>
        <v>872.22727272727207</v>
      </c>
      <c r="AE78" s="33">
        <f t="shared" si="7"/>
        <v>916.90909090908997</v>
      </c>
      <c r="AF78" s="33">
        <f t="shared" si="7"/>
        <v>959.54545454544996</v>
      </c>
      <c r="AG78" s="33">
        <f t="shared" si="1"/>
        <v>1002.1818181818099</v>
      </c>
      <c r="AI78" s="34" t="b">
        <f t="shared" si="2"/>
        <v>1</v>
      </c>
    </row>
    <row r="79" spans="1:35" ht="14.75" x14ac:dyDescent="0.75">
      <c r="A79" s="20" t="s">
        <v>56</v>
      </c>
      <c r="B79" s="20" t="s">
        <v>162</v>
      </c>
      <c r="C79" s="32">
        <f t="shared" si="3"/>
        <v>68.181818181818201</v>
      </c>
      <c r="D79" s="32">
        <f t="shared" si="4"/>
        <v>68.181818181818201</v>
      </c>
      <c r="E79" s="32">
        <f t="shared" si="5"/>
        <v>68.181818181818201</v>
      </c>
      <c r="F79" s="33">
        <f t="shared" si="6"/>
        <v>73.454545454545411</v>
      </c>
      <c r="G79" s="33">
        <f t="shared" si="7"/>
        <v>78.727272727272606</v>
      </c>
      <c r="H79" s="33">
        <f t="shared" si="7"/>
        <v>88.227272727272663</v>
      </c>
      <c r="I79" s="33">
        <f t="shared" si="7"/>
        <v>97.727272727272705</v>
      </c>
      <c r="J79" s="33">
        <f t="shared" si="7"/>
        <v>113.22727272727235</v>
      </c>
      <c r="K79" s="33">
        <f t="shared" si="7"/>
        <v>128.72727272727201</v>
      </c>
      <c r="L79" s="33">
        <f t="shared" si="7"/>
        <v>163.04545454545399</v>
      </c>
      <c r="M79" s="33">
        <f t="shared" si="7"/>
        <v>197.363636363636</v>
      </c>
      <c r="N79" s="33">
        <f t="shared" si="7"/>
        <v>222.363636363636</v>
      </c>
      <c r="O79" s="33">
        <f t="shared" si="7"/>
        <v>247.363636363636</v>
      </c>
      <c r="P79" s="33">
        <f t="shared" si="7"/>
        <v>274.36363636363598</v>
      </c>
      <c r="Q79" s="33">
        <f t="shared" si="7"/>
        <v>301.36363636363598</v>
      </c>
      <c r="R79" s="33">
        <f t="shared" si="7"/>
        <v>330.22727272727195</v>
      </c>
      <c r="S79" s="33">
        <f t="shared" si="7"/>
        <v>359.09090909090799</v>
      </c>
      <c r="T79" s="33">
        <f t="shared" si="7"/>
        <v>390.22727272727195</v>
      </c>
      <c r="U79" s="33">
        <f t="shared" si="7"/>
        <v>421.36363636363598</v>
      </c>
      <c r="V79" s="33">
        <f t="shared" si="7"/>
        <v>452.36363636363598</v>
      </c>
      <c r="W79" s="33">
        <f t="shared" si="7"/>
        <v>483.36363636363598</v>
      </c>
      <c r="X79" s="33">
        <f t="shared" si="7"/>
        <v>517.5454545454545</v>
      </c>
      <c r="Y79" s="33">
        <f t="shared" si="7"/>
        <v>551.72727272727298</v>
      </c>
      <c r="Z79" s="33">
        <f t="shared" si="7"/>
        <v>590.72727272727252</v>
      </c>
      <c r="AA79" s="33">
        <f t="shared" si="7"/>
        <v>629.72727272727195</v>
      </c>
      <c r="AB79" s="33">
        <f t="shared" si="7"/>
        <v>671.81818181818153</v>
      </c>
      <c r="AC79" s="33">
        <f t="shared" si="7"/>
        <v>713.90909090909099</v>
      </c>
      <c r="AD79" s="33">
        <f t="shared" si="7"/>
        <v>750.27272727272702</v>
      </c>
      <c r="AE79" s="33">
        <f t="shared" si="7"/>
        <v>786.63636363636294</v>
      </c>
      <c r="AF79" s="33">
        <f t="shared" si="7"/>
        <v>822.45454545454504</v>
      </c>
      <c r="AG79" s="33">
        <f t="shared" si="1"/>
        <v>858.27272727272702</v>
      </c>
      <c r="AI79" s="34" t="b">
        <f t="shared" si="2"/>
        <v>1</v>
      </c>
    </row>
    <row r="80" spans="1:35" ht="14.75" x14ac:dyDescent="0.75">
      <c r="A80" s="20" t="s">
        <v>57</v>
      </c>
      <c r="B80" s="20" t="s">
        <v>163</v>
      </c>
      <c r="C80" s="32">
        <f t="shared" si="3"/>
        <v>15.818181818181801</v>
      </c>
      <c r="D80" s="32">
        <f t="shared" si="4"/>
        <v>15.818181818181801</v>
      </c>
      <c r="E80" s="32">
        <f t="shared" si="5"/>
        <v>15.818181818181801</v>
      </c>
      <c r="F80" s="33">
        <f t="shared" si="6"/>
        <v>15.818181818181801</v>
      </c>
      <c r="G80" s="33">
        <f t="shared" si="7"/>
        <v>15.818181818181801</v>
      </c>
      <c r="H80" s="33">
        <f t="shared" si="7"/>
        <v>15.818181818181801</v>
      </c>
      <c r="I80" s="33">
        <f t="shared" si="7"/>
        <v>15.818181818181801</v>
      </c>
      <c r="J80" s="33">
        <f t="shared" si="7"/>
        <v>15.818181818181801</v>
      </c>
      <c r="K80" s="33">
        <f t="shared" si="7"/>
        <v>15.818181818181801</v>
      </c>
      <c r="L80" s="33">
        <f t="shared" si="7"/>
        <v>16.272727272727252</v>
      </c>
      <c r="M80" s="33">
        <f t="shared" si="7"/>
        <v>16.727272727272702</v>
      </c>
      <c r="N80" s="33">
        <f t="shared" si="7"/>
        <v>18.90909090909085</v>
      </c>
      <c r="O80" s="33">
        <f t="shared" si="7"/>
        <v>21.090909090909001</v>
      </c>
      <c r="P80" s="33">
        <f t="shared" si="7"/>
        <v>24.818181818181749</v>
      </c>
      <c r="Q80" s="33">
        <f t="shared" si="7"/>
        <v>28.545454545454501</v>
      </c>
      <c r="R80" s="33">
        <f t="shared" si="7"/>
        <v>33.90909090909085</v>
      </c>
      <c r="S80" s="33">
        <f t="shared" si="7"/>
        <v>39.272727272727202</v>
      </c>
      <c r="T80" s="33">
        <f t="shared" si="7"/>
        <v>46.818181818181756</v>
      </c>
      <c r="U80" s="33">
        <f t="shared" si="7"/>
        <v>54.363636363636303</v>
      </c>
      <c r="V80" s="33">
        <f t="shared" si="7"/>
        <v>65.090909090909051</v>
      </c>
      <c r="W80" s="33">
        <f t="shared" si="7"/>
        <v>75.818181818181799</v>
      </c>
      <c r="X80" s="33">
        <f t="shared" si="7"/>
        <v>90.499999999999901</v>
      </c>
      <c r="Y80" s="33">
        <f t="shared" si="7"/>
        <v>105.181818181818</v>
      </c>
      <c r="Z80" s="33">
        <f t="shared" si="7"/>
        <v>124.90909090909051</v>
      </c>
      <c r="AA80" s="33">
        <f t="shared" si="7"/>
        <v>144.636363636363</v>
      </c>
      <c r="AB80" s="33">
        <f t="shared" si="7"/>
        <v>171.272727272727</v>
      </c>
      <c r="AC80" s="33">
        <f t="shared" si="7"/>
        <v>197.90909090909099</v>
      </c>
      <c r="AD80" s="33">
        <f t="shared" si="7"/>
        <v>232.22727272727249</v>
      </c>
      <c r="AE80" s="33">
        <f t="shared" si="7"/>
        <v>266.54545454545399</v>
      </c>
      <c r="AF80" s="33">
        <f t="shared" si="7"/>
        <v>310.36363636363603</v>
      </c>
      <c r="AG80" s="33">
        <f t="shared" si="1"/>
        <v>354.18181818181802</v>
      </c>
      <c r="AI80" s="34" t="b">
        <f t="shared" si="2"/>
        <v>1</v>
      </c>
    </row>
    <row r="81" spans="1:35" ht="14.75" x14ac:dyDescent="0.75">
      <c r="A81" s="20" t="s">
        <v>58</v>
      </c>
      <c r="B81" s="20" t="s">
        <v>164</v>
      </c>
      <c r="C81" s="32">
        <f t="shared" si="3"/>
        <v>135.636363636364</v>
      </c>
      <c r="D81" s="32">
        <f t="shared" si="4"/>
        <v>135.636363636364</v>
      </c>
      <c r="E81" s="32">
        <f t="shared" si="5"/>
        <v>135.636363636364</v>
      </c>
      <c r="F81" s="33">
        <f t="shared" si="6"/>
        <v>149.36363636363649</v>
      </c>
      <c r="G81" s="33">
        <f t="shared" si="7"/>
        <v>163.09090909090901</v>
      </c>
      <c r="H81" s="33">
        <f t="shared" si="7"/>
        <v>224.9545454545455</v>
      </c>
      <c r="I81" s="33">
        <f t="shared" si="7"/>
        <v>286.81818181818198</v>
      </c>
      <c r="J81" s="33">
        <f t="shared" si="7"/>
        <v>369.59090909090901</v>
      </c>
      <c r="K81" s="33">
        <f t="shared" si="7"/>
        <v>452.36363636363598</v>
      </c>
      <c r="L81" s="33">
        <f t="shared" si="7"/>
        <v>587.77272727272702</v>
      </c>
      <c r="M81" s="33">
        <f t="shared" si="7"/>
        <v>723.18181818181802</v>
      </c>
      <c r="N81" s="33">
        <f t="shared" si="7"/>
        <v>791.49999999999955</v>
      </c>
      <c r="O81" s="33">
        <f t="shared" si="7"/>
        <v>859.81818181818096</v>
      </c>
      <c r="P81" s="33">
        <f t="shared" si="7"/>
        <v>900.54545454545405</v>
      </c>
      <c r="Q81" s="33">
        <f t="shared" si="7"/>
        <v>941.27272727272702</v>
      </c>
      <c r="R81" s="33">
        <f t="shared" si="7"/>
        <v>971.90909090908849</v>
      </c>
      <c r="S81" s="33">
        <f t="shared" si="7"/>
        <v>1002.54545454545</v>
      </c>
      <c r="T81" s="33">
        <f t="shared" si="7"/>
        <v>1032.72727272727</v>
      </c>
      <c r="U81" s="33">
        <f t="shared" si="7"/>
        <v>1062.9090909090901</v>
      </c>
      <c r="V81" s="33">
        <f t="shared" si="7"/>
        <v>1092.9090909090901</v>
      </c>
      <c r="W81" s="33">
        <f t="shared" si="7"/>
        <v>1122.9090909090901</v>
      </c>
      <c r="X81" s="33">
        <f t="shared" si="7"/>
        <v>1153.7727272727202</v>
      </c>
      <c r="Y81" s="33">
        <f t="shared" si="7"/>
        <v>1184.6363636363501</v>
      </c>
      <c r="Z81" s="33">
        <f t="shared" si="7"/>
        <v>1220.2727272727202</v>
      </c>
      <c r="AA81" s="33">
        <f t="shared" si="7"/>
        <v>1255.9090909090901</v>
      </c>
      <c r="AB81" s="33">
        <f t="shared" si="7"/>
        <v>1290.04545454545</v>
      </c>
      <c r="AC81" s="33">
        <f t="shared" si="7"/>
        <v>1324.1818181818101</v>
      </c>
      <c r="AD81" s="33">
        <f t="shared" si="7"/>
        <v>1362.9090909090851</v>
      </c>
      <c r="AE81" s="33">
        <f t="shared" si="7"/>
        <v>1401.6363636363601</v>
      </c>
      <c r="AF81" s="33">
        <f t="shared" si="7"/>
        <v>1447.8636363636351</v>
      </c>
      <c r="AG81" s="33">
        <f t="shared" si="1"/>
        <v>1494.0909090909099</v>
      </c>
      <c r="AI81" s="34" t="b">
        <f t="shared" si="2"/>
        <v>1</v>
      </c>
    </row>
    <row r="82" spans="1:35" ht="14.75" x14ac:dyDescent="0.75">
      <c r="A82" s="20" t="s">
        <v>59</v>
      </c>
      <c r="B82" s="20" t="s">
        <v>165</v>
      </c>
      <c r="C82" s="32">
        <f t="shared" si="3"/>
        <v>75.272727272727295</v>
      </c>
      <c r="D82" s="32">
        <f t="shared" si="4"/>
        <v>75.272727272727295</v>
      </c>
      <c r="E82" s="32">
        <f t="shared" si="5"/>
        <v>75.272727272727295</v>
      </c>
      <c r="F82" s="33">
        <f t="shared" si="6"/>
        <v>83.272727272727295</v>
      </c>
      <c r="G82" s="33">
        <f t="shared" si="7"/>
        <v>91.272727272727295</v>
      </c>
      <c r="H82" s="33">
        <f t="shared" si="7"/>
        <v>101.72727272727265</v>
      </c>
      <c r="I82" s="33">
        <f t="shared" si="7"/>
        <v>112.181818181818</v>
      </c>
      <c r="J82" s="33">
        <f t="shared" si="7"/>
        <v>125.9545454545455</v>
      </c>
      <c r="K82" s="33">
        <f t="shared" si="7"/>
        <v>139.727272727273</v>
      </c>
      <c r="L82" s="33">
        <f t="shared" si="7"/>
        <v>158.5454545454545</v>
      </c>
      <c r="M82" s="33">
        <f t="shared" si="7"/>
        <v>177.363636363636</v>
      </c>
      <c r="N82" s="33">
        <f t="shared" si="7"/>
        <v>199.3181818181815</v>
      </c>
      <c r="O82" s="33">
        <f t="shared" si="7"/>
        <v>221.272727272727</v>
      </c>
      <c r="P82" s="33">
        <f t="shared" si="7"/>
        <v>246.36363636363598</v>
      </c>
      <c r="Q82" s="33">
        <f t="shared" si="7"/>
        <v>271.45454545454498</v>
      </c>
      <c r="R82" s="33">
        <f t="shared" si="7"/>
        <v>299.59090909090901</v>
      </c>
      <c r="S82" s="33">
        <f t="shared" si="7"/>
        <v>327.72727272727298</v>
      </c>
      <c r="T82" s="33">
        <f t="shared" si="7"/>
        <v>337.72727272727298</v>
      </c>
      <c r="U82" s="33">
        <f t="shared" si="7"/>
        <v>347.72727272727298</v>
      </c>
      <c r="V82" s="33">
        <f t="shared" si="7"/>
        <v>357.72727272727298</v>
      </c>
      <c r="W82" s="33">
        <f t="shared" si="7"/>
        <v>367.72727272727298</v>
      </c>
      <c r="X82" s="33">
        <f t="shared" si="7"/>
        <v>377.72727272727298</v>
      </c>
      <c r="Y82" s="33">
        <f t="shared" si="7"/>
        <v>387.72727272727298</v>
      </c>
      <c r="Z82" s="33">
        <f t="shared" si="7"/>
        <v>397.59090909090901</v>
      </c>
      <c r="AA82" s="33">
        <f t="shared" si="7"/>
        <v>407.45454545454498</v>
      </c>
      <c r="AB82" s="33">
        <f t="shared" si="7"/>
        <v>417.68181818181802</v>
      </c>
      <c r="AC82" s="33">
        <f t="shared" si="7"/>
        <v>427.90909090909099</v>
      </c>
      <c r="AD82" s="33">
        <f t="shared" si="7"/>
        <v>437.0909090909085</v>
      </c>
      <c r="AE82" s="33">
        <f t="shared" si="7"/>
        <v>446.272727272726</v>
      </c>
      <c r="AF82" s="33">
        <f t="shared" si="7"/>
        <v>454.5909090909085</v>
      </c>
      <c r="AG82" s="33">
        <f t="shared" si="1"/>
        <v>462.90909090909099</v>
      </c>
      <c r="AI82" s="34" t="b">
        <f t="shared" si="2"/>
        <v>1</v>
      </c>
    </row>
    <row r="83" spans="1:35" ht="14.75" x14ac:dyDescent="0.75">
      <c r="A83" s="20" t="s">
        <v>60</v>
      </c>
      <c r="B83" s="20" t="s">
        <v>166</v>
      </c>
      <c r="C83" s="32">
        <f t="shared" si="3"/>
        <v>1058.27272727272</v>
      </c>
      <c r="D83" s="32">
        <f t="shared" si="4"/>
        <v>1058.27272727272</v>
      </c>
      <c r="E83" s="32">
        <f t="shared" si="5"/>
        <v>1058.27272727272</v>
      </c>
      <c r="F83" s="33">
        <f t="shared" si="6"/>
        <v>1089.77272727272</v>
      </c>
      <c r="G83" s="33">
        <f t="shared" si="7"/>
        <v>1121.27272727272</v>
      </c>
      <c r="H83" s="33">
        <f t="shared" si="7"/>
        <v>1193.3636363636301</v>
      </c>
      <c r="I83" s="33">
        <f t="shared" si="7"/>
        <v>1265.45454545454</v>
      </c>
      <c r="J83" s="33">
        <f t="shared" si="7"/>
        <v>1374.0909090909049</v>
      </c>
      <c r="K83" s="33">
        <f t="shared" si="7"/>
        <v>1482.72727272727</v>
      </c>
      <c r="L83" s="33">
        <f t="shared" si="7"/>
        <v>1537.5909090909049</v>
      </c>
      <c r="M83" s="33">
        <f t="shared" si="7"/>
        <v>1592.45454545454</v>
      </c>
      <c r="N83" s="33">
        <f t="shared" si="7"/>
        <v>1637.9090909090851</v>
      </c>
      <c r="O83" s="33">
        <f t="shared" si="7"/>
        <v>1683.3636363636299</v>
      </c>
      <c r="P83" s="33">
        <f t="shared" si="7"/>
        <v>1720.1363636363599</v>
      </c>
      <c r="Q83" s="33">
        <f t="shared" si="7"/>
        <v>1756.9090909090901</v>
      </c>
      <c r="R83" s="33">
        <f t="shared" si="7"/>
        <v>1788.3636363636351</v>
      </c>
      <c r="S83" s="33">
        <f t="shared" ref="G83:AF92" si="8">IFERROR(INDEX($C$5:$Q$54,MATCH($B83,$B$5:$B$54,0),MATCH(S$63,$C$4:$Q$4,0)),AVERAGE(R83,T83))</f>
        <v>1819.8181818181799</v>
      </c>
      <c r="T83" s="33">
        <f t="shared" si="8"/>
        <v>1849.1363636363599</v>
      </c>
      <c r="U83" s="33">
        <f t="shared" si="8"/>
        <v>1878.45454545454</v>
      </c>
      <c r="V83" s="33">
        <f t="shared" si="8"/>
        <v>1904.77272727272</v>
      </c>
      <c r="W83" s="33">
        <f t="shared" si="8"/>
        <v>1931.0909090908999</v>
      </c>
      <c r="X83" s="33">
        <f t="shared" si="8"/>
        <v>1954.7272727272648</v>
      </c>
      <c r="Y83" s="33">
        <f t="shared" si="8"/>
        <v>1978.3636363636299</v>
      </c>
      <c r="Z83" s="33">
        <f t="shared" si="8"/>
        <v>2000.8636363636299</v>
      </c>
      <c r="AA83" s="33">
        <f t="shared" si="8"/>
        <v>2023.3636363636299</v>
      </c>
      <c r="AB83" s="33">
        <f t="shared" si="8"/>
        <v>2046.45454545454</v>
      </c>
      <c r="AC83" s="33">
        <f t="shared" si="8"/>
        <v>2069.54545454545</v>
      </c>
      <c r="AD83" s="33">
        <f t="shared" si="8"/>
        <v>2090.954545454545</v>
      </c>
      <c r="AE83" s="33">
        <f t="shared" si="8"/>
        <v>2112.3636363636401</v>
      </c>
      <c r="AF83" s="33">
        <f t="shared" si="8"/>
        <v>2138.045454545455</v>
      </c>
      <c r="AG83" s="33">
        <f t="shared" si="1"/>
        <v>2163.7272727272698</v>
      </c>
      <c r="AI83" s="34" t="b">
        <f t="shared" si="2"/>
        <v>1</v>
      </c>
    </row>
    <row r="84" spans="1:35" ht="14.75" x14ac:dyDescent="0.75">
      <c r="A84" s="20" t="s">
        <v>61</v>
      </c>
      <c r="B84" s="20" t="s">
        <v>167</v>
      </c>
      <c r="C84" s="32">
        <f t="shared" si="3"/>
        <v>2452.7272727272698</v>
      </c>
      <c r="D84" s="32">
        <f t="shared" si="4"/>
        <v>2452.7272727272698</v>
      </c>
      <c r="E84" s="32">
        <f t="shared" si="5"/>
        <v>2452.7272727272698</v>
      </c>
      <c r="F84" s="33">
        <f t="shared" si="6"/>
        <v>2473.1363636363599</v>
      </c>
      <c r="G84" s="33">
        <f t="shared" si="8"/>
        <v>2493.54545454545</v>
      </c>
      <c r="H84" s="33">
        <f t="shared" si="8"/>
        <v>2516.54545454545</v>
      </c>
      <c r="I84" s="33">
        <f t="shared" si="8"/>
        <v>2539.54545454545</v>
      </c>
      <c r="J84" s="33">
        <f t="shared" si="8"/>
        <v>2570.7727272727252</v>
      </c>
      <c r="K84" s="33">
        <f t="shared" si="8"/>
        <v>2602</v>
      </c>
      <c r="L84" s="33">
        <f t="shared" si="8"/>
        <v>2654.2272727272748</v>
      </c>
      <c r="M84" s="33">
        <f t="shared" si="8"/>
        <v>2706.45454545455</v>
      </c>
      <c r="N84" s="33">
        <f t="shared" si="8"/>
        <v>2755.8636363636401</v>
      </c>
      <c r="O84" s="33">
        <f t="shared" si="8"/>
        <v>2805.2727272727302</v>
      </c>
      <c r="P84" s="33">
        <f t="shared" si="8"/>
        <v>2850.1363636363649</v>
      </c>
      <c r="Q84" s="33">
        <f t="shared" si="8"/>
        <v>2895</v>
      </c>
      <c r="R84" s="33">
        <f t="shared" si="8"/>
        <v>2941.2272727272748</v>
      </c>
      <c r="S84" s="33">
        <f t="shared" si="8"/>
        <v>2987.45454545455</v>
      </c>
      <c r="T84" s="33">
        <f t="shared" si="8"/>
        <v>3025.95454545455</v>
      </c>
      <c r="U84" s="33">
        <f t="shared" si="8"/>
        <v>3064.45454545455</v>
      </c>
      <c r="V84" s="33">
        <f t="shared" si="8"/>
        <v>3096.7272727272748</v>
      </c>
      <c r="W84" s="33">
        <f t="shared" si="8"/>
        <v>3129</v>
      </c>
      <c r="X84" s="33">
        <f t="shared" si="8"/>
        <v>3156.8636363636351</v>
      </c>
      <c r="Y84" s="33">
        <f t="shared" si="8"/>
        <v>3184.7272727272698</v>
      </c>
      <c r="Z84" s="33">
        <f t="shared" si="8"/>
        <v>3209.545454545455</v>
      </c>
      <c r="AA84" s="33">
        <f t="shared" si="8"/>
        <v>3234.3636363636401</v>
      </c>
      <c r="AB84" s="33">
        <f t="shared" si="8"/>
        <v>3258.4090909090951</v>
      </c>
      <c r="AC84" s="33">
        <f t="shared" si="8"/>
        <v>3282.45454545455</v>
      </c>
      <c r="AD84" s="33">
        <f t="shared" si="8"/>
        <v>3303.1363636363649</v>
      </c>
      <c r="AE84" s="33">
        <f t="shared" si="8"/>
        <v>3323.8181818181802</v>
      </c>
      <c r="AF84" s="33">
        <f t="shared" si="8"/>
        <v>3345.8636363636351</v>
      </c>
      <c r="AG84" s="33">
        <f t="shared" si="1"/>
        <v>3367.9090909090901</v>
      </c>
      <c r="AI84" s="34" t="b">
        <f t="shared" si="2"/>
        <v>1</v>
      </c>
    </row>
    <row r="85" spans="1:35" ht="14.75" x14ac:dyDescent="0.75">
      <c r="A85" s="20" t="s">
        <v>62</v>
      </c>
      <c r="B85" s="20" t="s">
        <v>168</v>
      </c>
      <c r="C85" s="32">
        <f t="shared" si="3"/>
        <v>83.999999999999901</v>
      </c>
      <c r="D85" s="32">
        <f t="shared" si="4"/>
        <v>83.999999999999901</v>
      </c>
      <c r="E85" s="32">
        <f t="shared" si="5"/>
        <v>83.999999999999901</v>
      </c>
      <c r="F85" s="33">
        <f t="shared" si="6"/>
        <v>104.68181818181796</v>
      </c>
      <c r="G85" s="33">
        <f t="shared" si="8"/>
        <v>125.363636363636</v>
      </c>
      <c r="H85" s="33">
        <f t="shared" si="8"/>
        <v>170.04545454545399</v>
      </c>
      <c r="I85" s="33">
        <f t="shared" si="8"/>
        <v>214.72727272727201</v>
      </c>
      <c r="J85" s="33">
        <f t="shared" si="8"/>
        <v>306.95454545454504</v>
      </c>
      <c r="K85" s="33">
        <f t="shared" si="8"/>
        <v>399.18181818181802</v>
      </c>
      <c r="L85" s="33">
        <f t="shared" si="8"/>
        <v>591</v>
      </c>
      <c r="M85" s="33">
        <f t="shared" si="8"/>
        <v>782.81818181818198</v>
      </c>
      <c r="N85" s="33">
        <f t="shared" si="8"/>
        <v>1011.181818181816</v>
      </c>
      <c r="O85" s="33">
        <f t="shared" si="8"/>
        <v>1239.54545454545</v>
      </c>
      <c r="P85" s="33">
        <f t="shared" si="8"/>
        <v>1472.6818181818098</v>
      </c>
      <c r="Q85" s="33">
        <f t="shared" si="8"/>
        <v>1705.8181818181699</v>
      </c>
      <c r="R85" s="33">
        <f t="shared" si="8"/>
        <v>1916.7727272727197</v>
      </c>
      <c r="S85" s="33">
        <f t="shared" si="8"/>
        <v>2127.7272727272698</v>
      </c>
      <c r="T85" s="33">
        <f t="shared" si="8"/>
        <v>2307.3636363636297</v>
      </c>
      <c r="U85" s="33">
        <f t="shared" si="8"/>
        <v>2486.99999999999</v>
      </c>
      <c r="V85" s="33">
        <f t="shared" si="8"/>
        <v>2630.6363636363549</v>
      </c>
      <c r="W85" s="33">
        <f t="shared" si="8"/>
        <v>2774.2727272727202</v>
      </c>
      <c r="X85" s="33">
        <f t="shared" si="8"/>
        <v>2897.3181818181752</v>
      </c>
      <c r="Y85" s="33">
        <f t="shared" si="8"/>
        <v>3020.3636363636301</v>
      </c>
      <c r="Z85" s="33">
        <f t="shared" si="8"/>
        <v>3102.54545454545</v>
      </c>
      <c r="AA85" s="33">
        <f t="shared" si="8"/>
        <v>3184.7272727272698</v>
      </c>
      <c r="AB85" s="33">
        <f t="shared" si="8"/>
        <v>3325.3181818181747</v>
      </c>
      <c r="AC85" s="33">
        <f t="shared" si="8"/>
        <v>3465.9090909090801</v>
      </c>
      <c r="AD85" s="33">
        <f t="shared" si="8"/>
        <v>3604.3181818181702</v>
      </c>
      <c r="AE85" s="33">
        <f t="shared" si="8"/>
        <v>3742.7272727272598</v>
      </c>
      <c r="AF85" s="33">
        <f t="shared" si="8"/>
        <v>3854.6363636363549</v>
      </c>
      <c r="AG85" s="33">
        <f t="shared" si="1"/>
        <v>3966.54545454545</v>
      </c>
      <c r="AI85" s="34" t="b">
        <f t="shared" si="2"/>
        <v>1</v>
      </c>
    </row>
    <row r="86" spans="1:35" ht="14.75" x14ac:dyDescent="0.75">
      <c r="A86" s="20" t="s">
        <v>63</v>
      </c>
      <c r="B86" s="20" t="s">
        <v>169</v>
      </c>
      <c r="C86" s="32">
        <f t="shared" si="3"/>
        <v>690.09090909090799</v>
      </c>
      <c r="D86" s="32">
        <f t="shared" si="4"/>
        <v>690.09090909090799</v>
      </c>
      <c r="E86" s="32">
        <f t="shared" si="5"/>
        <v>690.09090909090799</v>
      </c>
      <c r="F86" s="33">
        <f t="shared" si="6"/>
        <v>731.40909090909054</v>
      </c>
      <c r="G86" s="33">
        <f t="shared" si="8"/>
        <v>772.72727272727298</v>
      </c>
      <c r="H86" s="33">
        <f t="shared" si="8"/>
        <v>841.86363636363649</v>
      </c>
      <c r="I86" s="33">
        <f t="shared" si="8"/>
        <v>911</v>
      </c>
      <c r="J86" s="33">
        <f t="shared" si="8"/>
        <v>1013.272727272725</v>
      </c>
      <c r="K86" s="33">
        <f t="shared" si="8"/>
        <v>1115.54545454545</v>
      </c>
      <c r="L86" s="33">
        <f t="shared" si="8"/>
        <v>1270.95454545454</v>
      </c>
      <c r="M86" s="33">
        <f t="shared" si="8"/>
        <v>1426.3636363636299</v>
      </c>
      <c r="N86" s="33">
        <f t="shared" si="8"/>
        <v>1598.2272727272648</v>
      </c>
      <c r="O86" s="33">
        <f t="shared" si="8"/>
        <v>1770.0909090908999</v>
      </c>
      <c r="P86" s="33">
        <f t="shared" si="8"/>
        <v>1942.4090909090849</v>
      </c>
      <c r="Q86" s="33">
        <f t="shared" si="8"/>
        <v>2114.7272727272698</v>
      </c>
      <c r="R86" s="33">
        <f t="shared" si="8"/>
        <v>2137.4090909090901</v>
      </c>
      <c r="S86" s="33">
        <f t="shared" si="8"/>
        <v>2160.0909090909099</v>
      </c>
      <c r="T86" s="33">
        <f t="shared" si="8"/>
        <v>2180.5</v>
      </c>
      <c r="U86" s="33">
        <f t="shared" si="8"/>
        <v>2200.9090909090901</v>
      </c>
      <c r="V86" s="33">
        <f t="shared" si="8"/>
        <v>2221.7272727272702</v>
      </c>
      <c r="W86" s="33">
        <f t="shared" si="8"/>
        <v>2242.54545454545</v>
      </c>
      <c r="X86" s="33">
        <f t="shared" si="8"/>
        <v>2271.45454545454</v>
      </c>
      <c r="Y86" s="33">
        <f t="shared" si="8"/>
        <v>2300.3636363636301</v>
      </c>
      <c r="Z86" s="33">
        <f t="shared" si="8"/>
        <v>2324.8181818181752</v>
      </c>
      <c r="AA86" s="33">
        <f t="shared" si="8"/>
        <v>2349.2727272727202</v>
      </c>
      <c r="AB86" s="33">
        <f t="shared" si="8"/>
        <v>2367.999999999995</v>
      </c>
      <c r="AC86" s="33">
        <f t="shared" si="8"/>
        <v>2386.7272727272698</v>
      </c>
      <c r="AD86" s="33">
        <f t="shared" si="8"/>
        <v>2399.6363636363599</v>
      </c>
      <c r="AE86" s="33">
        <f t="shared" si="8"/>
        <v>2412.54545454545</v>
      </c>
      <c r="AF86" s="33">
        <f t="shared" si="8"/>
        <v>2416.8181818181802</v>
      </c>
      <c r="AG86" s="33">
        <f t="shared" si="1"/>
        <v>2421.0909090909099</v>
      </c>
      <c r="AI86" s="34" t="b">
        <f t="shared" si="2"/>
        <v>1</v>
      </c>
    </row>
    <row r="87" spans="1:35" ht="14.75" x14ac:dyDescent="0.75">
      <c r="A87" s="20" t="s">
        <v>64</v>
      </c>
      <c r="B87" s="20" t="s">
        <v>170</v>
      </c>
      <c r="C87" s="32">
        <f t="shared" si="3"/>
        <v>9.1818181818181799</v>
      </c>
      <c r="D87" s="32">
        <f t="shared" si="4"/>
        <v>9.1818181818181799</v>
      </c>
      <c r="E87" s="32">
        <f t="shared" si="5"/>
        <v>9.1818181818181799</v>
      </c>
      <c r="F87" s="33">
        <f t="shared" si="6"/>
        <v>13.77272727272724</v>
      </c>
      <c r="G87" s="33">
        <f t="shared" si="8"/>
        <v>18.363636363636299</v>
      </c>
      <c r="H87" s="33">
        <f t="shared" si="8"/>
        <v>29.727272727272698</v>
      </c>
      <c r="I87" s="33">
        <f t="shared" si="8"/>
        <v>41.090909090909101</v>
      </c>
      <c r="J87" s="33">
        <f t="shared" si="8"/>
        <v>66.90909090909085</v>
      </c>
      <c r="K87" s="33">
        <f t="shared" si="8"/>
        <v>92.727272727272606</v>
      </c>
      <c r="L87" s="33">
        <f t="shared" si="8"/>
        <v>149.59090909090881</v>
      </c>
      <c r="M87" s="33">
        <f t="shared" si="8"/>
        <v>206.45454545454501</v>
      </c>
      <c r="N87" s="33">
        <f t="shared" si="8"/>
        <v>280.68181818181802</v>
      </c>
      <c r="O87" s="33">
        <f t="shared" si="8"/>
        <v>354.90909090909099</v>
      </c>
      <c r="P87" s="33">
        <f t="shared" si="8"/>
        <v>432.5909090909085</v>
      </c>
      <c r="Q87" s="33">
        <f t="shared" si="8"/>
        <v>510.272727272726</v>
      </c>
      <c r="R87" s="33">
        <f t="shared" si="8"/>
        <v>577.45454545454504</v>
      </c>
      <c r="S87" s="33">
        <f t="shared" si="8"/>
        <v>644.63636363636397</v>
      </c>
      <c r="T87" s="33">
        <f t="shared" si="8"/>
        <v>699.86363636363649</v>
      </c>
      <c r="U87" s="33">
        <f t="shared" si="8"/>
        <v>755.09090909090901</v>
      </c>
      <c r="V87" s="33">
        <f t="shared" si="8"/>
        <v>789.77272727272657</v>
      </c>
      <c r="W87" s="33">
        <f t="shared" si="8"/>
        <v>824.45454545454402</v>
      </c>
      <c r="X87" s="33">
        <f t="shared" si="8"/>
        <v>857.68181818181756</v>
      </c>
      <c r="Y87" s="33">
        <f t="shared" si="8"/>
        <v>890.90909090909099</v>
      </c>
      <c r="Z87" s="33">
        <f t="shared" si="8"/>
        <v>946.27272727272543</v>
      </c>
      <c r="AA87" s="33">
        <f t="shared" si="8"/>
        <v>1001.63636363636</v>
      </c>
      <c r="AB87" s="33">
        <f t="shared" si="8"/>
        <v>1076.999999999995</v>
      </c>
      <c r="AC87" s="33">
        <f t="shared" si="8"/>
        <v>1152.3636363636299</v>
      </c>
      <c r="AD87" s="33">
        <f t="shared" si="8"/>
        <v>1236.45454545454</v>
      </c>
      <c r="AE87" s="33">
        <f t="shared" si="8"/>
        <v>1320.54545454545</v>
      </c>
      <c r="AF87" s="33">
        <f t="shared" si="8"/>
        <v>1406.227272727265</v>
      </c>
      <c r="AG87" s="33">
        <f t="shared" si="1"/>
        <v>1491.9090909090801</v>
      </c>
      <c r="AI87" s="34" t="b">
        <f t="shared" si="2"/>
        <v>1</v>
      </c>
    </row>
    <row r="88" spans="1:35" ht="14.75" x14ac:dyDescent="0.75">
      <c r="A88" s="20" t="s">
        <v>65</v>
      </c>
      <c r="B88" s="20" t="s">
        <v>171</v>
      </c>
      <c r="C88" s="32">
        <f t="shared" si="3"/>
        <v>162.81818181818099</v>
      </c>
      <c r="D88" s="32">
        <f t="shared" si="4"/>
        <v>162.81818181818099</v>
      </c>
      <c r="E88" s="32">
        <f t="shared" si="5"/>
        <v>162.81818181818099</v>
      </c>
      <c r="F88" s="33">
        <f t="shared" si="6"/>
        <v>168.1818181818175</v>
      </c>
      <c r="G88" s="33">
        <f t="shared" si="8"/>
        <v>173.54545454545399</v>
      </c>
      <c r="H88" s="33">
        <f t="shared" si="8"/>
        <v>185.45454545454498</v>
      </c>
      <c r="I88" s="33">
        <f t="shared" si="8"/>
        <v>197.363636363636</v>
      </c>
      <c r="J88" s="33">
        <f t="shared" si="8"/>
        <v>218.40909090909051</v>
      </c>
      <c r="K88" s="33">
        <f t="shared" si="8"/>
        <v>239.45454545454501</v>
      </c>
      <c r="L88" s="33">
        <f t="shared" si="8"/>
        <v>285.04545454545399</v>
      </c>
      <c r="M88" s="33">
        <f t="shared" si="8"/>
        <v>330.636363636363</v>
      </c>
      <c r="N88" s="33">
        <f t="shared" si="8"/>
        <v>385.40909090909054</v>
      </c>
      <c r="O88" s="33">
        <f t="shared" si="8"/>
        <v>440.18181818181802</v>
      </c>
      <c r="P88" s="33">
        <f t="shared" si="8"/>
        <v>508.0454545454545</v>
      </c>
      <c r="Q88" s="33">
        <f t="shared" si="8"/>
        <v>575.90909090909099</v>
      </c>
      <c r="R88" s="33">
        <f t="shared" si="8"/>
        <v>653.95454545454504</v>
      </c>
      <c r="S88" s="33">
        <f t="shared" si="8"/>
        <v>731.99999999999898</v>
      </c>
      <c r="T88" s="33">
        <f t="shared" si="8"/>
        <v>821.36363636363603</v>
      </c>
      <c r="U88" s="33">
        <f t="shared" si="8"/>
        <v>910.72727272727298</v>
      </c>
      <c r="V88" s="33">
        <f t="shared" si="8"/>
        <v>1008.6818181818165</v>
      </c>
      <c r="W88" s="33">
        <f t="shared" si="8"/>
        <v>1106.6363636363601</v>
      </c>
      <c r="X88" s="33">
        <f t="shared" si="8"/>
        <v>1212.72727272727</v>
      </c>
      <c r="Y88" s="33">
        <f t="shared" si="8"/>
        <v>1318.8181818181799</v>
      </c>
      <c r="Z88" s="33">
        <f t="shared" si="8"/>
        <v>1446.72727272727</v>
      </c>
      <c r="AA88" s="33">
        <f t="shared" si="8"/>
        <v>1574.6363636363601</v>
      </c>
      <c r="AB88" s="33">
        <f t="shared" si="8"/>
        <v>1703.45454545454</v>
      </c>
      <c r="AC88" s="33">
        <f t="shared" si="8"/>
        <v>1832.27272727272</v>
      </c>
      <c r="AD88" s="33">
        <f t="shared" si="8"/>
        <v>1962.045454545445</v>
      </c>
      <c r="AE88" s="33">
        <f t="shared" si="8"/>
        <v>2091.8181818181702</v>
      </c>
      <c r="AF88" s="33">
        <f t="shared" si="8"/>
        <v>2221.8181818181702</v>
      </c>
      <c r="AG88" s="33">
        <f t="shared" si="1"/>
        <v>2351.8181818181702</v>
      </c>
      <c r="AI88" s="34" t="b">
        <f t="shared" si="2"/>
        <v>1</v>
      </c>
    </row>
    <row r="89" spans="1:35" ht="14.75" x14ac:dyDescent="0.75">
      <c r="A89" s="20" t="s">
        <v>66</v>
      </c>
      <c r="B89" s="20" t="s">
        <v>172</v>
      </c>
      <c r="C89" s="32">
        <f t="shared" si="3"/>
        <v>15.363636363636299</v>
      </c>
      <c r="D89" s="32">
        <f t="shared" si="4"/>
        <v>15.363636363636299</v>
      </c>
      <c r="E89" s="32">
        <f t="shared" si="5"/>
        <v>15.363636363636299</v>
      </c>
      <c r="F89" s="33">
        <f t="shared" si="6"/>
        <v>18.136363636363598</v>
      </c>
      <c r="G89" s="33">
        <f t="shared" si="8"/>
        <v>20.909090909090899</v>
      </c>
      <c r="H89" s="33">
        <f t="shared" si="8"/>
        <v>26.090909090909051</v>
      </c>
      <c r="I89" s="33">
        <f t="shared" si="8"/>
        <v>31.272727272727199</v>
      </c>
      <c r="J89" s="33">
        <f t="shared" si="8"/>
        <v>41.272727272727252</v>
      </c>
      <c r="K89" s="33">
        <f t="shared" si="8"/>
        <v>51.272727272727302</v>
      </c>
      <c r="L89" s="33">
        <f t="shared" si="8"/>
        <v>68.818181818181799</v>
      </c>
      <c r="M89" s="33">
        <f t="shared" si="8"/>
        <v>86.363636363636303</v>
      </c>
      <c r="N89" s="33">
        <f t="shared" si="8"/>
        <v>105.68181818181765</v>
      </c>
      <c r="O89" s="33">
        <f t="shared" si="8"/>
        <v>124.99999999999901</v>
      </c>
      <c r="P89" s="33">
        <f t="shared" si="8"/>
        <v>144.86363636363552</v>
      </c>
      <c r="Q89" s="33">
        <f t="shared" si="8"/>
        <v>164.72727272727201</v>
      </c>
      <c r="R89" s="33">
        <f t="shared" si="8"/>
        <v>183.6818181818175</v>
      </c>
      <c r="S89" s="33">
        <f t="shared" si="8"/>
        <v>202.636363636363</v>
      </c>
      <c r="T89" s="33">
        <f t="shared" si="8"/>
        <v>218.99999999999949</v>
      </c>
      <c r="U89" s="33">
        <f t="shared" si="8"/>
        <v>235.363636363636</v>
      </c>
      <c r="V89" s="33">
        <f t="shared" si="8"/>
        <v>246.49999999999949</v>
      </c>
      <c r="W89" s="33">
        <f t="shared" si="8"/>
        <v>257.636363636363</v>
      </c>
      <c r="X89" s="33">
        <f t="shared" si="8"/>
        <v>266.81818181818153</v>
      </c>
      <c r="Y89" s="33">
        <f t="shared" si="8"/>
        <v>276</v>
      </c>
      <c r="Z89" s="33">
        <f t="shared" si="8"/>
        <v>282.90909090909054</v>
      </c>
      <c r="AA89" s="33">
        <f t="shared" si="8"/>
        <v>289.81818181818102</v>
      </c>
      <c r="AB89" s="33">
        <f t="shared" si="8"/>
        <v>294.86363636363552</v>
      </c>
      <c r="AC89" s="33">
        <f t="shared" si="8"/>
        <v>299.90909090909003</v>
      </c>
      <c r="AD89" s="33">
        <f t="shared" si="8"/>
        <v>304.81818181818102</v>
      </c>
      <c r="AE89" s="33">
        <f t="shared" si="8"/>
        <v>309.72727272727201</v>
      </c>
      <c r="AF89" s="33">
        <f t="shared" si="8"/>
        <v>315.49999999999955</v>
      </c>
      <c r="AG89" s="33">
        <f t="shared" si="1"/>
        <v>321.27272727272702</v>
      </c>
      <c r="AI89" s="34" t="b">
        <f t="shared" si="2"/>
        <v>1</v>
      </c>
    </row>
    <row r="90" spans="1:35" ht="14.75" x14ac:dyDescent="0.75">
      <c r="A90" s="20" t="s">
        <v>67</v>
      </c>
      <c r="B90" s="20" t="s">
        <v>173</v>
      </c>
      <c r="C90" s="32">
        <f t="shared" si="3"/>
        <v>54.9090909090908</v>
      </c>
      <c r="D90" s="32">
        <f t="shared" si="4"/>
        <v>54.9090909090908</v>
      </c>
      <c r="E90" s="32">
        <f t="shared" si="5"/>
        <v>54.9090909090908</v>
      </c>
      <c r="F90" s="33">
        <f t="shared" si="6"/>
        <v>56.545454545454447</v>
      </c>
      <c r="G90" s="33">
        <f t="shared" si="8"/>
        <v>58.181818181818102</v>
      </c>
      <c r="H90" s="33">
        <f t="shared" si="8"/>
        <v>62.090909090909001</v>
      </c>
      <c r="I90" s="33">
        <f t="shared" si="8"/>
        <v>65.999999999999901</v>
      </c>
      <c r="J90" s="33">
        <f t="shared" si="8"/>
        <v>72.590909090909051</v>
      </c>
      <c r="K90" s="33">
        <f t="shared" si="8"/>
        <v>79.181818181818201</v>
      </c>
      <c r="L90" s="33">
        <f t="shared" si="8"/>
        <v>94.136363636363598</v>
      </c>
      <c r="M90" s="33">
        <f t="shared" si="8"/>
        <v>109.09090909090899</v>
      </c>
      <c r="N90" s="33">
        <f t="shared" si="8"/>
        <v>123.99999999999949</v>
      </c>
      <c r="O90" s="33">
        <f t="shared" si="8"/>
        <v>138.90909090909</v>
      </c>
      <c r="P90" s="33">
        <f t="shared" si="8"/>
        <v>155.81818181818102</v>
      </c>
      <c r="Q90" s="33">
        <f t="shared" si="8"/>
        <v>172.72727272727201</v>
      </c>
      <c r="R90" s="33">
        <f t="shared" si="8"/>
        <v>189.863636363636</v>
      </c>
      <c r="S90" s="33">
        <f t="shared" si="8"/>
        <v>207</v>
      </c>
      <c r="T90" s="33">
        <f t="shared" si="8"/>
        <v>223.72727272727201</v>
      </c>
      <c r="U90" s="33">
        <f t="shared" si="8"/>
        <v>240.45454545454399</v>
      </c>
      <c r="V90" s="33">
        <f t="shared" si="8"/>
        <v>257.81818181818147</v>
      </c>
      <c r="W90" s="33">
        <f t="shared" si="8"/>
        <v>275.18181818181898</v>
      </c>
      <c r="X90" s="33">
        <f t="shared" si="8"/>
        <v>291.09090909090946</v>
      </c>
      <c r="Y90" s="33">
        <f t="shared" si="8"/>
        <v>307</v>
      </c>
      <c r="Z90" s="33">
        <f t="shared" si="8"/>
        <v>331.68181818181802</v>
      </c>
      <c r="AA90" s="33">
        <f t="shared" si="8"/>
        <v>356.36363636363598</v>
      </c>
      <c r="AB90" s="33">
        <f t="shared" si="8"/>
        <v>381.31818181818153</v>
      </c>
      <c r="AC90" s="33">
        <f t="shared" si="8"/>
        <v>406.27272727272702</v>
      </c>
      <c r="AD90" s="33">
        <f t="shared" si="8"/>
        <v>431.40909090909054</v>
      </c>
      <c r="AE90" s="33">
        <f t="shared" si="8"/>
        <v>456.54545454545399</v>
      </c>
      <c r="AF90" s="33">
        <f t="shared" si="8"/>
        <v>482.136363636363</v>
      </c>
      <c r="AG90" s="33">
        <f t="shared" si="1"/>
        <v>507.72727272727201</v>
      </c>
      <c r="AI90" s="34" t="b">
        <f t="shared" si="2"/>
        <v>1</v>
      </c>
    </row>
    <row r="91" spans="1:35" ht="14.75" x14ac:dyDescent="0.75">
      <c r="A91" s="20" t="s">
        <v>68</v>
      </c>
      <c r="B91" s="20" t="s">
        <v>174</v>
      </c>
      <c r="C91" s="32">
        <f t="shared" si="3"/>
        <v>404.81818181818102</v>
      </c>
      <c r="D91" s="32">
        <f t="shared" si="4"/>
        <v>404.81818181818102</v>
      </c>
      <c r="E91" s="32">
        <f t="shared" si="5"/>
        <v>404.81818181818102</v>
      </c>
      <c r="F91" s="33">
        <f t="shared" si="6"/>
        <v>427.95454545454447</v>
      </c>
      <c r="G91" s="33">
        <f t="shared" si="8"/>
        <v>451.09090909090799</v>
      </c>
      <c r="H91" s="33">
        <f t="shared" si="8"/>
        <v>487.90909090909048</v>
      </c>
      <c r="I91" s="33">
        <f t="shared" si="8"/>
        <v>524.72727272727298</v>
      </c>
      <c r="J91" s="33">
        <f t="shared" si="8"/>
        <v>578.86363636363649</v>
      </c>
      <c r="K91" s="33">
        <f t="shared" si="8"/>
        <v>633</v>
      </c>
      <c r="L91" s="33">
        <f t="shared" si="8"/>
        <v>701.54545454545405</v>
      </c>
      <c r="M91" s="33">
        <f t="shared" si="8"/>
        <v>770.09090909090799</v>
      </c>
      <c r="N91" s="33">
        <f t="shared" si="8"/>
        <v>821.09090909090855</v>
      </c>
      <c r="O91" s="33">
        <f t="shared" si="8"/>
        <v>872.09090909090901</v>
      </c>
      <c r="P91" s="33">
        <f t="shared" si="8"/>
        <v>911.40909090909054</v>
      </c>
      <c r="Q91" s="33">
        <f t="shared" si="8"/>
        <v>950.72727272727195</v>
      </c>
      <c r="R91" s="33">
        <f t="shared" si="8"/>
        <v>987.272727272726</v>
      </c>
      <c r="S91" s="33">
        <f t="shared" si="8"/>
        <v>1023.8181818181801</v>
      </c>
      <c r="T91" s="33">
        <f t="shared" si="8"/>
        <v>1049.1818181818151</v>
      </c>
      <c r="U91" s="33">
        <f t="shared" si="8"/>
        <v>1074.54545454545</v>
      </c>
      <c r="V91" s="33">
        <f t="shared" si="8"/>
        <v>1099.04545454545</v>
      </c>
      <c r="W91" s="33">
        <f t="shared" si="8"/>
        <v>1123.54545454545</v>
      </c>
      <c r="X91" s="33">
        <f t="shared" si="8"/>
        <v>1142.9090909090851</v>
      </c>
      <c r="Y91" s="33">
        <f t="shared" si="8"/>
        <v>1162.27272727272</v>
      </c>
      <c r="Z91" s="33">
        <f t="shared" si="8"/>
        <v>1178.3636363636301</v>
      </c>
      <c r="AA91" s="33">
        <f t="shared" si="8"/>
        <v>1194.45454545454</v>
      </c>
      <c r="AB91" s="33">
        <f t="shared" si="8"/>
        <v>1204.72727272727</v>
      </c>
      <c r="AC91" s="33">
        <f t="shared" si="8"/>
        <v>1215</v>
      </c>
      <c r="AD91" s="33">
        <f t="shared" si="8"/>
        <v>1235.5</v>
      </c>
      <c r="AE91" s="33">
        <f t="shared" si="8"/>
        <v>1256</v>
      </c>
      <c r="AF91" s="33">
        <f t="shared" si="8"/>
        <v>1276.8181818181802</v>
      </c>
      <c r="AG91" s="33">
        <f t="shared" si="1"/>
        <v>1297.6363636363601</v>
      </c>
      <c r="AI91" s="34" t="b">
        <f t="shared" si="2"/>
        <v>1</v>
      </c>
    </row>
    <row r="92" spans="1:35" ht="14.75" x14ac:dyDescent="0.75">
      <c r="A92" s="20" t="s">
        <v>69</v>
      </c>
      <c r="B92" s="20" t="s">
        <v>175</v>
      </c>
      <c r="C92" s="32">
        <f t="shared" si="3"/>
        <v>117.818181818182</v>
      </c>
      <c r="D92" s="32">
        <f t="shared" si="4"/>
        <v>117.818181818182</v>
      </c>
      <c r="E92" s="32">
        <f t="shared" si="5"/>
        <v>117.818181818182</v>
      </c>
      <c r="F92" s="33">
        <f t="shared" si="6"/>
        <v>122.6363636363635</v>
      </c>
      <c r="G92" s="33">
        <f t="shared" si="8"/>
        <v>127.454545454545</v>
      </c>
      <c r="H92" s="33">
        <f t="shared" si="8"/>
        <v>134.136363636363</v>
      </c>
      <c r="I92" s="33">
        <f t="shared" si="8"/>
        <v>140.81818181818099</v>
      </c>
      <c r="J92" s="33">
        <f t="shared" si="8"/>
        <v>150.54545454545399</v>
      </c>
      <c r="K92" s="33">
        <f t="shared" si="8"/>
        <v>160.272727272727</v>
      </c>
      <c r="L92" s="33">
        <f t="shared" si="8"/>
        <v>174.86363636363549</v>
      </c>
      <c r="M92" s="33">
        <f t="shared" si="8"/>
        <v>189.45454545454399</v>
      </c>
      <c r="N92" s="33">
        <f t="shared" si="8"/>
        <v>203.54545454545399</v>
      </c>
      <c r="O92" s="33">
        <f t="shared" si="8"/>
        <v>217.636363636364</v>
      </c>
      <c r="P92" s="33">
        <f t="shared" si="8"/>
        <v>230.5</v>
      </c>
      <c r="Q92" s="33">
        <f t="shared" si="8"/>
        <v>243.363636363636</v>
      </c>
      <c r="R92" s="33">
        <f t="shared" si="8"/>
        <v>256.31818181818153</v>
      </c>
      <c r="S92" s="33">
        <f t="shared" si="8"/>
        <v>269.27272727272702</v>
      </c>
      <c r="T92" s="33">
        <f t="shared" si="8"/>
        <v>279.4545454545455</v>
      </c>
      <c r="U92" s="33">
        <f t="shared" si="8"/>
        <v>289.63636363636402</v>
      </c>
      <c r="V92" s="33">
        <f t="shared" si="8"/>
        <v>297.68181818181847</v>
      </c>
      <c r="W92" s="33">
        <f t="shared" si="8"/>
        <v>305.72727272727298</v>
      </c>
      <c r="X92" s="33">
        <f t="shared" si="8"/>
        <v>312.13636363636397</v>
      </c>
      <c r="Y92" s="33">
        <f t="shared" si="8"/>
        <v>318.54545454545502</v>
      </c>
      <c r="Z92" s="33">
        <f t="shared" si="8"/>
        <v>323.63636363636397</v>
      </c>
      <c r="AA92" s="33">
        <f t="shared" si="8"/>
        <v>328.72727272727298</v>
      </c>
      <c r="AB92" s="33">
        <f t="shared" si="8"/>
        <v>334.09090909090901</v>
      </c>
      <c r="AC92" s="33">
        <f t="shared" si="8"/>
        <v>339.45454545454498</v>
      </c>
      <c r="AD92" s="33">
        <f t="shared" si="8"/>
        <v>345.0454545454545</v>
      </c>
      <c r="AE92" s="33">
        <f t="shared" ref="G92:AF102" si="9">IFERROR(INDEX($C$5:$Q$54,MATCH($B92,$B$5:$B$54,0),MATCH(AE$63,$C$4:$Q$4,0)),AVERAGE(AD92,AF92))</f>
        <v>350.63636363636402</v>
      </c>
      <c r="AF92" s="33">
        <f t="shared" si="9"/>
        <v>356.09090909090952</v>
      </c>
      <c r="AG92" s="33">
        <f t="shared" si="1"/>
        <v>361.54545454545502</v>
      </c>
      <c r="AI92" s="34" t="b">
        <f t="shared" si="2"/>
        <v>1</v>
      </c>
    </row>
    <row r="93" spans="1:35" ht="14.75" x14ac:dyDescent="0.75">
      <c r="A93" s="20" t="s">
        <v>70</v>
      </c>
      <c r="B93" s="20" t="s">
        <v>176</v>
      </c>
      <c r="C93" s="32">
        <f t="shared" si="3"/>
        <v>2461.6363636363599</v>
      </c>
      <c r="D93" s="32">
        <f t="shared" si="4"/>
        <v>2461.6363636363599</v>
      </c>
      <c r="E93" s="32">
        <f t="shared" si="5"/>
        <v>2461.6363636363599</v>
      </c>
      <c r="F93" s="33">
        <f t="shared" si="6"/>
        <v>2540.6818181818148</v>
      </c>
      <c r="G93" s="33">
        <f t="shared" si="9"/>
        <v>2619.7272727272698</v>
      </c>
      <c r="H93" s="33">
        <f t="shared" si="9"/>
        <v>2726.454545454545</v>
      </c>
      <c r="I93" s="33">
        <f t="shared" si="9"/>
        <v>2833.1818181818198</v>
      </c>
      <c r="J93" s="33">
        <f t="shared" si="9"/>
        <v>2987.8636363636351</v>
      </c>
      <c r="K93" s="33">
        <f t="shared" si="9"/>
        <v>3142.54545454545</v>
      </c>
      <c r="L93" s="33">
        <f t="shared" si="9"/>
        <v>3373</v>
      </c>
      <c r="M93" s="33">
        <f t="shared" si="9"/>
        <v>3603.45454545455</v>
      </c>
      <c r="N93" s="33">
        <f t="shared" si="9"/>
        <v>3819.5909090909099</v>
      </c>
      <c r="O93" s="33">
        <f t="shared" si="9"/>
        <v>4035.7272727272698</v>
      </c>
      <c r="P93" s="33">
        <f t="shared" si="9"/>
        <v>4051.2272727272698</v>
      </c>
      <c r="Q93" s="33">
        <f t="shared" si="9"/>
        <v>4066.7272727272698</v>
      </c>
      <c r="R93" s="33">
        <f t="shared" si="9"/>
        <v>4081.5</v>
      </c>
      <c r="S93" s="33">
        <f t="shared" si="9"/>
        <v>4096.2727272727298</v>
      </c>
      <c r="T93" s="33">
        <f t="shared" si="9"/>
        <v>4112.8181818181847</v>
      </c>
      <c r="U93" s="33">
        <f t="shared" si="9"/>
        <v>4129.3636363636397</v>
      </c>
      <c r="V93" s="33">
        <f t="shared" si="9"/>
        <v>4146.7727272727298</v>
      </c>
      <c r="W93" s="33">
        <f t="shared" si="9"/>
        <v>4164.1818181818198</v>
      </c>
      <c r="X93" s="33">
        <f t="shared" si="9"/>
        <v>4183</v>
      </c>
      <c r="Y93" s="33">
        <f t="shared" si="9"/>
        <v>4201.8181818181802</v>
      </c>
      <c r="Z93" s="33">
        <f t="shared" si="9"/>
        <v>4223.0909090909099</v>
      </c>
      <c r="AA93" s="33">
        <f t="shared" si="9"/>
        <v>4244.3636363636397</v>
      </c>
      <c r="AB93" s="33">
        <f t="shared" si="9"/>
        <v>4269.3181818181847</v>
      </c>
      <c r="AC93" s="33">
        <f t="shared" si="9"/>
        <v>4294.2727272727298</v>
      </c>
      <c r="AD93" s="33">
        <f t="shared" si="9"/>
        <v>4316.4090909090846</v>
      </c>
      <c r="AE93" s="33">
        <f t="shared" si="9"/>
        <v>4338.5454545454404</v>
      </c>
      <c r="AF93" s="33">
        <f t="shared" si="9"/>
        <v>4363.0909090908954</v>
      </c>
      <c r="AG93" s="33">
        <f t="shared" si="1"/>
        <v>4387.6363636363503</v>
      </c>
      <c r="AI93" s="34" t="b">
        <f t="shared" si="2"/>
        <v>1</v>
      </c>
    </row>
    <row r="94" spans="1:35" ht="14.75" x14ac:dyDescent="0.75">
      <c r="A94" s="20" t="s">
        <v>71</v>
      </c>
      <c r="B94" s="20" t="s">
        <v>177</v>
      </c>
      <c r="C94" s="32">
        <f t="shared" si="3"/>
        <v>244.81818181818201</v>
      </c>
      <c r="D94" s="32">
        <f t="shared" si="4"/>
        <v>244.81818181818201</v>
      </c>
      <c r="E94" s="32">
        <f t="shared" si="5"/>
        <v>244.81818181818201</v>
      </c>
      <c r="F94" s="33">
        <f t="shared" si="6"/>
        <v>281.86363636363603</v>
      </c>
      <c r="G94" s="33">
        <f t="shared" si="9"/>
        <v>318.90909090909003</v>
      </c>
      <c r="H94" s="33">
        <f t="shared" si="9"/>
        <v>371.77272727272651</v>
      </c>
      <c r="I94" s="33">
        <f t="shared" si="9"/>
        <v>424.636363636363</v>
      </c>
      <c r="J94" s="33">
        <f t="shared" si="9"/>
        <v>496.18181818181745</v>
      </c>
      <c r="K94" s="33">
        <f t="shared" si="9"/>
        <v>567.72727272727195</v>
      </c>
      <c r="L94" s="33">
        <f t="shared" si="9"/>
        <v>596.90909090909054</v>
      </c>
      <c r="M94" s="33">
        <f t="shared" si="9"/>
        <v>626.09090909090901</v>
      </c>
      <c r="N94" s="33">
        <f t="shared" si="9"/>
        <v>648.95454545454504</v>
      </c>
      <c r="O94" s="33">
        <f t="shared" si="9"/>
        <v>671.81818181818096</v>
      </c>
      <c r="P94" s="33">
        <f t="shared" si="9"/>
        <v>691.04545454545405</v>
      </c>
      <c r="Q94" s="33">
        <f t="shared" si="9"/>
        <v>710.27272727272702</v>
      </c>
      <c r="R94" s="33">
        <f t="shared" si="9"/>
        <v>727.77272727272702</v>
      </c>
      <c r="S94" s="33">
        <f t="shared" si="9"/>
        <v>745.27272727272702</v>
      </c>
      <c r="T94" s="33">
        <f t="shared" si="9"/>
        <v>761.0454545454545</v>
      </c>
      <c r="U94" s="33">
        <f t="shared" si="9"/>
        <v>776.81818181818198</v>
      </c>
      <c r="V94" s="33">
        <f t="shared" si="9"/>
        <v>793.63636363636306</v>
      </c>
      <c r="W94" s="33">
        <f t="shared" si="9"/>
        <v>810.45454545454402</v>
      </c>
      <c r="X94" s="33">
        <f t="shared" si="9"/>
        <v>825.772727272726</v>
      </c>
      <c r="Y94" s="33">
        <f t="shared" si="9"/>
        <v>841.09090909090799</v>
      </c>
      <c r="Z94" s="33">
        <f t="shared" si="9"/>
        <v>854.63636363636249</v>
      </c>
      <c r="AA94" s="33">
        <f t="shared" si="9"/>
        <v>868.18181818181699</v>
      </c>
      <c r="AB94" s="33">
        <f t="shared" si="9"/>
        <v>880.36363636363603</v>
      </c>
      <c r="AC94" s="33">
        <f t="shared" si="9"/>
        <v>892.54545454545496</v>
      </c>
      <c r="AD94" s="33">
        <f t="shared" si="9"/>
        <v>909.09090909090901</v>
      </c>
      <c r="AE94" s="33">
        <f t="shared" si="9"/>
        <v>925.63636363636294</v>
      </c>
      <c r="AF94" s="33">
        <f t="shared" si="9"/>
        <v>941.22727272727252</v>
      </c>
      <c r="AG94" s="33">
        <f t="shared" si="1"/>
        <v>956.81818181818198</v>
      </c>
      <c r="AI94" s="34" t="b">
        <f t="shared" si="2"/>
        <v>1</v>
      </c>
    </row>
    <row r="95" spans="1:35" ht="14.75" x14ac:dyDescent="0.75">
      <c r="A95" s="20" t="s">
        <v>72</v>
      </c>
      <c r="B95" s="20" t="s">
        <v>178</v>
      </c>
      <c r="C95" s="32">
        <f t="shared" si="3"/>
        <v>1779.54545454545</v>
      </c>
      <c r="D95" s="32">
        <f t="shared" si="4"/>
        <v>1779.54545454545</v>
      </c>
      <c r="E95" s="32">
        <f t="shared" si="5"/>
        <v>1779.54545454545</v>
      </c>
      <c r="F95" s="33">
        <f t="shared" si="6"/>
        <v>1878.999999999995</v>
      </c>
      <c r="G95" s="33">
        <f t="shared" si="9"/>
        <v>1978.45454545454</v>
      </c>
      <c r="H95" s="33">
        <f t="shared" si="9"/>
        <v>2136.1818181818153</v>
      </c>
      <c r="I95" s="33">
        <f t="shared" si="9"/>
        <v>2293.9090909090901</v>
      </c>
      <c r="J95" s="33">
        <f t="shared" si="9"/>
        <v>2530.045454545455</v>
      </c>
      <c r="K95" s="33">
        <f t="shared" si="9"/>
        <v>2766.1818181818198</v>
      </c>
      <c r="L95" s="33">
        <f t="shared" si="9"/>
        <v>3079.545454545455</v>
      </c>
      <c r="M95" s="33">
        <f t="shared" si="9"/>
        <v>3392.9090909090901</v>
      </c>
      <c r="N95" s="33">
        <f t="shared" si="9"/>
        <v>3676.1363636363649</v>
      </c>
      <c r="O95" s="33">
        <f t="shared" si="9"/>
        <v>3959.3636363636401</v>
      </c>
      <c r="P95" s="33">
        <f t="shared" si="9"/>
        <v>4215.6818181818198</v>
      </c>
      <c r="Q95" s="33">
        <f t="shared" si="9"/>
        <v>4472</v>
      </c>
      <c r="R95" s="33">
        <f t="shared" si="9"/>
        <v>4713.545454545455</v>
      </c>
      <c r="S95" s="33">
        <f t="shared" si="9"/>
        <v>4955.0909090909099</v>
      </c>
      <c r="T95" s="33">
        <f t="shared" si="9"/>
        <v>5154</v>
      </c>
      <c r="U95" s="33">
        <f t="shared" si="9"/>
        <v>5352.9090909090901</v>
      </c>
      <c r="V95" s="33">
        <f t="shared" si="9"/>
        <v>5510.1818181818144</v>
      </c>
      <c r="W95" s="33">
        <f t="shared" si="9"/>
        <v>5667.4545454545396</v>
      </c>
      <c r="X95" s="33">
        <f t="shared" si="9"/>
        <v>5792.8181818181802</v>
      </c>
      <c r="Y95" s="33">
        <f t="shared" si="9"/>
        <v>5918.1818181818198</v>
      </c>
      <c r="Z95" s="33">
        <f t="shared" si="9"/>
        <v>5922.6818181818144</v>
      </c>
      <c r="AA95" s="33">
        <f t="shared" si="9"/>
        <v>5927.1818181818098</v>
      </c>
      <c r="AB95" s="33">
        <f t="shared" si="9"/>
        <v>6059.8181818181747</v>
      </c>
      <c r="AC95" s="33">
        <f t="shared" si="9"/>
        <v>6192.4545454545396</v>
      </c>
      <c r="AD95" s="33">
        <f t="shared" si="9"/>
        <v>6200.5</v>
      </c>
      <c r="AE95" s="33">
        <f t="shared" si="9"/>
        <v>6208.5454545454604</v>
      </c>
      <c r="AF95" s="33">
        <f t="shared" si="9"/>
        <v>6217.7272727272702</v>
      </c>
      <c r="AG95" s="33">
        <f t="shared" si="1"/>
        <v>6226.9090909090801</v>
      </c>
      <c r="AI95" s="34" t="b">
        <f t="shared" si="2"/>
        <v>1</v>
      </c>
    </row>
    <row r="96" spans="1:35" ht="14.75" x14ac:dyDescent="0.75">
      <c r="A96" s="20" t="s">
        <v>73</v>
      </c>
      <c r="B96" s="20" t="s">
        <v>179</v>
      </c>
      <c r="C96" s="32">
        <f t="shared" si="3"/>
        <v>419.81818181818198</v>
      </c>
      <c r="D96" s="32">
        <f t="shared" si="4"/>
        <v>419.81818181818198</v>
      </c>
      <c r="E96" s="32">
        <f t="shared" si="5"/>
        <v>419.81818181818198</v>
      </c>
      <c r="F96" s="33">
        <f t="shared" si="6"/>
        <v>503.86363636363649</v>
      </c>
      <c r="G96" s="33">
        <f t="shared" si="9"/>
        <v>587.90909090909099</v>
      </c>
      <c r="H96" s="33">
        <f t="shared" si="9"/>
        <v>747.86363636363649</v>
      </c>
      <c r="I96" s="33">
        <f t="shared" si="9"/>
        <v>907.81818181818198</v>
      </c>
      <c r="J96" s="33">
        <f t="shared" si="9"/>
        <v>1141.5454545454509</v>
      </c>
      <c r="K96" s="33">
        <f t="shared" si="9"/>
        <v>1375.27272727272</v>
      </c>
      <c r="L96" s="33">
        <f t="shared" si="9"/>
        <v>1761.5909090909049</v>
      </c>
      <c r="M96" s="33">
        <f t="shared" si="9"/>
        <v>2147.9090909090901</v>
      </c>
      <c r="N96" s="33">
        <f t="shared" si="9"/>
        <v>2557.6818181818153</v>
      </c>
      <c r="O96" s="33">
        <f t="shared" si="9"/>
        <v>2967.45454545454</v>
      </c>
      <c r="P96" s="33">
        <f t="shared" si="9"/>
        <v>3397.1818181818153</v>
      </c>
      <c r="Q96" s="33">
        <f t="shared" si="9"/>
        <v>3826.9090909090901</v>
      </c>
      <c r="R96" s="33">
        <f t="shared" si="9"/>
        <v>4296.3636363636351</v>
      </c>
      <c r="S96" s="33">
        <f t="shared" si="9"/>
        <v>4765.8181818181802</v>
      </c>
      <c r="T96" s="33">
        <f t="shared" si="9"/>
        <v>4923.8636363636351</v>
      </c>
      <c r="U96" s="33">
        <f t="shared" si="9"/>
        <v>5081.9090909090901</v>
      </c>
      <c r="V96" s="33">
        <f t="shared" si="9"/>
        <v>5237.0909090909099</v>
      </c>
      <c r="W96" s="33">
        <f t="shared" si="9"/>
        <v>5392.2727272727298</v>
      </c>
      <c r="X96" s="33">
        <f t="shared" si="9"/>
        <v>5604.045454545455</v>
      </c>
      <c r="Y96" s="33">
        <f t="shared" si="9"/>
        <v>5815.8181818181802</v>
      </c>
      <c r="Z96" s="33">
        <f t="shared" si="9"/>
        <v>6028.1818181818153</v>
      </c>
      <c r="AA96" s="33">
        <f t="shared" si="9"/>
        <v>6240.5454545454504</v>
      </c>
      <c r="AB96" s="33">
        <f t="shared" si="9"/>
        <v>6422.954545454535</v>
      </c>
      <c r="AC96" s="33">
        <f t="shared" si="9"/>
        <v>6605.3636363636197</v>
      </c>
      <c r="AD96" s="33">
        <f t="shared" si="9"/>
        <v>6760.3636363636197</v>
      </c>
      <c r="AE96" s="33">
        <f t="shared" si="9"/>
        <v>6915.3636363636197</v>
      </c>
      <c r="AF96" s="33">
        <f t="shared" si="9"/>
        <v>7098.4090909090792</v>
      </c>
      <c r="AG96" s="33">
        <f t="shared" ref="AG96:AG113" si="10">IFERROR(INDEX($C$5:$Q$54,MATCH($B96,$B$5:$B$54,0),MATCH(AG$63,$C$4:$Q$4,0)),AVERAGE(AF96,AI96))</f>
        <v>7281.4545454545396</v>
      </c>
      <c r="AI96" s="34" t="b">
        <f t="shared" ref="AI96:AI113" si="11">AG96=Q37</f>
        <v>1</v>
      </c>
    </row>
    <row r="97" spans="1:35" ht="14.75" x14ac:dyDescent="0.75">
      <c r="A97" s="20" t="s">
        <v>74</v>
      </c>
      <c r="B97" s="20" t="s">
        <v>180</v>
      </c>
      <c r="C97" s="32">
        <f t="shared" si="3"/>
        <v>54.727272727272698</v>
      </c>
      <c r="D97" s="32">
        <f t="shared" si="4"/>
        <v>54.727272727272698</v>
      </c>
      <c r="E97" s="32">
        <f t="shared" si="5"/>
        <v>54.727272727272698</v>
      </c>
      <c r="F97" s="33">
        <f t="shared" si="6"/>
        <v>56.045454545454547</v>
      </c>
      <c r="G97" s="33">
        <f t="shared" si="9"/>
        <v>57.363636363636402</v>
      </c>
      <c r="H97" s="33">
        <f t="shared" si="9"/>
        <v>59.818181818181856</v>
      </c>
      <c r="I97" s="33">
        <f t="shared" si="9"/>
        <v>62.272727272727302</v>
      </c>
      <c r="J97" s="33">
        <f t="shared" si="9"/>
        <v>65.818181818181856</v>
      </c>
      <c r="K97" s="33">
        <f t="shared" si="9"/>
        <v>69.363636363636402</v>
      </c>
      <c r="L97" s="33">
        <f t="shared" si="9"/>
        <v>75.181818181818201</v>
      </c>
      <c r="M97" s="33">
        <f t="shared" si="9"/>
        <v>81</v>
      </c>
      <c r="N97" s="33">
        <f t="shared" si="9"/>
        <v>86.454545454545411</v>
      </c>
      <c r="O97" s="33">
        <f t="shared" si="9"/>
        <v>91.909090909090807</v>
      </c>
      <c r="P97" s="33">
        <f t="shared" si="9"/>
        <v>97.045454545454405</v>
      </c>
      <c r="Q97" s="33">
        <f t="shared" si="9"/>
        <v>102.181818181818</v>
      </c>
      <c r="R97" s="33">
        <f t="shared" si="9"/>
        <v>106.6363636363635</v>
      </c>
      <c r="S97" s="33">
        <f t="shared" si="9"/>
        <v>111.09090909090899</v>
      </c>
      <c r="T97" s="33">
        <f t="shared" si="9"/>
        <v>114.90909090909049</v>
      </c>
      <c r="U97" s="33">
        <f t="shared" si="9"/>
        <v>118.72727272727199</v>
      </c>
      <c r="V97" s="33">
        <f t="shared" si="9"/>
        <v>122.636363636363</v>
      </c>
      <c r="W97" s="33">
        <f t="shared" si="9"/>
        <v>126.54545454545401</v>
      </c>
      <c r="X97" s="33">
        <f t="shared" si="9"/>
        <v>130.6818181818175</v>
      </c>
      <c r="Y97" s="33">
        <f t="shared" si="9"/>
        <v>134.81818181818099</v>
      </c>
      <c r="Z97" s="33">
        <f t="shared" si="9"/>
        <v>140.81818181818099</v>
      </c>
      <c r="AA97" s="33">
        <f t="shared" si="9"/>
        <v>146.81818181818099</v>
      </c>
      <c r="AB97" s="33">
        <f t="shared" si="9"/>
        <v>151.54545454545399</v>
      </c>
      <c r="AC97" s="33">
        <f t="shared" si="9"/>
        <v>156.272727272727</v>
      </c>
      <c r="AD97" s="33">
        <f t="shared" si="9"/>
        <v>161.863636363636</v>
      </c>
      <c r="AE97" s="33">
        <f t="shared" si="9"/>
        <v>167.45454545454501</v>
      </c>
      <c r="AF97" s="33">
        <f t="shared" si="9"/>
        <v>173.04545454545399</v>
      </c>
      <c r="AG97" s="33">
        <f t="shared" si="10"/>
        <v>178.636363636363</v>
      </c>
      <c r="AI97" s="34" t="b">
        <f t="shared" si="11"/>
        <v>1</v>
      </c>
    </row>
    <row r="98" spans="1:35" ht="14.75" x14ac:dyDescent="0.75">
      <c r="A98" s="20" t="s">
        <v>75</v>
      </c>
      <c r="B98" s="20" t="s">
        <v>181</v>
      </c>
      <c r="C98" s="32">
        <f t="shared" si="3"/>
        <v>188.90909090909</v>
      </c>
      <c r="D98" s="32">
        <f t="shared" si="4"/>
        <v>188.90909090909</v>
      </c>
      <c r="E98" s="32">
        <f t="shared" si="5"/>
        <v>188.90909090909</v>
      </c>
      <c r="F98" s="33">
        <f t="shared" si="6"/>
        <v>220.54545454545399</v>
      </c>
      <c r="G98" s="33">
        <f t="shared" si="9"/>
        <v>252.18181818181799</v>
      </c>
      <c r="H98" s="33">
        <f t="shared" si="9"/>
        <v>304.18181818181802</v>
      </c>
      <c r="I98" s="33">
        <f t="shared" si="9"/>
        <v>356.18181818181802</v>
      </c>
      <c r="J98" s="33">
        <f t="shared" si="9"/>
        <v>439.22727272727252</v>
      </c>
      <c r="K98" s="33">
        <f t="shared" si="9"/>
        <v>522.27272727272702</v>
      </c>
      <c r="L98" s="33">
        <f t="shared" si="9"/>
        <v>656.27272727272702</v>
      </c>
      <c r="M98" s="33">
        <f t="shared" si="9"/>
        <v>790.27272727272702</v>
      </c>
      <c r="N98" s="33">
        <f t="shared" si="9"/>
        <v>979.54545454545348</v>
      </c>
      <c r="O98" s="33">
        <f t="shared" si="9"/>
        <v>1168.8181818181799</v>
      </c>
      <c r="P98" s="33">
        <f t="shared" si="9"/>
        <v>1416.95454545454</v>
      </c>
      <c r="Q98" s="33">
        <f t="shared" si="9"/>
        <v>1665.0909090908999</v>
      </c>
      <c r="R98" s="33">
        <f t="shared" si="9"/>
        <v>1965.727272727265</v>
      </c>
      <c r="S98" s="33">
        <f t="shared" si="9"/>
        <v>2266.3636363636301</v>
      </c>
      <c r="T98" s="33">
        <f t="shared" si="9"/>
        <v>2604.8181818181752</v>
      </c>
      <c r="U98" s="33">
        <f t="shared" si="9"/>
        <v>2943.2727272727202</v>
      </c>
      <c r="V98" s="33">
        <f t="shared" si="9"/>
        <v>3297.6818181818098</v>
      </c>
      <c r="W98" s="33">
        <f t="shared" si="9"/>
        <v>3652.0909090908999</v>
      </c>
      <c r="X98" s="33">
        <f t="shared" si="9"/>
        <v>3753.3636363636297</v>
      </c>
      <c r="Y98" s="33">
        <f t="shared" si="9"/>
        <v>3854.6363636363599</v>
      </c>
      <c r="Z98" s="33">
        <f t="shared" si="9"/>
        <v>3963.04545454545</v>
      </c>
      <c r="AA98" s="33">
        <f t="shared" si="9"/>
        <v>4071.45454545454</v>
      </c>
      <c r="AB98" s="33">
        <f t="shared" si="9"/>
        <v>4191.9545454545396</v>
      </c>
      <c r="AC98" s="33">
        <f t="shared" si="9"/>
        <v>4312.4545454545396</v>
      </c>
      <c r="AD98" s="33">
        <f t="shared" si="9"/>
        <v>4435.2272727272648</v>
      </c>
      <c r="AE98" s="33">
        <f t="shared" si="9"/>
        <v>4557.99999999999</v>
      </c>
      <c r="AF98" s="33">
        <f t="shared" si="9"/>
        <v>4679.545454545445</v>
      </c>
      <c r="AG98" s="33">
        <f t="shared" si="10"/>
        <v>4801.0909090908999</v>
      </c>
      <c r="AI98" s="34" t="b">
        <f t="shared" si="11"/>
        <v>1</v>
      </c>
    </row>
    <row r="99" spans="1:35" ht="14.75" x14ac:dyDescent="0.75">
      <c r="A99" s="20" t="s">
        <v>76</v>
      </c>
      <c r="B99" s="20" t="s">
        <v>182</v>
      </c>
      <c r="C99" s="32">
        <f t="shared" si="3"/>
        <v>34.090909090909101</v>
      </c>
      <c r="D99" s="32">
        <f t="shared" si="4"/>
        <v>34.090909090909101</v>
      </c>
      <c r="E99" s="32">
        <f t="shared" si="5"/>
        <v>34.090909090909101</v>
      </c>
      <c r="F99" s="33">
        <f t="shared" si="6"/>
        <v>52.863636363636346</v>
      </c>
      <c r="G99" s="33">
        <f t="shared" si="9"/>
        <v>71.636363636363598</v>
      </c>
      <c r="H99" s="33">
        <f t="shared" si="9"/>
        <v>108.27272727272729</v>
      </c>
      <c r="I99" s="33">
        <f t="shared" si="9"/>
        <v>144.90909090909099</v>
      </c>
      <c r="J99" s="33">
        <f t="shared" si="9"/>
        <v>212.63636363636348</v>
      </c>
      <c r="K99" s="33">
        <f t="shared" si="9"/>
        <v>280.36363636363598</v>
      </c>
      <c r="L99" s="33">
        <f t="shared" si="9"/>
        <v>403.4545454545455</v>
      </c>
      <c r="M99" s="33">
        <f t="shared" si="9"/>
        <v>526.54545454545496</v>
      </c>
      <c r="N99" s="33">
        <f t="shared" si="9"/>
        <v>586.90909090909099</v>
      </c>
      <c r="O99" s="33">
        <f t="shared" si="9"/>
        <v>647.27272727272702</v>
      </c>
      <c r="P99" s="33">
        <f t="shared" si="9"/>
        <v>720.5454545454545</v>
      </c>
      <c r="Q99" s="33">
        <f t="shared" si="9"/>
        <v>793.81818181818198</v>
      </c>
      <c r="R99" s="33">
        <f t="shared" si="9"/>
        <v>873.13636363636351</v>
      </c>
      <c r="S99" s="33">
        <f t="shared" si="9"/>
        <v>952.45454545454504</v>
      </c>
      <c r="T99" s="33">
        <f t="shared" si="9"/>
        <v>1034.8636363636324</v>
      </c>
      <c r="U99" s="33">
        <f t="shared" si="9"/>
        <v>1117.27272727272</v>
      </c>
      <c r="V99" s="33">
        <f t="shared" si="9"/>
        <v>1191.6363636363599</v>
      </c>
      <c r="W99" s="33">
        <f t="shared" si="9"/>
        <v>1266</v>
      </c>
      <c r="X99" s="33">
        <f t="shared" si="9"/>
        <v>1338.272727272725</v>
      </c>
      <c r="Y99" s="33">
        <f t="shared" si="9"/>
        <v>1410.54545454545</v>
      </c>
      <c r="Z99" s="33">
        <f t="shared" si="9"/>
        <v>1532.1363636363599</v>
      </c>
      <c r="AA99" s="33">
        <f t="shared" si="9"/>
        <v>1653.72727272727</v>
      </c>
      <c r="AB99" s="33">
        <f t="shared" si="9"/>
        <v>1779.4090909090851</v>
      </c>
      <c r="AC99" s="33">
        <f t="shared" si="9"/>
        <v>1905.0909090908999</v>
      </c>
      <c r="AD99" s="33">
        <f t="shared" si="9"/>
        <v>1993.9090909090849</v>
      </c>
      <c r="AE99" s="33">
        <f t="shared" si="9"/>
        <v>2082.7272727272698</v>
      </c>
      <c r="AF99" s="33">
        <f t="shared" si="9"/>
        <v>2166.6363636363599</v>
      </c>
      <c r="AG99" s="33">
        <f t="shared" si="10"/>
        <v>2250.54545454545</v>
      </c>
      <c r="AI99" s="34" t="b">
        <f t="shared" si="11"/>
        <v>1</v>
      </c>
    </row>
    <row r="100" spans="1:35" ht="14.75" x14ac:dyDescent="0.75">
      <c r="A100" s="20" t="s">
        <v>77</v>
      </c>
      <c r="B100" s="20" t="s">
        <v>183</v>
      </c>
      <c r="C100" s="32">
        <f t="shared" si="3"/>
        <v>206.54545454545399</v>
      </c>
      <c r="D100" s="32">
        <f t="shared" si="4"/>
        <v>206.54545454545399</v>
      </c>
      <c r="E100" s="32">
        <f t="shared" si="5"/>
        <v>206.54545454545399</v>
      </c>
      <c r="F100" s="33">
        <f t="shared" si="6"/>
        <v>228.3181818181815</v>
      </c>
      <c r="G100" s="33">
        <f t="shared" si="9"/>
        <v>250.09090909090901</v>
      </c>
      <c r="H100" s="33">
        <f t="shared" si="9"/>
        <v>283.99999999999955</v>
      </c>
      <c r="I100" s="33">
        <f t="shared" si="9"/>
        <v>317.90909090909003</v>
      </c>
      <c r="J100" s="33">
        <f t="shared" si="9"/>
        <v>367.99999999999955</v>
      </c>
      <c r="K100" s="33">
        <f t="shared" si="9"/>
        <v>418.09090909090901</v>
      </c>
      <c r="L100" s="33">
        <f t="shared" si="9"/>
        <v>489.63636363636351</v>
      </c>
      <c r="M100" s="33">
        <f t="shared" si="9"/>
        <v>561.18181818181802</v>
      </c>
      <c r="N100" s="33">
        <f t="shared" si="9"/>
        <v>643.27272727272702</v>
      </c>
      <c r="O100" s="33">
        <f t="shared" si="9"/>
        <v>725.36363636363603</v>
      </c>
      <c r="P100" s="33">
        <f t="shared" si="9"/>
        <v>759.13636363636306</v>
      </c>
      <c r="Q100" s="33">
        <f t="shared" si="9"/>
        <v>792.90909090908997</v>
      </c>
      <c r="R100" s="33">
        <f t="shared" si="9"/>
        <v>828.22727272727252</v>
      </c>
      <c r="S100" s="33">
        <f t="shared" si="9"/>
        <v>863.54545454545496</v>
      </c>
      <c r="T100" s="33">
        <f t="shared" si="9"/>
        <v>898.27272727272702</v>
      </c>
      <c r="U100" s="33">
        <f t="shared" si="9"/>
        <v>932.99999999999898</v>
      </c>
      <c r="V100" s="33">
        <f t="shared" si="9"/>
        <v>967.99999999999454</v>
      </c>
      <c r="W100" s="33">
        <f t="shared" si="9"/>
        <v>1002.99999999999</v>
      </c>
      <c r="X100" s="33">
        <f t="shared" si="9"/>
        <v>1036.1818181818098</v>
      </c>
      <c r="Y100" s="33">
        <f t="shared" si="9"/>
        <v>1069.3636363636299</v>
      </c>
      <c r="Z100" s="33">
        <f t="shared" si="9"/>
        <v>1099.5909090909049</v>
      </c>
      <c r="AA100" s="33">
        <f t="shared" si="9"/>
        <v>1129.8181818181799</v>
      </c>
      <c r="AB100" s="33">
        <f t="shared" si="9"/>
        <v>1151.8181818181799</v>
      </c>
      <c r="AC100" s="33">
        <f t="shared" si="9"/>
        <v>1173.8181818181799</v>
      </c>
      <c r="AD100" s="33">
        <f t="shared" si="9"/>
        <v>1200.999999999995</v>
      </c>
      <c r="AE100" s="33">
        <f t="shared" si="9"/>
        <v>1228.1818181818101</v>
      </c>
      <c r="AF100" s="33">
        <f t="shared" si="9"/>
        <v>1256.04545454545</v>
      </c>
      <c r="AG100" s="33">
        <f t="shared" si="10"/>
        <v>1283.9090909090901</v>
      </c>
      <c r="AI100" s="34" t="b">
        <f t="shared" si="11"/>
        <v>1</v>
      </c>
    </row>
    <row r="101" spans="1:35" ht="14.75" x14ac:dyDescent="0.75">
      <c r="A101" s="20" t="s">
        <v>78</v>
      </c>
      <c r="B101" s="20" t="s">
        <v>184</v>
      </c>
      <c r="C101" s="32">
        <f t="shared" si="3"/>
        <v>793.90909090909099</v>
      </c>
      <c r="D101" s="32">
        <f t="shared" si="4"/>
        <v>793.90909090909099</v>
      </c>
      <c r="E101" s="32">
        <f t="shared" si="5"/>
        <v>793.90909090909099</v>
      </c>
      <c r="F101" s="33">
        <f t="shared" si="6"/>
        <v>964.90909090909054</v>
      </c>
      <c r="G101" s="33">
        <f t="shared" si="9"/>
        <v>1135.9090909090901</v>
      </c>
      <c r="H101" s="33">
        <f t="shared" si="9"/>
        <v>1396.0909090909049</v>
      </c>
      <c r="I101" s="33">
        <f t="shared" si="9"/>
        <v>1656.27272727272</v>
      </c>
      <c r="J101" s="33">
        <f t="shared" si="9"/>
        <v>2012.999999999995</v>
      </c>
      <c r="K101" s="33">
        <f t="shared" si="9"/>
        <v>2369.7272727272698</v>
      </c>
      <c r="L101" s="33">
        <f t="shared" si="9"/>
        <v>2882.54545454545</v>
      </c>
      <c r="M101" s="33">
        <f t="shared" si="9"/>
        <v>3395.3636363636301</v>
      </c>
      <c r="N101" s="33">
        <f t="shared" si="9"/>
        <v>3852.9090909090901</v>
      </c>
      <c r="O101" s="33">
        <f t="shared" si="9"/>
        <v>4310.4545454545496</v>
      </c>
      <c r="P101" s="33">
        <f t="shared" si="9"/>
        <v>4347.2727272727243</v>
      </c>
      <c r="Q101" s="33">
        <f t="shared" si="9"/>
        <v>4384.0909090908999</v>
      </c>
      <c r="R101" s="33">
        <f t="shared" si="9"/>
        <v>4416.4090909090801</v>
      </c>
      <c r="S101" s="33">
        <f t="shared" si="9"/>
        <v>4448.7272727272602</v>
      </c>
      <c r="T101" s="33">
        <f t="shared" si="9"/>
        <v>4480.1818181818107</v>
      </c>
      <c r="U101" s="33">
        <f t="shared" si="9"/>
        <v>4511.6363636363603</v>
      </c>
      <c r="V101" s="33">
        <f t="shared" si="9"/>
        <v>4541.1363636363603</v>
      </c>
      <c r="W101" s="33">
        <f t="shared" si="9"/>
        <v>4570.6363636363603</v>
      </c>
      <c r="X101" s="33">
        <f t="shared" si="9"/>
        <v>4599.454545454545</v>
      </c>
      <c r="Y101" s="33">
        <f t="shared" si="9"/>
        <v>4628.2727272727298</v>
      </c>
      <c r="Z101" s="33">
        <f t="shared" si="9"/>
        <v>4657.454545454545</v>
      </c>
      <c r="AA101" s="33">
        <f t="shared" si="9"/>
        <v>4686.6363636363603</v>
      </c>
      <c r="AB101" s="33">
        <f t="shared" si="9"/>
        <v>4720.6818181818153</v>
      </c>
      <c r="AC101" s="33">
        <f t="shared" si="9"/>
        <v>4754.7272727272702</v>
      </c>
      <c r="AD101" s="33">
        <f t="shared" si="9"/>
        <v>4779.8636363636351</v>
      </c>
      <c r="AE101" s="33">
        <f t="shared" si="9"/>
        <v>4805</v>
      </c>
      <c r="AF101" s="33">
        <f t="shared" si="9"/>
        <v>4833.5</v>
      </c>
      <c r="AG101" s="33">
        <f t="shared" si="10"/>
        <v>4862</v>
      </c>
      <c r="AI101" s="34" t="b">
        <f t="shared" si="11"/>
        <v>1</v>
      </c>
    </row>
    <row r="102" spans="1:35" ht="14.75" x14ac:dyDescent="0.75">
      <c r="A102" s="20" t="s">
        <v>79</v>
      </c>
      <c r="B102" s="20" t="s">
        <v>185</v>
      </c>
      <c r="C102" s="32">
        <f t="shared" si="3"/>
        <v>125.90909090909101</v>
      </c>
      <c r="D102" s="32">
        <f t="shared" si="4"/>
        <v>125.90909090909101</v>
      </c>
      <c r="E102" s="32">
        <f t="shared" si="5"/>
        <v>125.90909090909101</v>
      </c>
      <c r="F102" s="33">
        <f t="shared" si="6"/>
        <v>134.363636363636</v>
      </c>
      <c r="G102" s="33">
        <f t="shared" si="9"/>
        <v>142.81818181818099</v>
      </c>
      <c r="H102" s="33">
        <f t="shared" si="9"/>
        <v>149.68181818181799</v>
      </c>
      <c r="I102" s="33">
        <f t="shared" si="9"/>
        <v>156.54545454545499</v>
      </c>
      <c r="J102" s="33">
        <f t="shared" si="9"/>
        <v>163.86363636363649</v>
      </c>
      <c r="K102" s="33">
        <f t="shared" si="9"/>
        <v>171.18181818181799</v>
      </c>
      <c r="L102" s="33">
        <f t="shared" si="9"/>
        <v>192.90909090909099</v>
      </c>
      <c r="M102" s="33">
        <f t="shared" si="9"/>
        <v>214.636363636364</v>
      </c>
      <c r="N102" s="33">
        <f t="shared" si="9"/>
        <v>230.59090909090949</v>
      </c>
      <c r="O102" s="33">
        <f t="shared" si="9"/>
        <v>246.54545454545499</v>
      </c>
      <c r="P102" s="33">
        <f t="shared" ref="G102:AF111" si="12">IFERROR(INDEX($C$5:$Q$54,MATCH($B102,$B$5:$B$54,0),MATCH(P$63,$C$4:$Q$4,0)),AVERAGE(O102,Q102))</f>
        <v>258.31818181818198</v>
      </c>
      <c r="Q102" s="33">
        <f t="shared" si="12"/>
        <v>270.09090909090901</v>
      </c>
      <c r="R102" s="33">
        <f t="shared" si="12"/>
        <v>289.40909090909099</v>
      </c>
      <c r="S102" s="33">
        <f t="shared" si="12"/>
        <v>308.72727272727298</v>
      </c>
      <c r="T102" s="33">
        <f t="shared" si="12"/>
        <v>317.77272727272748</v>
      </c>
      <c r="U102" s="33">
        <f t="shared" si="12"/>
        <v>326.81818181818198</v>
      </c>
      <c r="V102" s="33">
        <f t="shared" si="12"/>
        <v>334.59090909090901</v>
      </c>
      <c r="W102" s="33">
        <f t="shared" si="12"/>
        <v>342.36363636363598</v>
      </c>
      <c r="X102" s="33">
        <f t="shared" si="12"/>
        <v>350.13636363636351</v>
      </c>
      <c r="Y102" s="33">
        <f t="shared" si="12"/>
        <v>357.90909090909099</v>
      </c>
      <c r="Z102" s="33">
        <f t="shared" si="12"/>
        <v>367.0909090909085</v>
      </c>
      <c r="AA102" s="33">
        <f t="shared" si="12"/>
        <v>376.272727272726</v>
      </c>
      <c r="AB102" s="33">
        <f t="shared" si="12"/>
        <v>390.86363636363546</v>
      </c>
      <c r="AC102" s="33">
        <f t="shared" si="12"/>
        <v>405.45454545454498</v>
      </c>
      <c r="AD102" s="33">
        <f t="shared" si="12"/>
        <v>412.13636363636351</v>
      </c>
      <c r="AE102" s="33">
        <f t="shared" si="12"/>
        <v>418.81818181818198</v>
      </c>
      <c r="AF102" s="33">
        <f t="shared" si="12"/>
        <v>428.68181818181847</v>
      </c>
      <c r="AG102" s="33">
        <f t="shared" si="10"/>
        <v>438.54545454545502</v>
      </c>
      <c r="AI102" s="34" t="b">
        <f t="shared" si="11"/>
        <v>1</v>
      </c>
    </row>
    <row r="103" spans="1:35" ht="14.75" x14ac:dyDescent="0.75">
      <c r="A103" s="20" t="s">
        <v>80</v>
      </c>
      <c r="B103" s="20" t="s">
        <v>186</v>
      </c>
      <c r="C103" s="32">
        <f t="shared" si="3"/>
        <v>582.27272727272702</v>
      </c>
      <c r="D103" s="32">
        <f t="shared" si="4"/>
        <v>582.27272727272702</v>
      </c>
      <c r="E103" s="32">
        <f t="shared" si="5"/>
        <v>582.27272727272702</v>
      </c>
      <c r="F103" s="33">
        <f t="shared" si="6"/>
        <v>698.59090909090901</v>
      </c>
      <c r="G103" s="33">
        <f t="shared" si="12"/>
        <v>814.90909090909099</v>
      </c>
      <c r="H103" s="33">
        <f t="shared" si="12"/>
        <v>871.9545454545455</v>
      </c>
      <c r="I103" s="33">
        <f t="shared" si="12"/>
        <v>929</v>
      </c>
      <c r="J103" s="33">
        <f t="shared" si="12"/>
        <v>1012.90909090909</v>
      </c>
      <c r="K103" s="33">
        <f t="shared" si="12"/>
        <v>1096.8181818181799</v>
      </c>
      <c r="L103" s="33">
        <f t="shared" si="12"/>
        <v>1227.3181818181799</v>
      </c>
      <c r="M103" s="33">
        <f t="shared" si="12"/>
        <v>1357.8181818181799</v>
      </c>
      <c r="N103" s="33">
        <f t="shared" si="12"/>
        <v>1465.9090909090851</v>
      </c>
      <c r="O103" s="33">
        <f t="shared" si="12"/>
        <v>1573.99999999999</v>
      </c>
      <c r="P103" s="33">
        <f t="shared" si="12"/>
        <v>1656.5909090908999</v>
      </c>
      <c r="Q103" s="33">
        <f t="shared" si="12"/>
        <v>1739.1818181818101</v>
      </c>
      <c r="R103" s="33">
        <f t="shared" si="12"/>
        <v>1804.8181818181752</v>
      </c>
      <c r="S103" s="33">
        <f t="shared" si="12"/>
        <v>1870.45454545454</v>
      </c>
      <c r="T103" s="33">
        <f t="shared" si="12"/>
        <v>1923.6818181818101</v>
      </c>
      <c r="U103" s="33">
        <f t="shared" si="12"/>
        <v>1976.9090909090801</v>
      </c>
      <c r="V103" s="33">
        <f t="shared" si="12"/>
        <v>2021.4090909090851</v>
      </c>
      <c r="W103" s="33">
        <f t="shared" si="12"/>
        <v>2065.9090909090901</v>
      </c>
      <c r="X103" s="33">
        <f t="shared" si="12"/>
        <v>2109.0909090909054</v>
      </c>
      <c r="Y103" s="33">
        <f t="shared" si="12"/>
        <v>2152.2727272727202</v>
      </c>
      <c r="Z103" s="33">
        <f t="shared" si="12"/>
        <v>2253.7272727272648</v>
      </c>
      <c r="AA103" s="33">
        <f t="shared" si="12"/>
        <v>2355.1818181818098</v>
      </c>
      <c r="AB103" s="33">
        <f t="shared" si="12"/>
        <v>2386.3636363636297</v>
      </c>
      <c r="AC103" s="33">
        <f t="shared" si="12"/>
        <v>2417.54545454545</v>
      </c>
      <c r="AD103" s="33">
        <f t="shared" si="12"/>
        <v>2511.8636363636351</v>
      </c>
      <c r="AE103" s="33">
        <f t="shared" si="12"/>
        <v>2606.1818181818198</v>
      </c>
      <c r="AF103" s="33">
        <f t="shared" si="12"/>
        <v>2695.999999999995</v>
      </c>
      <c r="AG103" s="33">
        <f t="shared" si="10"/>
        <v>2785.8181818181702</v>
      </c>
      <c r="AI103" s="34" t="b">
        <f t="shared" si="11"/>
        <v>1</v>
      </c>
    </row>
    <row r="104" spans="1:35" ht="14.75" x14ac:dyDescent="0.75">
      <c r="A104" s="20" t="s">
        <v>81</v>
      </c>
      <c r="B104" s="20" t="s">
        <v>187</v>
      </c>
      <c r="C104" s="32">
        <f t="shared" si="3"/>
        <v>55.090909090909101</v>
      </c>
      <c r="D104" s="32">
        <f t="shared" si="4"/>
        <v>55.090909090909101</v>
      </c>
      <c r="E104" s="32">
        <f t="shared" si="5"/>
        <v>55.090909090909101</v>
      </c>
      <c r="F104" s="33">
        <f t="shared" si="6"/>
        <v>56.545454545454504</v>
      </c>
      <c r="G104" s="33">
        <f t="shared" si="12"/>
        <v>57.999999999999901</v>
      </c>
      <c r="H104" s="33">
        <f t="shared" si="12"/>
        <v>60.590909090909051</v>
      </c>
      <c r="I104" s="33">
        <f t="shared" si="12"/>
        <v>63.181818181818201</v>
      </c>
      <c r="J104" s="33">
        <f t="shared" si="12"/>
        <v>67.090909090909093</v>
      </c>
      <c r="K104" s="33">
        <f t="shared" si="12"/>
        <v>71</v>
      </c>
      <c r="L104" s="33">
        <f t="shared" si="12"/>
        <v>77.818181818181799</v>
      </c>
      <c r="M104" s="33">
        <f t="shared" si="12"/>
        <v>84.636363636363598</v>
      </c>
      <c r="N104" s="33">
        <f t="shared" si="12"/>
        <v>91.363636363636346</v>
      </c>
      <c r="O104" s="33">
        <f t="shared" si="12"/>
        <v>98.090909090909093</v>
      </c>
      <c r="P104" s="33">
        <f t="shared" si="12"/>
        <v>104.54545454545455</v>
      </c>
      <c r="Q104" s="33">
        <f t="shared" si="12"/>
        <v>111</v>
      </c>
      <c r="R104" s="33">
        <f t="shared" si="12"/>
        <v>116.954545454545</v>
      </c>
      <c r="S104" s="33">
        <f t="shared" si="12"/>
        <v>122.90909090909</v>
      </c>
      <c r="T104" s="33">
        <f t="shared" si="12"/>
        <v>128.45454545454498</v>
      </c>
      <c r="U104" s="33">
        <f t="shared" si="12"/>
        <v>134</v>
      </c>
      <c r="V104" s="33">
        <f t="shared" si="12"/>
        <v>139.5454545454545</v>
      </c>
      <c r="W104" s="33">
        <f t="shared" si="12"/>
        <v>145.09090909090901</v>
      </c>
      <c r="X104" s="33">
        <f t="shared" si="12"/>
        <v>150.5</v>
      </c>
      <c r="Y104" s="33">
        <f t="shared" si="12"/>
        <v>155.90909090909099</v>
      </c>
      <c r="Z104" s="33">
        <f t="shared" si="12"/>
        <v>162.81818181818198</v>
      </c>
      <c r="AA104" s="33">
        <f t="shared" si="12"/>
        <v>169.727272727273</v>
      </c>
      <c r="AB104" s="33">
        <f t="shared" si="12"/>
        <v>177.36363636363649</v>
      </c>
      <c r="AC104" s="33">
        <f t="shared" si="12"/>
        <v>185</v>
      </c>
      <c r="AD104" s="33">
        <f t="shared" si="12"/>
        <v>192.8181818181815</v>
      </c>
      <c r="AE104" s="33">
        <f t="shared" si="12"/>
        <v>200.636363636363</v>
      </c>
      <c r="AF104" s="33">
        <f t="shared" si="12"/>
        <v>207.0909090909085</v>
      </c>
      <c r="AG104" s="33">
        <f t="shared" si="10"/>
        <v>213.54545454545399</v>
      </c>
      <c r="AI104" s="34" t="b">
        <f t="shared" si="11"/>
        <v>1</v>
      </c>
    </row>
    <row r="105" spans="1:35" ht="14.75" x14ac:dyDescent="0.75">
      <c r="A105" s="20" t="s">
        <v>82</v>
      </c>
      <c r="B105" s="20" t="s">
        <v>188</v>
      </c>
      <c r="C105" s="32">
        <f t="shared" si="3"/>
        <v>116</v>
      </c>
      <c r="D105" s="32">
        <f t="shared" si="4"/>
        <v>116</v>
      </c>
      <c r="E105" s="32">
        <f t="shared" si="5"/>
        <v>116</v>
      </c>
      <c r="F105" s="33">
        <f t="shared" si="6"/>
        <v>127.5</v>
      </c>
      <c r="G105" s="33">
        <f t="shared" si="12"/>
        <v>139</v>
      </c>
      <c r="H105" s="33">
        <f t="shared" si="12"/>
        <v>157.59090909090901</v>
      </c>
      <c r="I105" s="33">
        <f t="shared" si="12"/>
        <v>176.18181818181799</v>
      </c>
      <c r="J105" s="33">
        <f t="shared" si="12"/>
        <v>204.81818181818099</v>
      </c>
      <c r="K105" s="33">
        <f t="shared" si="12"/>
        <v>233.45454545454399</v>
      </c>
      <c r="L105" s="33">
        <f t="shared" si="12"/>
        <v>284.86363636363552</v>
      </c>
      <c r="M105" s="33">
        <f t="shared" si="12"/>
        <v>336.27272727272702</v>
      </c>
      <c r="N105" s="33">
        <f t="shared" si="12"/>
        <v>391.59090909090901</v>
      </c>
      <c r="O105" s="33">
        <f t="shared" si="12"/>
        <v>446.90909090909099</v>
      </c>
      <c r="P105" s="33">
        <f t="shared" si="12"/>
        <v>504.1818181818175</v>
      </c>
      <c r="Q105" s="33">
        <f t="shared" si="12"/>
        <v>561.45454545454402</v>
      </c>
      <c r="R105" s="33">
        <f t="shared" si="12"/>
        <v>619.72727272727207</v>
      </c>
      <c r="S105" s="33">
        <f t="shared" si="12"/>
        <v>678</v>
      </c>
      <c r="T105" s="33">
        <f t="shared" si="12"/>
        <v>741.0454545454545</v>
      </c>
      <c r="U105" s="33">
        <f t="shared" si="12"/>
        <v>804.09090909090901</v>
      </c>
      <c r="V105" s="33">
        <f t="shared" si="12"/>
        <v>873.0454545454545</v>
      </c>
      <c r="W105" s="33">
        <f t="shared" si="12"/>
        <v>942</v>
      </c>
      <c r="X105" s="33">
        <f t="shared" si="12"/>
        <v>1019.136363636365</v>
      </c>
      <c r="Y105" s="33">
        <f t="shared" si="12"/>
        <v>1096.27272727273</v>
      </c>
      <c r="Z105" s="33">
        <f t="shared" si="12"/>
        <v>1184.8636363636401</v>
      </c>
      <c r="AA105" s="33">
        <f t="shared" si="12"/>
        <v>1273.45454545455</v>
      </c>
      <c r="AB105" s="33">
        <f t="shared" si="12"/>
        <v>1372.954545454545</v>
      </c>
      <c r="AC105" s="33">
        <f t="shared" si="12"/>
        <v>1472.45454545454</v>
      </c>
      <c r="AD105" s="33">
        <f t="shared" si="12"/>
        <v>1581.499999999995</v>
      </c>
      <c r="AE105" s="33">
        <f t="shared" si="12"/>
        <v>1690.54545454545</v>
      </c>
      <c r="AF105" s="33">
        <f t="shared" si="12"/>
        <v>1816.8636363636351</v>
      </c>
      <c r="AG105" s="33">
        <f t="shared" si="10"/>
        <v>1943.1818181818201</v>
      </c>
      <c r="AI105" s="34" t="b">
        <f t="shared" si="11"/>
        <v>1</v>
      </c>
    </row>
    <row r="106" spans="1:35" ht="14.75" x14ac:dyDescent="0.75">
      <c r="A106" s="20" t="s">
        <v>83</v>
      </c>
      <c r="B106" s="20" t="s">
        <v>189</v>
      </c>
      <c r="C106" s="32">
        <f t="shared" si="3"/>
        <v>1429.8181818181799</v>
      </c>
      <c r="D106" s="32">
        <f t="shared" si="4"/>
        <v>1429.8181818181799</v>
      </c>
      <c r="E106" s="32">
        <f t="shared" si="5"/>
        <v>1429.8181818181799</v>
      </c>
      <c r="F106" s="33">
        <f t="shared" si="6"/>
        <v>1813.1818181818148</v>
      </c>
      <c r="G106" s="33">
        <f t="shared" si="12"/>
        <v>2196.54545454545</v>
      </c>
      <c r="H106" s="33">
        <f t="shared" si="12"/>
        <v>2774.2727272727252</v>
      </c>
      <c r="I106" s="33">
        <f t="shared" si="12"/>
        <v>3352</v>
      </c>
      <c r="J106" s="33">
        <f t="shared" si="12"/>
        <v>4161.8636363636351</v>
      </c>
      <c r="K106" s="33">
        <f t="shared" si="12"/>
        <v>4971.7272727272702</v>
      </c>
      <c r="L106" s="33">
        <f t="shared" si="12"/>
        <v>6201.1363636363549</v>
      </c>
      <c r="M106" s="33">
        <f t="shared" si="12"/>
        <v>7430.5454545454404</v>
      </c>
      <c r="N106" s="33">
        <f t="shared" si="12"/>
        <v>8720.4545454545205</v>
      </c>
      <c r="O106" s="33">
        <f t="shared" si="12"/>
        <v>10010.3636363636</v>
      </c>
      <c r="P106" s="33">
        <f t="shared" si="12"/>
        <v>10497.772727272699</v>
      </c>
      <c r="Q106" s="33">
        <f t="shared" si="12"/>
        <v>10985.1818181818</v>
      </c>
      <c r="R106" s="33">
        <f t="shared" si="12"/>
        <v>11423.636363636349</v>
      </c>
      <c r="S106" s="33">
        <f t="shared" si="12"/>
        <v>11862.090909090901</v>
      </c>
      <c r="T106" s="33">
        <f t="shared" si="12"/>
        <v>12234.3636363636</v>
      </c>
      <c r="U106" s="33">
        <f t="shared" si="12"/>
        <v>12606.6363636363</v>
      </c>
      <c r="V106" s="33">
        <f t="shared" si="12"/>
        <v>12986.27272727265</v>
      </c>
      <c r="W106" s="33">
        <f t="shared" si="12"/>
        <v>13365.909090908999</v>
      </c>
      <c r="X106" s="33">
        <f t="shared" si="12"/>
        <v>13599.3181818181</v>
      </c>
      <c r="Y106" s="33">
        <f t="shared" si="12"/>
        <v>13832.727272727199</v>
      </c>
      <c r="Z106" s="33">
        <f t="shared" si="12"/>
        <v>14127.181818181751</v>
      </c>
      <c r="AA106" s="33">
        <f t="shared" si="12"/>
        <v>14421.6363636363</v>
      </c>
      <c r="AB106" s="33">
        <f t="shared" si="12"/>
        <v>14801.9545454545</v>
      </c>
      <c r="AC106" s="33">
        <f t="shared" si="12"/>
        <v>15182.272727272701</v>
      </c>
      <c r="AD106" s="33">
        <f t="shared" si="12"/>
        <v>15369.545454545401</v>
      </c>
      <c r="AE106" s="33">
        <f t="shared" si="12"/>
        <v>15556.8181818181</v>
      </c>
      <c r="AF106" s="33">
        <f t="shared" si="12"/>
        <v>15832.09090909085</v>
      </c>
      <c r="AG106" s="33">
        <f t="shared" si="10"/>
        <v>16107.3636363636</v>
      </c>
      <c r="AI106" s="34" t="b">
        <f t="shared" si="11"/>
        <v>1</v>
      </c>
    </row>
    <row r="107" spans="1:35" ht="14.75" x14ac:dyDescent="0.75">
      <c r="A107" s="20" t="s">
        <v>84</v>
      </c>
      <c r="B107" s="20" t="s">
        <v>190</v>
      </c>
      <c r="C107" s="32">
        <f t="shared" si="3"/>
        <v>444.54545454545399</v>
      </c>
      <c r="D107" s="32">
        <f t="shared" si="4"/>
        <v>444.54545454545399</v>
      </c>
      <c r="E107" s="32">
        <f t="shared" si="5"/>
        <v>444.54545454545399</v>
      </c>
      <c r="F107" s="33">
        <f t="shared" si="6"/>
        <v>453.04545454545399</v>
      </c>
      <c r="G107" s="33">
        <f t="shared" si="12"/>
        <v>461.54545454545399</v>
      </c>
      <c r="H107" s="33">
        <f t="shared" si="12"/>
        <v>469.90909090909054</v>
      </c>
      <c r="I107" s="33">
        <f t="shared" si="12"/>
        <v>478.27272727272702</v>
      </c>
      <c r="J107" s="33">
        <f t="shared" si="12"/>
        <v>492.49999999999955</v>
      </c>
      <c r="K107" s="33">
        <f t="shared" si="12"/>
        <v>506.72727272727201</v>
      </c>
      <c r="L107" s="33">
        <f t="shared" si="12"/>
        <v>543.09090909090855</v>
      </c>
      <c r="M107" s="33">
        <f t="shared" si="12"/>
        <v>579.45454545454504</v>
      </c>
      <c r="N107" s="33">
        <f t="shared" si="12"/>
        <v>607.86363636363603</v>
      </c>
      <c r="O107" s="33">
        <f t="shared" si="12"/>
        <v>636.27272727272702</v>
      </c>
      <c r="P107" s="33">
        <f t="shared" si="12"/>
        <v>659.72727272727252</v>
      </c>
      <c r="Q107" s="33">
        <f t="shared" si="12"/>
        <v>683.18181818181802</v>
      </c>
      <c r="R107" s="33">
        <f t="shared" si="12"/>
        <v>710.5</v>
      </c>
      <c r="S107" s="33">
        <f t="shared" si="12"/>
        <v>737.81818181818198</v>
      </c>
      <c r="T107" s="33">
        <f t="shared" si="12"/>
        <v>758.72727272727252</v>
      </c>
      <c r="U107" s="33">
        <f t="shared" si="12"/>
        <v>779.63636363636294</v>
      </c>
      <c r="V107" s="33">
        <f t="shared" si="12"/>
        <v>809.95454545454504</v>
      </c>
      <c r="W107" s="33">
        <f t="shared" si="12"/>
        <v>840.27272727272702</v>
      </c>
      <c r="X107" s="33">
        <f t="shared" si="12"/>
        <v>868.90909090909054</v>
      </c>
      <c r="Y107" s="33">
        <f t="shared" si="12"/>
        <v>897.54545454545405</v>
      </c>
      <c r="Z107" s="33">
        <f t="shared" si="12"/>
        <v>925.86363636363603</v>
      </c>
      <c r="AA107" s="33">
        <f t="shared" si="12"/>
        <v>954.18181818181802</v>
      </c>
      <c r="AB107" s="33">
        <f t="shared" si="12"/>
        <v>963.04545454545405</v>
      </c>
      <c r="AC107" s="33">
        <f t="shared" si="12"/>
        <v>971.90909090908997</v>
      </c>
      <c r="AD107" s="33">
        <f t="shared" si="12"/>
        <v>1009.72727272727</v>
      </c>
      <c r="AE107" s="33">
        <f t="shared" si="12"/>
        <v>1047.54545454545</v>
      </c>
      <c r="AF107" s="33">
        <f t="shared" si="12"/>
        <v>1085.6818181818098</v>
      </c>
      <c r="AG107" s="33">
        <f t="shared" si="10"/>
        <v>1123.8181818181699</v>
      </c>
      <c r="AI107" s="34" t="b">
        <f t="shared" si="11"/>
        <v>1</v>
      </c>
    </row>
    <row r="108" spans="1:35" ht="14.75" x14ac:dyDescent="0.75">
      <c r="A108" s="20" t="s">
        <v>85</v>
      </c>
      <c r="B108" s="20" t="s">
        <v>191</v>
      </c>
      <c r="C108" s="32">
        <f t="shared" si="3"/>
        <v>153.18181818181799</v>
      </c>
      <c r="D108" s="32">
        <f t="shared" si="4"/>
        <v>153.18181818181799</v>
      </c>
      <c r="E108" s="32">
        <f t="shared" si="5"/>
        <v>153.18181818181799</v>
      </c>
      <c r="F108" s="33">
        <f t="shared" si="6"/>
        <v>160.63636363636351</v>
      </c>
      <c r="G108" s="33">
        <f t="shared" si="12"/>
        <v>168.09090909090901</v>
      </c>
      <c r="H108" s="33">
        <f t="shared" si="12"/>
        <v>178.31818181818198</v>
      </c>
      <c r="I108" s="33">
        <f t="shared" si="12"/>
        <v>188.54545454545499</v>
      </c>
      <c r="J108" s="33">
        <f t="shared" si="12"/>
        <v>201.9545454545455</v>
      </c>
      <c r="K108" s="33">
        <f t="shared" si="12"/>
        <v>215.363636363636</v>
      </c>
      <c r="L108" s="33">
        <f t="shared" si="12"/>
        <v>233.272727272727</v>
      </c>
      <c r="M108" s="33">
        <f t="shared" si="12"/>
        <v>251.18181818181799</v>
      </c>
      <c r="N108" s="33">
        <f t="shared" si="12"/>
        <v>256.27272727272697</v>
      </c>
      <c r="O108" s="33">
        <f t="shared" si="12"/>
        <v>261.36363636363598</v>
      </c>
      <c r="P108" s="33">
        <f t="shared" si="12"/>
        <v>266.5454545454545</v>
      </c>
      <c r="Q108" s="33">
        <f t="shared" si="12"/>
        <v>271.72727272727298</v>
      </c>
      <c r="R108" s="33">
        <f t="shared" si="12"/>
        <v>277.40909090909099</v>
      </c>
      <c r="S108" s="33">
        <f t="shared" si="12"/>
        <v>283.09090909090901</v>
      </c>
      <c r="T108" s="33">
        <f t="shared" si="12"/>
        <v>288.59090909090901</v>
      </c>
      <c r="U108" s="33">
        <f t="shared" si="12"/>
        <v>294.09090909090901</v>
      </c>
      <c r="V108" s="33">
        <f t="shared" si="12"/>
        <v>299.4545454545455</v>
      </c>
      <c r="W108" s="33">
        <f t="shared" si="12"/>
        <v>304.81818181818198</v>
      </c>
      <c r="X108" s="33">
        <f t="shared" si="12"/>
        <v>310.09090909090901</v>
      </c>
      <c r="Y108" s="33">
        <f t="shared" si="12"/>
        <v>315.36363636363598</v>
      </c>
      <c r="Z108" s="33">
        <f t="shared" si="12"/>
        <v>320.36363636363598</v>
      </c>
      <c r="AA108" s="33">
        <f t="shared" si="12"/>
        <v>325.36363636363598</v>
      </c>
      <c r="AB108" s="33">
        <f t="shared" si="12"/>
        <v>330.4545454545455</v>
      </c>
      <c r="AC108" s="33">
        <f t="shared" si="12"/>
        <v>335.54545454545502</v>
      </c>
      <c r="AD108" s="33">
        <f t="shared" si="12"/>
        <v>339.90909090909054</v>
      </c>
      <c r="AE108" s="33">
        <f t="shared" si="12"/>
        <v>344.272727272726</v>
      </c>
      <c r="AF108" s="33">
        <f t="shared" si="12"/>
        <v>348.5909090909085</v>
      </c>
      <c r="AG108" s="33">
        <f t="shared" si="10"/>
        <v>352.90909090909099</v>
      </c>
      <c r="AI108" s="34" t="b">
        <f t="shared" si="11"/>
        <v>1</v>
      </c>
    </row>
    <row r="109" spans="1:35" ht="14.75" x14ac:dyDescent="0.75">
      <c r="A109" s="20" t="s">
        <v>86</v>
      </c>
      <c r="B109" s="20" t="s">
        <v>192</v>
      </c>
      <c r="C109" s="32">
        <f t="shared" si="3"/>
        <v>308.72727272727201</v>
      </c>
      <c r="D109" s="32">
        <f t="shared" si="4"/>
        <v>308.72727272727201</v>
      </c>
      <c r="E109" s="32">
        <f t="shared" si="5"/>
        <v>308.72727272727201</v>
      </c>
      <c r="F109" s="33">
        <f t="shared" si="6"/>
        <v>419.81818181818153</v>
      </c>
      <c r="G109" s="33">
        <f t="shared" si="12"/>
        <v>530.90909090909099</v>
      </c>
      <c r="H109" s="33">
        <f t="shared" si="12"/>
        <v>595.31818181818198</v>
      </c>
      <c r="I109" s="33">
        <f t="shared" si="12"/>
        <v>659.72727272727298</v>
      </c>
      <c r="J109" s="33">
        <f t="shared" si="12"/>
        <v>793.90909090909054</v>
      </c>
      <c r="K109" s="33">
        <f t="shared" si="12"/>
        <v>928.09090909090799</v>
      </c>
      <c r="L109" s="33">
        <f t="shared" si="12"/>
        <v>1171.6818181818139</v>
      </c>
      <c r="M109" s="33">
        <f t="shared" si="12"/>
        <v>1415.27272727272</v>
      </c>
      <c r="N109" s="33">
        <f t="shared" si="12"/>
        <v>1665.27272727272</v>
      </c>
      <c r="O109" s="33">
        <f t="shared" si="12"/>
        <v>1915.27272727272</v>
      </c>
      <c r="P109" s="33">
        <f t="shared" si="12"/>
        <v>2142.2727272727252</v>
      </c>
      <c r="Q109" s="33">
        <f t="shared" si="12"/>
        <v>2369.2727272727302</v>
      </c>
      <c r="R109" s="33">
        <f t="shared" si="12"/>
        <v>2572.3181818181852</v>
      </c>
      <c r="S109" s="33">
        <f t="shared" si="12"/>
        <v>2775.3636363636401</v>
      </c>
      <c r="T109" s="33">
        <f t="shared" si="12"/>
        <v>2971.4090909090901</v>
      </c>
      <c r="U109" s="33">
        <f t="shared" si="12"/>
        <v>3167.45454545454</v>
      </c>
      <c r="V109" s="33">
        <f t="shared" si="12"/>
        <v>3364.45454545454</v>
      </c>
      <c r="W109" s="33">
        <f t="shared" si="12"/>
        <v>3561.45454545454</v>
      </c>
      <c r="X109" s="33">
        <f t="shared" si="12"/>
        <v>3726.7272727272648</v>
      </c>
      <c r="Y109" s="33">
        <f t="shared" si="12"/>
        <v>3891.99999999999</v>
      </c>
      <c r="Z109" s="33">
        <f t="shared" si="12"/>
        <v>4069.7727272727152</v>
      </c>
      <c r="AA109" s="33">
        <f t="shared" si="12"/>
        <v>4247.5454545454404</v>
      </c>
      <c r="AB109" s="33">
        <f t="shared" si="12"/>
        <v>4541.5454545454504</v>
      </c>
      <c r="AC109" s="33">
        <f t="shared" si="12"/>
        <v>4835.5454545454604</v>
      </c>
      <c r="AD109" s="33">
        <f t="shared" si="12"/>
        <v>4970.8181818181802</v>
      </c>
      <c r="AE109" s="33">
        <f t="shared" si="12"/>
        <v>5106.0909090908999</v>
      </c>
      <c r="AF109" s="33">
        <f t="shared" si="12"/>
        <v>5352.1818181818098</v>
      </c>
      <c r="AG109" s="33">
        <f t="shared" si="10"/>
        <v>5598.2727272727197</v>
      </c>
      <c r="AI109" s="34" t="b">
        <f t="shared" si="11"/>
        <v>1</v>
      </c>
    </row>
    <row r="110" spans="1:35" ht="14.75" x14ac:dyDescent="0.75">
      <c r="A110" s="20" t="s">
        <v>87</v>
      </c>
      <c r="B110" s="20" t="s">
        <v>193</v>
      </c>
      <c r="C110" s="32">
        <f t="shared" si="3"/>
        <v>199.636363636363</v>
      </c>
      <c r="D110" s="32">
        <f t="shared" si="4"/>
        <v>199.636363636363</v>
      </c>
      <c r="E110" s="32">
        <f t="shared" si="5"/>
        <v>199.636363636363</v>
      </c>
      <c r="F110" s="33">
        <f t="shared" si="6"/>
        <v>210.04545454545399</v>
      </c>
      <c r="G110" s="33">
        <f t="shared" si="12"/>
        <v>220.45454545454501</v>
      </c>
      <c r="H110" s="33">
        <f t="shared" si="12"/>
        <v>246.1818181818175</v>
      </c>
      <c r="I110" s="33">
        <f t="shared" si="12"/>
        <v>271.90909090909003</v>
      </c>
      <c r="J110" s="33">
        <f t="shared" si="12"/>
        <v>320.27272727272702</v>
      </c>
      <c r="K110" s="33">
        <f t="shared" si="12"/>
        <v>368.63636363636402</v>
      </c>
      <c r="L110" s="33">
        <f t="shared" si="12"/>
        <v>454.0454545454545</v>
      </c>
      <c r="M110" s="33">
        <f t="shared" si="12"/>
        <v>539.45454545454504</v>
      </c>
      <c r="N110" s="33">
        <f t="shared" si="12"/>
        <v>615.22727272727207</v>
      </c>
      <c r="O110" s="33">
        <f t="shared" si="12"/>
        <v>690.99999999999898</v>
      </c>
      <c r="P110" s="33">
        <f t="shared" si="12"/>
        <v>748.45454545454447</v>
      </c>
      <c r="Q110" s="33">
        <f t="shared" si="12"/>
        <v>805.90909090908997</v>
      </c>
      <c r="R110" s="33">
        <f t="shared" si="12"/>
        <v>846.63636363636249</v>
      </c>
      <c r="S110" s="33">
        <f t="shared" si="12"/>
        <v>887.36363636363501</v>
      </c>
      <c r="T110" s="33">
        <f t="shared" si="12"/>
        <v>916.99999999999955</v>
      </c>
      <c r="U110" s="33">
        <f t="shared" si="12"/>
        <v>946.63636363636397</v>
      </c>
      <c r="V110" s="33">
        <f t="shared" si="12"/>
        <v>980.13636363636192</v>
      </c>
      <c r="W110" s="33">
        <f t="shared" si="12"/>
        <v>1013.63636363636</v>
      </c>
      <c r="X110" s="33">
        <f t="shared" si="12"/>
        <v>1044.8636363636299</v>
      </c>
      <c r="Y110" s="33">
        <f t="shared" si="12"/>
        <v>1076.0909090908999</v>
      </c>
      <c r="Z110" s="33">
        <f t="shared" si="12"/>
        <v>1103.499999999995</v>
      </c>
      <c r="AA110" s="33">
        <f t="shared" si="12"/>
        <v>1130.9090909090901</v>
      </c>
      <c r="AB110" s="33">
        <f t="shared" si="12"/>
        <v>1137.22727272727</v>
      </c>
      <c r="AC110" s="33">
        <f t="shared" si="12"/>
        <v>1143.54545454545</v>
      </c>
      <c r="AD110" s="33">
        <f t="shared" si="12"/>
        <v>1182.54545454545</v>
      </c>
      <c r="AE110" s="33">
        <f t="shared" si="12"/>
        <v>1221.54545454545</v>
      </c>
      <c r="AF110" s="33">
        <f t="shared" si="12"/>
        <v>1262.1363636363599</v>
      </c>
      <c r="AG110" s="33">
        <f t="shared" si="10"/>
        <v>1302.72727272727</v>
      </c>
      <c r="AI110" s="34" t="b">
        <f t="shared" si="11"/>
        <v>1</v>
      </c>
    </row>
    <row r="111" spans="1:35" ht="14.75" x14ac:dyDescent="0.75">
      <c r="A111" s="20" t="s">
        <v>88</v>
      </c>
      <c r="B111" s="20" t="s">
        <v>194</v>
      </c>
      <c r="C111" s="32">
        <f t="shared" si="3"/>
        <v>67.818181818181799</v>
      </c>
      <c r="D111" s="32">
        <f t="shared" si="4"/>
        <v>67.818181818181799</v>
      </c>
      <c r="E111" s="32">
        <f t="shared" si="5"/>
        <v>67.818181818181799</v>
      </c>
      <c r="F111" s="33">
        <f t="shared" si="6"/>
        <v>73.409090909090907</v>
      </c>
      <c r="G111" s="33">
        <f t="shared" si="12"/>
        <v>79</v>
      </c>
      <c r="H111" s="33">
        <f t="shared" si="12"/>
        <v>88.454545454545411</v>
      </c>
      <c r="I111" s="33">
        <f t="shared" si="12"/>
        <v>97.909090909090807</v>
      </c>
      <c r="J111" s="33">
        <f t="shared" si="12"/>
        <v>111.3181818181814</v>
      </c>
      <c r="K111" s="33">
        <f t="shared" si="12"/>
        <v>124.72727272727199</v>
      </c>
      <c r="L111" s="33">
        <f t="shared" si="12"/>
        <v>144.45454545454498</v>
      </c>
      <c r="M111" s="33">
        <f t="shared" si="12"/>
        <v>164.18181818181799</v>
      </c>
      <c r="N111" s="33">
        <f t="shared" si="12"/>
        <v>186.86363636363598</v>
      </c>
      <c r="O111" s="33">
        <f t="shared" si="12"/>
        <v>209.54545454545399</v>
      </c>
      <c r="P111" s="33">
        <f t="shared" si="12"/>
        <v>234.54545454545399</v>
      </c>
      <c r="Q111" s="33">
        <f t="shared" si="12"/>
        <v>259.54545454545399</v>
      </c>
      <c r="R111" s="33">
        <f t="shared" si="12"/>
        <v>286.09090909090901</v>
      </c>
      <c r="S111" s="33">
        <f t="shared" si="12"/>
        <v>312.63636363636402</v>
      </c>
      <c r="T111" s="33">
        <f t="shared" si="12"/>
        <v>340.9545454545455</v>
      </c>
      <c r="U111" s="33">
        <f t="shared" si="12"/>
        <v>369.27272727272702</v>
      </c>
      <c r="V111" s="33">
        <f t="shared" si="12"/>
        <v>399.72727272727252</v>
      </c>
      <c r="W111" s="33">
        <f t="shared" si="12"/>
        <v>430.18181818181802</v>
      </c>
      <c r="X111" s="33">
        <f t="shared" si="12"/>
        <v>439.18181818181802</v>
      </c>
      <c r="Y111" s="33">
        <f t="shared" si="12"/>
        <v>448.18181818181802</v>
      </c>
      <c r="Z111" s="33">
        <f t="shared" si="12"/>
        <v>468.9545454545455</v>
      </c>
      <c r="AA111" s="33">
        <f t="shared" si="12"/>
        <v>489.72727272727298</v>
      </c>
      <c r="AB111" s="33">
        <f t="shared" ref="G111:AF113" si="13">IFERROR(INDEX($C$5:$Q$54,MATCH($B111,$B$5:$B$54,0),MATCH(AB$63,$C$4:$Q$4,0)),AVERAGE(AA111,AC111))</f>
        <v>503.18181818181796</v>
      </c>
      <c r="AC111" s="33">
        <f t="shared" si="13"/>
        <v>516.63636363636294</v>
      </c>
      <c r="AD111" s="33">
        <f t="shared" si="13"/>
        <v>545.0454545454545</v>
      </c>
      <c r="AE111" s="33">
        <f t="shared" si="13"/>
        <v>573.45454545454595</v>
      </c>
      <c r="AF111" s="33">
        <f t="shared" si="13"/>
        <v>604.04545454545496</v>
      </c>
      <c r="AG111" s="33">
        <f t="shared" si="10"/>
        <v>634.63636363636397</v>
      </c>
      <c r="AI111" s="34" t="b">
        <f t="shared" si="11"/>
        <v>1</v>
      </c>
    </row>
    <row r="112" spans="1:35" ht="14.75" x14ac:dyDescent="0.75">
      <c r="A112" s="20" t="s">
        <v>89</v>
      </c>
      <c r="B112" s="20" t="s">
        <v>195</v>
      </c>
      <c r="C112" s="32">
        <f t="shared" si="3"/>
        <v>86.636363636363598</v>
      </c>
      <c r="D112" s="32">
        <f t="shared" si="4"/>
        <v>86.636363636363598</v>
      </c>
      <c r="E112" s="32">
        <f t="shared" si="5"/>
        <v>86.636363636363598</v>
      </c>
      <c r="F112" s="33">
        <f t="shared" si="6"/>
        <v>102.7727272727268</v>
      </c>
      <c r="G112" s="33">
        <f t="shared" si="13"/>
        <v>118.90909090909</v>
      </c>
      <c r="H112" s="33">
        <f t="shared" si="13"/>
        <v>146.4545454545445</v>
      </c>
      <c r="I112" s="33">
        <f t="shared" si="13"/>
        <v>173.99999999999901</v>
      </c>
      <c r="J112" s="33">
        <f t="shared" si="13"/>
        <v>219.22727272727201</v>
      </c>
      <c r="K112" s="33">
        <f t="shared" si="13"/>
        <v>264.45454545454498</v>
      </c>
      <c r="L112" s="33">
        <f t="shared" si="13"/>
        <v>349.04545454545399</v>
      </c>
      <c r="M112" s="33">
        <f t="shared" si="13"/>
        <v>433.636363636363</v>
      </c>
      <c r="N112" s="33">
        <f t="shared" si="13"/>
        <v>541.90909090909054</v>
      </c>
      <c r="O112" s="33">
        <f t="shared" si="13"/>
        <v>650.18181818181802</v>
      </c>
      <c r="P112" s="33">
        <f t="shared" si="13"/>
        <v>770.81818181818153</v>
      </c>
      <c r="Q112" s="33">
        <f t="shared" si="13"/>
        <v>891.45454545454504</v>
      </c>
      <c r="R112" s="33">
        <f t="shared" si="13"/>
        <v>1007.8181818181775</v>
      </c>
      <c r="S112" s="33">
        <f t="shared" si="13"/>
        <v>1124.1818181818101</v>
      </c>
      <c r="T112" s="33">
        <f t="shared" si="13"/>
        <v>1230.499999999995</v>
      </c>
      <c r="U112" s="33">
        <f t="shared" si="13"/>
        <v>1336.8181818181799</v>
      </c>
      <c r="V112" s="33">
        <f t="shared" si="13"/>
        <v>1432.1818181818148</v>
      </c>
      <c r="W112" s="33">
        <f t="shared" si="13"/>
        <v>1527.54545454545</v>
      </c>
      <c r="X112" s="33">
        <f t="shared" si="13"/>
        <v>1617.1363636363599</v>
      </c>
      <c r="Y112" s="33">
        <f t="shared" si="13"/>
        <v>1706.72727272727</v>
      </c>
      <c r="Z112" s="33">
        <f t="shared" si="13"/>
        <v>1747.6363636363599</v>
      </c>
      <c r="AA112" s="33">
        <f t="shared" si="13"/>
        <v>1788.54545454545</v>
      </c>
      <c r="AB112" s="33">
        <f t="shared" si="13"/>
        <v>1827.6818181818148</v>
      </c>
      <c r="AC112" s="33">
        <f t="shared" si="13"/>
        <v>1866.8181818181799</v>
      </c>
      <c r="AD112" s="33">
        <f t="shared" si="13"/>
        <v>1906.6818181818148</v>
      </c>
      <c r="AE112" s="33">
        <f t="shared" si="13"/>
        <v>1946.54545454545</v>
      </c>
      <c r="AF112" s="33">
        <f t="shared" si="13"/>
        <v>1979.8181818181799</v>
      </c>
      <c r="AG112" s="33">
        <f t="shared" si="10"/>
        <v>2013.0909090909099</v>
      </c>
      <c r="AI112" s="34" t="b">
        <f t="shared" si="11"/>
        <v>1</v>
      </c>
    </row>
    <row r="113" spans="1:35" ht="14.75" x14ac:dyDescent="0.75">
      <c r="A113" s="20" t="s">
        <v>90</v>
      </c>
      <c r="B113" s="20" t="s">
        <v>196</v>
      </c>
      <c r="C113" s="32">
        <f t="shared" si="3"/>
        <v>5.9090909090909101</v>
      </c>
      <c r="D113" s="32">
        <f t="shared" si="4"/>
        <v>5.9090909090909101</v>
      </c>
      <c r="E113" s="32">
        <f t="shared" si="5"/>
        <v>5.9090909090909101</v>
      </c>
      <c r="F113" s="33">
        <f t="shared" si="6"/>
        <v>7.2727272727272698</v>
      </c>
      <c r="G113" s="33">
        <f t="shared" si="13"/>
        <v>8.6363636363636296</v>
      </c>
      <c r="H113" s="33">
        <f t="shared" si="13"/>
        <v>10.999999999999964</v>
      </c>
      <c r="I113" s="33">
        <f t="shared" si="13"/>
        <v>13.363636363636299</v>
      </c>
      <c r="J113" s="33">
        <f t="shared" si="13"/>
        <v>16.99999999999995</v>
      </c>
      <c r="K113" s="33">
        <f t="shared" si="13"/>
        <v>20.636363636363601</v>
      </c>
      <c r="L113" s="33">
        <f t="shared" si="13"/>
        <v>25.9545454545454</v>
      </c>
      <c r="M113" s="33">
        <f t="shared" si="13"/>
        <v>31.272727272727199</v>
      </c>
      <c r="N113" s="33">
        <f t="shared" si="13"/>
        <v>36.318181818181799</v>
      </c>
      <c r="O113" s="33">
        <f t="shared" si="13"/>
        <v>41.363636363636402</v>
      </c>
      <c r="P113" s="33">
        <f t="shared" si="13"/>
        <v>46.363636363636353</v>
      </c>
      <c r="Q113" s="33">
        <f t="shared" si="13"/>
        <v>51.363636363636303</v>
      </c>
      <c r="R113" s="33">
        <f t="shared" si="13"/>
        <v>56.772727272727202</v>
      </c>
      <c r="S113" s="33">
        <f t="shared" si="13"/>
        <v>62.181818181818102</v>
      </c>
      <c r="T113" s="33">
        <f t="shared" si="13"/>
        <v>67.636363636363598</v>
      </c>
      <c r="U113" s="33">
        <f t="shared" si="13"/>
        <v>73.090909090909093</v>
      </c>
      <c r="V113" s="33">
        <f t="shared" si="13"/>
        <v>80.045454545454504</v>
      </c>
      <c r="W113" s="33">
        <f t="shared" si="13"/>
        <v>86.999999999999901</v>
      </c>
      <c r="X113" s="33">
        <f t="shared" si="13"/>
        <v>94.409090909090452</v>
      </c>
      <c r="Y113" s="33">
        <f t="shared" si="13"/>
        <v>101.818181818181</v>
      </c>
      <c r="Z113" s="33">
        <f t="shared" si="13"/>
        <v>106.2727272727265</v>
      </c>
      <c r="AA113" s="33">
        <f t="shared" si="13"/>
        <v>110.72727272727199</v>
      </c>
      <c r="AB113" s="33">
        <f t="shared" si="13"/>
        <v>115.40909090909049</v>
      </c>
      <c r="AC113" s="33">
        <f t="shared" si="13"/>
        <v>120.09090909090899</v>
      </c>
      <c r="AD113" s="33">
        <f t="shared" si="13"/>
        <v>126.54545454545399</v>
      </c>
      <c r="AE113" s="33">
        <f t="shared" si="13"/>
        <v>132.99999999999901</v>
      </c>
      <c r="AF113" s="33">
        <f t="shared" si="13"/>
        <v>140.5909090909085</v>
      </c>
      <c r="AG113" s="33">
        <f t="shared" si="10"/>
        <v>148.18181818181799</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tabSelected="1" workbookViewId="0">
      <selection activeCell="H7" sqref="H7"/>
    </sheetView>
  </sheetViews>
  <sheetFormatPr defaultRowHeight="14.25" x14ac:dyDescent="0.65"/>
  <cols>
    <col min="3" max="4" width="11.375" customWidth="1"/>
    <col min="5" max="5" width="17.875" bestFit="1" customWidth="1"/>
    <col min="6" max="6" width="18.5" bestFit="1" customWidth="1"/>
  </cols>
  <sheetData>
    <row r="2" spans="1:6" ht="14.75" x14ac:dyDescent="0.7">
      <c r="A2" s="19" t="s">
        <v>146</v>
      </c>
      <c r="B2" s="19" t="s">
        <v>146</v>
      </c>
      <c r="C2" s="53" t="s">
        <v>1366</v>
      </c>
      <c r="D2" s="53" t="s">
        <v>1365</v>
      </c>
      <c r="E2" s="69" t="s">
        <v>1387</v>
      </c>
      <c r="F2" s="70" t="s">
        <v>1388</v>
      </c>
    </row>
    <row r="3" spans="1:6" ht="14.75" x14ac:dyDescent="0.75">
      <c r="A3" s="20" t="s">
        <v>41</v>
      </c>
      <c r="B3" s="20" t="s">
        <v>147</v>
      </c>
      <c r="C3">
        <f>SUMIFS(States!G:G,States!$B:$B,$B3)</f>
        <v>0.38900000000000001</v>
      </c>
      <c r="D3">
        <f>SUMIFS(States!H:H,States!$B:$B,$B3)</f>
        <v>0.5</v>
      </c>
      <c r="E3" s="68">
        <f>C3/SUM($C3:$D3)</f>
        <v>0.43757030371203598</v>
      </c>
      <c r="F3" s="68">
        <f>D3/SUM($C3:$D3)</f>
        <v>0.56242969628796402</v>
      </c>
    </row>
    <row r="4" spans="1:6" ht="14.75" x14ac:dyDescent="0.7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4.75" x14ac:dyDescent="0.75">
      <c r="A5" s="20" t="s">
        <v>43</v>
      </c>
      <c r="B5" s="20" t="s">
        <v>149</v>
      </c>
      <c r="C5">
        <f>SUMIFS(States!G:G,States!$B:$B,$B5)</f>
        <v>1791.7889999999998</v>
      </c>
      <c r="D5">
        <f>SUMIFS(States!H:H,States!$B:$B,$B5)</f>
        <v>560.64299999999992</v>
      </c>
      <c r="E5" s="68">
        <f t="shared" si="0"/>
        <v>0.7616751515027852</v>
      </c>
      <c r="F5" s="68">
        <f t="shared" si="1"/>
        <v>0.23832484849721478</v>
      </c>
    </row>
    <row r="6" spans="1:6" ht="14.75" x14ac:dyDescent="0.75">
      <c r="A6" s="20" t="s">
        <v>44</v>
      </c>
      <c r="B6" s="20" t="s">
        <v>150</v>
      </c>
      <c r="C6">
        <f>SUMIFS(States!G:G,States!$B:$B,$B6)</f>
        <v>100.07700000000001</v>
      </c>
      <c r="D6">
        <f>SUMIFS(States!H:H,States!$B:$B,$B6)</f>
        <v>51.704000000000015</v>
      </c>
      <c r="E6" s="68">
        <f t="shared" si="0"/>
        <v>0.65935130220515081</v>
      </c>
      <c r="F6" s="68">
        <f t="shared" si="1"/>
        <v>0.34064869779484919</v>
      </c>
    </row>
    <row r="7" spans="1:6" ht="14.75" x14ac:dyDescent="0.75">
      <c r="A7" s="20" t="s">
        <v>45</v>
      </c>
      <c r="B7" s="20" t="s">
        <v>151</v>
      </c>
      <c r="C7">
        <f>SUMIFS(States!G:G,States!$B:$B,$B7)</f>
        <v>9625.1409999999996</v>
      </c>
      <c r="D7">
        <f>SUMIFS(States!H:H,States!$B:$B,$B7)</f>
        <v>2969.2270000000008</v>
      </c>
      <c r="E7" s="68">
        <f t="shared" si="0"/>
        <v>0.76424168326667918</v>
      </c>
      <c r="F7" s="68">
        <f t="shared" si="1"/>
        <v>0.23575831673332084</v>
      </c>
    </row>
    <row r="8" spans="1:6" ht="14.75" x14ac:dyDescent="0.75">
      <c r="A8" s="20" t="s">
        <v>46</v>
      </c>
      <c r="B8" s="20" t="s">
        <v>152</v>
      </c>
      <c r="C8">
        <f>SUMIFS(States!G:G,States!$B:$B,$B8)</f>
        <v>640.72799999999995</v>
      </c>
      <c r="D8">
        <f>SUMIFS(States!H:H,States!$B:$B,$B8)</f>
        <v>194.54900000000001</v>
      </c>
      <c r="E8" s="68">
        <f t="shared" si="0"/>
        <v>0.76708445222363364</v>
      </c>
      <c r="F8" s="68">
        <f t="shared" si="1"/>
        <v>0.23291554777636644</v>
      </c>
    </row>
    <row r="9" spans="1:6" ht="14.75" x14ac:dyDescent="0.75">
      <c r="A9" s="20" t="s">
        <v>47</v>
      </c>
      <c r="B9" s="20" t="s">
        <v>153</v>
      </c>
      <c r="C9">
        <f>SUMIFS(States!G:G,States!$B:$B,$B9)</f>
        <v>511.69800000000004</v>
      </c>
      <c r="D9">
        <f>SUMIFS(States!H:H,States!$B:$B,$B9)</f>
        <v>236.84800000000001</v>
      </c>
      <c r="E9" s="68">
        <f t="shared" si="0"/>
        <v>0.68358925169595453</v>
      </c>
      <c r="F9" s="68">
        <f t="shared" si="1"/>
        <v>0.31641074830404542</v>
      </c>
    </row>
    <row r="10" spans="1:6" ht="14.75" x14ac:dyDescent="0.75">
      <c r="A10" s="20" t="s">
        <v>48</v>
      </c>
      <c r="B10" s="20" t="s">
        <v>154</v>
      </c>
      <c r="C10">
        <f>SUMIFS(States!G:G,States!$B:$B,$B10)</f>
        <v>84.058000000000007</v>
      </c>
      <c r="D10">
        <f>SUMIFS(States!H:H,States!$B:$B,$B10)</f>
        <v>25.116</v>
      </c>
      <c r="E10" s="68">
        <f t="shared" si="0"/>
        <v>0.7699452250535842</v>
      </c>
      <c r="F10" s="68">
        <f t="shared" si="1"/>
        <v>0.2300547749464158</v>
      </c>
    </row>
    <row r="11" spans="1:6" ht="14.75" x14ac:dyDescent="0.75">
      <c r="A11" s="20" t="s">
        <v>49</v>
      </c>
      <c r="B11" s="20" t="s">
        <v>155</v>
      </c>
      <c r="C11">
        <f>SUMIFS(States!G:G,States!$B:$B,$B11)</f>
        <v>1581.5630000000006</v>
      </c>
      <c r="D11">
        <f>SUMIFS(States!H:H,States!$B:$B,$B11)</f>
        <v>141.59000000000006</v>
      </c>
      <c r="E11" s="68">
        <f t="shared" si="0"/>
        <v>0.91783086005711623</v>
      </c>
      <c r="F11" s="68">
        <f t="shared" si="1"/>
        <v>8.2169139942883773E-2</v>
      </c>
    </row>
    <row r="12" spans="1:6" ht="14.75" x14ac:dyDescent="0.75">
      <c r="A12" s="20" t="s">
        <v>50</v>
      </c>
      <c r="B12" s="20" t="s">
        <v>156</v>
      </c>
      <c r="C12">
        <f>SUMIFS(States!G:G,States!$B:$B,$B12)</f>
        <v>35.742000000000004</v>
      </c>
      <c r="D12">
        <f>SUMIFS(States!H:H,States!$B:$B,$B12)</f>
        <v>13.141999999999999</v>
      </c>
      <c r="E12" s="68">
        <f t="shared" si="0"/>
        <v>0.73115947958432215</v>
      </c>
      <c r="F12" s="68">
        <f t="shared" si="1"/>
        <v>0.26884052041567791</v>
      </c>
    </row>
    <row r="13" spans="1:6" ht="14.75" x14ac:dyDescent="0.75">
      <c r="A13" s="20" t="s">
        <v>51</v>
      </c>
      <c r="B13" s="20" t="s">
        <v>157</v>
      </c>
      <c r="C13">
        <f>SUMIFS(States!G:G,States!$B:$B,$B13)</f>
        <v>458.57799999999997</v>
      </c>
      <c r="D13">
        <f>SUMIFS(States!H:H,States!$B:$B,$B13)</f>
        <v>125.33099999999999</v>
      </c>
      <c r="E13" s="68">
        <f t="shared" si="0"/>
        <v>0.78535867746515298</v>
      </c>
      <c r="F13" s="68">
        <f t="shared" si="1"/>
        <v>0.21464132253484702</v>
      </c>
    </row>
    <row r="14" spans="1:6" ht="14.75" x14ac:dyDescent="0.75">
      <c r="A14" s="20" t="s">
        <v>52</v>
      </c>
      <c r="B14" s="20" t="s">
        <v>158</v>
      </c>
      <c r="C14">
        <f>SUMIFS(States!G:G,States!$B:$B,$B14)</f>
        <v>100.23000000000002</v>
      </c>
      <c r="D14">
        <f>SUMIFS(States!H:H,States!$B:$B,$B14)</f>
        <v>7.5699999999999985</v>
      </c>
      <c r="E14" s="68">
        <f t="shared" si="0"/>
        <v>0.92977736549165124</v>
      </c>
      <c r="F14" s="68">
        <f t="shared" si="1"/>
        <v>7.0222634508348772E-2</v>
      </c>
    </row>
    <row r="15" spans="1:6" ht="14.75" x14ac:dyDescent="0.75">
      <c r="A15" s="20" t="s">
        <v>53</v>
      </c>
      <c r="B15" s="20" t="s">
        <v>159</v>
      </c>
      <c r="C15">
        <f>SUMIFS(States!G:G,States!$B:$B,$B15)</f>
        <v>342.51700000000005</v>
      </c>
      <c r="D15">
        <f>SUMIFS(States!H:H,States!$B:$B,$B15)</f>
        <v>283.79499999999996</v>
      </c>
      <c r="E15" s="68">
        <f t="shared" si="0"/>
        <v>0.54687919120182915</v>
      </c>
      <c r="F15" s="68">
        <f t="shared" si="1"/>
        <v>0.45312080879817079</v>
      </c>
    </row>
    <row r="16" spans="1:6" ht="14.75" x14ac:dyDescent="0.75">
      <c r="A16" s="20" t="s">
        <v>54</v>
      </c>
      <c r="B16" s="20" t="s">
        <v>160</v>
      </c>
      <c r="C16">
        <f>SUMIFS(States!G:G,States!$B:$B,$B16)</f>
        <v>82.194000000000017</v>
      </c>
      <c r="D16">
        <f>SUMIFS(States!H:H,States!$B:$B,$B16)</f>
        <v>118.41300000000001</v>
      </c>
      <c r="E16" s="68">
        <f t="shared" si="0"/>
        <v>0.409726480132797</v>
      </c>
      <c r="F16" s="68">
        <f t="shared" si="1"/>
        <v>0.590273519867203</v>
      </c>
    </row>
    <row r="17" spans="1:6" ht="14.75" x14ac:dyDescent="0.75">
      <c r="A17" s="20" t="s">
        <v>55</v>
      </c>
      <c r="B17" s="20" t="s">
        <v>161</v>
      </c>
      <c r="C17">
        <f>SUMIFS(States!G:G,States!$B:$B,$B17)</f>
        <v>85.598999999999975</v>
      </c>
      <c r="D17">
        <f>SUMIFS(States!H:H,States!$B:$B,$B17)</f>
        <v>108.74000000000001</v>
      </c>
      <c r="E17" s="68">
        <f t="shared" si="0"/>
        <v>0.44046228497625273</v>
      </c>
      <c r="F17" s="68">
        <f t="shared" si="1"/>
        <v>0.55953771502374716</v>
      </c>
    </row>
    <row r="18" spans="1:6" ht="14.75" x14ac:dyDescent="0.75">
      <c r="A18" s="20" t="s">
        <v>56</v>
      </c>
      <c r="B18" s="20" t="s">
        <v>162</v>
      </c>
      <c r="C18">
        <f>SUMIFS(States!G:G,States!$B:$B,$B18)</f>
        <v>36.147000000000006</v>
      </c>
      <c r="D18">
        <f>SUMIFS(States!H:H,States!$B:$B,$B18)</f>
        <v>12.190000000000001</v>
      </c>
      <c r="E18" s="68">
        <f t="shared" si="0"/>
        <v>0.74781223493390159</v>
      </c>
      <c r="F18" s="68">
        <f t="shared" si="1"/>
        <v>0.25218776506609847</v>
      </c>
    </row>
    <row r="19" spans="1:6" ht="14.75" x14ac:dyDescent="0.75">
      <c r="A19" s="20" t="s">
        <v>57</v>
      </c>
      <c r="B19" s="20" t="s">
        <v>163</v>
      </c>
      <c r="C19">
        <f>SUMIFS(States!G:G,States!$B:$B,$B19)</f>
        <v>49.359999999999992</v>
      </c>
      <c r="D19">
        <f>SUMIFS(States!H:H,States!$B:$B,$B19)</f>
        <v>8.8070000000000004</v>
      </c>
      <c r="E19" s="68">
        <f t="shared" si="0"/>
        <v>0.84859112555228899</v>
      </c>
      <c r="F19" s="68">
        <f t="shared" si="1"/>
        <v>0.15140887444771092</v>
      </c>
    </row>
    <row r="20" spans="1:6" ht="14.75" x14ac:dyDescent="0.75">
      <c r="A20" s="20" t="s">
        <v>58</v>
      </c>
      <c r="B20" s="20" t="s">
        <v>164</v>
      </c>
      <c r="C20">
        <f>SUMIFS(States!G:G,States!$B:$B,$B20)</f>
        <v>148.595</v>
      </c>
      <c r="D20">
        <f>SUMIFS(States!H:H,States!$B:$B,$B20)</f>
        <v>9.5310000000000006</v>
      </c>
      <c r="E20" s="68">
        <f t="shared" si="0"/>
        <v>0.93972528236975572</v>
      </c>
      <c r="F20" s="68">
        <f t="shared" si="1"/>
        <v>6.0274717630244237E-2</v>
      </c>
    </row>
    <row r="21" spans="1:6" ht="14.75" x14ac:dyDescent="0.75">
      <c r="A21" s="20" t="s">
        <v>59</v>
      </c>
      <c r="B21" s="20" t="s">
        <v>165</v>
      </c>
      <c r="C21">
        <f>SUMIFS(States!G:G,States!$B:$B,$B21)</f>
        <v>63.248999999999995</v>
      </c>
      <c r="D21">
        <f>SUMIFS(States!H:H,States!$B:$B,$B21)</f>
        <v>248.483</v>
      </c>
      <c r="E21" s="68">
        <f t="shared" si="0"/>
        <v>0.20289543582307881</v>
      </c>
      <c r="F21" s="68">
        <f t="shared" si="1"/>
        <v>0.79710456417692133</v>
      </c>
    </row>
    <row r="22" spans="1:6" ht="14.75" x14ac:dyDescent="0.75">
      <c r="A22" s="20" t="s">
        <v>60</v>
      </c>
      <c r="B22" s="20" t="s">
        <v>166</v>
      </c>
      <c r="C22">
        <f>SUMIFS(States!G:G,States!$B:$B,$B22)</f>
        <v>746.20900000000006</v>
      </c>
      <c r="D22">
        <f>SUMIFS(States!H:H,States!$B:$B,$B22)</f>
        <v>270.10900000000004</v>
      </c>
      <c r="E22" s="68">
        <f t="shared" si="0"/>
        <v>0.73422786962348396</v>
      </c>
      <c r="F22" s="68">
        <f t="shared" si="1"/>
        <v>0.26577213037651604</v>
      </c>
    </row>
    <row r="23" spans="1:6" ht="14.75" x14ac:dyDescent="0.75">
      <c r="A23" s="20" t="s">
        <v>61</v>
      </c>
      <c r="B23" s="20" t="s">
        <v>167</v>
      </c>
      <c r="C23">
        <f>SUMIFS(States!G:G,States!$B:$B,$B23)</f>
        <v>1044.1969999999999</v>
      </c>
      <c r="D23">
        <f>SUMIFS(States!H:H,States!$B:$B,$B23)</f>
        <v>1401.318</v>
      </c>
      <c r="E23" s="68">
        <f t="shared" si="0"/>
        <v>0.42698450019729994</v>
      </c>
      <c r="F23" s="68">
        <f t="shared" si="1"/>
        <v>0.57301549980270006</v>
      </c>
    </row>
    <row r="24" spans="1:6" ht="14.75" x14ac:dyDescent="0.75">
      <c r="A24" s="20" t="s">
        <v>62</v>
      </c>
      <c r="B24" s="20" t="s">
        <v>168</v>
      </c>
      <c r="C24">
        <f>SUMIFS(States!G:G,States!$B:$B,$B24)</f>
        <v>112.64499999999997</v>
      </c>
      <c r="D24">
        <f>SUMIFS(States!H:H,States!$B:$B,$B24)</f>
        <v>38.658000000000001</v>
      </c>
      <c r="E24" s="68">
        <f t="shared" si="0"/>
        <v>0.74449944812726776</v>
      </c>
      <c r="F24" s="68">
        <f t="shared" si="1"/>
        <v>0.25550055187273224</v>
      </c>
    </row>
    <row r="25" spans="1:6" ht="14.75" x14ac:dyDescent="0.75">
      <c r="A25" s="20" t="s">
        <v>63</v>
      </c>
      <c r="B25" s="20" t="s">
        <v>169</v>
      </c>
      <c r="C25">
        <f>SUMIFS(States!G:G,States!$B:$B,$B25)</f>
        <v>113.42299999999999</v>
      </c>
      <c r="D25">
        <f>SUMIFS(States!H:H,States!$B:$B,$B25)</f>
        <v>54.575999999999986</v>
      </c>
      <c r="E25" s="68">
        <f t="shared" si="0"/>
        <v>0.6751409234578778</v>
      </c>
      <c r="F25" s="68">
        <f t="shared" si="1"/>
        <v>0.32485907654212226</v>
      </c>
    </row>
    <row r="26" spans="1:6" ht="14.75" x14ac:dyDescent="0.75">
      <c r="A26" s="20" t="s">
        <v>64</v>
      </c>
      <c r="B26" s="20" t="s">
        <v>170</v>
      </c>
      <c r="C26">
        <f>SUMIFS(States!G:G,States!$B:$B,$B26)</f>
        <v>5.2560000000000002</v>
      </c>
      <c r="D26">
        <f>SUMIFS(States!H:H,States!$B:$B,$B26)</f>
        <v>3.6350000000000007</v>
      </c>
      <c r="E26" s="68">
        <f t="shared" si="0"/>
        <v>0.59115959959509612</v>
      </c>
      <c r="F26" s="68">
        <f t="shared" si="1"/>
        <v>0.40884040040490383</v>
      </c>
    </row>
    <row r="27" spans="1:6" ht="14.75" x14ac:dyDescent="0.75">
      <c r="A27" s="20" t="s">
        <v>65</v>
      </c>
      <c r="B27" s="20" t="s">
        <v>171</v>
      </c>
      <c r="C27">
        <f>SUMIFS(States!G:G,States!$B:$B,$B27)</f>
        <v>218.27499999999998</v>
      </c>
      <c r="D27">
        <f>SUMIFS(States!H:H,States!$B:$B,$B27)</f>
        <v>100.264</v>
      </c>
      <c r="E27" s="68">
        <f t="shared" si="0"/>
        <v>0.68523791435271653</v>
      </c>
      <c r="F27" s="68">
        <f t="shared" si="1"/>
        <v>0.31476208564728336</v>
      </c>
    </row>
    <row r="28" spans="1:6" ht="14.75" x14ac:dyDescent="0.75">
      <c r="A28" s="20" t="s">
        <v>66</v>
      </c>
      <c r="B28" s="20" t="s">
        <v>172</v>
      </c>
      <c r="C28">
        <f>SUMIFS(States!G:G,States!$B:$B,$B28)</f>
        <v>29.293000000000003</v>
      </c>
      <c r="D28">
        <f>SUMIFS(States!H:H,States!$B:$B,$B28)</f>
        <v>9.0780000000000012</v>
      </c>
      <c r="E28" s="68">
        <f t="shared" si="0"/>
        <v>0.76341507909619244</v>
      </c>
      <c r="F28" s="68">
        <f t="shared" si="1"/>
        <v>0.23658492090380759</v>
      </c>
    </row>
    <row r="29" spans="1:6" ht="14.75" x14ac:dyDescent="0.75">
      <c r="A29" s="20" t="s">
        <v>67</v>
      </c>
      <c r="B29" s="20" t="s">
        <v>173</v>
      </c>
      <c r="C29">
        <f>SUMIFS(States!G:G,States!$B:$B,$B29)</f>
        <v>15.249000000000002</v>
      </c>
      <c r="D29">
        <f>SUMIFS(States!H:H,States!$B:$B,$B29)</f>
        <v>2.5399999999999996</v>
      </c>
      <c r="E29" s="68">
        <f t="shared" si="0"/>
        <v>0.8572151329473271</v>
      </c>
      <c r="F29" s="68">
        <f t="shared" si="1"/>
        <v>0.14278486705267296</v>
      </c>
    </row>
    <row r="30" spans="1:6" ht="14.75" x14ac:dyDescent="0.75">
      <c r="A30" s="20" t="s">
        <v>68</v>
      </c>
      <c r="B30" s="20" t="s">
        <v>174</v>
      </c>
      <c r="C30">
        <f>SUMIFS(States!G:G,States!$B:$B,$B30)</f>
        <v>679.34400000000005</v>
      </c>
      <c r="D30">
        <f>SUMIFS(States!H:H,States!$B:$B,$B30)</f>
        <v>62.748000000000005</v>
      </c>
      <c r="E30" s="68">
        <f t="shared" si="0"/>
        <v>0.91544444624116683</v>
      </c>
      <c r="F30" s="68">
        <f t="shared" si="1"/>
        <v>8.4555553758833127E-2</v>
      </c>
    </row>
    <row r="31" spans="1:6" ht="14.75" x14ac:dyDescent="0.75">
      <c r="A31" s="20" t="s">
        <v>69</v>
      </c>
      <c r="B31" s="20" t="s">
        <v>175</v>
      </c>
      <c r="C31">
        <f>SUMIFS(States!G:G,States!$B:$B,$B31)</f>
        <v>106.00500000000001</v>
      </c>
      <c r="D31">
        <f>SUMIFS(States!H:H,States!$B:$B,$B31)</f>
        <v>65.753999999999991</v>
      </c>
      <c r="E31" s="68">
        <f t="shared" si="0"/>
        <v>0.61717289923672125</v>
      </c>
      <c r="F31" s="68">
        <f t="shared" si="1"/>
        <v>0.38282710076327869</v>
      </c>
    </row>
    <row r="32" spans="1:6" ht="14.75" x14ac:dyDescent="0.75">
      <c r="A32" s="20" t="s">
        <v>70</v>
      </c>
      <c r="B32" s="20" t="s">
        <v>176</v>
      </c>
      <c r="C32">
        <f>SUMIFS(States!G:G,States!$B:$B,$B32)</f>
        <v>1191.24</v>
      </c>
      <c r="D32">
        <f>SUMIFS(States!H:H,States!$B:$B,$B32)</f>
        <v>1357.4280000000001</v>
      </c>
      <c r="E32" s="68">
        <f t="shared" si="0"/>
        <v>0.46739708741978159</v>
      </c>
      <c r="F32" s="68">
        <f t="shared" si="1"/>
        <v>0.53260291258021841</v>
      </c>
    </row>
    <row r="33" spans="1:6" ht="14.75" x14ac:dyDescent="0.75">
      <c r="A33" s="20" t="s">
        <v>71</v>
      </c>
      <c r="B33" s="20" t="s">
        <v>177</v>
      </c>
      <c r="C33">
        <f>SUMIFS(States!G:G,States!$B:$B,$B33)</f>
        <v>242.99699999999996</v>
      </c>
      <c r="D33">
        <f>SUMIFS(States!H:H,States!$B:$B,$B33)</f>
        <v>86.465999999999994</v>
      </c>
      <c r="E33" s="68">
        <f t="shared" si="0"/>
        <v>0.73755474818113109</v>
      </c>
      <c r="F33" s="68">
        <f t="shared" si="1"/>
        <v>0.26244525181886891</v>
      </c>
    </row>
    <row r="34" spans="1:6" ht="14.75" x14ac:dyDescent="0.75">
      <c r="A34" s="20" t="s">
        <v>72</v>
      </c>
      <c r="B34" s="20" t="s">
        <v>178</v>
      </c>
      <c r="C34">
        <f>SUMIFS(States!G:G,States!$B:$B,$B34)</f>
        <v>1213.2079999999996</v>
      </c>
      <c r="D34">
        <f>SUMIFS(States!H:H,States!$B:$B,$B34)</f>
        <v>1351.4690000000001</v>
      </c>
      <c r="E34" s="68">
        <f t="shared" si="0"/>
        <v>0.47304514369645762</v>
      </c>
      <c r="F34" s="68">
        <f t="shared" si="1"/>
        <v>0.52695485630354244</v>
      </c>
    </row>
    <row r="35" spans="1:6" ht="14.75" x14ac:dyDescent="0.75">
      <c r="A35" s="20" t="s">
        <v>73</v>
      </c>
      <c r="B35" s="20" t="s">
        <v>179</v>
      </c>
      <c r="C35">
        <f>SUMIFS(States!G:G,States!$B:$B,$B35)</f>
        <v>280.053</v>
      </c>
      <c r="D35">
        <f>SUMIFS(States!H:H,States!$B:$B,$B35)</f>
        <v>55.917000000000002</v>
      </c>
      <c r="E35" s="68">
        <f t="shared" si="0"/>
        <v>0.83356549691936777</v>
      </c>
      <c r="F35" s="68">
        <f t="shared" si="1"/>
        <v>0.16643450308063218</v>
      </c>
    </row>
    <row r="36" spans="1:6" ht="14.75" x14ac:dyDescent="0.75">
      <c r="A36" s="20" t="s">
        <v>74</v>
      </c>
      <c r="B36" s="20" t="s">
        <v>180</v>
      </c>
      <c r="C36">
        <f>SUMIFS(States!G:G,States!$B:$B,$B36)</f>
        <v>0.6379999999999999</v>
      </c>
      <c r="D36">
        <f>SUMIFS(States!H:H,States!$B:$B,$B36)</f>
        <v>0.41400000000000003</v>
      </c>
      <c r="E36" s="68">
        <f t="shared" si="0"/>
        <v>0.60646387832699611</v>
      </c>
      <c r="F36" s="68">
        <f t="shared" si="1"/>
        <v>0.39353612167300384</v>
      </c>
    </row>
    <row r="37" spans="1:6" ht="14.75" x14ac:dyDescent="0.75">
      <c r="A37" s="20" t="s">
        <v>75</v>
      </c>
      <c r="B37" s="20" t="s">
        <v>181</v>
      </c>
      <c r="C37">
        <f>SUMIFS(States!G:G,States!$B:$B,$B37)</f>
        <v>128.16399999999999</v>
      </c>
      <c r="D37">
        <f>SUMIFS(States!H:H,States!$B:$B,$B37)</f>
        <v>108.13099999999999</v>
      </c>
      <c r="E37" s="68">
        <f t="shared" si="0"/>
        <v>0.54238980934848391</v>
      </c>
      <c r="F37" s="68">
        <f t="shared" si="1"/>
        <v>0.45761019065151615</v>
      </c>
    </row>
    <row r="38" spans="1:6" ht="14.75" x14ac:dyDescent="0.75">
      <c r="A38" s="20" t="s">
        <v>76</v>
      </c>
      <c r="B38" s="20" t="s">
        <v>182</v>
      </c>
      <c r="C38">
        <f>SUMIFS(States!G:G,States!$B:$B,$B38)</f>
        <v>52.17</v>
      </c>
      <c r="D38">
        <f>SUMIFS(States!H:H,States!$B:$B,$B38)</f>
        <v>10.988</v>
      </c>
      <c r="E38" s="68">
        <f t="shared" si="0"/>
        <v>0.82602362329396117</v>
      </c>
      <c r="F38" s="68">
        <f t="shared" si="1"/>
        <v>0.1739763767060388</v>
      </c>
    </row>
    <row r="39" spans="1:6" ht="14.75" x14ac:dyDescent="0.75">
      <c r="A39" s="20" t="s">
        <v>77</v>
      </c>
      <c r="B39" s="20" t="s">
        <v>183</v>
      </c>
      <c r="C39">
        <f>SUMIFS(States!G:G,States!$B:$B,$B39)</f>
        <v>206.29900000000001</v>
      </c>
      <c r="D39">
        <f>SUMIFS(States!H:H,States!$B:$B,$B39)</f>
        <v>77.352000000000004</v>
      </c>
      <c r="E39" s="68">
        <f t="shared" si="0"/>
        <v>0.727298687471576</v>
      </c>
      <c r="F39" s="68">
        <f t="shared" si="1"/>
        <v>0.272701312528424</v>
      </c>
    </row>
    <row r="40" spans="1:6" ht="14.75" x14ac:dyDescent="0.75">
      <c r="A40" s="20" t="s">
        <v>78</v>
      </c>
      <c r="B40" s="20" t="s">
        <v>184</v>
      </c>
      <c r="C40">
        <f>SUMIFS(States!G:G,States!$B:$B,$B40)</f>
        <v>403.62000000000006</v>
      </c>
      <c r="D40">
        <f>SUMIFS(States!H:H,States!$B:$B,$B40)</f>
        <v>176.72499999999999</v>
      </c>
      <c r="E40" s="68">
        <f t="shared" si="0"/>
        <v>0.69548285933367227</v>
      </c>
      <c r="F40" s="68">
        <f t="shared" si="1"/>
        <v>0.30451714066632779</v>
      </c>
    </row>
    <row r="41" spans="1:6" ht="14.75" x14ac:dyDescent="0.75">
      <c r="A41" s="20" t="s">
        <v>79</v>
      </c>
      <c r="B41" s="20" t="s">
        <v>185</v>
      </c>
      <c r="C41">
        <f>SUMIFS(States!G:G,States!$B:$B,$B41)</f>
        <v>57.594000000000001</v>
      </c>
      <c r="D41">
        <f>SUMIFS(States!H:H,States!$B:$B,$B41)</f>
        <v>233.61099999999999</v>
      </c>
      <c r="E41" s="68">
        <f t="shared" si="0"/>
        <v>0.19777819748974093</v>
      </c>
      <c r="F41" s="68">
        <f t="shared" si="1"/>
        <v>0.8022218025102591</v>
      </c>
    </row>
    <row r="42" spans="1:6" ht="14.75" x14ac:dyDescent="0.75">
      <c r="A42" s="20" t="s">
        <v>80</v>
      </c>
      <c r="B42" s="20" t="s">
        <v>186</v>
      </c>
      <c r="C42">
        <f>SUMIFS(States!G:G,States!$B:$B,$B42)</f>
        <v>256.35800000000006</v>
      </c>
      <c r="D42">
        <f>SUMIFS(States!H:H,States!$B:$B,$B42)</f>
        <v>42.963000000000001</v>
      </c>
      <c r="E42" s="68">
        <f t="shared" si="0"/>
        <v>0.85646513275045855</v>
      </c>
      <c r="F42" s="68">
        <f t="shared" si="1"/>
        <v>0.14353486724954143</v>
      </c>
    </row>
    <row r="43" spans="1:6" ht="14.75" x14ac:dyDescent="0.75">
      <c r="A43" s="20" t="s">
        <v>81</v>
      </c>
      <c r="B43" s="20" t="s">
        <v>187</v>
      </c>
      <c r="C43">
        <f>SUMIFS(States!G:G,States!$B:$B,$B43)</f>
        <v>0.9830000000000001</v>
      </c>
      <c r="D43">
        <f>SUMIFS(States!H:H,States!$B:$B,$B43)</f>
        <v>0.26500000000000001</v>
      </c>
      <c r="E43" s="68">
        <f t="shared" si="0"/>
        <v>0.78766025641025639</v>
      </c>
      <c r="F43" s="68">
        <f t="shared" si="1"/>
        <v>0.21233974358974356</v>
      </c>
    </row>
    <row r="44" spans="1:6" ht="14.75" x14ac:dyDescent="0.75">
      <c r="A44" s="20" t="s">
        <v>82</v>
      </c>
      <c r="B44" s="20" t="s">
        <v>188</v>
      </c>
      <c r="C44">
        <f>SUMIFS(States!G:G,States!$B:$B,$B44)</f>
        <v>0.38400000000000001</v>
      </c>
      <c r="D44">
        <f>SUMIFS(States!H:H,States!$B:$B,$B44)</f>
        <v>0.432</v>
      </c>
      <c r="E44" s="68">
        <f t="shared" si="0"/>
        <v>0.47058823529411764</v>
      </c>
      <c r="F44" s="68">
        <f t="shared" si="1"/>
        <v>0.52941176470588236</v>
      </c>
    </row>
    <row r="45" spans="1:6" ht="14.75" x14ac:dyDescent="0.75">
      <c r="A45" s="20" t="s">
        <v>83</v>
      </c>
      <c r="B45" s="20" t="s">
        <v>189</v>
      </c>
      <c r="C45">
        <f>SUMIFS(States!G:G,States!$B:$B,$B45)</f>
        <v>672.37799999999993</v>
      </c>
      <c r="D45">
        <f>SUMIFS(States!H:H,States!$B:$B,$B45)</f>
        <v>102.28100000000002</v>
      </c>
      <c r="E45" s="68">
        <f t="shared" si="0"/>
        <v>0.86796642135442814</v>
      </c>
      <c r="F45" s="68">
        <f t="shared" si="1"/>
        <v>0.13203357864557183</v>
      </c>
    </row>
    <row r="46" spans="1:6" ht="14.75" x14ac:dyDescent="0.75">
      <c r="A46" s="20" t="s">
        <v>84</v>
      </c>
      <c r="B46" s="20" t="s">
        <v>190</v>
      </c>
      <c r="C46">
        <f>SUMIFS(States!G:G,States!$B:$B,$B46)</f>
        <v>378.71200000000005</v>
      </c>
      <c r="D46">
        <f>SUMIFS(States!H:H,States!$B:$B,$B46)</f>
        <v>74.088999999999999</v>
      </c>
      <c r="E46" s="68">
        <f t="shared" si="0"/>
        <v>0.8363762447521097</v>
      </c>
      <c r="F46" s="68">
        <f t="shared" si="1"/>
        <v>0.16362375524789033</v>
      </c>
    </row>
    <row r="47" spans="1:6" ht="14.75" x14ac:dyDescent="0.75">
      <c r="A47" s="20" t="s">
        <v>85</v>
      </c>
      <c r="B47" s="20" t="s">
        <v>191</v>
      </c>
      <c r="C47">
        <f>SUMIFS(States!G:G,States!$B:$B,$B47)</f>
        <v>97.259999999999991</v>
      </c>
      <c r="D47">
        <f>SUMIFS(States!H:H,States!$B:$B,$B47)</f>
        <v>57.399000000000001</v>
      </c>
      <c r="E47" s="68">
        <f t="shared" si="0"/>
        <v>0.62886737920198632</v>
      </c>
      <c r="F47" s="68">
        <f t="shared" si="1"/>
        <v>0.37113262079801373</v>
      </c>
    </row>
    <row r="48" spans="1:6" ht="14.75" x14ac:dyDescent="0.75">
      <c r="A48" s="20" t="s">
        <v>86</v>
      </c>
      <c r="B48" s="20" t="s">
        <v>192</v>
      </c>
      <c r="C48">
        <f>SUMIFS(States!G:G,States!$B:$B,$B48)</f>
        <v>195.72700000000003</v>
      </c>
      <c r="D48">
        <f>SUMIFS(States!H:H,States!$B:$B,$B48)</f>
        <v>70.802999999999997</v>
      </c>
      <c r="E48" s="68">
        <f t="shared" si="0"/>
        <v>0.7343526057104266</v>
      </c>
      <c r="F48" s="68">
        <f t="shared" si="1"/>
        <v>0.26564739428957335</v>
      </c>
    </row>
    <row r="49" spans="1:6" ht="14.75" x14ac:dyDescent="0.75">
      <c r="A49" s="20" t="s">
        <v>87</v>
      </c>
      <c r="B49" s="20" t="s">
        <v>193</v>
      </c>
      <c r="C49">
        <f>SUMIFS(States!G:G,States!$B:$B,$B49)</f>
        <v>289.99200000000008</v>
      </c>
      <c r="D49">
        <f>SUMIFS(States!H:H,States!$B:$B,$B49)</f>
        <v>44.318999999999996</v>
      </c>
      <c r="E49" s="68">
        <f t="shared" si="0"/>
        <v>0.86743182246471096</v>
      </c>
      <c r="F49" s="68">
        <f t="shared" si="1"/>
        <v>0.13256817753528893</v>
      </c>
    </row>
    <row r="50" spans="1:6" ht="14.75" x14ac:dyDescent="0.75">
      <c r="A50" s="20" t="s">
        <v>88</v>
      </c>
      <c r="B50" s="20" t="s">
        <v>194</v>
      </c>
      <c r="C50">
        <f>SUMIFS(States!G:G,States!$B:$B,$B50)</f>
        <v>18.274999999999999</v>
      </c>
      <c r="D50">
        <f>SUMIFS(States!H:H,States!$B:$B,$B50)</f>
        <v>5.9719999999999995</v>
      </c>
      <c r="E50" s="68">
        <f t="shared" si="0"/>
        <v>0.75370148884398069</v>
      </c>
      <c r="F50" s="68">
        <f t="shared" si="1"/>
        <v>0.24629851115601928</v>
      </c>
    </row>
    <row r="51" spans="1:6" ht="14.75" x14ac:dyDescent="0.75">
      <c r="A51" s="20" t="s">
        <v>89</v>
      </c>
      <c r="B51" s="20" t="s">
        <v>195</v>
      </c>
      <c r="C51">
        <f>SUMIFS(States!G:G,States!$B:$B,$B51)</f>
        <v>77.060999999999979</v>
      </c>
      <c r="D51">
        <f>SUMIFS(States!H:H,States!$B:$B,$B51)</f>
        <v>60.577999999999996</v>
      </c>
      <c r="E51" s="68">
        <f t="shared" si="0"/>
        <v>0.55987765095648756</v>
      </c>
      <c r="F51" s="68">
        <f t="shared" si="1"/>
        <v>0.44012234904351238</v>
      </c>
    </row>
    <row r="52" spans="1:6" ht="14.75" x14ac:dyDescent="0.7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65"/>
  <cols>
    <col min="1" max="1" width="22.5" bestFit="1" customWidth="1"/>
  </cols>
  <sheetData>
    <row r="1" spans="1:7" x14ac:dyDescent="0.65">
      <c r="A1" s="18" t="s">
        <v>91</v>
      </c>
      <c r="B1" s="18" t="s">
        <v>92</v>
      </c>
      <c r="C1" s="18" t="s">
        <v>93</v>
      </c>
    </row>
    <row r="2" spans="1:7" x14ac:dyDescent="0.65">
      <c r="A2" s="18" t="s">
        <v>94</v>
      </c>
      <c r="B2" s="18">
        <v>0.80700000000000005</v>
      </c>
      <c r="C2" s="18">
        <v>0.19299999999999901</v>
      </c>
      <c r="G2" t="str">
        <f>UPPER(About!B1)</f>
        <v>TEXAS</v>
      </c>
    </row>
    <row r="3" spans="1:7" x14ac:dyDescent="0.65">
      <c r="A3" s="18" t="s">
        <v>95</v>
      </c>
      <c r="B3" s="18">
        <v>0.59</v>
      </c>
      <c r="C3" s="18">
        <v>0.41</v>
      </c>
      <c r="F3" s="14" t="s">
        <v>14</v>
      </c>
      <c r="G3">
        <f>SUMIFS(B:B,A:A,G2)</f>
        <v>0.84699999999999998</v>
      </c>
    </row>
    <row r="4" spans="1:7" x14ac:dyDescent="0.65">
      <c r="A4" s="18" t="s">
        <v>96</v>
      </c>
      <c r="B4" s="18">
        <v>0.66</v>
      </c>
      <c r="C4" s="18">
        <v>0.33999999999999903</v>
      </c>
      <c r="F4" s="14" t="s">
        <v>15</v>
      </c>
      <c r="G4">
        <f>SUMIFS(C:C,A:A,G2)</f>
        <v>0.153</v>
      </c>
    </row>
    <row r="5" spans="1:7" x14ac:dyDescent="0.65">
      <c r="A5" s="18" t="s">
        <v>97</v>
      </c>
      <c r="B5" s="18">
        <v>0.89800000000000002</v>
      </c>
      <c r="C5" s="18">
        <v>0.10199999999999899</v>
      </c>
    </row>
    <row r="6" spans="1:7" x14ac:dyDescent="0.65">
      <c r="A6" s="18" t="s">
        <v>98</v>
      </c>
      <c r="B6" s="18">
        <v>0.56200000000000006</v>
      </c>
      <c r="C6" s="18">
        <v>0.437999999999999</v>
      </c>
    </row>
    <row r="7" spans="1:7" x14ac:dyDescent="0.65">
      <c r="A7" s="18" t="s">
        <v>99</v>
      </c>
      <c r="B7" s="18">
        <v>0.95</v>
      </c>
      <c r="C7" s="18">
        <v>0.05</v>
      </c>
    </row>
    <row r="8" spans="1:7" x14ac:dyDescent="0.65">
      <c r="A8" s="18" t="s">
        <v>100</v>
      </c>
      <c r="B8" s="18">
        <v>0.86199999999999999</v>
      </c>
      <c r="C8" s="18">
        <v>0.13800000000000001</v>
      </c>
    </row>
    <row r="9" spans="1:7" x14ac:dyDescent="0.65">
      <c r="A9" s="18" t="s">
        <v>101</v>
      </c>
      <c r="B9" s="18">
        <v>0.88</v>
      </c>
      <c r="C9" s="18">
        <v>0.12</v>
      </c>
    </row>
    <row r="10" spans="1:7" x14ac:dyDescent="0.65">
      <c r="A10" s="18" t="s">
        <v>102</v>
      </c>
      <c r="B10" s="18">
        <v>0.83299999999999996</v>
      </c>
      <c r="C10" s="18">
        <v>0.16700000000000001</v>
      </c>
    </row>
    <row r="11" spans="1:7" x14ac:dyDescent="0.65">
      <c r="A11" s="18" t="s">
        <v>103</v>
      </c>
      <c r="B11" s="18">
        <v>1</v>
      </c>
      <c r="C11" s="18">
        <v>0</v>
      </c>
    </row>
    <row r="12" spans="1:7" x14ac:dyDescent="0.65">
      <c r="A12" s="18" t="s">
        <v>104</v>
      </c>
      <c r="B12" s="18">
        <v>0.91200000000000003</v>
      </c>
      <c r="C12" s="18">
        <v>8.7999999999999898E-2</v>
      </c>
    </row>
    <row r="13" spans="1:7" x14ac:dyDescent="0.65">
      <c r="A13" s="18" t="s">
        <v>105</v>
      </c>
      <c r="B13" s="18">
        <v>0.750999999999999</v>
      </c>
      <c r="C13" s="18">
        <v>0.249</v>
      </c>
    </row>
    <row r="14" spans="1:7" x14ac:dyDescent="0.65">
      <c r="A14" s="18" t="s">
        <v>106</v>
      </c>
      <c r="B14" s="18">
        <v>0.91900000000000004</v>
      </c>
      <c r="C14" s="18">
        <v>8.0999999999999905E-2</v>
      </c>
    </row>
    <row r="15" spans="1:7" x14ac:dyDescent="0.65">
      <c r="A15" s="18" t="s">
        <v>107</v>
      </c>
      <c r="B15" s="18">
        <v>0.70599999999999996</v>
      </c>
      <c r="C15" s="18">
        <v>0.29399999999999998</v>
      </c>
    </row>
    <row r="16" spans="1:7" x14ac:dyDescent="0.65">
      <c r="A16" s="18" t="s">
        <v>108</v>
      </c>
      <c r="B16" s="18">
        <v>0.88500000000000001</v>
      </c>
      <c r="C16" s="18">
        <v>0.11499999999999901</v>
      </c>
    </row>
    <row r="17" spans="1:3" x14ac:dyDescent="0.65">
      <c r="A17" s="18" t="s">
        <v>109</v>
      </c>
      <c r="B17" s="18">
        <v>0.72399999999999998</v>
      </c>
      <c r="C17" s="18">
        <v>0.27599999999999902</v>
      </c>
    </row>
    <row r="18" spans="1:3" x14ac:dyDescent="0.65">
      <c r="A18" s="18" t="s">
        <v>110</v>
      </c>
      <c r="B18" s="18">
        <v>0.64</v>
      </c>
      <c r="C18" s="18">
        <v>0.36</v>
      </c>
    </row>
    <row r="19" spans="1:3" x14ac:dyDescent="0.65">
      <c r="A19" s="18" t="s">
        <v>111</v>
      </c>
      <c r="B19" s="18">
        <v>0.74199999999999999</v>
      </c>
      <c r="C19" s="18">
        <v>0.25800000000000001</v>
      </c>
    </row>
    <row r="20" spans="1:3" x14ac:dyDescent="0.65">
      <c r="A20" s="18" t="s">
        <v>112</v>
      </c>
      <c r="B20" s="18">
        <v>0.58399999999999996</v>
      </c>
      <c r="C20" s="18">
        <v>0.41599999999999998</v>
      </c>
    </row>
    <row r="21" spans="1:3" x14ac:dyDescent="0.65">
      <c r="A21" s="18" t="s">
        <v>113</v>
      </c>
      <c r="B21" s="18">
        <v>0.73199999999999998</v>
      </c>
      <c r="C21" s="18">
        <v>0.26800000000000002</v>
      </c>
    </row>
    <row r="22" spans="1:3" x14ac:dyDescent="0.65">
      <c r="A22" s="18" t="s">
        <v>114</v>
      </c>
      <c r="B22" s="18">
        <v>0.38700000000000001</v>
      </c>
      <c r="C22" s="18">
        <v>0.61299999999999999</v>
      </c>
    </row>
    <row r="23" spans="1:3" x14ac:dyDescent="0.65">
      <c r="A23" s="18" t="s">
        <v>115</v>
      </c>
      <c r="B23" s="18">
        <v>0.872</v>
      </c>
      <c r="C23" s="18">
        <v>0.128</v>
      </c>
    </row>
    <row r="24" spans="1:3" x14ac:dyDescent="0.65">
      <c r="A24" s="18" t="s">
        <v>116</v>
      </c>
      <c r="B24" s="18">
        <v>0.92</v>
      </c>
      <c r="C24" s="18">
        <v>7.9999999999999905E-2</v>
      </c>
    </row>
    <row r="25" spans="1:3" x14ac:dyDescent="0.65">
      <c r="A25" s="18" t="s">
        <v>117</v>
      </c>
      <c r="B25" s="18">
        <v>0.746</v>
      </c>
      <c r="C25" s="18">
        <v>0.254</v>
      </c>
    </row>
    <row r="26" spans="1:3" x14ac:dyDescent="0.65">
      <c r="A26" s="18" t="s">
        <v>118</v>
      </c>
      <c r="B26" s="18">
        <v>0.73299999999999998</v>
      </c>
      <c r="C26" s="18">
        <v>0.26700000000000002</v>
      </c>
    </row>
    <row r="27" spans="1:3" x14ac:dyDescent="0.65">
      <c r="A27" s="18" t="s">
        <v>119</v>
      </c>
      <c r="B27" s="18">
        <v>0.49399999999999999</v>
      </c>
      <c r="C27" s="18">
        <v>0.50600000000000001</v>
      </c>
    </row>
    <row r="28" spans="1:3" x14ac:dyDescent="0.65">
      <c r="A28" s="18" t="s">
        <v>120</v>
      </c>
      <c r="B28" s="18">
        <v>0.70399999999999996</v>
      </c>
      <c r="C28" s="18">
        <v>0.29599999999999899</v>
      </c>
    </row>
    <row r="29" spans="1:3" x14ac:dyDescent="0.65">
      <c r="A29" s="18" t="s">
        <v>121</v>
      </c>
      <c r="B29" s="18">
        <v>0.55899999999999905</v>
      </c>
      <c r="C29" s="18">
        <v>0.441</v>
      </c>
    </row>
    <row r="30" spans="1:3" x14ac:dyDescent="0.65">
      <c r="A30" s="18" t="s">
        <v>122</v>
      </c>
      <c r="B30" s="18">
        <v>0.73099999999999998</v>
      </c>
      <c r="C30" s="18">
        <v>0.26900000000000002</v>
      </c>
    </row>
    <row r="31" spans="1:3" x14ac:dyDescent="0.65">
      <c r="A31" s="18" t="s">
        <v>123</v>
      </c>
      <c r="B31" s="18">
        <v>0.94199999999999995</v>
      </c>
      <c r="C31" s="18">
        <v>5.7999999999999899E-2</v>
      </c>
    </row>
    <row r="32" spans="1:3" x14ac:dyDescent="0.65">
      <c r="A32" s="18" t="s">
        <v>124</v>
      </c>
      <c r="B32" s="18">
        <v>0.60299999999999998</v>
      </c>
      <c r="C32" s="18">
        <v>0.39700000000000002</v>
      </c>
    </row>
    <row r="33" spans="1:3" x14ac:dyDescent="0.65">
      <c r="A33" s="18" t="s">
        <v>125</v>
      </c>
      <c r="B33" s="18">
        <v>0.94699999999999995</v>
      </c>
      <c r="C33" s="18">
        <v>5.2999999999999901E-2</v>
      </c>
    </row>
    <row r="34" spans="1:3" x14ac:dyDescent="0.65">
      <c r="A34" s="18" t="s">
        <v>126</v>
      </c>
      <c r="B34" s="18">
        <v>0.77400000000000002</v>
      </c>
      <c r="C34" s="18">
        <v>0.22599999999999901</v>
      </c>
    </row>
    <row r="35" spans="1:3" x14ac:dyDescent="0.65">
      <c r="A35" s="18" t="s">
        <v>127</v>
      </c>
      <c r="B35" s="18">
        <v>0.879</v>
      </c>
      <c r="C35" s="18">
        <v>0.121</v>
      </c>
    </row>
    <row r="36" spans="1:3" x14ac:dyDescent="0.65">
      <c r="A36" s="18" t="s">
        <v>128</v>
      </c>
      <c r="B36" s="18">
        <v>0.66099999999999903</v>
      </c>
      <c r="C36" s="18">
        <v>0.33900000000000002</v>
      </c>
    </row>
    <row r="37" spans="1:3" x14ac:dyDescent="0.65">
      <c r="A37" s="18" t="s">
        <v>129</v>
      </c>
      <c r="B37" s="18">
        <v>0.59899999999999998</v>
      </c>
      <c r="C37" s="18">
        <v>0.40100000000000002</v>
      </c>
    </row>
    <row r="38" spans="1:3" x14ac:dyDescent="0.65">
      <c r="A38" s="18" t="s">
        <v>130</v>
      </c>
      <c r="B38" s="18">
        <v>0.77900000000000003</v>
      </c>
      <c r="C38" s="18">
        <v>0.220999999999999</v>
      </c>
    </row>
    <row r="39" spans="1:3" x14ac:dyDescent="0.65">
      <c r="A39" s="18" t="s">
        <v>131</v>
      </c>
      <c r="B39" s="18">
        <v>0.66200000000000003</v>
      </c>
      <c r="C39" s="18">
        <v>0.33799999999999902</v>
      </c>
    </row>
    <row r="40" spans="1:3" x14ac:dyDescent="0.65">
      <c r="A40" s="18" t="s">
        <v>132</v>
      </c>
      <c r="B40" s="18">
        <v>0.81</v>
      </c>
      <c r="C40" s="18">
        <v>0.189999999999999</v>
      </c>
    </row>
    <row r="41" spans="1:3" x14ac:dyDescent="0.65">
      <c r="A41" s="18" t="s">
        <v>133</v>
      </c>
      <c r="B41" s="18">
        <v>0.78700000000000003</v>
      </c>
      <c r="C41" s="18">
        <v>0.212999999999999</v>
      </c>
    </row>
    <row r="42" spans="1:3" x14ac:dyDescent="0.65">
      <c r="A42" s="18" t="s">
        <v>134</v>
      </c>
      <c r="B42" s="18">
        <v>0.90700000000000003</v>
      </c>
      <c r="C42" s="18">
        <v>9.2999999999999902E-2</v>
      </c>
    </row>
    <row r="43" spans="1:3" x14ac:dyDescent="0.65">
      <c r="A43" s="18" t="s">
        <v>135</v>
      </c>
      <c r="B43" s="18">
        <v>0.66299999999999903</v>
      </c>
      <c r="C43" s="18">
        <v>0.33700000000000002</v>
      </c>
    </row>
    <row r="44" spans="1:3" x14ac:dyDescent="0.65">
      <c r="A44" s="18" t="s">
        <v>136</v>
      </c>
      <c r="B44" s="18">
        <v>0.56699999999999995</v>
      </c>
      <c r="C44" s="18">
        <v>0.432999999999999</v>
      </c>
    </row>
    <row r="45" spans="1:3" x14ac:dyDescent="0.65">
      <c r="A45" s="18" t="s">
        <v>137</v>
      </c>
      <c r="B45" s="18">
        <v>0.66400000000000003</v>
      </c>
      <c r="C45" s="18">
        <v>0.33599999999999902</v>
      </c>
    </row>
    <row r="46" spans="1:3" x14ac:dyDescent="0.65">
      <c r="A46" s="18" t="s">
        <v>138</v>
      </c>
      <c r="B46" s="18">
        <v>0.84699999999999998</v>
      </c>
      <c r="C46" s="18">
        <v>0.153</v>
      </c>
    </row>
    <row r="47" spans="1:3" x14ac:dyDescent="0.65">
      <c r="A47" s="18" t="s">
        <v>139</v>
      </c>
      <c r="B47" s="18">
        <v>0.90599999999999903</v>
      </c>
      <c r="C47" s="18">
        <v>9.4E-2</v>
      </c>
    </row>
    <row r="48" spans="1:3" x14ac:dyDescent="0.65">
      <c r="A48" s="18" t="s">
        <v>140</v>
      </c>
      <c r="B48" s="18">
        <v>0.38900000000000001</v>
      </c>
      <c r="C48" s="18">
        <v>0.61099999999999999</v>
      </c>
    </row>
    <row r="49" spans="1:3" x14ac:dyDescent="0.65">
      <c r="A49" s="18" t="s">
        <v>141</v>
      </c>
      <c r="B49" s="18">
        <v>0.755</v>
      </c>
      <c r="C49" s="18">
        <v>0.245</v>
      </c>
    </row>
    <row r="50" spans="1:3" x14ac:dyDescent="0.65">
      <c r="A50" s="18" t="s">
        <v>142</v>
      </c>
      <c r="B50" s="18">
        <v>0.84099999999999997</v>
      </c>
      <c r="C50" s="18">
        <v>0.159</v>
      </c>
    </row>
    <row r="51" spans="1:3" x14ac:dyDescent="0.65">
      <c r="A51" s="18" t="s">
        <v>143</v>
      </c>
      <c r="B51" s="18">
        <v>0.48699999999999999</v>
      </c>
      <c r="C51" s="18">
        <v>0.51299999999999901</v>
      </c>
    </row>
    <row r="52" spans="1:3" x14ac:dyDescent="0.65">
      <c r="A52" s="18" t="s">
        <v>144</v>
      </c>
      <c r="B52" s="18">
        <v>0.70199999999999996</v>
      </c>
      <c r="C52" s="18">
        <v>0.29799999999999899</v>
      </c>
    </row>
    <row r="53" spans="1:3" x14ac:dyDescent="0.65">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65"/>
  <cols>
    <col min="1" max="1" width="20.5" customWidth="1"/>
    <col min="2" max="2" width="9.125" customWidth="1"/>
    <col min="3" max="32" width="8.375" customWidth="1"/>
  </cols>
  <sheetData>
    <row r="1" spans="1:32" ht="14.25" customHeight="1" x14ac:dyDescent="0.7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7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7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7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7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7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7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75">
      <c r="A8" s="7" t="s">
        <v>29</v>
      </c>
      <c r="B8" s="71">
        <f>INDEX('REEDS calc'!$C$64:$AG$113,MATCH(About!$B$2,'REEDS calc'!$B$64:$B$113,0),MATCH(B$1,'REEDS calc'!$C$63:$AG$63,0))*SUMIFS('res v com'!$E$3:$E$52,'res v com'!$B$3:$B$52,About!$B$2)*SUMIFS('Urban and Rural'!$C$2:$C$53,'Urban and Rural'!$A$2:$A$53,About!$B$1)</f>
        <v>189.87822808041378</v>
      </c>
      <c r="C8" s="71">
        <f>INDEX('REEDS calc'!$C$64:$AG$113,MATCH(About!$B$2,'REEDS calc'!$B$64:$B$113,0),MATCH(C$1,'REEDS calc'!$C$63:$AG$63,0))*SUMIFS('res v com'!$E$3:$E$52,'res v com'!$B$3:$B$52,About!$B$2)*SUMIFS('Urban and Rural'!$C$2:$C$53,'Urban and Rural'!$A$2:$A$53,About!$B$1)</f>
        <v>189.87822808041378</v>
      </c>
      <c r="D8" s="71">
        <f>INDEX('REEDS calc'!$C$64:$AG$113,MATCH(About!$B$2,'REEDS calc'!$B$64:$B$113,0),MATCH(D$1,'REEDS calc'!$C$63:$AG$63,0))*SUMIFS('res v com'!$E$3:$E$52,'res v com'!$B$3:$B$52,About!$B$2)*SUMIFS('Urban and Rural'!$C$2:$C$53,'Urban and Rural'!$A$2:$A$53,About!$B$1)</f>
        <v>189.87822808041378</v>
      </c>
      <c r="E8" s="71">
        <f>INDEX('REEDS calc'!$C$64:$AG$113,MATCH(About!$B$2,'REEDS calc'!$B$64:$B$113,0),MATCH(E$1,'REEDS calc'!$C$63:$AG$63,0))*SUMIFS('res v com'!$E$3:$E$52,'res v com'!$B$3:$B$52,About!$B$2)*SUMIFS('Urban and Rural'!$C$2:$C$53,'Urban and Rural'!$A$2:$A$53,About!$B$1)</f>
        <v>240.78848290080435</v>
      </c>
      <c r="F8" s="71">
        <f>INDEX('REEDS calc'!$C$64:$AG$113,MATCH(About!$B$2,'REEDS calc'!$B$64:$B$113,0),MATCH(F$1,'REEDS calc'!$C$63:$AG$63,0))*SUMIFS('res v com'!$E$3:$E$52,'res v com'!$B$3:$B$52,About!$B$2)*SUMIFS('Urban and Rural'!$C$2:$C$53,'Urban and Rural'!$A$2:$A$53,About!$B$1)</f>
        <v>291.69873772119496</v>
      </c>
      <c r="G8" s="71">
        <f>INDEX('REEDS calc'!$C$64:$AG$113,MATCH(About!$B$2,'REEDS calc'!$B$64:$B$113,0),MATCH(G$1,'REEDS calc'!$C$63:$AG$63,0))*SUMIFS('res v com'!$E$3:$E$52,'res v com'!$B$3:$B$52,About!$B$2)*SUMIFS('Urban and Rural'!$C$2:$C$53,'Urban and Rural'!$A$2:$A$53,About!$B$1)</f>
        <v>368.42026235567079</v>
      </c>
      <c r="H8" s="71">
        <f>INDEX('REEDS calc'!$C$64:$AG$113,MATCH(About!$B$2,'REEDS calc'!$B$64:$B$113,0),MATCH(H$1,'REEDS calc'!$C$63:$AG$63,0))*SUMIFS('res v com'!$E$3:$E$52,'res v com'!$B$3:$B$52,About!$B$2)*SUMIFS('Urban and Rural'!$C$2:$C$53,'Urban and Rural'!$A$2:$A$53,About!$B$1)</f>
        <v>445.14178699014661</v>
      </c>
      <c r="I8" s="71">
        <f>INDEX('REEDS calc'!$C$64:$AG$113,MATCH(About!$B$2,'REEDS calc'!$B$64:$B$113,0),MATCH(I$1,'REEDS calc'!$C$63:$AG$63,0))*SUMIFS('res v com'!$E$3:$E$52,'res v com'!$B$3:$B$52,About!$B$2)*SUMIFS('Urban and Rural'!$C$2:$C$53,'Urban and Rural'!$A$2:$A$53,About!$B$1)</f>
        <v>552.69075665280968</v>
      </c>
      <c r="J8" s="71">
        <f>INDEX('REEDS calc'!$C$64:$AG$113,MATCH(About!$B$2,'REEDS calc'!$B$64:$B$113,0),MATCH(J$1,'REEDS calc'!$C$63:$AG$63,0))*SUMIFS('res v com'!$E$3:$E$52,'res v com'!$B$3:$B$52,About!$B$2)*SUMIFS('Urban and Rural'!$C$2:$C$53,'Urban and Rural'!$A$2:$A$53,About!$B$1)</f>
        <v>660.23972631547292</v>
      </c>
      <c r="K8" s="71">
        <f>INDEX('REEDS calc'!$C$64:$AG$113,MATCH(About!$B$2,'REEDS calc'!$B$64:$B$113,0),MATCH(K$1,'REEDS calc'!$C$63:$AG$63,0))*SUMIFS('res v com'!$E$3:$E$52,'res v com'!$B$3:$B$52,About!$B$2)*SUMIFS('Urban and Rural'!$C$2:$C$53,'Urban and Rural'!$A$2:$A$53,About!$B$1)</f>
        <v>823.50385509506759</v>
      </c>
      <c r="L8" s="71">
        <f>INDEX('REEDS calc'!$C$64:$AG$113,MATCH(About!$B$2,'REEDS calc'!$B$64:$B$113,0),MATCH(L$1,'REEDS calc'!$C$63:$AG$63,0))*SUMIFS('res v com'!$E$3:$E$52,'res v com'!$B$3:$B$52,About!$B$2)*SUMIFS('Urban and Rural'!$C$2:$C$53,'Urban and Rural'!$A$2:$A$53,About!$B$1)</f>
        <v>986.76798387466238</v>
      </c>
      <c r="M8" s="71">
        <f>INDEX('REEDS calc'!$C$64:$AG$113,MATCH(About!$B$2,'REEDS calc'!$B$64:$B$113,0),MATCH(M$1,'REEDS calc'!$C$63:$AG$63,0))*SUMIFS('res v com'!$E$3:$E$52,'res v com'!$B$3:$B$52,About!$B$2)*SUMIFS('Urban and Rural'!$C$2:$C$53,'Urban and Rural'!$A$2:$A$53,About!$B$1)</f>
        <v>1158.0664438335239</v>
      </c>
      <c r="N8" s="71">
        <f>INDEX('REEDS calc'!$C$64:$AG$113,MATCH(About!$B$2,'REEDS calc'!$B$64:$B$113,0),MATCH(N$1,'REEDS calc'!$C$63:$AG$63,0))*SUMIFS('res v com'!$E$3:$E$52,'res v com'!$B$3:$B$52,About!$B$2)*SUMIFS('Urban and Rural'!$C$2:$C$53,'Urban and Rural'!$A$2:$A$53,About!$B$1)</f>
        <v>1329.3649037923851</v>
      </c>
      <c r="O8" s="71">
        <f>INDEX('REEDS calc'!$C$64:$AG$113,MATCH(About!$B$2,'REEDS calc'!$B$64:$B$113,0),MATCH(O$1,'REEDS calc'!$C$63:$AG$63,0))*SUMIFS('res v com'!$E$3:$E$52,'res v com'!$B$3:$B$52,About!$B$2)*SUMIFS('Urban and Rural'!$C$2:$C$53,'Urban and Rural'!$A$2:$A$53,About!$B$1)</f>
        <v>1394.0922766212991</v>
      </c>
      <c r="P8" s="71">
        <f>INDEX('REEDS calc'!$C$64:$AG$113,MATCH(About!$B$2,'REEDS calc'!$B$64:$B$113,0),MATCH(P$1,'REEDS calc'!$C$63:$AG$63,0))*SUMIFS('res v com'!$E$3:$E$52,'res v com'!$B$3:$B$52,About!$B$2)*SUMIFS('Urban and Rural'!$C$2:$C$53,'Urban and Rural'!$A$2:$A$53,About!$B$1)</f>
        <v>1458.8196494502129</v>
      </c>
      <c r="Q8" s="71">
        <f>INDEX('REEDS calc'!$C$64:$AG$113,MATCH(About!$B$2,'REEDS calc'!$B$64:$B$113,0),MATCH(Q$1,'REEDS calc'!$C$63:$AG$63,0))*SUMIFS('res v com'!$E$3:$E$52,'res v com'!$B$3:$B$52,About!$B$2)*SUMIFS('Urban and Rural'!$C$2:$C$53,'Urban and Rural'!$A$2:$A$53,About!$B$1)</f>
        <v>1517.0459143301625</v>
      </c>
      <c r="R8" s="71">
        <f>INDEX('REEDS calc'!$C$64:$AG$113,MATCH(About!$B$2,'REEDS calc'!$B$64:$B$113,0),MATCH(R$1,'REEDS calc'!$C$63:$AG$63,0))*SUMIFS('res v com'!$E$3:$E$52,'res v com'!$B$3:$B$52,About!$B$2)*SUMIFS('Urban and Rural'!$C$2:$C$53,'Urban and Rural'!$A$2:$A$53,About!$B$1)</f>
        <v>1575.2721792101122</v>
      </c>
      <c r="S8" s="71">
        <f>INDEX('REEDS calc'!$C$64:$AG$113,MATCH(About!$B$2,'REEDS calc'!$B$64:$B$113,0),MATCH(S$1,'REEDS calc'!$C$63:$AG$63,0))*SUMIFS('res v com'!$E$3:$E$52,'res v com'!$B$3:$B$52,About!$B$2)*SUMIFS('Urban and Rural'!$C$2:$C$53,'Urban and Rural'!$A$2:$A$53,About!$B$1)</f>
        <v>1624.709573919499</v>
      </c>
      <c r="T8" s="71">
        <f>INDEX('REEDS calc'!$C$64:$AG$113,MATCH(About!$B$2,'REEDS calc'!$B$64:$B$113,0),MATCH(T$1,'REEDS calc'!$C$63:$AG$63,0))*SUMIFS('res v com'!$E$3:$E$52,'res v com'!$B$3:$B$52,About!$B$2)*SUMIFS('Urban and Rural'!$C$2:$C$53,'Urban and Rural'!$A$2:$A$53,About!$B$1)</f>
        <v>1674.146968628886</v>
      </c>
      <c r="U8" s="71">
        <f>INDEX('REEDS calc'!$C$64:$AG$113,MATCH(About!$B$2,'REEDS calc'!$B$64:$B$113,0),MATCH(U$1,'REEDS calc'!$C$63:$AG$63,0))*SUMIFS('res v com'!$E$3:$E$52,'res v com'!$B$3:$B$52,About!$B$2)*SUMIFS('Urban and Rural'!$C$2:$C$53,'Urban and Rural'!$A$2:$A$53,About!$B$1)</f>
        <v>1724.5622458709881</v>
      </c>
      <c r="V8" s="71">
        <f>INDEX('REEDS calc'!$C$64:$AG$113,MATCH(About!$B$2,'REEDS calc'!$B$64:$B$113,0),MATCH(V$1,'REEDS calc'!$C$63:$AG$63,0))*SUMIFS('res v com'!$E$3:$E$52,'res v com'!$B$3:$B$52,About!$B$2)*SUMIFS('Urban and Rural'!$C$2:$C$53,'Urban and Rural'!$A$2:$A$53,About!$B$1)</f>
        <v>1774.97752311309</v>
      </c>
      <c r="W8" s="71">
        <f>INDEX('REEDS calc'!$C$64:$AG$113,MATCH(About!$B$2,'REEDS calc'!$B$64:$B$113,0),MATCH(W$1,'REEDS calc'!$C$63:$AG$63,0))*SUMIFS('res v com'!$E$3:$E$52,'res v com'!$B$3:$B$52,About!$B$2)*SUMIFS('Urban and Rural'!$C$2:$C$53,'Urban and Rural'!$A$2:$A$53,About!$B$1)</f>
        <v>1805.9739848753281</v>
      </c>
      <c r="X8" s="71">
        <f>INDEX('REEDS calc'!$C$64:$AG$113,MATCH(About!$B$2,'REEDS calc'!$B$64:$B$113,0),MATCH(X$1,'REEDS calc'!$C$63:$AG$63,0))*SUMIFS('res v com'!$E$3:$E$52,'res v com'!$B$3:$B$52,About!$B$2)*SUMIFS('Urban and Rural'!$C$2:$C$53,'Urban and Rural'!$A$2:$A$53,About!$B$1)</f>
        <v>1836.9704466375663</v>
      </c>
      <c r="Y8" s="71">
        <f>INDEX('REEDS calc'!$C$64:$AG$113,MATCH(About!$B$2,'REEDS calc'!$B$64:$B$113,0),MATCH(Y$1,'REEDS calc'!$C$63:$AG$63,0))*SUMIFS('res v com'!$E$3:$E$52,'res v com'!$B$3:$B$52,About!$B$2)*SUMIFS('Urban and Rural'!$C$2:$C$53,'Urban and Rural'!$A$2:$A$53,About!$B$1)</f>
        <v>1876.0736753222352</v>
      </c>
      <c r="Z8" s="71">
        <f>INDEX('REEDS calc'!$C$64:$AG$113,MATCH(About!$B$2,'REEDS calc'!$B$64:$B$113,0),MATCH(Z$1,'REEDS calc'!$C$63:$AG$63,0))*SUMIFS('res v com'!$E$3:$E$52,'res v com'!$B$3:$B$52,About!$B$2)*SUMIFS('Urban and Rural'!$C$2:$C$53,'Urban and Rural'!$A$2:$A$53,About!$B$1)</f>
        <v>1915.1769040069041</v>
      </c>
      <c r="AA8" s="71">
        <f>INDEX('REEDS calc'!$C$64:$AG$113,MATCH(About!$B$2,'REEDS calc'!$B$64:$B$113,0),MATCH(AA$1,'REEDS calc'!$C$63:$AG$63,0))*SUMIFS('res v com'!$E$3:$E$52,'res v com'!$B$3:$B$52,About!$B$2)*SUMIFS('Urban and Rural'!$C$2:$C$53,'Urban and Rural'!$A$2:$A$53,About!$B$1)</f>
        <v>1965.6827259279651</v>
      </c>
      <c r="AB8" s="71">
        <f>INDEX('REEDS calc'!$C$64:$AG$113,MATCH(About!$B$2,'REEDS calc'!$B$64:$B$113,0),MATCH(AB$1,'REEDS calc'!$C$63:$AG$63,0))*SUMIFS('res v com'!$E$3:$E$52,'res v com'!$B$3:$B$52,About!$B$2)*SUMIFS('Urban and Rural'!$C$2:$C$53,'Urban and Rural'!$A$2:$A$53,About!$B$1)</f>
        <v>2016.1885478490265</v>
      </c>
      <c r="AC8" s="71">
        <f>INDEX('REEDS calc'!$C$64:$AG$113,MATCH(About!$B$2,'REEDS calc'!$B$64:$B$113,0),MATCH(AC$1,'REEDS calc'!$C$63:$AG$63,0))*SUMIFS('res v com'!$E$3:$E$52,'res v com'!$B$3:$B$52,About!$B$2)*SUMIFS('Urban and Rural'!$C$2:$C$53,'Urban and Rural'!$A$2:$A$53,About!$B$1)</f>
        <v>2041.0581530019763</v>
      </c>
      <c r="AD8" s="71">
        <f>INDEX('REEDS calc'!$C$64:$AG$113,MATCH(About!$B$2,'REEDS calc'!$B$64:$B$113,0),MATCH(AD$1,'REEDS calc'!$C$63:$AG$63,0))*SUMIFS('res v com'!$E$3:$E$52,'res v com'!$B$3:$B$52,About!$B$2)*SUMIFS('Urban and Rural'!$C$2:$C$53,'Urban and Rural'!$A$2:$A$53,About!$B$1)</f>
        <v>2065.9277581549263</v>
      </c>
      <c r="AE8" s="71">
        <f>INDEX('REEDS calc'!$C$64:$AG$113,MATCH(About!$B$2,'REEDS calc'!$B$64:$B$113,0),MATCH(AE$1,'REEDS calc'!$C$63:$AG$63,0))*SUMIFS('res v com'!$E$3:$E$52,'res v com'!$B$3:$B$52,About!$B$2)*SUMIFS('Urban and Rural'!$C$2:$C$53,'Urban and Rural'!$A$2:$A$53,About!$B$1)</f>
        <v>2102.4836632049987</v>
      </c>
      <c r="AF8" s="71">
        <f>INDEX('REEDS calc'!$C$64:$AG$113,MATCH(About!$B$2,'REEDS calc'!$B$64:$B$113,0),MATCH(AF$1,'REEDS calc'!$C$63:$AG$63,0))*SUMIFS('res v com'!$E$3:$E$52,'res v com'!$B$3:$B$52,About!$B$2)*SUMIFS('Urban and Rural'!$C$2:$C$53,'Urban and Rural'!$A$2:$A$53,About!$B$1)</f>
        <v>2139.0395682550711</v>
      </c>
    </row>
    <row r="9" spans="1:32" ht="14.25" customHeight="1" x14ac:dyDescent="0.7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7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7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7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7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7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7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7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7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7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7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7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7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7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7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7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7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7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7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7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7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7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7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7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7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7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7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7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7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7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7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7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7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7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7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7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7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7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7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7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7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7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7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7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7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7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7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7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7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7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7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7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7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7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7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7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7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7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7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7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7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7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7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7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7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7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7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7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7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7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7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7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7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7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7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7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7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7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7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7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7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7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7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7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7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7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7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7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7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7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65"/>
  <cols>
    <col min="1" max="1" width="20.5" customWidth="1"/>
    <col min="2" max="2" width="9.375" bestFit="1" customWidth="1"/>
    <col min="3" max="32" width="9" bestFit="1" customWidth="1"/>
  </cols>
  <sheetData>
    <row r="1" spans="1:32" ht="14.25" customHeight="1" x14ac:dyDescent="0.7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7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7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7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7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7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7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75">
      <c r="A8" s="7" t="s">
        <v>29</v>
      </c>
      <c r="B8" s="71">
        <f>INDEX('REEDS calc'!$C$64:$AG$113,MATCH(About!$B$2,'REEDS calc'!$B$64:$B$113,0),MATCH(B$1,'REEDS calc'!$C$63:$AG$63,0))*SUMIFS('res v com'!$E$3:$E$52,'res v com'!$B$3:$B$52,About!$B$2)*SUMIFS('Urban and Rural'!$B$2:$B$53,'Urban and Rural'!$A$2:$A$53,About!$B$1)</f>
        <v>1051.1559423798069</v>
      </c>
      <c r="C8" s="71">
        <f>INDEX('REEDS calc'!$C$64:$AG$113,MATCH(About!$B$2,'REEDS calc'!$B$64:$B$113,0),MATCH(C$1,'REEDS calc'!$C$63:$AG$63,0))*SUMIFS('res v com'!$E$3:$E$52,'res v com'!$B$3:$B$52,About!$B$2)*SUMIFS('Urban and Rural'!$B$2:$B$53,'Urban and Rural'!$A$2:$A$53,About!$B$1)</f>
        <v>1051.1559423798069</v>
      </c>
      <c r="D8" s="71">
        <f>INDEX('REEDS calc'!$C$64:$AG$113,MATCH(About!$B$2,'REEDS calc'!$B$64:$B$113,0),MATCH(D$1,'REEDS calc'!$C$63:$AG$63,0))*SUMIFS('res v com'!$E$3:$E$52,'res v com'!$B$3:$B$52,About!$B$2)*SUMIFS('Urban and Rural'!$B$2:$B$53,'Urban and Rural'!$A$2:$A$53,About!$B$1)</f>
        <v>1051.1559423798069</v>
      </c>
      <c r="E8" s="71">
        <f>INDEX('REEDS calc'!$C$64:$AG$113,MATCH(About!$B$2,'REEDS calc'!$B$64:$B$113,0),MATCH(E$1,'REEDS calc'!$C$63:$AG$63,0))*SUMIFS('res v com'!$E$3:$E$52,'res v com'!$B$3:$B$52,About!$B$2)*SUMIFS('Urban and Rural'!$B$2:$B$53,'Urban and Rural'!$A$2:$A$53,About!$B$1)</f>
        <v>1332.9924510913809</v>
      </c>
      <c r="F8" s="71">
        <f>INDEX('REEDS calc'!$C$64:$AG$113,MATCH(About!$B$2,'REEDS calc'!$B$64:$B$113,0),MATCH(F$1,'REEDS calc'!$C$63:$AG$63,0))*SUMIFS('res v com'!$E$3:$E$52,'res v com'!$B$3:$B$52,About!$B$2)*SUMIFS('Urban and Rural'!$B$2:$B$53,'Urban and Rural'!$A$2:$A$53,About!$B$1)</f>
        <v>1614.8289598029551</v>
      </c>
      <c r="G8" s="71">
        <f>INDEX('REEDS calc'!$C$64:$AG$113,MATCH(About!$B$2,'REEDS calc'!$B$64:$B$113,0),MATCH(G$1,'REEDS calc'!$C$63:$AG$63,0))*SUMIFS('res v com'!$E$3:$E$52,'res v com'!$B$3:$B$52,About!$B$2)*SUMIFS('Urban and Rural'!$B$2:$B$53,'Urban and Rural'!$A$2:$A$53,About!$B$1)</f>
        <v>2039.5553085964259</v>
      </c>
      <c r="H8" s="71">
        <f>INDEX('REEDS calc'!$C$64:$AG$113,MATCH(About!$B$2,'REEDS calc'!$B$64:$B$113,0),MATCH(H$1,'REEDS calc'!$C$63:$AG$63,0))*SUMIFS('res v com'!$E$3:$E$52,'res v com'!$B$3:$B$52,About!$B$2)*SUMIFS('Urban and Rural'!$B$2:$B$53,'Urban and Rural'!$A$2:$A$53,About!$B$1)</f>
        <v>2464.2816573898967</v>
      </c>
      <c r="I8" s="71">
        <f>INDEX('REEDS calc'!$C$64:$AG$113,MATCH(About!$B$2,'REEDS calc'!$B$64:$B$113,0),MATCH(I$1,'REEDS calc'!$C$63:$AG$63,0))*SUMIFS('res v com'!$E$3:$E$52,'res v com'!$B$3:$B$52,About!$B$2)*SUMIFS('Urban and Rural'!$B$2:$B$53,'Urban and Rural'!$A$2:$A$53,About!$B$1)</f>
        <v>3059.6671299668615</v>
      </c>
      <c r="J8" s="71">
        <f>INDEX('REEDS calc'!$C$64:$AG$113,MATCH(About!$B$2,'REEDS calc'!$B$64:$B$113,0),MATCH(J$1,'REEDS calc'!$C$63:$AG$63,0))*SUMIFS('res v com'!$E$3:$E$52,'res v com'!$B$3:$B$52,About!$B$2)*SUMIFS('Urban and Rural'!$B$2:$B$53,'Urban and Rural'!$A$2:$A$53,About!$B$1)</f>
        <v>3655.0526025438271</v>
      </c>
      <c r="K8" s="71">
        <f>INDEX('REEDS calc'!$C$64:$AG$113,MATCH(About!$B$2,'REEDS calc'!$B$64:$B$113,0),MATCH(K$1,'REEDS calc'!$C$63:$AG$63,0))*SUMIFS('res v com'!$E$3:$E$52,'res v com'!$B$3:$B$52,About!$B$2)*SUMIFS('Urban and Rural'!$B$2:$B$53,'Urban and Rural'!$A$2:$A$53,About!$B$1)</f>
        <v>4558.8742827811911</v>
      </c>
      <c r="L8" s="71">
        <f>INDEX('REEDS calc'!$C$64:$AG$113,MATCH(About!$B$2,'REEDS calc'!$B$64:$B$113,0),MATCH(L$1,'REEDS calc'!$C$63:$AG$63,0))*SUMIFS('res v com'!$E$3:$E$52,'res v com'!$B$3:$B$52,About!$B$2)*SUMIFS('Urban and Rural'!$B$2:$B$53,'Urban and Rural'!$A$2:$A$53,About!$B$1)</f>
        <v>5462.6959630185556</v>
      </c>
      <c r="M8" s="71">
        <f>INDEX('REEDS calc'!$C$64:$AG$113,MATCH(About!$B$2,'REEDS calc'!$B$64:$B$113,0),MATCH(M$1,'REEDS calc'!$C$63:$AG$63,0))*SUMIFS('res v com'!$E$3:$E$52,'res v com'!$B$3:$B$52,About!$B$2)*SUMIFS('Urban and Rural'!$B$2:$B$53,'Urban and Rural'!$A$2:$A$53,About!$B$1)</f>
        <v>6410.9952805685925</v>
      </c>
      <c r="N8" s="71">
        <f>INDEX('REEDS calc'!$C$64:$AG$113,MATCH(About!$B$2,'REEDS calc'!$B$64:$B$113,0),MATCH(N$1,'REEDS calc'!$C$63:$AG$63,0))*SUMIFS('res v com'!$E$3:$E$52,'res v com'!$B$3:$B$52,About!$B$2)*SUMIFS('Urban and Rural'!$B$2:$B$53,'Urban and Rural'!$A$2:$A$53,About!$B$1)</f>
        <v>7359.2945981186285</v>
      </c>
      <c r="O8" s="71">
        <f>INDEX('REEDS calc'!$C$64:$AG$113,MATCH(About!$B$2,'REEDS calc'!$B$64:$B$113,0),MATCH(O$1,'REEDS calc'!$C$63:$AG$63,0))*SUMIFS('res v com'!$E$3:$E$52,'res v com'!$B$3:$B$52,About!$B$2)*SUMIFS('Urban and Rural'!$B$2:$B$53,'Urban and Rural'!$A$2:$A$53,About!$B$1)</f>
        <v>7717.6219496617014</v>
      </c>
      <c r="P8" s="71">
        <f>INDEX('REEDS calc'!$C$64:$AG$113,MATCH(About!$B$2,'REEDS calc'!$B$64:$B$113,0),MATCH(P$1,'REEDS calc'!$C$63:$AG$63,0))*SUMIFS('res v com'!$E$3:$E$52,'res v com'!$B$3:$B$52,About!$B$2)*SUMIFS('Urban and Rural'!$B$2:$B$53,'Urban and Rural'!$A$2:$A$53,About!$B$1)</f>
        <v>8075.9493012047733</v>
      </c>
      <c r="Q8" s="71">
        <f>INDEX('REEDS calc'!$C$64:$AG$113,MATCH(About!$B$2,'REEDS calc'!$B$64:$B$113,0),MATCH(Q$1,'REEDS calc'!$C$63:$AG$63,0))*SUMIFS('res v com'!$E$3:$E$52,'res v com'!$B$3:$B$52,About!$B$2)*SUMIFS('Urban and Rural'!$B$2:$B$53,'Urban and Rural'!$A$2:$A$53,About!$B$1)</f>
        <v>8398.2868590695925</v>
      </c>
      <c r="R8" s="71">
        <f>INDEX('REEDS calc'!$C$64:$AG$113,MATCH(About!$B$2,'REEDS calc'!$B$64:$B$113,0),MATCH(R$1,'REEDS calc'!$C$63:$AG$63,0))*SUMIFS('res v com'!$E$3:$E$52,'res v com'!$B$3:$B$52,About!$B$2)*SUMIFS('Urban and Rural'!$B$2:$B$53,'Urban and Rural'!$A$2:$A$53,About!$B$1)</f>
        <v>8720.6244169344118</v>
      </c>
      <c r="S8" s="71">
        <f>INDEX('REEDS calc'!$C$64:$AG$113,MATCH(About!$B$2,'REEDS calc'!$B$64:$B$113,0),MATCH(S$1,'REEDS calc'!$C$63:$AG$63,0))*SUMIFS('res v com'!$E$3:$E$52,'res v com'!$B$3:$B$52,About!$B$2)*SUMIFS('Urban and Rural'!$B$2:$B$53,'Urban and Rural'!$A$2:$A$53,About!$B$1)</f>
        <v>8994.3072490837621</v>
      </c>
      <c r="T8" s="71">
        <f>INDEX('REEDS calc'!$C$64:$AG$113,MATCH(About!$B$2,'REEDS calc'!$B$64:$B$113,0),MATCH(T$1,'REEDS calc'!$C$63:$AG$63,0))*SUMIFS('res v com'!$E$3:$E$52,'res v com'!$B$3:$B$52,About!$B$2)*SUMIFS('Urban and Rural'!$B$2:$B$53,'Urban and Rural'!$A$2:$A$53,About!$B$1)</f>
        <v>9267.9900812331143</v>
      </c>
      <c r="U8" s="71">
        <f>INDEX('REEDS calc'!$C$64:$AG$113,MATCH(About!$B$2,'REEDS calc'!$B$64:$B$113,0),MATCH(U$1,'REEDS calc'!$C$63:$AG$63,0))*SUMIFS('res v com'!$E$3:$E$52,'res v com'!$B$3:$B$52,About!$B$2)*SUMIFS('Urban and Rural'!$B$2:$B$53,'Urban and Rural'!$A$2:$A$53,About!$B$1)</f>
        <v>9547.086419952464</v>
      </c>
      <c r="V8" s="71">
        <f>INDEX('REEDS calc'!$C$64:$AG$113,MATCH(About!$B$2,'REEDS calc'!$B$64:$B$113,0),MATCH(V$1,'REEDS calc'!$C$63:$AG$63,0))*SUMIFS('res v com'!$E$3:$E$52,'res v com'!$B$3:$B$52,About!$B$2)*SUMIFS('Urban and Rural'!$B$2:$B$53,'Urban and Rural'!$A$2:$A$53,About!$B$1)</f>
        <v>9826.1827586718118</v>
      </c>
      <c r="W8" s="71">
        <f>INDEX('REEDS calc'!$C$64:$AG$113,MATCH(About!$B$2,'REEDS calc'!$B$64:$B$113,0),MATCH(W$1,'REEDS calc'!$C$63:$AG$63,0))*SUMIFS('res v com'!$E$3:$E$52,'res v com'!$B$3:$B$52,About!$B$2)*SUMIFS('Urban and Rural'!$B$2:$B$53,'Urban and Rural'!$A$2:$A$53,About!$B$1)</f>
        <v>9997.777550257535</v>
      </c>
      <c r="X8" s="71">
        <f>INDEX('REEDS calc'!$C$64:$AG$113,MATCH(About!$B$2,'REEDS calc'!$B$64:$B$113,0),MATCH(X$1,'REEDS calc'!$C$63:$AG$63,0))*SUMIFS('res v com'!$E$3:$E$52,'res v com'!$B$3:$B$52,About!$B$2)*SUMIFS('Urban and Rural'!$B$2:$B$53,'Urban and Rural'!$A$2:$A$53,About!$B$1)</f>
        <v>10169.37234184326</v>
      </c>
      <c r="Y8" s="71">
        <f>INDEX('REEDS calc'!$C$64:$AG$113,MATCH(About!$B$2,'REEDS calc'!$B$64:$B$113,0),MATCH(Y$1,'REEDS calc'!$C$63:$AG$63,0))*SUMIFS('res v com'!$E$3:$E$52,'res v com'!$B$3:$B$52,About!$B$2)*SUMIFS('Urban and Rural'!$B$2:$B$53,'Urban and Rural'!$A$2:$A$53,About!$B$1)</f>
        <v>10385.845771228322</v>
      </c>
      <c r="Z8" s="71">
        <f>INDEX('REEDS calc'!$C$64:$AG$113,MATCH(About!$B$2,'REEDS calc'!$B$64:$B$113,0),MATCH(Z$1,'REEDS calc'!$C$63:$AG$63,0))*SUMIFS('res v com'!$E$3:$E$52,'res v com'!$B$3:$B$52,About!$B$2)*SUMIFS('Urban and Rural'!$B$2:$B$53,'Urban and Rural'!$A$2:$A$53,About!$B$1)</f>
        <v>10602.319200613383</v>
      </c>
      <c r="AA8" s="71">
        <f>INDEX('REEDS calc'!$C$64:$AG$113,MATCH(About!$B$2,'REEDS calc'!$B$64:$B$113,0),MATCH(AA$1,'REEDS calc'!$C$63:$AG$63,0))*SUMIFS('res v com'!$E$3:$E$52,'res v com'!$B$3:$B$52,About!$B$2)*SUMIFS('Urban and Rural'!$B$2:$B$53,'Urban and Rural'!$A$2:$A$53,About!$B$1)</f>
        <v>10881.916789941088</v>
      </c>
      <c r="AB8" s="71">
        <f>INDEX('REEDS calc'!$C$64:$AG$113,MATCH(About!$B$2,'REEDS calc'!$B$64:$B$113,0),MATCH(AB$1,'REEDS calc'!$C$63:$AG$63,0))*SUMIFS('res v com'!$E$3:$E$52,'res v com'!$B$3:$B$52,About!$B$2)*SUMIFS('Urban and Rural'!$B$2:$B$53,'Urban and Rural'!$A$2:$A$53,About!$B$1)</f>
        <v>11161.514379268792</v>
      </c>
      <c r="AC8" s="71">
        <f>INDEX('REEDS calc'!$C$64:$AG$113,MATCH(About!$B$2,'REEDS calc'!$B$64:$B$113,0),MATCH(AC$1,'REEDS calc'!$C$63:$AG$63,0))*SUMIFS('res v com'!$E$3:$E$52,'res v com'!$B$3:$B$52,About!$B$2)*SUMIFS('Urban and Rural'!$B$2:$B$53,'Urban and Rural'!$A$2:$A$53,About!$B$1)</f>
        <v>11299.191213024013</v>
      </c>
      <c r="AD8" s="71">
        <f>INDEX('REEDS calc'!$C$64:$AG$113,MATCH(About!$B$2,'REEDS calc'!$B$64:$B$113,0),MATCH(AD$1,'REEDS calc'!$C$63:$AG$63,0))*SUMIFS('res v com'!$E$3:$E$52,'res v com'!$B$3:$B$52,About!$B$2)*SUMIFS('Urban and Rural'!$B$2:$B$53,'Urban and Rural'!$A$2:$A$53,About!$B$1)</f>
        <v>11436.868046779231</v>
      </c>
      <c r="AE8" s="71">
        <f>INDEX('REEDS calc'!$C$64:$AG$113,MATCH(About!$B$2,'REEDS calc'!$B$64:$B$113,0),MATCH(AE$1,'REEDS calc'!$C$63:$AG$63,0))*SUMIFS('res v com'!$E$3:$E$52,'res v com'!$B$3:$B$52,About!$B$2)*SUMIFS('Urban and Rural'!$B$2:$B$53,'Urban and Rural'!$A$2:$A$53,About!$B$1)</f>
        <v>11639.23962571656</v>
      </c>
      <c r="AF8" s="71">
        <f>INDEX('REEDS calc'!$C$64:$AG$113,MATCH(About!$B$2,'REEDS calc'!$B$64:$B$113,0),MATCH(AF$1,'REEDS calc'!$C$63:$AG$63,0))*SUMIFS('res v com'!$E$3:$E$52,'res v com'!$B$3:$B$52,About!$B$2)*SUMIFS('Urban and Rural'!$B$2:$B$53,'Urban and Rural'!$A$2:$A$53,About!$B$1)</f>
        <v>11841.611204653891</v>
      </c>
    </row>
    <row r="9" spans="1:32" ht="14.25" customHeight="1" x14ac:dyDescent="0.7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7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7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7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7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7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7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7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7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7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7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7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7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7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7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7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7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7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7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7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7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7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7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7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7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7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7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7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7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7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7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7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7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7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7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7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7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7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7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7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7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7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7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7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7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7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7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7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7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7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7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7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7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7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7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7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7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7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7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7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7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7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7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7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7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7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7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7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7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7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7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7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7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7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7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7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7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7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7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7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7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7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7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7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7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7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7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7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7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7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65"/>
  <cols>
    <col min="1" max="1" width="20.5" customWidth="1"/>
    <col min="2" max="32" width="8.375" customWidth="1"/>
  </cols>
  <sheetData>
    <row r="1" spans="1:32" ht="14.25" customHeight="1" x14ac:dyDescent="0.7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7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7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7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7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7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7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75">
      <c r="A8" s="7" t="s">
        <v>29</v>
      </c>
      <c r="B8" s="71">
        <f>INDEX('REEDS calc'!$C$64:$AG$113,MATCH(About!$B$2,'REEDS calc'!$B$64:$B$113,0),MATCH(B$1,'REEDS calc'!$C$63:$AG$63,0))*SUMIFS('res v com'!$F$3:$F$52,'res v com'!$B$3:$B$52,About!$B$2)</f>
        <v>188.78401135795917</v>
      </c>
      <c r="C8" s="71">
        <f>INDEX('REEDS calc'!$C$64:$AG$113,MATCH(About!$B$2,'REEDS calc'!$B$64:$B$113,0),MATCH(C$1,'REEDS calc'!$C$63:$AG$63,0))*SUMIFS('res v com'!$F$3:$F$52,'res v com'!$B$3:$B$52,About!$B$2)</f>
        <v>188.78401135795917</v>
      </c>
      <c r="D8" s="71">
        <f>INDEX('REEDS calc'!$C$64:$AG$113,MATCH(About!$B$2,'REEDS calc'!$B$64:$B$113,0),MATCH(D$1,'REEDS calc'!$C$63:$AG$63,0))*SUMIFS('res v com'!$F$3:$F$52,'res v com'!$B$3:$B$52,About!$B$2)</f>
        <v>188.78401135795917</v>
      </c>
      <c r="E8" s="71">
        <f>INDEX('REEDS calc'!$C$64:$AG$113,MATCH(About!$B$2,'REEDS calc'!$B$64:$B$113,0),MATCH(E$1,'REEDS calc'!$C$63:$AG$63,0))*SUMIFS('res v com'!$F$3:$F$52,'res v com'!$B$3:$B$52,About!$B$2)</f>
        <v>239.40088418962958</v>
      </c>
      <c r="F8" s="71">
        <f>INDEX('REEDS calc'!$C$64:$AG$113,MATCH(About!$B$2,'REEDS calc'!$B$64:$B$113,0),MATCH(F$1,'REEDS calc'!$C$63:$AG$63,0))*SUMIFS('res v com'!$F$3:$F$52,'res v com'!$B$3:$B$52,About!$B$2)</f>
        <v>290.01775702129999</v>
      </c>
      <c r="G8" s="71">
        <f>INDEX('REEDS calc'!$C$64:$AG$113,MATCH(About!$B$2,'REEDS calc'!$B$64:$B$113,0),MATCH(G$1,'REEDS calc'!$C$63:$AG$63,0))*SUMIFS('res v com'!$F$3:$F$52,'res v com'!$B$3:$B$52,About!$B$2)</f>
        <v>366.2971563206284</v>
      </c>
      <c r="H8" s="71">
        <f>INDEX('REEDS calc'!$C$64:$AG$113,MATCH(About!$B$2,'REEDS calc'!$B$64:$B$113,0),MATCH(H$1,'REEDS calc'!$C$63:$AG$63,0))*SUMIFS('res v com'!$F$3:$F$52,'res v com'!$B$3:$B$52,About!$B$2)</f>
        <v>442.57655561995676</v>
      </c>
      <c r="I8" s="71">
        <f>INDEX('REEDS calc'!$C$64:$AG$113,MATCH(About!$B$2,'REEDS calc'!$B$64:$B$113,0),MATCH(I$1,'REEDS calc'!$C$63:$AG$63,0))*SUMIFS('res v com'!$F$3:$F$52,'res v com'!$B$3:$B$52,About!$B$2)</f>
        <v>549.50574974396363</v>
      </c>
      <c r="J8" s="71">
        <f>INDEX('REEDS calc'!$C$64:$AG$113,MATCH(About!$B$2,'REEDS calc'!$B$64:$B$113,0),MATCH(J$1,'REEDS calc'!$C$63:$AG$63,0))*SUMIFS('res v com'!$F$3:$F$52,'res v com'!$B$3:$B$52,About!$B$2)</f>
        <v>656.43494386797033</v>
      </c>
      <c r="K8" s="71">
        <f>INDEX('REEDS calc'!$C$64:$AG$113,MATCH(About!$B$2,'REEDS calc'!$B$64:$B$113,0),MATCH(K$1,'REEDS calc'!$C$63:$AG$63,0))*SUMIFS('res v com'!$F$3:$F$52,'res v com'!$B$3:$B$52,About!$B$2)</f>
        <v>818.75822576009602</v>
      </c>
      <c r="L8" s="71">
        <f>INDEX('REEDS calc'!$C$64:$AG$113,MATCH(About!$B$2,'REEDS calc'!$B$64:$B$113,0),MATCH(L$1,'REEDS calc'!$C$63:$AG$63,0))*SUMIFS('res v com'!$F$3:$F$52,'res v com'!$B$3:$B$52,About!$B$2)</f>
        <v>981.08150765222172</v>
      </c>
      <c r="M8" s="71">
        <f>INDEX('REEDS calc'!$C$64:$AG$113,MATCH(About!$B$2,'REEDS calc'!$B$64:$B$113,0),MATCH(M$1,'REEDS calc'!$C$63:$AG$63,0))*SUMIFS('res v com'!$F$3:$F$52,'res v com'!$B$3:$B$52,About!$B$2)</f>
        <v>1151.3928210524039</v>
      </c>
      <c r="N8" s="71">
        <f>INDEX('REEDS calc'!$C$64:$AG$113,MATCH(About!$B$2,'REEDS calc'!$B$64:$B$113,0),MATCH(N$1,'REEDS calc'!$C$63:$AG$63,0))*SUMIFS('res v com'!$F$3:$F$52,'res v com'!$B$3:$B$52,About!$B$2)</f>
        <v>1321.7041344525858</v>
      </c>
      <c r="O8" s="71">
        <f>INDEX('REEDS calc'!$C$64:$AG$113,MATCH(About!$B$2,'REEDS calc'!$B$64:$B$113,0),MATCH(O$1,'REEDS calc'!$C$63:$AG$63,0))*SUMIFS('res v com'!$F$3:$F$52,'res v com'!$B$3:$B$52,About!$B$2)</f>
        <v>1386.058500989699</v>
      </c>
      <c r="P8" s="71">
        <f>INDEX('REEDS calc'!$C$64:$AG$113,MATCH(About!$B$2,'REEDS calc'!$B$64:$B$113,0),MATCH(P$1,'REEDS calc'!$C$63:$AG$63,0))*SUMIFS('res v com'!$F$3:$F$52,'res v com'!$B$3:$B$52,About!$B$2)</f>
        <v>1450.4128675268125</v>
      </c>
      <c r="Q8" s="71">
        <f>INDEX('REEDS calc'!$C$64:$AG$113,MATCH(About!$B$2,'REEDS calc'!$B$64:$B$113,0),MATCH(Q$1,'REEDS calc'!$C$63:$AG$63,0))*SUMIFS('res v com'!$F$3:$F$52,'res v com'!$B$3:$B$52,About!$B$2)</f>
        <v>1508.3035902365941</v>
      </c>
      <c r="R8" s="71">
        <f>INDEX('REEDS calc'!$C$64:$AG$113,MATCH(About!$B$2,'REEDS calc'!$B$64:$B$113,0),MATCH(R$1,'REEDS calc'!$C$63:$AG$63,0))*SUMIFS('res v com'!$F$3:$F$52,'res v com'!$B$3:$B$52,About!$B$2)</f>
        <v>1566.1943129463762</v>
      </c>
      <c r="S8" s="71">
        <f>INDEX('REEDS calc'!$C$64:$AG$113,MATCH(About!$B$2,'REEDS calc'!$B$64:$B$113,0),MATCH(S$1,'REEDS calc'!$C$63:$AG$63,0))*SUMIFS('res v com'!$F$3:$F$52,'res v com'!$B$3:$B$52,About!$B$2)</f>
        <v>1615.3468133603376</v>
      </c>
      <c r="T8" s="71">
        <f>INDEX('REEDS calc'!$C$64:$AG$113,MATCH(About!$B$2,'REEDS calc'!$B$64:$B$113,0),MATCH(T$1,'REEDS calc'!$C$63:$AG$63,0))*SUMIFS('res v com'!$F$3:$F$52,'res v com'!$B$3:$B$52,About!$B$2)</f>
        <v>1664.499313774299</v>
      </c>
      <c r="U8" s="71">
        <f>INDEX('REEDS calc'!$C$64:$AG$113,MATCH(About!$B$2,'REEDS calc'!$B$64:$B$113,0),MATCH(U$1,'REEDS calc'!$C$63:$AG$63,0))*SUMIFS('res v com'!$F$3:$F$52,'res v com'!$B$3:$B$52,About!$B$2)</f>
        <v>1714.6240614491981</v>
      </c>
      <c r="V8" s="71">
        <f>INDEX('REEDS calc'!$C$64:$AG$113,MATCH(About!$B$2,'REEDS calc'!$B$64:$B$113,0),MATCH(V$1,'REEDS calc'!$C$63:$AG$63,0))*SUMIFS('res v com'!$F$3:$F$52,'res v com'!$B$3:$B$52,About!$B$2)</f>
        <v>1764.7488091240969</v>
      </c>
      <c r="W8" s="71">
        <f>INDEX('REEDS calc'!$C$64:$AG$113,MATCH(About!$B$2,'REEDS calc'!$B$64:$B$113,0),MATCH(W$1,'REEDS calc'!$C$63:$AG$63,0))*SUMIFS('res v com'!$F$3:$F$52,'res v com'!$B$3:$B$52,About!$B$2)</f>
        <v>1795.5666466852351</v>
      </c>
      <c r="X8" s="71">
        <f>INDEX('REEDS calc'!$C$64:$AG$113,MATCH(About!$B$2,'REEDS calc'!$B$64:$B$113,0),MATCH(X$1,'REEDS calc'!$C$63:$AG$63,0))*SUMIFS('res v com'!$F$3:$F$52,'res v com'!$B$3:$B$52,About!$B$2)</f>
        <v>1826.3844842463729</v>
      </c>
      <c r="Y8" s="71">
        <f>INDEX('REEDS calc'!$C$64:$AG$113,MATCH(About!$B$2,'REEDS calc'!$B$64:$B$113,0),MATCH(Y$1,'REEDS calc'!$C$63:$AG$63,0))*SUMIFS('res v com'!$F$3:$F$52,'res v com'!$B$3:$B$52,About!$B$2)</f>
        <v>1865.2623716311925</v>
      </c>
      <c r="Z8" s="71">
        <f>INDEX('REEDS calc'!$C$64:$AG$113,MATCH(About!$B$2,'REEDS calc'!$B$64:$B$113,0),MATCH(Z$1,'REEDS calc'!$C$63:$AG$63,0))*SUMIFS('res v com'!$F$3:$F$52,'res v com'!$B$3:$B$52,About!$B$2)</f>
        <v>1904.1402590160119</v>
      </c>
      <c r="AA8" s="71">
        <f>INDEX('REEDS calc'!$C$64:$AG$113,MATCH(About!$B$2,'REEDS calc'!$B$64:$B$113,0),MATCH(AA$1,'REEDS calc'!$C$63:$AG$63,0))*SUMIFS('res v com'!$F$3:$F$52,'res v com'!$B$3:$B$52,About!$B$2)</f>
        <v>1954.3550295854461</v>
      </c>
      <c r="AB8" s="71">
        <f>INDEX('REEDS calc'!$C$64:$AG$113,MATCH(About!$B$2,'REEDS calc'!$B$64:$B$113,0),MATCH(AB$1,'REEDS calc'!$C$63:$AG$63,0))*SUMIFS('res v com'!$F$3:$F$52,'res v com'!$B$3:$B$52,About!$B$2)</f>
        <v>2004.5698001548803</v>
      </c>
      <c r="AC8" s="71">
        <f>INDEX('REEDS calc'!$C$64:$AG$113,MATCH(About!$B$2,'REEDS calc'!$B$64:$B$113,0),MATCH(AC$1,'REEDS calc'!$C$63:$AG$63,0))*SUMIFS('res v com'!$F$3:$F$52,'res v com'!$B$3:$B$52,About!$B$2)</f>
        <v>2029.2960885194113</v>
      </c>
      <c r="AD8" s="71">
        <f>INDEX('REEDS calc'!$C$64:$AG$113,MATCH(About!$B$2,'REEDS calc'!$B$64:$B$113,0),MATCH(AD$1,'REEDS calc'!$C$63:$AG$63,0))*SUMIFS('res v com'!$F$3:$F$52,'res v com'!$B$3:$B$52,About!$B$2)</f>
        <v>2054.0223768839419</v>
      </c>
      <c r="AE8" s="71">
        <f>INDEX('REEDS calc'!$C$64:$AG$113,MATCH(About!$B$2,'REEDS calc'!$B$64:$B$113,0),MATCH(AE$1,'REEDS calc'!$C$63:$AG$63,0))*SUMIFS('res v com'!$F$3:$F$52,'res v com'!$B$3:$B$52,About!$B$2)</f>
        <v>2090.3676201692897</v>
      </c>
      <c r="AF8" s="71">
        <f>INDEX('REEDS calc'!$C$64:$AG$113,MATCH(About!$B$2,'REEDS calc'!$B$64:$B$113,0),MATCH(AF$1,'REEDS calc'!$C$63:$AG$63,0))*SUMIFS('res v com'!$F$3:$F$52,'res v com'!$B$3:$B$52,About!$B$2)</f>
        <v>2126.712863454637</v>
      </c>
    </row>
    <row r="9" spans="1:32" ht="14.25" customHeight="1" x14ac:dyDescent="0.7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7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7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7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7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7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7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7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7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7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7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7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7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7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7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7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7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7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7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7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7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7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7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7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7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7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7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7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7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7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7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7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7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7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7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7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7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7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7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7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7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7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7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7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7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7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7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7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7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7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7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7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7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7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7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7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7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7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7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7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7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7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7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7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7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7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7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7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7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7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7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7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7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7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7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7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7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7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7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7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7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7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7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7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7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7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7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7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7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7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DESC-rural-residential</vt:lpstr>
      <vt:lpstr>DESC-urban-residential</vt:lpstr>
      <vt:lpstr>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2024-09-18T22:44:46Z</dcterms:modified>
</cp:coreProperties>
</file>