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bbie\Models\Alabama\Models\eps-alabama\InputData\fuels\IMFPbFT\"/>
    </mc:Choice>
  </mc:AlternateContent>
  <xr:revisionPtr revIDLastSave="0" documentId="13_ncr:1_{CDC3F2F3-CCC4-4B99-A9CA-EE0151BBA0E2}" xr6:coauthVersionLast="47" xr6:coauthVersionMax="47" xr10:uidLastSave="{00000000-0000-0000-0000-000000000000}"/>
  <bookViews>
    <workbookView xWindow="-120" yWindow="-120" windowWidth="57840" windowHeight="23640" tabRatio="889" activeTab="14" xr2:uid="{00000000-000D-0000-FFFF-FFFF00000000}"/>
  </bookViews>
  <sheets>
    <sheet name="About" sheetId="1" r:id="rId1"/>
    <sheet name="AEO 2022 Table 13" sheetId="10" r:id="rId2"/>
    <sheet name="AEO 2023 Table 13" sheetId="19" r:id="rId3"/>
    <sheet name="AEO 2022 Table 60" sheetId="8" r:id="rId4"/>
    <sheet name="AEO 2023 Table 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5" i="2"/>
  <c r="B9" i="2"/>
  <c r="B10" i="2"/>
  <c r="B11" i="2"/>
  <c r="B12" i="2"/>
  <c r="B13" i="2"/>
  <c r="B14" i="2"/>
  <c r="B17" i="2"/>
  <c r="B19" i="2"/>
  <c r="B20" i="2"/>
  <c r="B21" i="2"/>
  <c r="B22" i="2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91" i="11"/>
  <c r="B143" i="3"/>
  <c r="B144" i="3"/>
  <c r="B145" i="3"/>
  <c r="B146" i="3"/>
  <c r="B147" i="3"/>
  <c r="B148" i="3"/>
  <c r="B149" i="3"/>
  <c r="B150" i="3"/>
  <c r="C144" i="3"/>
  <c r="C145" i="3"/>
  <c r="C146" i="3"/>
  <c r="C147" i="3"/>
  <c r="C148" i="3"/>
  <c r="C149" i="3"/>
  <c r="C150" i="3"/>
  <c r="C143" i="3"/>
  <c r="B123" i="3"/>
  <c r="B124" i="3"/>
  <c r="B125" i="3"/>
  <c r="B126" i="3"/>
  <c r="B127" i="3"/>
  <c r="B128" i="3"/>
  <c r="B129" i="3"/>
  <c r="B130" i="3"/>
  <c r="C124" i="3"/>
  <c r="C125" i="3"/>
  <c r="C126" i="3"/>
  <c r="C127" i="3"/>
  <c r="C128" i="3"/>
  <c r="C129" i="3"/>
  <c r="C130" i="3"/>
  <c r="C123" i="3"/>
  <c r="B113" i="3"/>
  <c r="B114" i="3"/>
  <c r="B115" i="3"/>
  <c r="B116" i="3"/>
  <c r="B117" i="3"/>
  <c r="B118" i="3"/>
  <c r="B119" i="3"/>
  <c r="B120" i="3"/>
  <c r="C114" i="3"/>
  <c r="C115" i="3"/>
  <c r="C116" i="3"/>
  <c r="C117" i="3"/>
  <c r="C118" i="3"/>
  <c r="C119" i="3"/>
  <c r="C120" i="3"/>
  <c r="C113" i="3"/>
  <c r="B103" i="3"/>
  <c r="B104" i="3"/>
  <c r="B105" i="3"/>
  <c r="B106" i="3"/>
  <c r="B107" i="3"/>
  <c r="B108" i="3"/>
  <c r="B109" i="3"/>
  <c r="B110" i="3"/>
  <c r="C104" i="3"/>
  <c r="C105" i="3"/>
  <c r="C106" i="3"/>
  <c r="C107" i="3"/>
  <c r="C108" i="3"/>
  <c r="C109" i="3"/>
  <c r="C110" i="3"/>
  <c r="C103" i="3"/>
  <c r="B93" i="3"/>
  <c r="B94" i="3"/>
  <c r="B95" i="3"/>
  <c r="B96" i="3"/>
  <c r="B97" i="3"/>
  <c r="B98" i="3"/>
  <c r="B99" i="3"/>
  <c r="B100" i="3"/>
  <c r="C94" i="3"/>
  <c r="C95" i="3"/>
  <c r="C96" i="3"/>
  <c r="C97" i="3"/>
  <c r="C98" i="3"/>
  <c r="C99" i="3"/>
  <c r="C100" i="3"/>
  <c r="C93" i="3"/>
  <c r="B83" i="3"/>
  <c r="B84" i="3"/>
  <c r="B85" i="3"/>
  <c r="B86" i="3"/>
  <c r="B87" i="3"/>
  <c r="B88" i="3"/>
  <c r="B89" i="3"/>
  <c r="B90" i="3"/>
  <c r="C84" i="3"/>
  <c r="C85" i="3"/>
  <c r="C86" i="3"/>
  <c r="C87" i="3"/>
  <c r="C88" i="3"/>
  <c r="C89" i="3"/>
  <c r="C90" i="3"/>
  <c r="C83" i="3"/>
  <c r="B73" i="3"/>
  <c r="B74" i="3"/>
  <c r="B75" i="3"/>
  <c r="B76" i="3"/>
  <c r="B77" i="3"/>
  <c r="B78" i="3"/>
  <c r="B79" i="3"/>
  <c r="B80" i="3"/>
  <c r="C74" i="3"/>
  <c r="C75" i="3"/>
  <c r="C76" i="3"/>
  <c r="C77" i="3"/>
  <c r="C78" i="3"/>
  <c r="C79" i="3"/>
  <c r="C80" i="3"/>
  <c r="C73" i="3"/>
  <c r="B63" i="3"/>
  <c r="B64" i="3"/>
  <c r="B65" i="3"/>
  <c r="B66" i="3"/>
  <c r="B67" i="3"/>
  <c r="B68" i="3"/>
  <c r="B69" i="3"/>
  <c r="B70" i="3"/>
  <c r="C64" i="3"/>
  <c r="C65" i="3"/>
  <c r="C66" i="3"/>
  <c r="C67" i="3"/>
  <c r="C68" i="3"/>
  <c r="C69" i="3"/>
  <c r="C70" i="3"/>
  <c r="C63" i="3"/>
  <c r="B53" i="3"/>
  <c r="B54" i="3"/>
  <c r="B55" i="3"/>
  <c r="B56" i="3"/>
  <c r="B57" i="3"/>
  <c r="B58" i="3"/>
  <c r="B59" i="3"/>
  <c r="B60" i="3"/>
  <c r="C54" i="3"/>
  <c r="C55" i="3"/>
  <c r="C56" i="3"/>
  <c r="C57" i="3"/>
  <c r="C58" i="3"/>
  <c r="C59" i="3"/>
  <c r="C60" i="3"/>
  <c r="C53" i="3"/>
  <c r="B43" i="3"/>
  <c r="B44" i="3"/>
  <c r="B45" i="3"/>
  <c r="B46" i="3"/>
  <c r="B47" i="3"/>
  <c r="B48" i="3"/>
  <c r="B49" i="3"/>
  <c r="B50" i="3"/>
  <c r="C44" i="3"/>
  <c r="C45" i="3"/>
  <c r="C46" i="3"/>
  <c r="C47" i="3"/>
  <c r="C48" i="3"/>
  <c r="C49" i="3"/>
  <c r="C50" i="3"/>
  <c r="C43" i="3"/>
  <c r="B33" i="3"/>
  <c r="B34" i="3"/>
  <c r="B35" i="3"/>
  <c r="B36" i="3"/>
  <c r="B37" i="3"/>
  <c r="B38" i="3"/>
  <c r="B39" i="3"/>
  <c r="B40" i="3"/>
  <c r="C34" i="3"/>
  <c r="C35" i="3"/>
  <c r="C36" i="3"/>
  <c r="C37" i="3"/>
  <c r="C38" i="3"/>
  <c r="C39" i="3"/>
  <c r="C40" i="3"/>
  <c r="C3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B4" i="3"/>
  <c r="B5" i="3"/>
  <c r="B6" i="3"/>
  <c r="B7" i="3"/>
  <c r="B8" i="3"/>
  <c r="B9" i="3"/>
  <c r="B10" i="3"/>
  <c r="B3" i="3"/>
  <c r="C91" i="11" l="1"/>
  <c r="C90" i="11"/>
  <c r="E33" i="11"/>
  <c r="E34" i="11" s="1"/>
  <c r="E32" i="11"/>
  <c r="E31" i="11"/>
  <c r="E30" i="11"/>
  <c r="E29" i="11"/>
  <c r="E28" i="11"/>
  <c r="C24" i="11"/>
  <c r="D24" i="11"/>
  <c r="G24" i="11" s="1"/>
  <c r="E24" i="11"/>
  <c r="G32" i="23"/>
  <c r="B3" i="23" a="1"/>
  <c r="B3" i="23" s="1"/>
  <c r="B4" i="23" a="1"/>
  <c r="B4" i="23" s="1"/>
  <c r="B5" i="23" a="1"/>
  <c r="B5" i="23" s="1"/>
  <c r="B6" i="23" a="1"/>
  <c r="B6" i="23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U104" i="22"/>
  <c r="V104" i="22"/>
  <c r="S104" i="22"/>
  <c r="D269" i="24"/>
  <c r="C269" i="24"/>
  <c r="D268" i="24"/>
  <c r="C268" i="24"/>
  <c r="D267" i="24"/>
  <c r="C267" i="24"/>
  <c r="D266" i="24"/>
  <c r="C266" i="24"/>
  <c r="D265" i="24"/>
  <c r="C265" i="24"/>
  <c r="D264" i="24"/>
  <c r="C264" i="24"/>
  <c r="D263" i="24"/>
  <c r="C263" i="24"/>
  <c r="D262" i="24"/>
  <c r="C262" i="24"/>
  <c r="D261" i="24"/>
  <c r="C261" i="24"/>
  <c r="D260" i="24"/>
  <c r="C260" i="24"/>
  <c r="D259" i="24"/>
  <c r="C259" i="24"/>
  <c r="D258" i="24"/>
  <c r="C258" i="24"/>
  <c r="D257" i="24"/>
  <c r="C257" i="24"/>
  <c r="D256" i="24"/>
  <c r="C256" i="24"/>
  <c r="D255" i="24"/>
  <c r="C255" i="24"/>
  <c r="D254" i="24"/>
  <c r="C254" i="24"/>
  <c r="D253" i="24"/>
  <c r="C253" i="24"/>
  <c r="D252" i="24"/>
  <c r="C252" i="24"/>
  <c r="D251" i="24"/>
  <c r="C251" i="24"/>
  <c r="D250" i="24"/>
  <c r="C250" i="24"/>
  <c r="D249" i="24"/>
  <c r="C249" i="24"/>
  <c r="D248" i="24"/>
  <c r="C248" i="24"/>
  <c r="D247" i="24"/>
  <c r="C247" i="24"/>
  <c r="D246" i="24"/>
  <c r="C246" i="24"/>
  <c r="D245" i="24"/>
  <c r="C245" i="24"/>
  <c r="D244" i="24"/>
  <c r="C244" i="24"/>
  <c r="D243" i="24"/>
  <c r="C243" i="24"/>
  <c r="D242" i="24"/>
  <c r="C242" i="24"/>
  <c r="D241" i="24"/>
  <c r="C241" i="24"/>
  <c r="D240" i="24"/>
  <c r="C240" i="24"/>
  <c r="D239" i="24"/>
  <c r="C239" i="24"/>
  <c r="D238" i="24"/>
  <c r="C238" i="24"/>
  <c r="D237" i="24"/>
  <c r="C237" i="24"/>
  <c r="D236" i="24"/>
  <c r="C236" i="24"/>
  <c r="D235" i="24"/>
  <c r="C235" i="24"/>
  <c r="D234" i="24"/>
  <c r="C234" i="24"/>
  <c r="D233" i="24"/>
  <c r="C233" i="24"/>
  <c r="D232" i="24"/>
  <c r="C232" i="24"/>
  <c r="D231" i="24"/>
  <c r="C231" i="24"/>
  <c r="D230" i="24"/>
  <c r="C230" i="24"/>
  <c r="D229" i="24"/>
  <c r="C229" i="24"/>
  <c r="D228" i="24"/>
  <c r="C228" i="24"/>
  <c r="D227" i="24"/>
  <c r="C227" i="24"/>
  <c r="D226" i="24"/>
  <c r="C226" i="24"/>
  <c r="D225" i="24"/>
  <c r="C225" i="24"/>
  <c r="D224" i="24"/>
  <c r="C224" i="24"/>
  <c r="D223" i="24"/>
  <c r="C223" i="24"/>
  <c r="D222" i="24"/>
  <c r="C222" i="24"/>
  <c r="D221" i="24"/>
  <c r="C221" i="24"/>
  <c r="D220" i="24"/>
  <c r="C220" i="24"/>
  <c r="D219" i="24"/>
  <c r="C219" i="24"/>
  <c r="D218" i="24"/>
  <c r="C218" i="24"/>
  <c r="D217" i="24"/>
  <c r="C217" i="24"/>
  <c r="D216" i="24"/>
  <c r="C216" i="24"/>
  <c r="D215" i="24"/>
  <c r="C215" i="24"/>
  <c r="D214" i="24"/>
  <c r="C214" i="24"/>
  <c r="D213" i="24"/>
  <c r="C213" i="24"/>
  <c r="D212" i="24"/>
  <c r="C212" i="24"/>
  <c r="D211" i="24"/>
  <c r="C211" i="24"/>
  <c r="D210" i="24"/>
  <c r="C210" i="24"/>
  <c r="D209" i="24"/>
  <c r="C209" i="24"/>
  <c r="D208" i="24"/>
  <c r="C208" i="24"/>
  <c r="D207" i="24"/>
  <c r="C207" i="24"/>
  <c r="D206" i="24"/>
  <c r="C206" i="24"/>
  <c r="D205" i="24"/>
  <c r="C205" i="24"/>
  <c r="D204" i="24"/>
  <c r="C204" i="24"/>
  <c r="D203" i="24"/>
  <c r="C203" i="24"/>
  <c r="D202" i="24"/>
  <c r="C202" i="24"/>
  <c r="D201" i="24"/>
  <c r="C201" i="24"/>
  <c r="D200" i="24"/>
  <c r="C200" i="24"/>
  <c r="D199" i="24"/>
  <c r="C199" i="24"/>
  <c r="D198" i="24"/>
  <c r="C198" i="24"/>
  <c r="D197" i="24"/>
  <c r="C197" i="24"/>
  <c r="D196" i="24"/>
  <c r="C196" i="24"/>
  <c r="D195" i="24"/>
  <c r="C195" i="24"/>
  <c r="D194" i="24"/>
  <c r="C194" i="24"/>
  <c r="D193" i="24"/>
  <c r="C193" i="24"/>
  <c r="D192" i="24"/>
  <c r="C192" i="24"/>
  <c r="D191" i="24"/>
  <c r="C191" i="24"/>
  <c r="D190" i="24"/>
  <c r="C190" i="24"/>
  <c r="D189" i="24"/>
  <c r="C189" i="24"/>
  <c r="D188" i="24"/>
  <c r="C188" i="24"/>
  <c r="D187" i="24"/>
  <c r="C187" i="24"/>
  <c r="D186" i="24"/>
  <c r="C186" i="24"/>
  <c r="D185" i="24"/>
  <c r="C185" i="24"/>
  <c r="D184" i="24"/>
  <c r="C184" i="24"/>
  <c r="D183" i="24"/>
  <c r="C183" i="24"/>
  <c r="D182" i="24"/>
  <c r="C182" i="24"/>
  <c r="D181" i="24"/>
  <c r="C181" i="24"/>
  <c r="D180" i="24"/>
  <c r="C180" i="24"/>
  <c r="D179" i="24"/>
  <c r="C179" i="24"/>
  <c r="D178" i="24"/>
  <c r="C178" i="24"/>
  <c r="D177" i="24"/>
  <c r="C177" i="24"/>
  <c r="D176" i="24"/>
  <c r="C176" i="24"/>
  <c r="D175" i="24"/>
  <c r="C175" i="24"/>
  <c r="D174" i="24"/>
  <c r="C174" i="24"/>
  <c r="D173" i="24"/>
  <c r="C173" i="24"/>
  <c r="D172" i="24"/>
  <c r="C172" i="24"/>
  <c r="D171" i="24"/>
  <c r="C171" i="24"/>
  <c r="D170" i="24"/>
  <c r="C170" i="24"/>
  <c r="D169" i="24"/>
  <c r="C169" i="24"/>
  <c r="D168" i="24"/>
  <c r="C168" i="24"/>
  <c r="D167" i="24"/>
  <c r="C167" i="24"/>
  <c r="D166" i="24"/>
  <c r="C166" i="24"/>
  <c r="D165" i="24"/>
  <c r="C165" i="24"/>
  <c r="D164" i="24"/>
  <c r="C164" i="24"/>
  <c r="D163" i="24"/>
  <c r="C163" i="24"/>
  <c r="D162" i="24"/>
  <c r="C162" i="24"/>
  <c r="D161" i="24"/>
  <c r="C161" i="24"/>
  <c r="D160" i="24"/>
  <c r="C160" i="24"/>
  <c r="D159" i="24"/>
  <c r="C159" i="24"/>
  <c r="D158" i="24"/>
  <c r="C158" i="24"/>
  <c r="D157" i="24"/>
  <c r="C157" i="24"/>
  <c r="D156" i="24"/>
  <c r="C156" i="24"/>
  <c r="D155" i="24"/>
  <c r="C155" i="24"/>
  <c r="D154" i="24"/>
  <c r="C154" i="24"/>
  <c r="D153" i="24"/>
  <c r="C153" i="24"/>
  <c r="D152" i="24"/>
  <c r="C152" i="24"/>
  <c r="D151" i="24"/>
  <c r="C151" i="24"/>
  <c r="D150" i="24"/>
  <c r="C150" i="24"/>
  <c r="D149" i="24"/>
  <c r="C149" i="24"/>
  <c r="D148" i="24"/>
  <c r="C148" i="24"/>
  <c r="D147" i="24"/>
  <c r="C147" i="24"/>
  <c r="D146" i="24"/>
  <c r="C146" i="24"/>
  <c r="D145" i="24"/>
  <c r="C145" i="24"/>
  <c r="D144" i="24"/>
  <c r="C144" i="24"/>
  <c r="D143" i="24"/>
  <c r="C143" i="24"/>
  <c r="D142" i="24"/>
  <c r="C142" i="24"/>
  <c r="D141" i="24"/>
  <c r="C141" i="24"/>
  <c r="D140" i="24"/>
  <c r="C140" i="24"/>
  <c r="D139" i="24"/>
  <c r="C139" i="24"/>
  <c r="D138" i="24"/>
  <c r="C138" i="24"/>
  <c r="D137" i="24"/>
  <c r="C137" i="24"/>
  <c r="D136" i="24"/>
  <c r="C136" i="24"/>
  <c r="D135" i="24"/>
  <c r="C135" i="24"/>
  <c r="D134" i="24"/>
  <c r="C134" i="24"/>
  <c r="D133" i="24"/>
  <c r="C133" i="24"/>
  <c r="D132" i="24"/>
  <c r="C132" i="24"/>
  <c r="D131" i="24"/>
  <c r="C131" i="24"/>
  <c r="D130" i="24"/>
  <c r="C130" i="24"/>
  <c r="D129" i="24"/>
  <c r="C129" i="24"/>
  <c r="D128" i="24"/>
  <c r="C128" i="24"/>
  <c r="D127" i="24"/>
  <c r="C127" i="24"/>
  <c r="D126" i="24"/>
  <c r="C126" i="24"/>
  <c r="D125" i="24"/>
  <c r="C125" i="24"/>
  <c r="D124" i="24"/>
  <c r="C124" i="24"/>
  <c r="D123" i="24"/>
  <c r="C123" i="24"/>
  <c r="D122" i="24"/>
  <c r="C122" i="24"/>
  <c r="D121" i="24"/>
  <c r="C121" i="24"/>
  <c r="D120" i="24"/>
  <c r="C120" i="24"/>
  <c r="D119" i="24"/>
  <c r="C119" i="24"/>
  <c r="D118" i="24"/>
  <c r="C118" i="24"/>
  <c r="D117" i="24"/>
  <c r="C117" i="24"/>
  <c r="D116" i="24"/>
  <c r="C116" i="24"/>
  <c r="D115" i="24"/>
  <c r="C115" i="24"/>
  <c r="D114" i="24"/>
  <c r="C114" i="24"/>
  <c r="D113" i="24"/>
  <c r="C113" i="24"/>
  <c r="D112" i="24"/>
  <c r="C112" i="24"/>
  <c r="D111" i="24"/>
  <c r="C111" i="24"/>
  <c r="D110" i="24"/>
  <c r="C110" i="24"/>
  <c r="D109" i="24"/>
  <c r="C109" i="24"/>
  <c r="D108" i="24"/>
  <c r="C108" i="24"/>
  <c r="D107" i="24"/>
  <c r="C107" i="24"/>
  <c r="D106" i="24"/>
  <c r="C106" i="24"/>
  <c r="D105" i="24"/>
  <c r="C105" i="24"/>
  <c r="D104" i="24"/>
  <c r="C104" i="24"/>
  <c r="D103" i="24"/>
  <c r="C103" i="24"/>
  <c r="D102" i="24"/>
  <c r="C102" i="24"/>
  <c r="D101" i="24"/>
  <c r="C101" i="24"/>
  <c r="D100" i="24"/>
  <c r="C100" i="24"/>
  <c r="D99" i="24"/>
  <c r="C99" i="24"/>
  <c r="D98" i="24"/>
  <c r="C98" i="24"/>
  <c r="D97" i="24"/>
  <c r="C97" i="24"/>
  <c r="D96" i="24"/>
  <c r="C96" i="24"/>
  <c r="D95" i="24"/>
  <c r="C95" i="24"/>
  <c r="D94" i="24"/>
  <c r="C94" i="24"/>
  <c r="D93" i="24"/>
  <c r="C93" i="24"/>
  <c r="D92" i="24"/>
  <c r="C92" i="24"/>
  <c r="D91" i="24"/>
  <c r="C91" i="24"/>
  <c r="D90" i="24"/>
  <c r="C90" i="24"/>
  <c r="D89" i="24"/>
  <c r="C89" i="24"/>
  <c r="D88" i="24"/>
  <c r="C88" i="24"/>
  <c r="D87" i="24"/>
  <c r="C87" i="24"/>
  <c r="D86" i="24"/>
  <c r="C86" i="24"/>
  <c r="D85" i="24"/>
  <c r="C85" i="24"/>
  <c r="D84" i="24"/>
  <c r="C84" i="24"/>
  <c r="D83" i="24"/>
  <c r="C83" i="24"/>
  <c r="D82" i="24"/>
  <c r="C82" i="24"/>
  <c r="D81" i="24"/>
  <c r="C81" i="24"/>
  <c r="D80" i="24"/>
  <c r="C80" i="24"/>
  <c r="D79" i="24"/>
  <c r="C79" i="24"/>
  <c r="D78" i="24"/>
  <c r="C78" i="24"/>
  <c r="D77" i="24"/>
  <c r="C77" i="24"/>
  <c r="D76" i="24"/>
  <c r="C76" i="24"/>
  <c r="D75" i="24"/>
  <c r="C75" i="24"/>
  <c r="D74" i="24"/>
  <c r="C74" i="24"/>
  <c r="D73" i="24"/>
  <c r="C73" i="24"/>
  <c r="D72" i="24"/>
  <c r="C72" i="24"/>
  <c r="D71" i="24"/>
  <c r="C71" i="24"/>
  <c r="D70" i="24"/>
  <c r="C70" i="24"/>
  <c r="D69" i="24"/>
  <c r="C69" i="24"/>
  <c r="D68" i="24"/>
  <c r="C68" i="24"/>
  <c r="D67" i="24"/>
  <c r="C67" i="24"/>
  <c r="D66" i="24"/>
  <c r="C66" i="24"/>
  <c r="D65" i="24"/>
  <c r="C65" i="24"/>
  <c r="D64" i="24"/>
  <c r="C64" i="24"/>
  <c r="D63" i="24"/>
  <c r="C63" i="24"/>
  <c r="D62" i="24"/>
  <c r="C62" i="24"/>
  <c r="D61" i="24"/>
  <c r="C61" i="24"/>
  <c r="D60" i="24"/>
  <c r="C60" i="24"/>
  <c r="D59" i="24"/>
  <c r="C59" i="24"/>
  <c r="D58" i="24"/>
  <c r="C58" i="24"/>
  <c r="D57" i="24"/>
  <c r="C57" i="24"/>
  <c r="D56" i="24"/>
  <c r="C56" i="24"/>
  <c r="D55" i="24"/>
  <c r="C55" i="24"/>
  <c r="D54" i="24"/>
  <c r="C54" i="24"/>
  <c r="D53" i="24"/>
  <c r="C53" i="24"/>
  <c r="D52" i="24"/>
  <c r="C52" i="24"/>
  <c r="D51" i="24"/>
  <c r="C51" i="24"/>
  <c r="D50" i="24"/>
  <c r="C50" i="24"/>
  <c r="D49" i="24"/>
  <c r="C49" i="24"/>
  <c r="D48" i="24"/>
  <c r="C48" i="24"/>
  <c r="D47" i="24"/>
  <c r="C47" i="24"/>
  <c r="D46" i="24"/>
  <c r="C46" i="24"/>
  <c r="D45" i="24"/>
  <c r="C45" i="24"/>
  <c r="D44" i="24"/>
  <c r="C44" i="24"/>
  <c r="D43" i="24"/>
  <c r="C43" i="24"/>
  <c r="D42" i="24"/>
  <c r="C42" i="24"/>
  <c r="D41" i="24"/>
  <c r="C41" i="24"/>
  <c r="D40" i="24"/>
  <c r="C40" i="24"/>
  <c r="D39" i="24"/>
  <c r="C39" i="24"/>
  <c r="D38" i="24"/>
  <c r="C38" i="24"/>
  <c r="D37" i="24"/>
  <c r="C37" i="24"/>
  <c r="D36" i="24"/>
  <c r="C36" i="24"/>
  <c r="D35" i="24"/>
  <c r="C35" i="24"/>
  <c r="D34" i="24"/>
  <c r="C34" i="24"/>
  <c r="D33" i="24"/>
  <c r="C33" i="24"/>
  <c r="D32" i="24"/>
  <c r="C32" i="24"/>
  <c r="D31" i="24"/>
  <c r="C31" i="24"/>
  <c r="D30" i="24"/>
  <c r="C30" i="24"/>
  <c r="D29" i="24"/>
  <c r="C29" i="24"/>
  <c r="D28" i="24"/>
  <c r="C28" i="24"/>
  <c r="D27" i="24"/>
  <c r="C27" i="24"/>
  <c r="D26" i="24"/>
  <c r="C26" i="24"/>
  <c r="D25" i="24"/>
  <c r="C25" i="24"/>
  <c r="D24" i="24"/>
  <c r="C24" i="24"/>
  <c r="D23" i="24"/>
  <c r="C23" i="24"/>
  <c r="D22" i="24"/>
  <c r="C22" i="24"/>
  <c r="D21" i="24"/>
  <c r="C21" i="24"/>
  <c r="D20" i="24"/>
  <c r="C20" i="24"/>
  <c r="D19" i="24"/>
  <c r="C19" i="24"/>
  <c r="D18" i="24"/>
  <c r="C18" i="24"/>
  <c r="D17" i="24"/>
  <c r="C17" i="24"/>
  <c r="D16" i="24"/>
  <c r="C16" i="24"/>
  <c r="D15" i="24"/>
  <c r="C15" i="24"/>
  <c r="D14" i="24"/>
  <c r="C14" i="24"/>
  <c r="D13" i="24"/>
  <c r="C13" i="24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D4" i="24"/>
  <c r="C4" i="24"/>
  <c r="F24" i="11" l="1"/>
  <c r="C60" i="1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D59" i="11"/>
  <c r="C59" i="11"/>
  <c r="D58" i="11"/>
  <c r="C58" i="11"/>
  <c r="E35" i="11" a="1"/>
  <c r="E35" i="11" s="1"/>
  <c r="F58" i="11" l="1"/>
  <c r="E59" i="11"/>
  <c r="E58" i="11"/>
  <c r="F59" i="11"/>
  <c r="E37" i="11"/>
  <c r="E51" i="11"/>
  <c r="E47" i="11"/>
  <c r="E53" i="11"/>
  <c r="E52" i="11"/>
  <c r="E49" i="11"/>
  <c r="E48" i="11"/>
  <c r="E44" i="11"/>
  <c r="E40" i="11"/>
  <c r="E54" i="11"/>
  <c r="E50" i="11"/>
  <c r="E46" i="11"/>
  <c r="E45" i="11"/>
  <c r="E43" i="11"/>
  <c r="E42" i="11"/>
  <c r="E41" i="11"/>
  <c r="E39" i="11"/>
  <c r="E38" i="11"/>
  <c r="E36" i="11"/>
  <c r="E55" i="1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D11" i="11" s="1"/>
  <c r="V92" i="22"/>
  <c r="D12" i="11" s="1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C14" i="11" s="1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U103" i="22"/>
  <c r="C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G23" i="11" l="1"/>
  <c r="F23" i="11"/>
  <c r="E32" i="23"/>
  <c r="F32" i="23"/>
  <c r="B32" i="23"/>
  <c r="C32" i="23" l="1"/>
  <c r="G9" i="11" l="1"/>
  <c r="F7" i="11"/>
  <c r="F15" i="11"/>
  <c r="F87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E3" i="11"/>
  <c r="E25" i="11" s="1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C1" i="2" s="1"/>
  <c r="D2" i="3"/>
  <c r="D1" i="2" s="1"/>
  <c r="E2" i="3"/>
  <c r="E1" i="2" s="1"/>
  <c r="F2" i="3"/>
  <c r="F1" i="2" s="1"/>
  <c r="G2" i="3"/>
  <c r="G1" i="2" s="1"/>
  <c r="H2" i="3"/>
  <c r="H1" i="2" s="1"/>
  <c r="I2" i="3"/>
  <c r="I1" i="2" s="1"/>
  <c r="J2" i="3"/>
  <c r="J1" i="2" s="1"/>
  <c r="K2" i="3"/>
  <c r="K1" i="2" s="1"/>
  <c r="L2" i="3"/>
  <c r="L1" i="2" s="1"/>
  <c r="M2" i="3"/>
  <c r="M1" i="2" s="1"/>
  <c r="N2" i="3"/>
  <c r="N1" i="2" s="1"/>
  <c r="O2" i="3"/>
  <c r="O1" i="2" s="1"/>
  <c r="P2" i="3"/>
  <c r="P1" i="2" s="1"/>
  <c r="Q2" i="3"/>
  <c r="Q1" i="2" s="1"/>
  <c r="R2" i="3"/>
  <c r="R1" i="2" s="1"/>
  <c r="S2" i="3"/>
  <c r="S1" i="2" s="1"/>
  <c r="T2" i="3"/>
  <c r="T1" i="2" s="1"/>
  <c r="U2" i="3"/>
  <c r="U1" i="2" s="1"/>
  <c r="V2" i="3"/>
  <c r="V1" i="2" s="1"/>
  <c r="W2" i="3"/>
  <c r="W1" i="2" s="1"/>
  <c r="X2" i="3"/>
  <c r="X1" i="2" s="1"/>
  <c r="Y2" i="3"/>
  <c r="Y1" i="2" s="1"/>
  <c r="Z2" i="3"/>
  <c r="Z1" i="2" s="1"/>
  <c r="AA2" i="3"/>
  <c r="AA1" i="2" s="1"/>
  <c r="AB2" i="3"/>
  <c r="AB1" i="2" s="1"/>
  <c r="AC2" i="3"/>
  <c r="AC1" i="2" s="1"/>
  <c r="AD2" i="3"/>
  <c r="AD1" i="2" s="1"/>
  <c r="AE2" i="3"/>
  <c r="AE1" i="2" s="1"/>
  <c r="B2" i="3"/>
  <c r="AK3" i="7"/>
  <c r="D90" i="11" l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5" i="11" l="1"/>
  <c r="G25" i="11"/>
  <c r="G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X21" i="2"/>
  <c r="P21" i="2"/>
  <c r="H21" i="2"/>
  <c r="AE21" i="2"/>
  <c r="W21" i="2"/>
  <c r="O21" i="2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C19" i="2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D51" i="11" l="1"/>
  <c r="D52" i="11"/>
  <c r="D47" i="11"/>
  <c r="D41" i="11"/>
  <c r="D35" i="11"/>
  <c r="D54" i="11"/>
  <c r="D37" i="11"/>
  <c r="D44" i="11"/>
  <c r="D42" i="11"/>
  <c r="D36" i="11"/>
  <c r="D50" i="11"/>
  <c r="C40" i="11"/>
  <c r="C43" i="11"/>
  <c r="C35" i="11"/>
  <c r="C52" i="11"/>
  <c r="C38" i="11"/>
  <c r="C55" i="11"/>
  <c r="C47" i="11"/>
  <c r="C51" i="11"/>
  <c r="C50" i="11"/>
  <c r="C48" i="11"/>
  <c r="C45" i="11"/>
  <c r="C49" i="11"/>
  <c r="C53" i="11"/>
  <c r="C46" i="11"/>
  <c r="D43" i="11"/>
  <c r="D49" i="11"/>
  <c r="D53" i="11"/>
  <c r="C44" i="11"/>
  <c r="C36" i="11"/>
  <c r="C39" i="11"/>
  <c r="C42" i="11"/>
  <c r="D39" i="11"/>
  <c r="C41" i="11"/>
  <c r="D48" i="11"/>
  <c r="D40" i="11"/>
  <c r="D45" i="11"/>
  <c r="D55" i="11"/>
  <c r="C37" i="11"/>
  <c r="C54" i="11"/>
  <c r="D46" i="11"/>
  <c r="D38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Q13" i="2"/>
  <c r="J13" i="2"/>
  <c r="G14" i="2"/>
  <c r="R14" i="2"/>
  <c r="R17" i="2"/>
  <c r="V20" i="2"/>
  <c r="Y20" i="2"/>
  <c r="Z20" i="2"/>
  <c r="R20" i="2"/>
  <c r="J20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G12" i="2"/>
  <c r="Q12" i="2"/>
  <c r="Z12" i="2"/>
  <c r="R12" i="2"/>
  <c r="R13" i="2"/>
  <c r="Z14" i="2"/>
  <c r="J14" i="2"/>
  <c r="Z17" i="2"/>
  <c r="Y9" i="2"/>
  <c r="AD11" i="2"/>
  <c r="R11" i="2"/>
  <c r="I12" i="2"/>
  <c r="J12" i="2"/>
  <c r="Z13" i="2"/>
  <c r="J17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P10" i="2"/>
  <c r="H10" i="2"/>
  <c r="X11" i="2"/>
  <c r="P11" i="2"/>
  <c r="O12" i="2"/>
  <c r="X12" i="2"/>
  <c r="P12" i="2"/>
  <c r="O13" i="2"/>
  <c r="X13" i="2"/>
  <c r="P13" i="2"/>
  <c r="O14" i="2"/>
  <c r="X14" i="2"/>
  <c r="P14" i="2"/>
  <c r="X17" i="2"/>
  <c r="P17" i="2"/>
  <c r="H17" i="2"/>
  <c r="X20" i="2"/>
  <c r="H20" i="2"/>
  <c r="W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E20" i="2"/>
  <c r="AD20" i="2"/>
  <c r="F20" i="2"/>
  <c r="N22" i="2"/>
  <c r="F22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AE17" i="2"/>
  <c r="W17" i="2"/>
  <c r="O17" i="2"/>
  <c r="G17" i="2"/>
  <c r="U17" i="2"/>
  <c r="E17" i="2"/>
  <c r="AC17" i="2"/>
  <c r="M17" i="2"/>
  <c r="AB17" i="2"/>
  <c r="T17" i="2"/>
  <c r="L17" i="2"/>
  <c r="D17" i="2"/>
  <c r="C100" i="11" l="1"/>
  <c r="C105" i="11"/>
  <c r="C115" i="11"/>
  <c r="C111" i="11"/>
  <c r="C106" i="11"/>
  <c r="C118" i="11"/>
  <c r="C114" i="11"/>
  <c r="C117" i="11"/>
  <c r="C113" i="11"/>
  <c r="C103" i="11"/>
  <c r="C119" i="11"/>
  <c r="C110" i="11"/>
  <c r="C107" i="11"/>
  <c r="C104" i="11"/>
  <c r="C116" i="11"/>
  <c r="C101" i="11"/>
  <c r="C109" i="11"/>
  <c r="C102" i="11"/>
  <c r="C112" i="11"/>
  <c r="C108" i="11"/>
  <c r="C99" i="11"/>
  <c r="Z5" i="2"/>
  <c r="R5" i="2"/>
  <c r="J5" i="2"/>
  <c r="Z3" i="2"/>
  <c r="J3" i="2"/>
  <c r="R3" i="2"/>
  <c r="I5" i="2"/>
  <c r="X3" i="2"/>
  <c r="H5" i="2"/>
  <c r="Y3" i="2"/>
  <c r="Q5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A3" i="2"/>
  <c r="S3" i="2"/>
  <c r="K3" i="2"/>
  <c r="C3" i="2"/>
  <c r="AA5" i="2"/>
  <c r="S5" i="2"/>
  <c r="K5" i="2"/>
  <c r="C5" i="2"/>
  <c r="D32" i="23" l="1"/>
  <c r="D30" i="11" l="1"/>
  <c r="C28" i="11"/>
  <c r="C29" i="11"/>
  <c r="D28" i="11"/>
  <c r="D29" i="11"/>
  <c r="C30" i="11"/>
  <c r="C94" i="11" l="1"/>
  <c r="C93" i="11"/>
  <c r="C31" i="11"/>
  <c r="D31" i="11"/>
  <c r="C92" i="11"/>
  <c r="C95" i="11" l="1"/>
  <c r="D32" i="11"/>
  <c r="C32" i="11"/>
  <c r="C96" i="11" l="1"/>
  <c r="C33" i="11"/>
  <c r="D33" i="11"/>
  <c r="C97" i="11" l="1"/>
  <c r="C34" i="11"/>
  <c r="D34" i="11"/>
  <c r="C98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<sst xmlns="http://schemas.openxmlformats.org/spreadsheetml/2006/main" count="2382" uniqueCount="1723">
  <si>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</si>
  <si>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</si>
  <si>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</si>
  <si>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</si>
  <si>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</si>
  <si>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</si>
  <si>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</si>
  <si>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</si>
  <si>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</si>
  <si>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</si>
  <si>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</si>
  <si>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</si>
  <si>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</si>
  <si>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</si>
  <si>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</si>
  <si>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</si>
  <si>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</si>
  <si>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</si>
  <si>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</si>
  <si>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</si>
  <si>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</si>
  <si>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</si>
  <si>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</si>
  <si>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</si>
  <si>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</si>
  <si>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</si>
  <si>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</si>
  <si>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</si>
  <si>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</si>
  <si>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</si>
  <si>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</si>
  <si>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</si>
  <si>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</si>
  <si>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</si>
  <si>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</si>
  <si>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</si>
  <si>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</si>
  <si>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</si>
  <si>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</si>
  <si>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</si>
  <si>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</si>
  <si>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</si>
  <si>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</si>
  <si>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</si>
  <si>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</si>
  <si>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</si>
  <si>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</si>
  <si>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</si>
  <si>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</si>
  <si>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</si>
  <si>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</si>
  <si>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</si>
  <si>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</si>
  <si>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</si>
  <si>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</si>
  <si>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</si>
  <si>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</si>
  <si>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</si>
  <si>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</si>
  <si>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</si>
  <si>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</si>
  <si>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</si>
  <si>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</si>
  <si>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</si>
  <si>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</si>
  <si>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</si>
  <si>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</si>
  <si>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</si>
  <si>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</si>
  <si>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</si>
  <si>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</si>
  <si>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</si>
  <si>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</si>
  <si>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</si>
  <si>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</si>
  <si>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</si>
  <si>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</si>
  <si>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</si>
  <si>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</si>
  <si>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</si>
  <si>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</si>
  <si>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</si>
  <si>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</si>
  <si>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</si>
  <si>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</si>
  <si>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</si>
  <si>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</si>
  <si>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</si>
  <si>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</si>
  <si>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</si>
  <si>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</si>
  <si>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</si>
  <si>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</si>
  <si>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</si>
  <si>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</si>
  <si>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</si>
  <si>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</si>
  <si>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</si>
  <si>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</si>
  <si>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</si>
  <si>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</si>
  <si>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</si>
  <si>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</si>
  <si>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</si>
  <si>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</si>
  <si>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</si>
  <si>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</si>
  <si>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</si>
  <si>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</si>
  <si>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</si>
  <si>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</si>
  <si>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</si>
  <si>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</si>
  <si>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</si>
  <si>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</si>
  <si>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</si>
  <si>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</si>
  <si>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</si>
  <si>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</si>
  <si>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</si>
  <si>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</si>
  <si>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</si>
  <si>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</si>
  <si>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</si>
  <si>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</si>
  <si>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</si>
  <si>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</si>
  <si>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</si>
  <si>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</si>
  <si>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</si>
  <si>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</si>
  <si>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</si>
  <si>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</si>
  <si>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</si>
  <si>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</si>
  <si>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</si>
  <si>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</si>
  <si>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</si>
  <si>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</si>
  <si>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</si>
  <si>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</si>
  <si>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</si>
  <si>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</si>
  <si>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</si>
  <si>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</si>
  <si>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</si>
  <si>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</si>
  <si>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</si>
  <si>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</si>
  <si>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</si>
  <si>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</si>
  <si>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</si>
  <si>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</si>
  <si>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</si>
  <si>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</si>
  <si>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</si>
  <si>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</si>
  <si>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</si>
  <si>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</si>
  <si>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</si>
  <si>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</si>
  <si>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</si>
  <si>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</si>
  <si>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</si>
  <si>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</si>
  <si>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</si>
  <si>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</si>
  <si>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</si>
  <si>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</si>
  <si>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</si>
  <si>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</si>
  <si>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</si>
  <si>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</si>
  <si>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</si>
  <si>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</si>
  <si>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</si>
  <si>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</si>
  <si>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</si>
  <si>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</si>
  <si>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</si>
  <si>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</si>
  <si>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</si>
  <si>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</si>
  <si>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</si>
  <si>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</si>
  <si>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</si>
  <si>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</si>
  <si>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</si>
  <si>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</si>
  <si>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</si>
  <si>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</si>
  <si>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</si>
  <si>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</si>
  <si>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</si>
  <si>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</si>
  <si>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</si>
  <si>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</si>
  <si>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</si>
  <si>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</si>
  <si>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</si>
  <si>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</si>
  <si>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</si>
  <si>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</si>
  <si>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</si>
  <si>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</si>
  <si>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</si>
  <si>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</si>
  <si>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</si>
  <si>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</si>
  <si>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</si>
  <si>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</si>
  <si>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</si>
  <si>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</si>
  <si>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</si>
  <si>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</si>
  <si>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</si>
  <si>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</si>
  <si>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</si>
  <si>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</si>
  <si>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</si>
  <si>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</si>
  <si>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</si>
  <si>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</si>
  <si>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</si>
  <si>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</si>
  <si>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</si>
  <si>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</si>
  <si>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</si>
  <si>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</si>
  <si>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</si>
  <si>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</si>
  <si>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</si>
  <si>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</si>
  <si>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</si>
  <si>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</si>
  <si>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</si>
  <si>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</si>
  <si>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</si>
  <si>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</si>
  <si>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</si>
  <si>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</si>
  <si>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</si>
  <si>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</si>
  <si>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</si>
  <si>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</si>
  <si>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</si>
  <si>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</si>
  <si>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</si>
  <si>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</si>
  <si>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</si>
  <si>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</si>
  <si>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</si>
  <si>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</si>
  <si>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</si>
  <si>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</si>
  <si>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</si>
  <si>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</si>
  <si>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</si>
  <si>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</si>
  <si>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</si>
  <si>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</si>
  <si>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</si>
  <si>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</si>
  <si>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</si>
  <si>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</si>
  <si>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</si>
  <si>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</si>
  <si>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</si>
  <si>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</si>
  <si>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</si>
  <si>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</si>
  <si>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</si>
  <si>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</si>
  <si>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</si>
  <si>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</si>
  <si>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</si>
  <si>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</si>
  <si>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</si>
  <si>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</si>
  <si>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</si>
  <si>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</si>
  <si>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</si>
  <si>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</si>
  <si>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</si>
  <si>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</si>
  <si>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</si>
  <si>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</si>
  <si>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</si>
  <si>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</si>
  <si>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</si>
  <si>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</si>
  <si>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</si>
  <si>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</si>
  <si>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</si>
  <si>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</si>
  <si>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</si>
  <si>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</si>
  <si>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</si>
  <si>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</si>
  <si>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</si>
  <si>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</si>
  <si>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</si>
  <si>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</si>
  <si>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</si>
  <si>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</si>
  <si>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</si>
  <si>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</si>
  <si>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</si>
  <si>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</si>
  <si>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</si>
  <si>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</si>
  <si>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</si>
  <si>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</si>
  <si>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</si>
  <si>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</si>
  <si>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</si>
  <si>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</si>
  <si>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</si>
  <si>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</si>
  <si>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</si>
  <si>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</si>
  <si>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</si>
  <si>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</si>
  <si>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</si>
  <si>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</si>
  <si>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</si>
  <si>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</si>
  <si>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</si>
  <si>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</si>
  <si>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</si>
  <si>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</si>
  <si>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</si>
  <si>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</si>
  <si>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</si>
  <si>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</si>
  <si>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</si>
  <si>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</si>
  <si>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</si>
  <si>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</si>
  <si>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</si>
  <si>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</si>
  <si>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</si>
  <si>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</si>
  <si>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</si>
  <si>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</si>
  <si>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</si>
  <si>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</si>
  <si>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</si>
  <si>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</si>
  <si>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</si>
  <si>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</si>
  <si>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</si>
  <si>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</si>
  <si>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</si>
  <si>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</si>
  <si>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</si>
  <si>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</si>
  <si>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</si>
  <si>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</si>
  <si>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</si>
  <si>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</si>
  <si>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</si>
  <si>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</si>
  <si>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</si>
  <si>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</si>
  <si>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</si>
  <si>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</si>
  <si>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</si>
  <si>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</si>
  <si>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</si>
  <si>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</si>
  <si>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</si>
  <si>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</si>
  <si>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</si>
  <si>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</si>
  <si>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</si>
  <si>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</si>
  <si>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</si>
  <si>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</si>
  <si>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</si>
  <si>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</si>
  <si>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</si>
  <si>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</si>
  <si>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</si>
  <si>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</si>
  <si>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</si>
  <si>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</si>
  <si>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</si>
  <si>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</si>
  <si>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</si>
  <si>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</si>
  <si>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</si>
  <si>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</si>
  <si>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</si>
  <si>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</si>
  <si>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</si>
  <si>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</si>
  <si>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</si>
  <si>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</si>
  <si>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</si>
  <si>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</si>
  <si>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</si>
  <si>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</si>
  <si>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</si>
  <si>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</si>
  <si>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</si>
  <si>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</si>
  <si>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</si>
  <si>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</si>
  <si>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</si>
  <si>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</si>
  <si>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</si>
  <si>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</si>
  <si>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</si>
  <si>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</si>
  <si>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</si>
  <si>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</si>
  <si>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</si>
  <si>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</si>
  <si>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</si>
  <si>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</si>
  <si>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</si>
  <si>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</si>
  <si>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</si>
  <si>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</si>
  <si>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</si>
  <si>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</si>
  <si>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</si>
  <si>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</si>
  <si>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</si>
  <si>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</si>
  <si>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</si>
  <si>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</si>
  <si>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</si>
  <si>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</si>
  <si>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</si>
  <si>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</si>
  <si>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</si>
  <si>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</si>
  <si>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</si>
  <si>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</si>
  <si>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</si>
  <si>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</si>
  <si>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</si>
  <si>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</si>
  <si>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</si>
  <si>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</si>
  <si>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</si>
  <si>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</si>
  <si>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</si>
  <si>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</si>
  <si>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</si>
  <si>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</si>
  <si>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</si>
  <si>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</si>
  <si>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</si>
  <si>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</si>
  <si>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</si>
  <si>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</si>
  <si>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</si>
  <si>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</si>
  <si>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</si>
  <si>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</si>
  <si>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</si>
  <si>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</si>
  <si>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</si>
  <si>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</si>
  <si>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</si>
  <si>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</si>
  <si>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</si>
  <si>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</si>
  <si>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</si>
  <si>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</si>
  <si>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</si>
  <si>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</si>
  <si>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</si>
  <si>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</si>
  <si>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</si>
  <si>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</si>
  <si>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</si>
  <si>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</si>
  <si>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</si>
  <si>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</si>
  <si>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</si>
  <si>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</si>
  <si>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</si>
  <si>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</si>
  <si>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</si>
  <si>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</si>
  <si>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</si>
  <si>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</si>
  <si>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</si>
  <si>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</si>
  <si>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</si>
  <si>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</si>
  <si>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</si>
  <si>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</si>
  <si>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</si>
  <si>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</si>
  <si>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</si>
  <si>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</si>
  <si>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</si>
  <si>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</si>
  <si>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</si>
  <si>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</si>
  <si>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</si>
  <si>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</si>
  <si>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</si>
  <si>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</si>
  <si>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</si>
  <si>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</si>
  <si>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</si>
  <si>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</si>
  <si>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</si>
  <si>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</si>
  <si>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</si>
  <si>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</si>
  <si>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</si>
  <si>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</si>
  <si>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</si>
  <si>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</si>
  <si>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</si>
  <si>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</si>
  <si>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</si>
  <si>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</si>
  <si>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</si>
  <si>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</si>
  <si>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</si>
  <si>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</si>
  <si>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</si>
  <si>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</si>
  <si>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</si>
  <si>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</si>
  <si>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</si>
  <si>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</si>
  <si>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</si>
  <si>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</si>
  <si>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</si>
  <si>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</si>
  <si>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</si>
  <si>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</si>
  <si>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</si>
  <si>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</si>
  <si>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</si>
  <si>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</si>
  <si>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</si>
  <si>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</si>
  <si>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</si>
  <si>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</si>
  <si>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</si>
  <si>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</si>
  <si>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</si>
  <si>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</si>
  <si>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</si>
  <si>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</si>
  <si>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</si>
  <si>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</si>
  <si>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</si>
  <si>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</si>
  <si>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</si>
  <si>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</si>
  <si>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</si>
  <si>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</si>
  <si>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</si>
  <si>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</si>
  <si>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</si>
  <si>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</si>
  <si>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</si>
  <si>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</si>
  <si>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</si>
  <si>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</si>
  <si>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</si>
  <si>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</si>
  <si>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</si>
  <si>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</si>
  <si>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</si>
  <si>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</si>
  <si>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</si>
  <si>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</si>
  <si>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</si>
  <si>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</si>
  <si>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</si>
  <si>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</si>
  <si>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</si>
  <si>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</si>
  <si>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</si>
  <si>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</si>
  <si>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</si>
  <si>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</si>
  <si>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</si>
  <si>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</si>
  <si>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</si>
  <si>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</si>
  <si>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</si>
  <si>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</si>
  <si>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</si>
  <si>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</si>
  <si>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</si>
  <si>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</si>
  <si>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</si>
  <si>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</si>
  <si>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</si>
  <si>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</si>
  <si>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</si>
  <si>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</si>
  <si>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</si>
  <si>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</si>
  <si>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</si>
  <si>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</si>
  <si>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</si>
  <si>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</si>
  <si>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</si>
  <si>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</si>
  <si>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</si>
  <si>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</si>
  <si>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</si>
  <si>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</si>
  <si>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</si>
  <si>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</si>
  <si>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</si>
  <si>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</si>
  <si>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</si>
  <si>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</si>
  <si>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</si>
  <si>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</si>
  <si>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</si>
  <si>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</si>
  <si>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</si>
  <si>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</si>
  <si>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</si>
  <si>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</si>
  <si>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</si>
  <si>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</si>
  <si>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</si>
  <si>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</si>
  <si>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</si>
  <si>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</si>
  <si>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</si>
  <si>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</si>
  <si>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</si>
  <si>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</si>
  <si>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</si>
  <si>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</si>
  <si>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</si>
  <si>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</si>
  <si>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</si>
  <si>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</si>
  <si>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</si>
  <si>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</si>
  <si>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</si>
  <si>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</si>
  <si>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</si>
  <si>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</si>
  <si>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</si>
  <si>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</si>
  <si>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</si>
  <si>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</si>
  <si>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</si>
  <si>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</si>
  <si>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</si>
  <si>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</si>
  <si>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</si>
  <si>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</si>
  <si>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</si>
  <si>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</si>
  <si>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</si>
  <si>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</si>
  <si>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</si>
  <si>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</si>
  <si>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</si>
  <si>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</si>
  <si>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</si>
  <si>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</si>
  <si>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</si>
  <si>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</si>
  <si>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</si>
  <si>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</si>
  <si>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</si>
  <si>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</si>
  <si>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</si>
  <si>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</si>
  <si>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</si>
  <si>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</si>
  <si>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</si>
  <si>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</si>
  <si>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</si>
  <si>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</si>
  <si>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</si>
  <si>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</si>
  <si>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</si>
  <si>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</si>
  <si>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</si>
  <si>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</si>
  <si>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</si>
  <si>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</si>
  <si>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</si>
  <si>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</si>
  <si>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</si>
  <si>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</si>
  <si>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</si>
  <si>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</si>
  <si>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</si>
  <si>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</si>
  <si>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</si>
  <si>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</si>
  <si>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</si>
  <si>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</si>
  <si>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</si>
  <si>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</si>
  <si>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</si>
  <si>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</si>
  <si>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</si>
  <si>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</si>
  <si>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</si>
  <si>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</si>
  <si>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</si>
  <si>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</si>
  <si>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</si>
  <si>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</si>
  <si>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</si>
  <si>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</si>
  <si>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</si>
  <si>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</si>
  <si>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</si>
  <si>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</si>
  <si>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</si>
  <si>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</si>
  <si>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</si>
  <si>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</si>
  <si>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</si>
  <si>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</si>
  <si>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</si>
  <si>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</si>
  <si>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</si>
  <si>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</si>
  <si>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</si>
  <si>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</si>
  <si>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</si>
  <si>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</si>
  <si>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</si>
  <si>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</si>
  <si>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</si>
  <si>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</si>
  <si>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</si>
  <si>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</si>
  <si>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</si>
  <si>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</si>
  <si>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</si>
  <si>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</si>
  <si>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</si>
  <si>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</si>
  <si>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</si>
  <si>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</si>
  <si>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</si>
  <si>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</si>
  <si>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</si>
  <si>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</si>
  <si>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</si>
  <si>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</si>
  <si>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</si>
  <si>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</si>
  <si>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</si>
  <si>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</si>
  <si>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</si>
  <si>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</si>
  <si>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</si>
  <si>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</si>
  <si>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</si>
  <si>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</si>
  <si>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</si>
  <si>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</si>
  <si>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</si>
  <si>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</si>
  <si>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</si>
  <si>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</si>
  <si>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</si>
  <si>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</si>
  <si>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</si>
  <si>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</si>
  <si>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</si>
  <si>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</si>
  <si>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</si>
  <si>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</si>
  <si>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</si>
  <si>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</si>
  <si>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</si>
  <si>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</si>
  <si>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</si>
  <si>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</si>
  <si>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</si>
  <si>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</si>
  <si>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</si>
  <si>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</si>
  <si>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</si>
  <si>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</si>
  <si>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</si>
  <si>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</si>
  <si>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</si>
  <si>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</si>
  <si>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</si>
  <si>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</si>
  <si>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</si>
  <si>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</si>
  <si>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</si>
  <si>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</si>
  <si>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</si>
  <si>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</si>
  <si>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</si>
  <si>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</si>
  <si>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</si>
  <si>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</si>
  <si>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</si>
  <si>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</si>
  <si>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</si>
  <si>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</si>
  <si>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</si>
  <si>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</si>
  <si>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</si>
  <si>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</si>
  <si>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</si>
  <si>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</si>
  <si>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</si>
  <si>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</si>
  <si>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</si>
  <si>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</si>
  <si>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</si>
  <si>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</si>
  <si>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</si>
  <si>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</si>
  <si>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</si>
  <si>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</si>
  <si>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</si>
  <si>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</si>
  <si>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</si>
  <si>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</si>
  <si>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</si>
  <si>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</si>
  <si>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</si>
  <si>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</si>
  <si>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</si>
  <si>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</si>
  <si>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</si>
  <si>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</si>
  <si>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</si>
  <si>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</si>
  <si>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</si>
  <si>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</si>
  <si>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</si>
  <si>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</si>
  <si>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</si>
  <si>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</si>
  <si>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</si>
  <si>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</si>
  <si>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</si>
  <si>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</si>
  <si>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</si>
  <si>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</si>
  <si>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</si>
  <si>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</si>
  <si>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</si>
  <si>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</si>
  <si>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</si>
  <si>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</si>
  <si>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</si>
  <si>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</si>
  <si>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</si>
  <si>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</si>
  <si>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</si>
  <si>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</si>
  <si>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</si>
  <si>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</si>
  <si>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</si>
  <si>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</si>
  <si>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</si>
  <si>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</si>
  <si>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</si>
  <si>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</si>
  <si>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</si>
  <si>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</si>
  <si>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</si>
  <si>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</si>
  <si>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</si>
  <si>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</si>
  <si>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</si>
  <si>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</si>
  <si>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</si>
  <si>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</si>
  <si>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</si>
  <si>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</si>
  <si>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</si>
  <si>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</si>
  <si>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</si>
  <si>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</si>
  <si>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</si>
  <si>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</si>
  <si>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</si>
  <si>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</si>
  <si>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</si>
  <si>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</si>
  <si>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</si>
  <si>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</si>
  <si>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</si>
  <si>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</si>
  <si>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</si>
  <si>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</si>
  <si>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</si>
  <si>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</si>
  <si>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</si>
  <si>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</si>
  <si>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</si>
  <si>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</si>
  <si>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</si>
  <si>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</si>
  <si>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</si>
  <si>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</si>
  <si>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</si>
  <si>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</si>
  <si>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</si>
  <si>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</si>
  <si>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</si>
  <si>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</si>
  <si>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</si>
  <si>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</si>
  <si>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</si>
  <si>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</si>
  <si>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</si>
  <si>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</si>
  <si>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</si>
  <si>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</si>
  <si>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</si>
  <si>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</si>
  <si>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</si>
  <si>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</si>
  <si>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</si>
  <si>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</si>
  <si>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</si>
  <si>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</si>
  <si>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</si>
  <si>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</si>
  <si>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</si>
  <si>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</si>
  <si>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</si>
  <si>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</si>
  <si>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</si>
  <si>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</si>
  <si>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</si>
  <si>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</si>
  <si>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</si>
  <si>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</si>
  <si>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</si>
  <si>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</si>
  <si>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</si>
  <si>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</si>
  <si>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</si>
  <si>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</si>
  <si>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</si>
  <si>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</si>
  <si>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</si>
  <si>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</si>
  <si>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</si>
  <si>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</si>
  <si>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</si>
  <si>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</si>
  <si>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</si>
  <si>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</si>
  <si>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</si>
  <si>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</si>
  <si>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</si>
  <si>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</si>
  <si>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</si>
  <si>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</si>
  <si>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</si>
  <si>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</si>
  <si>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</si>
  <si>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</si>
  <si>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</si>
  <si>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</si>
  <si>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</si>
  <si>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</si>
  <si>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</si>
  <si>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</si>
  <si>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</si>
  <si>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</si>
  <si>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</si>
  <si>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</si>
  <si>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</si>
  <si>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</si>
  <si>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</si>
  <si>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</si>
  <si>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</si>
  <si>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</si>
  <si>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</si>
  <si>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</si>
  <si>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</si>
  <si>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</si>
  <si>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</si>
  <si>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</si>
  <si>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</si>
  <si>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</si>
  <si>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</si>
  <si>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</si>
  <si>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</si>
  <si>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</si>
  <si>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</si>
  <si>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</si>
  <si>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</si>
  <si>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</si>
  <si>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</si>
  <si>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</si>
  <si>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</si>
  <si>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</si>
  <si>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</si>
  <si>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</si>
  <si>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</si>
  <si>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</si>
  <si>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</si>
  <si>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</si>
  <si>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</si>
  <si>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</si>
  <si>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</si>
  <si>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</si>
  <si>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</si>
  <si>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</si>
  <si>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</si>
  <si>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</si>
  <si>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</si>
  <si>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</si>
  <si>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</si>
  <si>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</si>
  <si>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</si>
  <si>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</si>
  <si>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</si>
  <si>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</si>
  <si>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</si>
  <si>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</si>
  <si>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</si>
  <si>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</si>
  <si>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</si>
  <si>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</si>
  <si>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</si>
  <si>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</si>
  <si>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</si>
  <si>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</si>
  <si>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</si>
  <si>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</si>
  <si>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</si>
  <si>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</si>
  <si>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</si>
  <si>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</si>
  <si>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</si>
  <si>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</si>
  <si>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</si>
  <si>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</si>
  <si>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</si>
  <si>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</si>
  <si>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</si>
  <si>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</si>
  <si>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</si>
  <si>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</si>
  <si>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</si>
  <si>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</si>
  <si>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</si>
  <si>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</si>
  <si>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</si>
  <si>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</si>
  <si>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</si>
  <si>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</si>
  <si>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</si>
  <si>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</si>
  <si>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</si>
  <si>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</si>
  <si>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</si>
  <si>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</si>
  <si>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</si>
  <si>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</si>
  <si>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</si>
  <si>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</si>
  <si>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</si>
  <si>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</si>
  <si>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</si>
  <si>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</si>
  <si>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</si>
  <si>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</si>
  <si>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</si>
  <si>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</si>
  <si>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</si>
  <si>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</si>
  <si>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</si>
  <si>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</si>
  <si>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</si>
  <si>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</si>
  <si>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</si>
  <si>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</si>
  <si>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</si>
  <si>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</si>
  <si>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</si>
  <si>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</si>
  <si>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</si>
  <si>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</si>
  <si>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</si>
  <si>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</si>
  <si>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</si>
  <si>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</si>
  <si>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</si>
  <si>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</si>
  <si>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</si>
  <si>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</si>
  <si>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</si>
  <si>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</si>
  <si>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</si>
  <si>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</si>
  <si>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</si>
  <si>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</si>
  <si>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</si>
  <si>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</si>
  <si>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</si>
  <si>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</si>
  <si>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</si>
  <si>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</si>
  <si>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</si>
  <si>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</si>
  <si>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</si>
  <si>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</si>
  <si>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</si>
  <si>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</si>
  <si>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</si>
  <si>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</si>
  <si>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</si>
  <si>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</si>
  <si>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</si>
  <si>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</si>
  <si>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</si>
  <si>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</si>
  <si>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</si>
  <si>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</si>
  <si>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</si>
  <si>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</si>
  <si>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</si>
  <si>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</si>
  <si>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</si>
  <si>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</si>
  <si>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</si>
  <si>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</si>
  <si>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</si>
  <si>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</si>
  <si>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</si>
  <si>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</si>
  <si>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</si>
  <si>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</si>
  <si>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</si>
  <si>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</si>
  <si>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</si>
  <si>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</si>
  <si>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</si>
  <si>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</si>
  <si>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</si>
  <si>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</si>
  <si>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</si>
  <si>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</si>
  <si>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</si>
  <si>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</si>
  <si>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</si>
  <si>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</si>
  <si>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</si>
  <si>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</si>
  <si>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</si>
  <si>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</si>
  <si>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</si>
  <si>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</si>
  <si>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</si>
  <si>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</si>
  <si>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</si>
  <si>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</si>
  <si>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</si>
  <si>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</si>
  <si>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</si>
  <si>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</si>
  <si>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</si>
  <si>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</si>
  <si>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</si>
  <si>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</si>
  <si>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</si>
  <si>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</si>
  <si>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</si>
  <si>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</si>
  <si>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</si>
  <si>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</si>
  <si>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</si>
  <si>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</si>
  <si>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</si>
  <si>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</si>
  <si>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</si>
  <si>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</si>
  <si>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</si>
  <si>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</si>
  <si>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</si>
  <si>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</si>
  <si>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</si>
  <si>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</si>
  <si>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</si>
  <si>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</si>
  <si>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</si>
  <si>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</si>
  <si>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</si>
  <si>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</si>
  <si>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</si>
  <si>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</si>
  <si>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</si>
  <si>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</si>
  <si>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</si>
  <si>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</si>
  <si>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</si>
  <si>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</si>
  <si>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</si>
  <si>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</si>
  <si>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</si>
  <si>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</si>
  <si>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</si>
  <si>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</si>
  <si>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</si>
  <si>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</si>
  <si>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</si>
  <si>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</si>
  <si>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</si>
  <si>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</si>
  <si>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</si>
  <si>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</si>
  <si>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</si>
  <si>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</si>
  <si>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</si>
  <si>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</si>
  <si>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</si>
  <si>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</si>
  <si>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</si>
  <si>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</si>
  <si>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</si>
  <si>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</si>
  <si>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</si>
  <si>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</si>
  <si>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</si>
  <si>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</si>
  <si>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</si>
  <si>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</si>
  <si>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</si>
  <si>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</si>
  <si>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</si>
  <si>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</si>
  <si>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</si>
  <si>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</si>
  <si>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</si>
  <si>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</si>
  <si>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</si>
  <si>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</si>
  <si>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</si>
  <si>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</si>
  <si>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</si>
  <si>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</si>
  <si>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</si>
  <si>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</si>
  <si>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</si>
  <si>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</si>
  <si>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</si>
  <si>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</si>
  <si>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</si>
  <si>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</si>
  <si>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</si>
  <si>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</si>
  <si>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</si>
  <si>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</si>
  <si>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</si>
  <si>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</si>
  <si>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</si>
  <si>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</si>
  <si>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</si>
  <si>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</si>
  <si>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</si>
  <si>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</si>
  <si>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</si>
  <si>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</si>
  <si>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</si>
  <si>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</si>
  <si>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</si>
  <si>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</si>
  <si>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</si>
  <si>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</si>
  <si>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</si>
  <si>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</si>
  <si>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</si>
  <si>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</si>
  <si>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</si>
  <si>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</si>
  <si>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</si>
  <si>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</si>
  <si>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</si>
  <si>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</si>
  <si>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</si>
  <si>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</si>
  <si>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</si>
  <si>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</si>
  <si>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</si>
  <si>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</si>
  <si>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</si>
  <si>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</si>
  <si>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</si>
  <si>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</si>
  <si>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</si>
  <si>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</si>
  <si>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</si>
  <si>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</si>
  <si>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</si>
  <si>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</si>
  <si>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</si>
  <si>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</si>
  <si>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</si>
  <si>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</si>
  <si>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</si>
  <si>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</si>
  <si>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</si>
  <si>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</si>
  <si>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</si>
  <si>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</si>
  <si>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</si>
  <si>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</si>
  <si>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</si>
  <si>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</si>
  <si>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</si>
  <si>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</si>
  <si>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</si>
  <si>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</si>
  <si>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</si>
  <si>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</si>
  <si>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</si>
  <si>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</si>
  <si>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</si>
  <si>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</si>
  <si>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</si>
  <si>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</si>
  <si>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</si>
  <si>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</si>
  <si>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</si>
  <si>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</si>
  <si>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</si>
  <si>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</si>
  <si>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</si>
  <si>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</si>
  <si>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</si>
  <si>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</si>
  <si>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</si>
  <si>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</si>
  <si>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</si>
  <si>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</si>
  <si>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</si>
  <si>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</si>
  <si>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</si>
  <si>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</si>
  <si>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</si>
  <si>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</si>
  <si>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</si>
  <si>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</si>
  <si>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</si>
  <si>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</si>
  <si>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</si>
  <si>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</si>
  <si>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</si>
  <si>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</si>
  <si>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</si>
  <si>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</si>
  <si>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</si>
  <si>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</si>
  <si>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</si>
  <si>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</si>
  <si>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</si>
  <si>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</si>
  <si>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</si>
  <si>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</si>
  <si>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</si>
  <si>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</si>
  <si>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</si>
  <si>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</si>
  <si>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</si>
  <si>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</si>
  <si>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</si>
  <si>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</si>
  <si>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</si>
  <si>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</si>
  <si>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</si>
  <si>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</si>
  <si>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</si>
  <si>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</si>
  <si>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</si>
  <si>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</si>
  <si>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Source: U.S. Energy Information Administration</t>
  </si>
  <si>
    <t>full name</t>
  </si>
  <si>
    <t>api key</t>
  </si>
  <si>
    <t>units</t>
  </si>
  <si>
    <t>Volumes (trillion cubic feet)</t>
  </si>
  <si>
    <t>Imports</t>
  </si>
  <si>
    <t>Tcf</t>
  </si>
  <si>
    <t>Pipeline Imports from Canada</t>
  </si>
  <si>
    <t>Pipeline Imports from Mexico</t>
  </si>
  <si>
    <t>- -</t>
  </si>
  <si>
    <t>Liquefied Natural Gas Imports</t>
  </si>
  <si>
    <t>Exports</t>
  </si>
  <si>
    <t>Pipeline Exports to Canada</t>
  </si>
  <si>
    <t>Pipeline Exports to Mexico</t>
  </si>
  <si>
    <t>Liquefied Natural Gas Exports</t>
  </si>
  <si>
    <t>Net Imports</t>
  </si>
  <si>
    <t>Canada</t>
  </si>
  <si>
    <t>Mexico</t>
  </si>
  <si>
    <t>Liquefied Natural Gas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</si>
  <si>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</si>
  <si>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</si>
  <si>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</si>
  <si>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</si>
  <si>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</si>
  <si>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</si>
  <si>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</si>
  <si>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</si>
  <si>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</si>
  <si>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</si>
  <si>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</si>
  <si>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</si>
  <si>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</si>
  <si>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</si>
  <si>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</si>
  <si>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</si>
  <si>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</si>
  <si>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</si>
  <si>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</si>
  <si>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</si>
  <si>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</si>
  <si>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</si>
  <si>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</si>
  <si>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</si>
  <si>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</si>
  <si>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</si>
  <si>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</si>
  <si>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</si>
  <si>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</si>
  <si>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</si>
  <si>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</si>
  <si>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</si>
  <si>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</si>
  <si>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</si>
  <si>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</si>
  <si>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Average</t>
  </si>
  <si>
    <t>Electric Power</t>
  </si>
  <si>
    <t>Industrial</t>
  </si>
  <si>
    <t>Commercial</t>
  </si>
  <si>
    <t>Residential</t>
  </si>
  <si>
    <t>(nominal dollars per thousand cubic feet)</t>
  </si>
  <si>
    <t>Delivered Prices</t>
  </si>
  <si>
    <t>nom $/MMBtu</t>
  </si>
  <si>
    <t>(nominal dollars per million Btu)</t>
  </si>
  <si>
    <t>Natural Gas Spot Price at Henry Hub</t>
  </si>
  <si>
    <t>Natural Gas Prices</t>
  </si>
  <si>
    <t>Discrepancy</t>
  </si>
  <si>
    <t>Pipeline and Distribution Fuel</t>
  </si>
  <si>
    <t xml:space="preserve"> and Ships</t>
  </si>
  <si>
    <t xml:space="preserve"> Trains</t>
  </si>
  <si>
    <t>Motor Vehicles</t>
  </si>
  <si>
    <t>Natural Gas to Liquids Production</t>
  </si>
  <si>
    <t>Natural Gas-to-Liquids Heat and Power</t>
  </si>
  <si>
    <t>Fuel Used to Liquefy Gas for Export</t>
  </si>
  <si>
    <t>Lease and Plant Fuel</t>
  </si>
  <si>
    <t>Other Industrial</t>
  </si>
  <si>
    <t>Consumption by Sector</t>
  </si>
  <si>
    <t>Total Supply</t>
  </si>
  <si>
    <t>Pipeline</t>
  </si>
  <si>
    <t>Supplemental Natural Gas</t>
  </si>
  <si>
    <t>Dry Gas Production</t>
  </si>
  <si>
    <t>Production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</si>
  <si>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</si>
  <si>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</si>
  <si>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</si>
  <si>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</si>
  <si>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</si>
  <si>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</si>
  <si>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</si>
  <si>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</si>
  <si>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</si>
  <si>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</si>
  <si>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</si>
  <si>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</si>
  <si>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</si>
  <si>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</si>
  <si>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</si>
  <si>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</si>
  <si>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</si>
  <si>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</si>
  <si>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</si>
  <si>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</si>
  <si>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</si>
  <si>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</si>
  <si>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</si>
  <si>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</si>
  <si>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</si>
  <si>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</si>
  <si>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</si>
  <si>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</si>
  <si>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</si>
  <si>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</si>
  <si>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</si>
  <si>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</si>
  <si>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</si>
  <si>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</si>
  <si>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</si>
  <si>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</si>
  <si>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</si>
  <si>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</si>
  <si>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</si>
  <si>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</si>
  <si>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</si>
  <si>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</si>
  <si>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</si>
  <si>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</si>
  <si>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</si>
  <si>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</si>
  <si>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</si>
  <si>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</si>
  <si>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</si>
  <si>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</si>
  <si>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</si>
  <si>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</si>
  <si>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</si>
  <si>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</si>
  <si>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</si>
  <si>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</si>
  <si>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</si>
  <si>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</si>
  <si>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2021 to 2012 $</t>
  </si>
  <si>
    <t>futures prices</t>
  </si>
  <si>
    <t>transition back to 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</si>
  <si>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</si>
  <si>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</si>
  <si>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</si>
  <si>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</si>
  <si>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</si>
  <si>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</si>
  <si>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</si>
  <si>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</si>
  <si>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</si>
  <si>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</si>
  <si>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</si>
  <si>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</si>
  <si>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</si>
  <si>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</si>
  <si>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</si>
  <si>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</si>
  <si>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</si>
  <si>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</si>
  <si>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</si>
  <si>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</si>
  <si>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</si>
  <si>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</si>
  <si>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</si>
  <si>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</si>
  <si>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</si>
  <si>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</si>
  <si>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</si>
  <si>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</si>
  <si>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</si>
  <si>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</si>
  <si>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</si>
  <si>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</si>
  <si>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</si>
  <si>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</si>
  <si>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</si>
  <si>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</si>
  <si>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</si>
  <si>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</si>
  <si>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</si>
  <si>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</si>
  <si>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</si>
  <si>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</si>
  <si>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</si>
  <si>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</si>
  <si>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</si>
  <si>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</si>
  <si>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</si>
  <si>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</si>
  <si>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</si>
  <si>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</si>
  <si>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</si>
  <si>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</si>
  <si>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</si>
  <si>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</si>
  <si>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</si>
  <si>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</si>
  <si>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</si>
  <si>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</si>
  <si>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</si>
  <si>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</si>
  <si>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</si>
  <si>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</si>
  <si>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</si>
  <si>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</si>
  <si>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</si>
  <si>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</si>
  <si>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</si>
  <si>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</si>
  <si>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</si>
  <si>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</si>
  <si>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</si>
  <si>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</si>
  <si>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</si>
  <si>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</si>
  <si>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</si>
  <si>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</si>
  <si>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</si>
  <si>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</si>
  <si>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</si>
  <si>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</si>
  <si>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</si>
  <si>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</si>
  <si>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</si>
  <si>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</si>
  <si>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</si>
  <si>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</si>
  <si>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</si>
  <si>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</si>
  <si>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</si>
  <si>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</si>
  <si>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</si>
  <si>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</si>
  <si>
    <t xml:space="preserve"> </t>
  </si>
  <si>
    <t>https://www.eia.gov/outlooks/aeo/data/browser/#/?id=76-AEO2022&amp;region=0-0&amp;cases=lowmacro&amp;start=2020&amp;end=2050&amp;f=A&amp;sid=lowmacro-d011222a.10-114-AEO2022&amp;sourcekey=0</t>
  </si>
  <si>
    <t>Mon Apr 03 2023 13:21:21 GMT-0400 (Eastern Daylight Time)</t>
  </si>
  <si>
    <t>Growth (2022-2050)</t>
  </si>
  <si>
    <t>(2022 dollars per million Btu)</t>
  </si>
  <si>
    <t>2022 $/MMBtu</t>
  </si>
  <si>
    <t>(2022 dollars per thousand cubic feet)</t>
  </si>
  <si>
    <t>2022 $/Mcf</t>
  </si>
  <si>
    <t>Natural Gas: Volumes: Imports: Reference case</t>
  </si>
  <si>
    <t>AEO.2023.REF2023.SUP_IMP_NA_NA_NG_NA_NA_TRLCF.A</t>
  </si>
  <si>
    <t>Natural Gas: Volumes: Imports: Pipeline Imports from Canada: Reference case</t>
  </si>
  <si>
    <t>AEO.2023.REF2023.SUP_IMP_PIPL_CAN_NG_NA_NA_TRLCF.A</t>
  </si>
  <si>
    <t>Natural Gas: Volumes: Imports: Pipeline Imports from Mexico: Reference case</t>
  </si>
  <si>
    <t>AEO.2023.REF2023.SUP_IMP_PIPL_MEX_NG_NA_NA_TRLCF.A</t>
  </si>
  <si>
    <t>Natural Gas: Volumes: Imports: Liquefied Natural Gas Imports: Reference case</t>
  </si>
  <si>
    <t>AEO.2023.REF2023.SUP_IMP_LIQ_NA_NG_NA_NA_TRLCF.A</t>
  </si>
  <si>
    <t>Natural Gas: Volumes: Exports: Reference case</t>
  </si>
  <si>
    <t>AEO.2023.REF2023.SUP_EXPT_NA_NA_NG_NA_NA_TRLCF.A</t>
  </si>
  <si>
    <t>Natural Gas: Volumes: Exports: Pipeline Exports to Canada: Reference case</t>
  </si>
  <si>
    <t>AEO.2023.REF2023.SUP_EXPT_PIPL_TCAN_NG_NA_NA_TRLCF.A</t>
  </si>
  <si>
    <t>Natural Gas: Volumes: Exports: Pipeline Exports to Mexico: Reference case</t>
  </si>
  <si>
    <t>AEO.2023.REF2023.SUP_EXPT_PIPL_TMEX_NG_NA_NA_TRLCF.A</t>
  </si>
  <si>
    <t>Natural Gas: Volumes: Exports: Liquefied Natural Gas Exports: Reference case</t>
  </si>
  <si>
    <t>AEO.2023.REF2023.SUP_EXPT_LIQ_NA_NG_NA_NA_TRLCF.A</t>
  </si>
  <si>
    <t>Natural Gas: Volumes: Net Imports: Reference case</t>
  </si>
  <si>
    <t>AEO.2023.REF2023.SUP_NEI_NA_NA_NG_NA_NA_TRLCF.A</t>
  </si>
  <si>
    <t>Natural Gas: Volumes: Net Imports: Canada: Reference case</t>
  </si>
  <si>
    <t>AEO.2023.REF2023.SUP_NEI_NA_CAN_NG_NA_NA_TRLCF.A</t>
  </si>
  <si>
    <t>Natural Gas: Volumes: Net Imports: Mexico: Reference case</t>
  </si>
  <si>
    <t>AEO.2023.REF2023.SUP_NEI_NA_MEX_NG_NA_NA_TRLCF.A</t>
  </si>
  <si>
    <t>Natural Gas: Volumes: Net Imports: Liquefied Natural Gas: Reference case</t>
  </si>
  <si>
    <t>AEO.2023.REF2023.SUP_NEI_LIQ_NA_NG_NA_NA_TRLCF.A</t>
  </si>
  <si>
    <t>https://www.eia.gov/outlooks/aeo/data/browser/#/?id=13-AEO2023&amp;cases=ref2023&amp;sourcekey=0</t>
  </si>
  <si>
    <t>Thu Apr 13 2023 09:58:18 GMT-0400 (Eastern Daylight Time)</t>
  </si>
  <si>
    <t>Natural Gas: Production: Dry Gas Production: Reference case</t>
  </si>
  <si>
    <t>AEO.2023.REF2023.SUP_PRD_NA_NA_NG_DNG_USA_TRLCF.A</t>
  </si>
  <si>
    <t>Natural Gas: Production: Supplemental Natural Gas: Reference case</t>
  </si>
  <si>
    <t>AEO.2023.REF2023.SUP_PRD_NA_NA_NG_SPNG_USA_TRLCF.A</t>
  </si>
  <si>
    <t>Natural Gas: Net Imports: Reference case</t>
  </si>
  <si>
    <t>AEO.2023.REF2023.TRAD_NETIMP_NA_NA_NG_NA_USA_TRLCF.A</t>
  </si>
  <si>
    <t>Natural Gas: Net Imports: Pipeline: Reference case</t>
  </si>
  <si>
    <t>AEO.2023.REF2023.TRAD_NETIMP_NA_NA_NG_PIPL_USA_TRLCF.A</t>
  </si>
  <si>
    <t>Natural Gas: Net Imports: Liquefied Natural Gas: Reference case</t>
  </si>
  <si>
    <t>AEO.2023.REF2023.TRAD_NETIMP_NA_NA_NG_LNG_USA_TRLCF.A</t>
  </si>
  <si>
    <t>Natural Gas: Total Supply: Reference case</t>
  </si>
  <si>
    <t>AEO.2023.REF2023.SUP_NA_TOT_NA_NG_NA_USA_TRLCF.A</t>
  </si>
  <si>
    <t>Natural Gas: Use by Sector: Total: Reference case</t>
  </si>
  <si>
    <t>AEO.2023.REF2023.CNSM_NA_ALLS_NA_NG_TOT_USA_TRLCF.A</t>
  </si>
  <si>
    <t>Natural Gas: Use by Sector: Residential: Reference case</t>
  </si>
  <si>
    <t>AEO.2023.REF2023.CNSM_NA_RESD_NA_NG_NA_USA_TRLCF.A</t>
  </si>
  <si>
    <t>Natural Gas: Use by Sector: Commercial: Reference case</t>
  </si>
  <si>
    <t>AEO.2023.REF2023.CNSM_NA_COMM_NA_NG_NA_USA_TRLCF.A</t>
  </si>
  <si>
    <t>Natural Gas: Use by Sector: Industrial: Reference case</t>
  </si>
  <si>
    <t>AEO.2023.REF2023.CNSM_NA_IDAL_NA_NG_NA_USA_TRLCF.A</t>
  </si>
  <si>
    <t>Natural Gas: Use by Sector: Industrial: Other: Reference case</t>
  </si>
  <si>
    <t>AEO.2023.REF2023.CNSM_NA_IDAL_OTH_NG_NA_USA_TRLCF.A</t>
  </si>
  <si>
    <t>Natural Gas: Use by Sector: Industrial: Lease and Plant Fuel: Reference case</t>
  </si>
  <si>
    <t>AEO.2023.REF2023.CNSM_NA_LAP_NA_NG_LSAPFL_USA_TRLCF.A</t>
  </si>
  <si>
    <t>Natural Gas: Use by Sector: Industrial: GTL Heat and Power: Reference case</t>
  </si>
  <si>
    <t>AEO.2023.REF2023.CNSM_NA_IDAL_HAP_NG_FT_USA_TRLCF.A</t>
  </si>
  <si>
    <t>Natural Gas: Use by Sector: Industrial: GTL Liquids: Reference case</t>
  </si>
  <si>
    <t>AEO.2023.REF2023.CNSM_NA_IDAL_FSK_NG_FT_USA_TRLCF.A</t>
  </si>
  <si>
    <t>Natural Gas: Use by Sector: Transportation: Reference case</t>
  </si>
  <si>
    <t>AEO.2023.REF2023.CNSM_NA_TRN_NA_NG_NA_USA_TRLCF.A</t>
  </si>
  <si>
    <t>Natural Gas: Use by Sector: Transportation: Vehicles: Reference case</t>
  </si>
  <si>
    <t>AEO.2023.REF2023.CNSM_NA_MVF_NA_NG_NA_USA_TRLCF.A</t>
  </si>
  <si>
    <t>Natural Gas: Use by Sector: Transportation: Pipeline Fuel: Reference case</t>
  </si>
  <si>
    <t>AEO.2023.REF2023.CNSM_NA_PIPL_NA_NG_PFT_USA_TRLCF.A</t>
  </si>
  <si>
    <t>Natural Gas: Use by Sector: Transportation: Liquefaction for Export: Reference case</t>
  </si>
  <si>
    <t>AEO.2023.REF2023.CNSM_NA_LQFCT_NA_NG_LQFCT_USA_TRLCF.A</t>
  </si>
  <si>
    <t>Natural Gas: Use by Sector: Electric Power: Reference case</t>
  </si>
  <si>
    <t>AEO.2023.REF2023.CNSM_NA_ELEP_NA_NG_NA_USA_TRLCF.A</t>
  </si>
  <si>
    <t>Natural Gas: Discrepancy: Reference case</t>
  </si>
  <si>
    <t>AEO.2023.REF2023.UNC_DESCR_NA_NA_NG_NA_USA_TRLCF.A</t>
  </si>
  <si>
    <t>Natural Gas: Henry Hub Spot Price: Reference case</t>
  </si>
  <si>
    <t>AEO.2023.REF2023.PRCE_HHP_NA_NA_NG_NA_USA_Y13DLRPMMBTU.A</t>
  </si>
  <si>
    <t>Natural Gas: Delivered Prices: Residential: Reference case</t>
  </si>
  <si>
    <t>AEO.2023.REF2023.PRCE_NA_RESD_NA_NG_NA_USA_Y13DLRPMCF.A</t>
  </si>
  <si>
    <t>Natural Gas: Delivered Prices: Commercial: Reference case</t>
  </si>
  <si>
    <t>AEO.2023.REF2023.PRCE_NA_COMM_NA_NG_NA_USA_Y13DLRPMCF.A</t>
  </si>
  <si>
    <t>Natural Gas: Delivered Prices: Industrial: Reference case</t>
  </si>
  <si>
    <t>AEO.2023.REF2023.PRCE_NA_IDAL_NA_NG_NA_USA_Y13DLRPMCF.A</t>
  </si>
  <si>
    <t>Natural Gas: Delivered Prices: Transportation: Reference case</t>
  </si>
  <si>
    <t>AEO.2023.REF2023.PRCE_NA_TRN_NA_NG_NA_USA_Y13DLRPMCF.A</t>
  </si>
  <si>
    <t>Natural Gas: Delivered Prices: Electric Power: Reference case</t>
  </si>
  <si>
    <t>AEO.2023.REF2023.PRCE_NA_ELEP_NA_NG_NA_USA_Y13DLRPMCF.A</t>
  </si>
  <si>
    <t>Natural Gas: Delivered Prices: Average: Reference case</t>
  </si>
  <si>
    <t>AEO.2023.REF2023.PRCE_NA_NA_NA_NG_NA_USA_Y13DLRPMCF.A</t>
  </si>
  <si>
    <t>AEO.2023.REF2023.PRCE_HHP_NA_NA_NG_NA_USA_NDLRPMBTU.A</t>
  </si>
  <si>
    <t>AEO.2023.REF2023.PRCE_DELV_RESD_NA_NG_NA_USA_NDLRPMCF.A</t>
  </si>
  <si>
    <t>AEO.2023.REF2023.PRCE_DELV_COMM_NA_NG_NA_USA_NDLRPMCF.A</t>
  </si>
  <si>
    <t>AEO.2023.REF2023.PRCE_DELV_IDAL_NA_NG_NA_USA_NDLRPMCF.A</t>
  </si>
  <si>
    <t>AEO.2023.REF2023.PRCE_DELV_TRN_NA_NG_NA_USA_NDLRPMCF.A</t>
  </si>
  <si>
    <t>AEO.2023.REF2023.PRCE_DELV_ELEP_NA_NG_NA_USA_NDLRPMCF.A</t>
  </si>
  <si>
    <t>AEO.2023.REF2023.PRCE_DELV_AVG_NA_NG_NA_USA_NDLRPMCF.A</t>
  </si>
  <si>
    <t>AEO23 ref</t>
  </si>
  <si>
    <t>2022 to 2012 $</t>
  </si>
  <si>
    <t>Total Gas Prices ($2021/mmbtu for 2021, then $2022/mmbtu)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</si>
</sst>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  <xf numFmtId="0" fontId="14" fillId="0" borderId="0" xfId="9"/>
    <xf numFmtId="164" fontId="0" fillId="0" borderId="0" xfId="0" applyNumberFormat="1"/>
    <xf numFmtId="0" fontId="0" fillId="0" borderId="0" xfId="0" applyAlignment="1">
      <alignment wrapText="1"/>
    </xf>
    <xf numFmtId="11" fontId="0" fillId="8" borderId="0" xfId="0" applyNumberFormat="1" applyFill="1"/>
  </cellXfs>
  <cellStyles count="10">
    <cellStyle name="Calculation" xfId="3" builtinId="22"/>
    <cellStyle name="Comma" xfId="1" builtinId="3"/>
    <cellStyle name="Hyperlink" xfId="9" builtinId="8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Prices'!$C$3:$C$22,'Natural Gas Prices'!$C$28:$C$55)</c:f>
              <c:numCache>
                <c:formatCode>General</c:formatCode>
                <c:ptCount val="48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3.0035660121452845</c:v>
                </c:pt>
                <c:pt idx="21" formatCode="0.00">
                  <c:v>3.9732273937935165</c:v>
                </c:pt>
                <c:pt idx="22" formatCode="0.00">
                  <c:v>4.6325889148354129</c:v>
                </c:pt>
                <c:pt idx="23" formatCode="0.00">
                  <c:v>4.7088522795314054</c:v>
                </c:pt>
                <c:pt idx="24" formatCode="0.00">
                  <c:v>4.3326862331342086</c:v>
                </c:pt>
                <c:pt idx="25" formatCode="0.00">
                  <c:v>3.956520186737011</c:v>
                </c:pt>
                <c:pt idx="26" formatCode="0.00">
                  <c:v>3.5803541403398138</c:v>
                </c:pt>
                <c:pt idx="27" formatCode="0.00">
                  <c:v>3.2041880939426162</c:v>
                </c:pt>
                <c:pt idx="28" formatCode="0.00">
                  <c:v>3.3486146323554462</c:v>
                </c:pt>
                <c:pt idx="29" formatCode="0.00">
                  <c:v>3.5293111788305116</c:v>
                </c:pt>
                <c:pt idx="30" formatCode="0.00">
                  <c:v>3.7591495816548837</c:v>
                </c:pt>
                <c:pt idx="31" formatCode="0.00">
                  <c:v>3.9269368744717879</c:v>
                </c:pt>
                <c:pt idx="32" formatCode="0.00">
                  <c:v>4.0505880297176908</c:v>
                </c:pt>
                <c:pt idx="33" formatCode="0.00">
                  <c:v>4.0641540776858847</c:v>
                </c:pt>
                <c:pt idx="34" formatCode="0.00">
                  <c:v>4.1119460402020085</c:v>
                </c:pt>
                <c:pt idx="35" formatCode="0.00">
                  <c:v>4.2538279132227022</c:v>
                </c:pt>
                <c:pt idx="36" formatCode="0.00">
                  <c:v>4.1682565259050381</c:v>
                </c:pt>
                <c:pt idx="37" formatCode="0.00">
                  <c:v>4.3324936089422517</c:v>
                </c:pt>
                <c:pt idx="38" formatCode="0.00">
                  <c:v>4.4250058929131741</c:v>
                </c:pt>
                <c:pt idx="39" formatCode="0.00">
                  <c:v>4.4168449210675771</c:v>
                </c:pt>
                <c:pt idx="40" formatCode="0.00">
                  <c:v>4.3463016916645616</c:v>
                </c:pt>
                <c:pt idx="41" formatCode="0.00">
                  <c:v>4.3057630706661012</c:v>
                </c:pt>
                <c:pt idx="42" formatCode="0.00">
                  <c:v>4.3023943869519972</c:v>
                </c:pt>
                <c:pt idx="43" formatCode="0.00">
                  <c:v>4.2984085146148985</c:v>
                </c:pt>
                <c:pt idx="44" formatCode="0.00">
                  <c:v>4.2583880680218398</c:v>
                </c:pt>
                <c:pt idx="45" formatCode="0.00">
                  <c:v>4.2346114539038755</c:v>
                </c:pt>
                <c:pt idx="46" formatCode="0.00">
                  <c:v>4.1628822542056927</c:v>
                </c:pt>
                <c:pt idx="47" formatCode="0.00">
                  <c:v>4.1487122195101822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Prices'!$D$3:$D$22,'Natural Gas Prices'!$D$28:$D$55)</c:f>
              <c:numCache>
                <c:formatCode>General</c:formatCode>
                <c:ptCount val="48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5.6624412602484986</c:v>
                </c:pt>
                <c:pt idx="21" formatCode="0.00">
                  <c:v>7.490485189934879</c:v>
                </c:pt>
                <c:pt idx="22" formatCode="0.00">
                  <c:v>8.7335395683206354</c:v>
                </c:pt>
                <c:pt idx="23" formatCode="0.00">
                  <c:v>8.8773142751703542</c:v>
                </c:pt>
                <c:pt idx="24" formatCode="0.00">
                  <c:v>8.1681511892880891</c:v>
                </c:pt>
                <c:pt idx="25" formatCode="0.00">
                  <c:v>7.4589881034058232</c:v>
                </c:pt>
                <c:pt idx="26" formatCode="0.00">
                  <c:v>6.7498250175235572</c:v>
                </c:pt>
                <c:pt idx="27" formatCode="0.00">
                  <c:v>6.0406619316412904</c:v>
                </c:pt>
                <c:pt idx="28" formatCode="0.00">
                  <c:v>6.3129405454213012</c:v>
                </c:pt>
                <c:pt idx="29" formatCode="0.00">
                  <c:v>6.6535968107430739</c:v>
                </c:pt>
                <c:pt idx="30" formatCode="0.00">
                  <c:v>7.086897244320955</c:v>
                </c:pt>
                <c:pt idx="31" formatCode="0.00">
                  <c:v>7.4032164748456211</c:v>
                </c:pt>
                <c:pt idx="32" formatCode="0.00">
                  <c:v>7.6363285158364231</c:v>
                </c:pt>
                <c:pt idx="33" formatCode="0.00">
                  <c:v>7.6619037652043387</c:v>
                </c:pt>
                <c:pt idx="34" formatCode="0.00">
                  <c:v>7.7520030602973282</c:v>
                </c:pt>
                <c:pt idx="35" formatCode="0.00">
                  <c:v>8.019484370388426</c:v>
                </c:pt>
                <c:pt idx="36" formatCode="0.00">
                  <c:v>7.8581618117081975</c:v>
                </c:pt>
                <c:pt idx="37" formatCode="0.00">
                  <c:v>8.1677880465544686</c:v>
                </c:pt>
                <c:pt idx="38" formatCode="0.00">
                  <c:v>8.3421958577091253</c:v>
                </c:pt>
                <c:pt idx="39" formatCode="0.00">
                  <c:v>8.3268104712999786</c:v>
                </c:pt>
                <c:pt idx="40" formatCode="0.00">
                  <c:v>8.193819589399066</c:v>
                </c:pt>
                <c:pt idx="41" formatCode="0.00">
                  <c:v>8.1173945801776739</c:v>
                </c:pt>
                <c:pt idx="42" formatCode="0.00">
                  <c:v>8.1110438046067905</c:v>
                </c:pt>
                <c:pt idx="43" formatCode="0.00">
                  <c:v>8.1035294806703728</c:v>
                </c:pt>
                <c:pt idx="44" formatCode="0.00">
                  <c:v>8.0280813543013299</c:v>
                </c:pt>
                <c:pt idx="45" formatCode="0.00">
                  <c:v>7.9832567424012879</c:v>
                </c:pt>
                <c:pt idx="46" formatCode="0.00">
                  <c:v>7.8480300224646422</c:v>
                </c:pt>
                <c:pt idx="47" formatCode="0.00">
                  <c:v>7.821316113466283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Prices'!$E$3:$E$22,'Natural Gas Prices'!$E$28:$E$55)</c:f>
              <c:numCache>
                <c:formatCode>General</c:formatCode>
                <c:ptCount val="48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2.7301224780125417</c:v>
                </c:pt>
                <c:pt idx="21" formatCode="0.00">
                  <c:v>3.611506247636342</c:v>
                </c:pt>
                <c:pt idx="22" formatCode="0.00">
                  <c:v>4.2108397407088916</c:v>
                </c:pt>
                <c:pt idx="23" formatCode="0.00">
                  <c:v>4.280160117009423</c:v>
                </c:pt>
                <c:pt idx="24" formatCode="0.00">
                  <c:v>3.9382400877570674</c:v>
                </c:pt>
                <c:pt idx="25" formatCode="0.00">
                  <c:v>3.5963200585047117</c:v>
                </c:pt>
                <c:pt idx="26" formatCode="0.00">
                  <c:v>3.2544000292523561</c:v>
                </c:pt>
                <c:pt idx="27" formatCode="0.00">
                  <c:v>2.91248</c:v>
                </c:pt>
                <c:pt idx="28" formatCode="0.00">
                  <c:v>3.043758</c:v>
                </c:pt>
                <c:pt idx="29" formatCode="0.00">
                  <c:v>3.2080039999999999</c:v>
                </c:pt>
                <c:pt idx="30" formatCode="0.00">
                  <c:v>3.4169179999999999</c:v>
                </c:pt>
                <c:pt idx="31" formatCode="0.00">
                  <c:v>3.5694300000000001</c:v>
                </c:pt>
                <c:pt idx="32" formatCode="0.00">
                  <c:v>3.6818240000000002</c:v>
                </c:pt>
                <c:pt idx="33" formatCode="0.00">
                  <c:v>3.6941549999999999</c:v>
                </c:pt>
                <c:pt idx="34" formatCode="0.00">
                  <c:v>3.7375959999999999</c:v>
                </c:pt>
                <c:pt idx="35" formatCode="0.00">
                  <c:v>3.8665609999999999</c:v>
                </c:pt>
                <c:pt idx="36" formatCode="0.00">
                  <c:v>3.78878</c:v>
                </c:pt>
                <c:pt idx="37" formatCode="0.00">
                  <c:v>3.9380649999999999</c:v>
                </c:pt>
                <c:pt idx="38" formatCode="0.00">
                  <c:v>4.0221549999999997</c:v>
                </c:pt>
                <c:pt idx="39" formatCode="0.00">
                  <c:v>4.0147370000000002</c:v>
                </c:pt>
                <c:pt idx="40" formatCode="0.00">
                  <c:v>3.9506160000000001</c:v>
                </c:pt>
                <c:pt idx="41" formatCode="0.00">
                  <c:v>3.9137680000000001</c:v>
                </c:pt>
                <c:pt idx="42" formatCode="0.00">
                  <c:v>3.9107059999999998</c:v>
                </c:pt>
                <c:pt idx="43" formatCode="0.00">
                  <c:v>3.9070830000000001</c:v>
                </c:pt>
                <c:pt idx="44" formatCode="0.00">
                  <c:v>3.8707060000000002</c:v>
                </c:pt>
                <c:pt idx="45" formatCode="0.00">
                  <c:v>3.849094</c:v>
                </c:pt>
                <c:pt idx="46" formatCode="0.00">
                  <c:v>3.7838949999999998</c:v>
                </c:pt>
                <c:pt idx="47" formatCode="0.00">
                  <c:v>3.7710149999999998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24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dnav/ng/ng_pri_sum_dcu_nus_m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31" sqref="B31"/>
    </sheetView>
  </sheetViews>
  <sheetFormatPr defaultRowHeight="14.5" x14ac:dyDescent="0.35"/>
  <cols>
    <col min="1" max="1" width="47.1796875" customWidth="1"/>
    <col min="2" max="2" width="34.81640625" customWidth="1"/>
  </cols>
  <sheetData>
    <row r="1" spans="1:3" x14ac:dyDescent="0.35">
      <c r="A1" s="1" t="s">
        <v>40</v>
      </c>
    </row>
    <row r="3" spans="1:3" x14ac:dyDescent="0.35">
      <c r="A3" s="1" t="s">
        <v>0</v>
      </c>
      <c r="B3" s="7" t="s">
        <v>69</v>
      </c>
    </row>
    <row r="4" spans="1:3" x14ac:dyDescent="0.35">
      <c r="A4" s="1" t="s">
        <v>1474</v>
      </c>
      <c r="B4" s="7"/>
    </row>
    <row r="5" spans="1:3" x14ac:dyDescent="0.35">
      <c r="A5" s="1"/>
      <c r="B5" s="7" t="s">
        <v>1475</v>
      </c>
      <c r="C5" t="s">
        <v>1390</v>
      </c>
    </row>
    <row r="6" spans="1:3" x14ac:dyDescent="0.35">
      <c r="A6" s="1"/>
      <c r="B6" s="7" t="s">
        <v>1476</v>
      </c>
      <c r="C6" t="s">
        <v>1472</v>
      </c>
    </row>
    <row r="7" spans="1:3" x14ac:dyDescent="0.35">
      <c r="A7" s="1"/>
      <c r="B7" s="7" t="s">
        <v>1478</v>
      </c>
      <c r="C7" s="38" t="s">
        <v>1477</v>
      </c>
    </row>
    <row r="8" spans="1:3" x14ac:dyDescent="0.35">
      <c r="B8" s="2" t="s">
        <v>1481</v>
      </c>
      <c r="C8" t="s">
        <v>1485</v>
      </c>
    </row>
    <row r="9" spans="1:3" x14ac:dyDescent="0.35">
      <c r="A9" s="1" t="s">
        <v>1</v>
      </c>
    </row>
    <row r="10" spans="1:3" x14ac:dyDescent="0.35">
      <c r="A10" t="s">
        <v>16</v>
      </c>
    </row>
    <row r="11" spans="1:3" x14ac:dyDescent="0.35">
      <c r="A11" t="s">
        <v>17</v>
      </c>
    </row>
    <row r="13" spans="1:3" x14ac:dyDescent="0.35">
      <c r="A13" t="s">
        <v>19</v>
      </c>
    </row>
    <row r="15" spans="1:3" x14ac:dyDescent="0.35">
      <c r="A15" t="s">
        <v>18</v>
      </c>
    </row>
    <row r="17" spans="1:2" x14ac:dyDescent="0.35">
      <c r="A17" s="1" t="s">
        <v>68</v>
      </c>
    </row>
    <row r="18" spans="1:2" x14ac:dyDescent="0.35">
      <c r="A18" t="s">
        <v>66</v>
      </c>
    </row>
    <row r="20" spans="1:2" x14ac:dyDescent="0.35">
      <c r="A20" s="1" t="s">
        <v>1506</v>
      </c>
    </row>
    <row r="21" spans="1:2" x14ac:dyDescent="0.35">
      <c r="A21" t="s">
        <v>1507</v>
      </c>
    </row>
    <row r="22" spans="1:2" x14ac:dyDescent="0.35">
      <c r="A22" t="s">
        <v>1537</v>
      </c>
    </row>
    <row r="23" spans="1:2" x14ac:dyDescent="0.35">
      <c r="A23" t="s">
        <v>1538</v>
      </c>
    </row>
    <row r="24" spans="1:2" x14ac:dyDescent="0.35">
      <c r="A24" t="s">
        <v>1539</v>
      </c>
    </row>
    <row r="25" spans="1:2" x14ac:dyDescent="0.35">
      <c r="A25" t="s">
        <v>1508</v>
      </c>
    </row>
    <row r="27" spans="1:2" x14ac:dyDescent="0.35">
      <c r="A27" t="s">
        <v>1496</v>
      </c>
      <c r="B27">
        <v>1.0369999999999999</v>
      </c>
    </row>
    <row r="28" spans="1:2" x14ac:dyDescent="0.35">
      <c r="A28" t="s">
        <v>1504</v>
      </c>
      <c r="B28">
        <v>0.88700000000000001</v>
      </c>
    </row>
    <row r="29" spans="1:2" x14ac:dyDescent="0.35">
      <c r="A29" t="s">
        <v>1530</v>
      </c>
      <c r="B29">
        <f>0.847</f>
        <v>0.84699999999999998</v>
      </c>
    </row>
    <row r="30" spans="1:2" x14ac:dyDescent="0.35">
      <c r="A30" t="s">
        <v>1721</v>
      </c>
      <c r="B30">
        <v>0.78500000000000003</v>
      </c>
    </row>
  </sheetData>
  <hyperlinks>
    <hyperlink ref="C7" r:id="rId1" xr:uid="{2E9A9492-D5E5-44D9-8F29-9FAEEC5110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L47"/>
  <sheetViews>
    <sheetView workbookViewId="0">
      <selection activeCell="F29" sqref="F29"/>
    </sheetView>
  </sheetViews>
  <sheetFormatPr defaultRowHeight="14.5" x14ac:dyDescent="0.35"/>
  <cols>
    <col min="1" max="1" width="44.26953125" customWidth="1"/>
  </cols>
  <sheetData>
    <row r="1" spans="1:36" x14ac:dyDescent="0.35">
      <c r="A1" t="s">
        <v>1473</v>
      </c>
    </row>
    <row r="2" spans="1:36" x14ac:dyDescent="0.35">
      <c r="A2" t="s">
        <v>1523</v>
      </c>
    </row>
    <row r="3" spans="1:36" x14ac:dyDescent="0.35">
      <c r="A3" t="s">
        <v>1522</v>
      </c>
    </row>
    <row r="4" spans="1:36" x14ac:dyDescent="0.35">
      <c r="A4" t="s">
        <v>1391</v>
      </c>
    </row>
    <row r="5" spans="1:36" x14ac:dyDescent="0.3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5">
      <c r="A6" t="s">
        <v>1471</v>
      </c>
      <c r="C6" t="s">
        <v>1520</v>
      </c>
    </row>
    <row r="7" spans="1:36" x14ac:dyDescent="0.35">
      <c r="A7" t="s">
        <v>1470</v>
      </c>
      <c r="B7" t="s">
        <v>1541</v>
      </c>
      <c r="C7" t="s">
        <v>1542</v>
      </c>
      <c r="D7" t="s">
        <v>1397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35">
      <c r="A8" t="s">
        <v>1469</v>
      </c>
      <c r="B8" t="s">
        <v>1543</v>
      </c>
      <c r="C8" t="s">
        <v>1544</v>
      </c>
      <c r="D8" t="s">
        <v>1397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35">
      <c r="A9" t="s">
        <v>1406</v>
      </c>
      <c r="B9" t="s">
        <v>1545</v>
      </c>
      <c r="C9" t="s">
        <v>1546</v>
      </c>
      <c r="D9" t="s">
        <v>1397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35">
      <c r="A10" t="s">
        <v>1468</v>
      </c>
      <c r="B10" t="s">
        <v>1547</v>
      </c>
      <c r="C10" t="s">
        <v>1548</v>
      </c>
      <c r="D10" t="s">
        <v>1397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35">
      <c r="A11" t="s">
        <v>1409</v>
      </c>
      <c r="B11" t="s">
        <v>1549</v>
      </c>
      <c r="C11" t="s">
        <v>1550</v>
      </c>
      <c r="D11" t="s">
        <v>1397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35">
      <c r="A12" t="s">
        <v>1467</v>
      </c>
      <c r="B12" t="s">
        <v>1551</v>
      </c>
      <c r="C12" t="s">
        <v>1540</v>
      </c>
      <c r="D12" t="s">
        <v>1397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35">
      <c r="A13" t="s">
        <v>1466</v>
      </c>
      <c r="B13" t="s">
        <v>1552</v>
      </c>
      <c r="C13" t="s">
        <v>1553</v>
      </c>
      <c r="D13" t="s">
        <v>1397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35">
      <c r="A14" t="s">
        <v>1449</v>
      </c>
      <c r="B14" t="s">
        <v>1554</v>
      </c>
      <c r="C14" t="s">
        <v>1555</v>
      </c>
      <c r="D14" t="s">
        <v>1397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35">
      <c r="A15" t="s">
        <v>1448</v>
      </c>
      <c r="B15" t="s">
        <v>1556</v>
      </c>
      <c r="C15" t="s">
        <v>1557</v>
      </c>
      <c r="D15" t="s">
        <v>1397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35">
      <c r="A16" t="s">
        <v>1447</v>
      </c>
      <c r="B16" t="s">
        <v>1558</v>
      </c>
      <c r="C16" t="s">
        <v>1559</v>
      </c>
      <c r="D16" t="s">
        <v>1397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35">
      <c r="A17" t="s">
        <v>1465</v>
      </c>
      <c r="B17" t="s">
        <v>1560</v>
      </c>
      <c r="C17" t="s">
        <v>1561</v>
      </c>
      <c r="D17" t="s">
        <v>1397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35">
      <c r="A18" t="s">
        <v>1464</v>
      </c>
      <c r="B18" t="s">
        <v>1562</v>
      </c>
      <c r="C18" t="s">
        <v>1563</v>
      </c>
      <c r="D18" t="s">
        <v>1397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35">
      <c r="A19" t="s">
        <v>1463</v>
      </c>
      <c r="B19" t="s">
        <v>1564</v>
      </c>
      <c r="C19" t="s">
        <v>1565</v>
      </c>
      <c r="D19" t="s">
        <v>1397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35">
      <c r="A20" t="s">
        <v>1462</v>
      </c>
      <c r="B20" t="s">
        <v>1566</v>
      </c>
      <c r="C20" t="s">
        <v>1567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1400</v>
      </c>
    </row>
    <row r="21" spans="1:38" x14ac:dyDescent="0.35">
      <c r="A21" t="s">
        <v>1461</v>
      </c>
      <c r="B21" t="s">
        <v>1568</v>
      </c>
      <c r="C21" t="s">
        <v>1569</v>
      </c>
      <c r="D21" t="s">
        <v>1397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1400</v>
      </c>
    </row>
    <row r="22" spans="1:38" x14ac:dyDescent="0.35">
      <c r="A22" t="s">
        <v>65</v>
      </c>
      <c r="B22" t="s">
        <v>1570</v>
      </c>
      <c r="C22" t="s">
        <v>1571</v>
      </c>
      <c r="D22" t="s">
        <v>1397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35">
      <c r="A23" t="s">
        <v>1460</v>
      </c>
      <c r="B23" t="s">
        <v>1459</v>
      </c>
      <c r="C23" t="s">
        <v>1458</v>
      </c>
      <c r="D23" t="s">
        <v>1572</v>
      </c>
      <c r="E23" t="s">
        <v>1573</v>
      </c>
      <c r="F23" t="s">
        <v>1397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35">
      <c r="A24" t="s">
        <v>1457</v>
      </c>
      <c r="B24" t="s">
        <v>1574</v>
      </c>
      <c r="C24" t="s">
        <v>1575</v>
      </c>
      <c r="D24" t="s">
        <v>1397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35">
      <c r="A25" t="s">
        <v>1446</v>
      </c>
      <c r="B25" t="s">
        <v>1576</v>
      </c>
      <c r="C25" t="s">
        <v>1577</v>
      </c>
      <c r="D25" t="s">
        <v>1397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35">
      <c r="A26" t="s">
        <v>1456</v>
      </c>
      <c r="B26" t="s">
        <v>1578</v>
      </c>
      <c r="C26" t="s">
        <v>1579</v>
      </c>
      <c r="D26" t="s">
        <v>1397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1400</v>
      </c>
    </row>
    <row r="27" spans="1:38" x14ac:dyDescent="0.35">
      <c r="A27" t="s">
        <v>1455</v>
      </c>
      <c r="C27" t="s">
        <v>1519</v>
      </c>
    </row>
    <row r="28" spans="1:38" s="10" customFormat="1" x14ac:dyDescent="0.35">
      <c r="A28" s="10" t="s">
        <v>1454</v>
      </c>
      <c r="C28" s="10" t="s">
        <v>1518</v>
      </c>
    </row>
    <row r="29" spans="1:38" s="10" customFormat="1" x14ac:dyDescent="0.35">
      <c r="A29" s="10" t="s">
        <v>1517</v>
      </c>
      <c r="B29" s="10" t="s">
        <v>1580</v>
      </c>
      <c r="C29" s="10" t="s">
        <v>1581</v>
      </c>
      <c r="D29" s="10" t="s">
        <v>1516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35">
      <c r="A30" t="s">
        <v>1451</v>
      </c>
      <c r="C30" t="s">
        <v>1515</v>
      </c>
    </row>
    <row r="31" spans="1:38" x14ac:dyDescent="0.35">
      <c r="A31" t="s">
        <v>1514</v>
      </c>
      <c r="C31" t="s">
        <v>1513</v>
      </c>
    </row>
    <row r="32" spans="1:38" x14ac:dyDescent="0.35">
      <c r="A32" t="s">
        <v>1449</v>
      </c>
      <c r="B32" t="s">
        <v>1582</v>
      </c>
      <c r="C32" t="s">
        <v>1583</v>
      </c>
      <c r="D32" t="s">
        <v>1512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35">
      <c r="A33" t="s">
        <v>1448</v>
      </c>
      <c r="B33" t="s">
        <v>1584</v>
      </c>
      <c r="C33" t="s">
        <v>1585</v>
      </c>
      <c r="D33" t="s">
        <v>1512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35">
      <c r="A34" t="s">
        <v>1447</v>
      </c>
      <c r="B34" t="s">
        <v>1586</v>
      </c>
      <c r="C34" t="s">
        <v>1587</v>
      </c>
      <c r="D34" t="s">
        <v>1512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35">
      <c r="A35" t="s">
        <v>65</v>
      </c>
      <c r="B35" t="s">
        <v>1588</v>
      </c>
      <c r="C35" t="s">
        <v>1589</v>
      </c>
      <c r="D35" t="s">
        <v>1512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35">
      <c r="A36" t="s">
        <v>1446</v>
      </c>
      <c r="B36" t="s">
        <v>1590</v>
      </c>
      <c r="C36" t="s">
        <v>1591</v>
      </c>
      <c r="D36" t="s">
        <v>1512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35">
      <c r="A37" t="s">
        <v>1445</v>
      </c>
      <c r="B37" t="s">
        <v>1592</v>
      </c>
      <c r="C37" t="s">
        <v>1593</v>
      </c>
      <c r="D37" t="s">
        <v>1512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35">
      <c r="A38" t="s">
        <v>1454</v>
      </c>
      <c r="C38" t="s">
        <v>1511</v>
      </c>
    </row>
    <row r="39" spans="1:36" x14ac:dyDescent="0.35">
      <c r="A39" t="s">
        <v>1453</v>
      </c>
      <c r="B39" t="s">
        <v>1580</v>
      </c>
      <c r="C39" t="s">
        <v>1594</v>
      </c>
      <c r="D39" t="s">
        <v>1452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35">
      <c r="A40" t="s">
        <v>1451</v>
      </c>
      <c r="C40" t="s">
        <v>1510</v>
      </c>
    </row>
    <row r="41" spans="1:36" x14ac:dyDescent="0.35">
      <c r="A41" t="s">
        <v>1450</v>
      </c>
      <c r="C41" t="s">
        <v>1509</v>
      </c>
    </row>
    <row r="42" spans="1:36" x14ac:dyDescent="0.35">
      <c r="A42" t="s">
        <v>1449</v>
      </c>
      <c r="B42" t="s">
        <v>1582</v>
      </c>
      <c r="C42" t="s">
        <v>1595</v>
      </c>
      <c r="D42" t="s">
        <v>1444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35">
      <c r="A43" t="s">
        <v>1448</v>
      </c>
      <c r="B43" t="s">
        <v>1584</v>
      </c>
      <c r="C43" t="s">
        <v>1596</v>
      </c>
      <c r="D43" t="s">
        <v>1444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35">
      <c r="A44" t="s">
        <v>1447</v>
      </c>
      <c r="B44" t="s">
        <v>1586</v>
      </c>
      <c r="C44" t="s">
        <v>1597</v>
      </c>
      <c r="D44" t="s">
        <v>1444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35">
      <c r="A45" t="s">
        <v>65</v>
      </c>
      <c r="B45" t="s">
        <v>1588</v>
      </c>
      <c r="C45" t="s">
        <v>1598</v>
      </c>
      <c r="D45" t="s">
        <v>1444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35">
      <c r="A46" t="s">
        <v>1446</v>
      </c>
      <c r="B46" t="s">
        <v>1590</v>
      </c>
      <c r="C46" t="s">
        <v>1599</v>
      </c>
      <c r="D46" t="s">
        <v>1444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35">
      <c r="A47" t="s">
        <v>1445</v>
      </c>
      <c r="B47" t="s">
        <v>1592</v>
      </c>
      <c r="C47" t="s">
        <v>1600</v>
      </c>
      <c r="D47" t="s">
        <v>1444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K47"/>
  <sheetViews>
    <sheetView workbookViewId="0">
      <selection activeCell="H48" sqref="H48"/>
    </sheetView>
  </sheetViews>
  <sheetFormatPr defaultRowHeight="14.5" x14ac:dyDescent="0.35"/>
  <sheetData>
    <row r="1" spans="1:35" x14ac:dyDescent="0.35">
      <c r="A1" t="s">
        <v>1473</v>
      </c>
    </row>
    <row r="2" spans="1:35" x14ac:dyDescent="0.35">
      <c r="A2" t="s">
        <v>1657</v>
      </c>
    </row>
    <row r="3" spans="1:35" x14ac:dyDescent="0.35">
      <c r="A3" t="s">
        <v>1658</v>
      </c>
    </row>
    <row r="4" spans="1:35" x14ac:dyDescent="0.35">
      <c r="A4" t="s">
        <v>1391</v>
      </c>
    </row>
    <row r="5" spans="1:35" x14ac:dyDescent="0.3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1628</v>
      </c>
    </row>
    <row r="6" spans="1:35" x14ac:dyDescent="0.35">
      <c r="A6" t="s">
        <v>1471</v>
      </c>
    </row>
    <row r="7" spans="1:35" x14ac:dyDescent="0.35">
      <c r="A7" t="s">
        <v>1470</v>
      </c>
      <c r="B7" t="s">
        <v>1659</v>
      </c>
      <c r="C7" t="s">
        <v>1660</v>
      </c>
      <c r="D7" t="s">
        <v>1397</v>
      </c>
      <c r="F7">
        <v>36.465069</v>
      </c>
      <c r="G7">
        <v>36.485850999999997</v>
      </c>
      <c r="H7">
        <v>35.567017</v>
      </c>
      <c r="I7">
        <v>35.725479</v>
      </c>
      <c r="J7">
        <v>36.183467999999998</v>
      </c>
      <c r="K7">
        <v>36.136150000000001</v>
      </c>
      <c r="L7">
        <v>36.437820000000002</v>
      </c>
      <c r="M7">
        <v>36.679687999999999</v>
      </c>
      <c r="N7">
        <v>37.035736</v>
      </c>
      <c r="O7">
        <v>37.466895999999998</v>
      </c>
      <c r="P7">
        <v>37.973098999999998</v>
      </c>
      <c r="Q7">
        <v>38.551032999999997</v>
      </c>
      <c r="R7">
        <v>39.045914000000003</v>
      </c>
      <c r="S7">
        <v>39.497391</v>
      </c>
      <c r="T7">
        <v>39.857360999999997</v>
      </c>
      <c r="U7">
        <v>40.219318000000001</v>
      </c>
      <c r="V7">
        <v>40.491047000000002</v>
      </c>
      <c r="W7">
        <v>40.733463</v>
      </c>
      <c r="X7">
        <v>40.870891999999998</v>
      </c>
      <c r="Y7">
        <v>40.989829999999998</v>
      </c>
      <c r="Z7">
        <v>41.164859999999997</v>
      </c>
      <c r="AA7">
        <v>41.277199000000003</v>
      </c>
      <c r="AB7">
        <v>41.354495999999997</v>
      </c>
      <c r="AC7">
        <v>41.505783000000001</v>
      </c>
      <c r="AD7">
        <v>41.340648999999999</v>
      </c>
      <c r="AE7">
        <v>41.544994000000003</v>
      </c>
      <c r="AF7">
        <v>41.613247000000001</v>
      </c>
      <c r="AG7">
        <v>41.692951000000001</v>
      </c>
      <c r="AH7">
        <v>42.065376000000001</v>
      </c>
      <c r="AI7" s="9">
        <v>5.0000000000000001E-3</v>
      </c>
    </row>
    <row r="8" spans="1:35" x14ac:dyDescent="0.35">
      <c r="A8" t="s">
        <v>1469</v>
      </c>
      <c r="B8" t="s">
        <v>1661</v>
      </c>
      <c r="C8" t="s">
        <v>1662</v>
      </c>
      <c r="D8" t="s">
        <v>1397</v>
      </c>
      <c r="F8">
        <v>6.6782999999999995E-2</v>
      </c>
      <c r="G8">
        <v>6.8294999999999995E-2</v>
      </c>
      <c r="H8">
        <v>6.7214999999999997E-2</v>
      </c>
      <c r="I8">
        <v>6.6133999999999998E-2</v>
      </c>
      <c r="J8">
        <v>6.5053E-2</v>
      </c>
      <c r="K8">
        <v>6.3973000000000002E-2</v>
      </c>
      <c r="L8">
        <v>6.2892000000000003E-2</v>
      </c>
      <c r="M8">
        <v>6.2892000000000003E-2</v>
      </c>
      <c r="N8">
        <v>6.2892000000000003E-2</v>
      </c>
      <c r="O8">
        <v>6.2892000000000003E-2</v>
      </c>
      <c r="P8">
        <v>6.2892000000000003E-2</v>
      </c>
      <c r="Q8">
        <v>6.2892000000000003E-2</v>
      </c>
      <c r="R8">
        <v>6.2892000000000003E-2</v>
      </c>
      <c r="S8">
        <v>6.2892000000000003E-2</v>
      </c>
      <c r="T8">
        <v>6.2892000000000003E-2</v>
      </c>
      <c r="U8">
        <v>6.2892000000000003E-2</v>
      </c>
      <c r="V8">
        <v>6.2892000000000003E-2</v>
      </c>
      <c r="W8">
        <v>6.2892000000000003E-2</v>
      </c>
      <c r="X8">
        <v>6.2892000000000003E-2</v>
      </c>
      <c r="Y8">
        <v>6.2892000000000003E-2</v>
      </c>
      <c r="Z8">
        <v>6.2892000000000003E-2</v>
      </c>
      <c r="AA8">
        <v>6.2892000000000003E-2</v>
      </c>
      <c r="AB8">
        <v>6.2892000000000003E-2</v>
      </c>
      <c r="AC8">
        <v>6.2892000000000003E-2</v>
      </c>
      <c r="AD8">
        <v>6.2892000000000003E-2</v>
      </c>
      <c r="AE8">
        <v>6.2892000000000003E-2</v>
      </c>
      <c r="AF8">
        <v>6.2892000000000003E-2</v>
      </c>
      <c r="AG8">
        <v>6.2892000000000003E-2</v>
      </c>
      <c r="AH8">
        <v>6.2892000000000003E-2</v>
      </c>
      <c r="AI8" s="9">
        <v>-2E-3</v>
      </c>
    </row>
    <row r="9" spans="1:35" x14ac:dyDescent="0.35">
      <c r="A9" t="s">
        <v>1406</v>
      </c>
      <c r="B9" t="s">
        <v>1663</v>
      </c>
      <c r="C9" t="s">
        <v>1664</v>
      </c>
      <c r="D9" t="s">
        <v>1397</v>
      </c>
      <c r="F9">
        <v>-4.1842490000000003</v>
      </c>
      <c r="G9">
        <v>-5.1350249999999997</v>
      </c>
      <c r="H9">
        <v>-5.4719150000000001</v>
      </c>
      <c r="I9">
        <v>-5.9691359999999998</v>
      </c>
      <c r="J9">
        <v>-6.5666890000000002</v>
      </c>
      <c r="K9">
        <v>-7.0504369999999996</v>
      </c>
      <c r="L9">
        <v>-7.5553910000000002</v>
      </c>
      <c r="M9">
        <v>-7.9422949999999997</v>
      </c>
      <c r="N9">
        <v>-8.5535910000000008</v>
      </c>
      <c r="O9">
        <v>-9.2534240000000008</v>
      </c>
      <c r="P9">
        <v>-9.8950410000000009</v>
      </c>
      <c r="Q9">
        <v>-10.548451</v>
      </c>
      <c r="R9">
        <v>-11.116963999999999</v>
      </c>
      <c r="S9">
        <v>-11.524032999999999</v>
      </c>
      <c r="T9">
        <v>-11.819523</v>
      </c>
      <c r="U9">
        <v>-12.03135</v>
      </c>
      <c r="V9">
        <v>-12.089127</v>
      </c>
      <c r="W9">
        <v>-12.149171000000001</v>
      </c>
      <c r="X9">
        <v>-12.05528</v>
      </c>
      <c r="Y9">
        <v>-12.019996000000001</v>
      </c>
      <c r="Z9">
        <v>-12.016218</v>
      </c>
      <c r="AA9">
        <v>-11.976196</v>
      </c>
      <c r="AB9">
        <v>-11.936413999999999</v>
      </c>
      <c r="AC9">
        <v>-11.84736</v>
      </c>
      <c r="AD9">
        <v>-11.800188</v>
      </c>
      <c r="AE9">
        <v>-11.753365000000001</v>
      </c>
      <c r="AF9">
        <v>-11.711053</v>
      </c>
      <c r="AG9">
        <v>-11.659772</v>
      </c>
      <c r="AH9">
        <v>-11.613860000000001</v>
      </c>
      <c r="AI9" s="9">
        <v>3.6999999999999998E-2</v>
      </c>
    </row>
    <row r="10" spans="1:35" x14ac:dyDescent="0.35">
      <c r="A10" t="s">
        <v>1468</v>
      </c>
      <c r="B10" t="s">
        <v>1665</v>
      </c>
      <c r="C10" t="s">
        <v>1666</v>
      </c>
      <c r="D10" t="s">
        <v>1397</v>
      </c>
      <c r="F10">
        <v>-0.25118099999999999</v>
      </c>
      <c r="G10">
        <v>-0.65653499999999998</v>
      </c>
      <c r="H10">
        <v>-0.92837000000000003</v>
      </c>
      <c r="I10">
        <v>-1.137381</v>
      </c>
      <c r="J10">
        <v>-1.2955350000000001</v>
      </c>
      <c r="K10">
        <v>-1.4180520000000001</v>
      </c>
      <c r="L10">
        <v>-1.615046</v>
      </c>
      <c r="M10">
        <v>-1.7166920000000001</v>
      </c>
      <c r="N10">
        <v>-1.7279880000000001</v>
      </c>
      <c r="O10">
        <v>-1.82782</v>
      </c>
      <c r="P10">
        <v>-1.8546959999999999</v>
      </c>
      <c r="Q10">
        <v>-1.922849</v>
      </c>
      <c r="R10">
        <v>-1.9913609999999999</v>
      </c>
      <c r="S10">
        <v>-2.0984289999999999</v>
      </c>
      <c r="T10">
        <v>-2.1791779999999998</v>
      </c>
      <c r="U10">
        <v>-2.2057470000000001</v>
      </c>
      <c r="V10">
        <v>-2.1635230000000001</v>
      </c>
      <c r="W10">
        <v>-2.2235670000000001</v>
      </c>
      <c r="X10">
        <v>-2.114935</v>
      </c>
      <c r="Y10">
        <v>-2.094392</v>
      </c>
      <c r="Z10">
        <v>-2.0906150000000001</v>
      </c>
      <c r="AA10">
        <v>-2.0505930000000001</v>
      </c>
      <c r="AB10">
        <v>-1.9960690000000001</v>
      </c>
      <c r="AC10">
        <v>-1.921756</v>
      </c>
      <c r="AD10">
        <v>-1.8745849999999999</v>
      </c>
      <c r="AE10">
        <v>-1.827761</v>
      </c>
      <c r="AF10">
        <v>-1.7707079999999999</v>
      </c>
      <c r="AG10">
        <v>-1.7341679999999999</v>
      </c>
      <c r="AH10">
        <v>-1.688256</v>
      </c>
      <c r="AI10" s="9">
        <v>7.0000000000000007E-2</v>
      </c>
    </row>
    <row r="11" spans="1:35" x14ac:dyDescent="0.35">
      <c r="A11" t="s">
        <v>1409</v>
      </c>
      <c r="B11" t="s">
        <v>1667</v>
      </c>
      <c r="C11" t="s">
        <v>1668</v>
      </c>
      <c r="D11" t="s">
        <v>1397</v>
      </c>
      <c r="F11">
        <v>-3.933068</v>
      </c>
      <c r="G11">
        <v>-4.4784899999999999</v>
      </c>
      <c r="H11">
        <v>-4.5435460000000001</v>
      </c>
      <c r="I11">
        <v>-4.8317550000000002</v>
      </c>
      <c r="J11">
        <v>-5.271153</v>
      </c>
      <c r="K11">
        <v>-5.6323850000000002</v>
      </c>
      <c r="L11">
        <v>-5.9403449999999998</v>
      </c>
      <c r="M11">
        <v>-6.2256030000000004</v>
      </c>
      <c r="N11">
        <v>-6.8256030000000001</v>
      </c>
      <c r="O11">
        <v>-7.4256029999999997</v>
      </c>
      <c r="P11">
        <v>-8.0403450000000003</v>
      </c>
      <c r="Q11">
        <v>-8.6256029999999999</v>
      </c>
      <c r="R11">
        <v>-9.1256029999999999</v>
      </c>
      <c r="S11">
        <v>-9.4256030000000006</v>
      </c>
      <c r="T11">
        <v>-9.6403459999999992</v>
      </c>
      <c r="U11">
        <v>-9.8256029999999992</v>
      </c>
      <c r="V11">
        <v>-9.9256030000000006</v>
      </c>
      <c r="W11">
        <v>-9.9256030000000006</v>
      </c>
      <c r="X11">
        <v>-9.9403450000000007</v>
      </c>
      <c r="Y11">
        <v>-9.9256030000000006</v>
      </c>
      <c r="Z11">
        <v>-9.9256030000000006</v>
      </c>
      <c r="AA11">
        <v>-9.9256030000000006</v>
      </c>
      <c r="AB11">
        <v>-9.9403450000000007</v>
      </c>
      <c r="AC11">
        <v>-9.9256030000000006</v>
      </c>
      <c r="AD11">
        <v>-9.9256030000000006</v>
      </c>
      <c r="AE11">
        <v>-9.9256030000000006</v>
      </c>
      <c r="AF11">
        <v>-9.9403450000000007</v>
      </c>
      <c r="AG11">
        <v>-9.9256030000000006</v>
      </c>
      <c r="AH11">
        <v>-9.9256030000000006</v>
      </c>
      <c r="AI11" s="9">
        <v>3.4000000000000002E-2</v>
      </c>
    </row>
    <row r="12" spans="1:35" x14ac:dyDescent="0.35">
      <c r="A12" t="s">
        <v>1467</v>
      </c>
      <c r="B12" t="s">
        <v>1669</v>
      </c>
      <c r="C12" t="s">
        <v>1670</v>
      </c>
      <c r="D12" t="s">
        <v>1397</v>
      </c>
      <c r="F12">
        <v>32.347602999999999</v>
      </c>
      <c r="G12">
        <v>31.419121000000001</v>
      </c>
      <c r="H12">
        <v>30.162315</v>
      </c>
      <c r="I12">
        <v>29.822479000000001</v>
      </c>
      <c r="J12">
        <v>29.681830999999999</v>
      </c>
      <c r="K12">
        <v>29.149685000000002</v>
      </c>
      <c r="L12">
        <v>28.945322000000001</v>
      </c>
      <c r="M12">
        <v>28.800284999999999</v>
      </c>
      <c r="N12">
        <v>28.545038000000002</v>
      </c>
      <c r="O12">
        <v>28.276364999999998</v>
      </c>
      <c r="P12">
        <v>28.140951000000001</v>
      </c>
      <c r="Q12">
        <v>28.065474999999999</v>
      </c>
      <c r="R12">
        <v>27.991841999999998</v>
      </c>
      <c r="S12">
        <v>28.036251</v>
      </c>
      <c r="T12">
        <v>28.100731</v>
      </c>
      <c r="U12">
        <v>28.250862000000001</v>
      </c>
      <c r="V12">
        <v>28.464812999999999</v>
      </c>
      <c r="W12">
        <v>28.647186000000001</v>
      </c>
      <c r="X12">
        <v>28.878506000000002</v>
      </c>
      <c r="Y12">
        <v>29.032726</v>
      </c>
      <c r="Z12">
        <v>29.211535000000001</v>
      </c>
      <c r="AA12">
        <v>29.363894999999999</v>
      </c>
      <c r="AB12">
        <v>29.480975999999998</v>
      </c>
      <c r="AC12">
        <v>29.721316999999999</v>
      </c>
      <c r="AD12">
        <v>29.603354</v>
      </c>
      <c r="AE12">
        <v>29.854523</v>
      </c>
      <c r="AF12">
        <v>29.965088000000002</v>
      </c>
      <c r="AG12">
        <v>30.096073000000001</v>
      </c>
      <c r="AH12">
        <v>30.514408</v>
      </c>
      <c r="AI12" s="9">
        <v>-2E-3</v>
      </c>
    </row>
    <row r="13" spans="1:35" x14ac:dyDescent="0.35">
      <c r="A13" t="s">
        <v>1466</v>
      </c>
      <c r="B13" t="s">
        <v>1671</v>
      </c>
      <c r="C13" t="s">
        <v>1672</v>
      </c>
      <c r="D13" t="s">
        <v>1397</v>
      </c>
      <c r="F13">
        <v>32.001899999999999</v>
      </c>
      <c r="G13">
        <v>30.834479999999999</v>
      </c>
      <c r="H13">
        <v>29.646107000000001</v>
      </c>
      <c r="I13">
        <v>29.365435000000002</v>
      </c>
      <c r="J13">
        <v>29.275120000000001</v>
      </c>
      <c r="K13">
        <v>28.788440999999999</v>
      </c>
      <c r="L13">
        <v>28.623919000000001</v>
      </c>
      <c r="M13">
        <v>28.478455</v>
      </c>
      <c r="N13">
        <v>28.230896000000001</v>
      </c>
      <c r="O13">
        <v>27.957972000000002</v>
      </c>
      <c r="P13">
        <v>27.826681000000001</v>
      </c>
      <c r="Q13">
        <v>27.740482</v>
      </c>
      <c r="R13">
        <v>27.671423000000001</v>
      </c>
      <c r="S13">
        <v>27.676506</v>
      </c>
      <c r="T13">
        <v>27.779485999999999</v>
      </c>
      <c r="U13">
        <v>27.932874999999999</v>
      </c>
      <c r="V13">
        <v>28.156765</v>
      </c>
      <c r="W13">
        <v>28.337157999999999</v>
      </c>
      <c r="X13">
        <v>28.564292999999999</v>
      </c>
      <c r="Y13">
        <v>28.715166</v>
      </c>
      <c r="Z13">
        <v>28.903845</v>
      </c>
      <c r="AA13">
        <v>29.067936</v>
      </c>
      <c r="AB13">
        <v>29.189126999999999</v>
      </c>
      <c r="AC13">
        <v>29.333629999999999</v>
      </c>
      <c r="AD13">
        <v>29.315384000000002</v>
      </c>
      <c r="AE13">
        <v>29.439484</v>
      </c>
      <c r="AF13">
        <v>29.640429000000001</v>
      </c>
      <c r="AG13">
        <v>29.790030999999999</v>
      </c>
      <c r="AH13">
        <v>30.009789999999999</v>
      </c>
      <c r="AI13" s="9">
        <v>-2E-3</v>
      </c>
    </row>
    <row r="14" spans="1:35" x14ac:dyDescent="0.35">
      <c r="A14" t="s">
        <v>1449</v>
      </c>
      <c r="B14" t="s">
        <v>1673</v>
      </c>
      <c r="C14" t="s">
        <v>1674</v>
      </c>
      <c r="D14" t="s">
        <v>1397</v>
      </c>
      <c r="F14">
        <v>4.9561029999999997</v>
      </c>
      <c r="G14">
        <v>4.9917720000000001</v>
      </c>
      <c r="H14">
        <v>4.758877</v>
      </c>
      <c r="I14">
        <v>4.7872579999999996</v>
      </c>
      <c r="J14">
        <v>4.8122470000000002</v>
      </c>
      <c r="K14">
        <v>4.8279750000000003</v>
      </c>
      <c r="L14">
        <v>4.8365629999999999</v>
      </c>
      <c r="M14">
        <v>4.8327400000000003</v>
      </c>
      <c r="N14">
        <v>4.8224020000000003</v>
      </c>
      <c r="O14">
        <v>4.8072210000000002</v>
      </c>
      <c r="P14">
        <v>4.7913579999999998</v>
      </c>
      <c r="Q14">
        <v>4.7834060000000003</v>
      </c>
      <c r="R14">
        <v>4.7723060000000004</v>
      </c>
      <c r="S14">
        <v>4.7619949999999998</v>
      </c>
      <c r="T14">
        <v>4.7541580000000003</v>
      </c>
      <c r="U14">
        <v>4.7474689999999997</v>
      </c>
      <c r="V14">
        <v>4.7390670000000004</v>
      </c>
      <c r="W14">
        <v>4.7331469999999998</v>
      </c>
      <c r="X14">
        <v>4.7283530000000003</v>
      </c>
      <c r="Y14">
        <v>4.7236710000000004</v>
      </c>
      <c r="Z14">
        <v>4.7199679999999997</v>
      </c>
      <c r="AA14">
        <v>4.7188530000000002</v>
      </c>
      <c r="AB14">
        <v>4.7201190000000004</v>
      </c>
      <c r="AC14">
        <v>4.7198039999999999</v>
      </c>
      <c r="AD14">
        <v>4.7126900000000003</v>
      </c>
      <c r="AE14">
        <v>4.7082360000000003</v>
      </c>
      <c r="AF14">
        <v>4.7073400000000003</v>
      </c>
      <c r="AG14">
        <v>4.7072669999999999</v>
      </c>
      <c r="AH14">
        <v>4.7053330000000004</v>
      </c>
      <c r="AI14" s="9">
        <v>-2E-3</v>
      </c>
    </row>
    <row r="15" spans="1:35" x14ac:dyDescent="0.35">
      <c r="A15" t="s">
        <v>1448</v>
      </c>
      <c r="B15" t="s">
        <v>1675</v>
      </c>
      <c r="C15" t="s">
        <v>1676</v>
      </c>
      <c r="D15" t="s">
        <v>1397</v>
      </c>
      <c r="F15">
        <v>3.4674529999999999</v>
      </c>
      <c r="G15">
        <v>3.474621</v>
      </c>
      <c r="H15">
        <v>3.3712550000000001</v>
      </c>
      <c r="I15">
        <v>3.4081760000000001</v>
      </c>
      <c r="J15">
        <v>3.4445709999999998</v>
      </c>
      <c r="K15">
        <v>3.4636659999999999</v>
      </c>
      <c r="L15">
        <v>3.4920990000000001</v>
      </c>
      <c r="M15">
        <v>3.5077729999999998</v>
      </c>
      <c r="N15">
        <v>3.518465</v>
      </c>
      <c r="O15">
        <v>3.5278529999999999</v>
      </c>
      <c r="P15">
        <v>3.534745</v>
      </c>
      <c r="Q15">
        <v>3.5353789999999998</v>
      </c>
      <c r="R15">
        <v>3.5333450000000002</v>
      </c>
      <c r="S15">
        <v>3.5297079999999998</v>
      </c>
      <c r="T15">
        <v>3.5273029999999999</v>
      </c>
      <c r="U15">
        <v>3.5233819999999998</v>
      </c>
      <c r="V15">
        <v>3.5144690000000001</v>
      </c>
      <c r="W15">
        <v>3.5077029999999998</v>
      </c>
      <c r="X15">
        <v>3.4992540000000001</v>
      </c>
      <c r="Y15">
        <v>3.490335</v>
      </c>
      <c r="Z15">
        <v>3.482872</v>
      </c>
      <c r="AA15">
        <v>3.47906</v>
      </c>
      <c r="AB15">
        <v>3.4784660000000001</v>
      </c>
      <c r="AC15">
        <v>3.4742989999999998</v>
      </c>
      <c r="AD15">
        <v>3.4632230000000002</v>
      </c>
      <c r="AE15">
        <v>3.4561980000000001</v>
      </c>
      <c r="AF15">
        <v>3.454088</v>
      </c>
      <c r="AG15">
        <v>3.4523999999999999</v>
      </c>
      <c r="AH15">
        <v>3.4477600000000002</v>
      </c>
      <c r="AI15" s="9">
        <v>0</v>
      </c>
    </row>
    <row r="16" spans="1:35" x14ac:dyDescent="0.35">
      <c r="A16" t="s">
        <v>1447</v>
      </c>
      <c r="B16" t="s">
        <v>1677</v>
      </c>
      <c r="C16" t="s">
        <v>1678</v>
      </c>
      <c r="D16" t="s">
        <v>1397</v>
      </c>
      <c r="F16">
        <v>10.480146</v>
      </c>
      <c r="G16">
        <v>10.226862000000001</v>
      </c>
      <c r="H16">
        <v>10.131637</v>
      </c>
      <c r="I16">
        <v>10.278058</v>
      </c>
      <c r="J16">
        <v>10.51756</v>
      </c>
      <c r="K16">
        <v>10.654901000000001</v>
      </c>
      <c r="L16">
        <v>10.790815</v>
      </c>
      <c r="M16">
        <v>10.848591000000001</v>
      </c>
      <c r="N16">
        <v>10.895127</v>
      </c>
      <c r="O16">
        <v>10.918685999999999</v>
      </c>
      <c r="P16">
        <v>10.984386000000001</v>
      </c>
      <c r="Q16">
        <v>11.023491</v>
      </c>
      <c r="R16">
        <v>11.092604</v>
      </c>
      <c r="S16">
        <v>11.149645</v>
      </c>
      <c r="T16">
        <v>11.237076</v>
      </c>
      <c r="U16">
        <v>11.30991</v>
      </c>
      <c r="V16">
        <v>11.372004</v>
      </c>
      <c r="W16">
        <v>11.465014</v>
      </c>
      <c r="X16">
        <v>11.521564</v>
      </c>
      <c r="Y16">
        <v>11.596119</v>
      </c>
      <c r="Z16">
        <v>11.678680999999999</v>
      </c>
      <c r="AA16">
        <v>11.764809</v>
      </c>
      <c r="AB16">
        <v>11.847436999999999</v>
      </c>
      <c r="AC16">
        <v>11.907819</v>
      </c>
      <c r="AD16">
        <v>11.919591</v>
      </c>
      <c r="AE16">
        <v>12.003325999999999</v>
      </c>
      <c r="AF16">
        <v>12.115173</v>
      </c>
      <c r="AG16">
        <v>12.20997</v>
      </c>
      <c r="AH16">
        <v>12.331113999999999</v>
      </c>
      <c r="AI16" s="9">
        <v>6.0000000000000001E-3</v>
      </c>
    </row>
    <row r="17" spans="1:37" x14ac:dyDescent="0.35">
      <c r="A17" t="s">
        <v>1465</v>
      </c>
      <c r="B17" t="s">
        <v>1679</v>
      </c>
      <c r="C17" t="s">
        <v>1680</v>
      </c>
      <c r="D17" t="s">
        <v>1397</v>
      </c>
      <c r="F17">
        <v>8.4954699999999992</v>
      </c>
      <c r="G17">
        <v>8.2087629999999994</v>
      </c>
      <c r="H17">
        <v>8.1244750000000003</v>
      </c>
      <c r="I17">
        <v>8.262086</v>
      </c>
      <c r="J17">
        <v>8.4730620000000005</v>
      </c>
      <c r="K17">
        <v>8.6099910000000008</v>
      </c>
      <c r="L17">
        <v>8.7149330000000003</v>
      </c>
      <c r="M17">
        <v>8.7678460000000005</v>
      </c>
      <c r="N17">
        <v>8.803032</v>
      </c>
      <c r="O17">
        <v>8.8149250000000006</v>
      </c>
      <c r="P17">
        <v>8.8521769999999993</v>
      </c>
      <c r="Q17">
        <v>8.8739659999999994</v>
      </c>
      <c r="R17">
        <v>8.9260380000000001</v>
      </c>
      <c r="S17">
        <v>8.9726379999999999</v>
      </c>
      <c r="T17">
        <v>9.0322809999999993</v>
      </c>
      <c r="U17">
        <v>9.0876640000000002</v>
      </c>
      <c r="V17">
        <v>9.1404879999999995</v>
      </c>
      <c r="W17">
        <v>9.2136840000000007</v>
      </c>
      <c r="X17">
        <v>9.2712249999999994</v>
      </c>
      <c r="Y17">
        <v>9.3436179999999993</v>
      </c>
      <c r="Z17">
        <v>9.4094460000000009</v>
      </c>
      <c r="AA17">
        <v>9.4784559999999995</v>
      </c>
      <c r="AB17">
        <v>9.5366320000000009</v>
      </c>
      <c r="AC17">
        <v>9.5889399999999991</v>
      </c>
      <c r="AD17">
        <v>9.5910580000000003</v>
      </c>
      <c r="AE17">
        <v>9.6733290000000007</v>
      </c>
      <c r="AF17">
        <v>9.7571980000000007</v>
      </c>
      <c r="AG17">
        <v>9.8375629999999994</v>
      </c>
      <c r="AH17">
        <v>9.9504780000000004</v>
      </c>
      <c r="AI17" s="9">
        <v>6.0000000000000001E-3</v>
      </c>
    </row>
    <row r="18" spans="1:37" x14ac:dyDescent="0.35">
      <c r="A18" t="s">
        <v>1464</v>
      </c>
      <c r="B18" t="s">
        <v>1681</v>
      </c>
      <c r="C18" t="s">
        <v>1682</v>
      </c>
      <c r="D18" t="s">
        <v>1397</v>
      </c>
      <c r="F18">
        <v>1.9846760000000001</v>
      </c>
      <c r="G18">
        <v>2.0180989999999999</v>
      </c>
      <c r="H18">
        <v>2.0071620000000001</v>
      </c>
      <c r="I18">
        <v>2.0159720000000001</v>
      </c>
      <c r="J18">
        <v>2.0444990000000001</v>
      </c>
      <c r="K18">
        <v>2.0449090000000001</v>
      </c>
      <c r="L18">
        <v>2.075882</v>
      </c>
      <c r="M18">
        <v>2.0807449999999998</v>
      </c>
      <c r="N18">
        <v>2.0920960000000002</v>
      </c>
      <c r="O18">
        <v>2.1037599999999999</v>
      </c>
      <c r="P18">
        <v>2.132209</v>
      </c>
      <c r="Q18">
        <v>2.149524</v>
      </c>
      <c r="R18">
        <v>2.1665649999999999</v>
      </c>
      <c r="S18">
        <v>2.1770070000000001</v>
      </c>
      <c r="T18">
        <v>2.2047949999999998</v>
      </c>
      <c r="U18">
        <v>2.2222460000000002</v>
      </c>
      <c r="V18">
        <v>2.2315160000000001</v>
      </c>
      <c r="W18">
        <v>2.2513290000000001</v>
      </c>
      <c r="X18">
        <v>2.25034</v>
      </c>
      <c r="Y18">
        <v>2.2524999999999999</v>
      </c>
      <c r="Z18">
        <v>2.2692359999999998</v>
      </c>
      <c r="AA18">
        <v>2.2863540000000002</v>
      </c>
      <c r="AB18">
        <v>2.3108050000000002</v>
      </c>
      <c r="AC18">
        <v>2.3188789999999999</v>
      </c>
      <c r="AD18">
        <v>2.3285330000000002</v>
      </c>
      <c r="AE18">
        <v>2.3299970000000001</v>
      </c>
      <c r="AF18">
        <v>2.3579750000000002</v>
      </c>
      <c r="AG18">
        <v>2.3724069999999999</v>
      </c>
      <c r="AH18">
        <v>2.3806370000000001</v>
      </c>
      <c r="AI18" s="9">
        <v>7.0000000000000001E-3</v>
      </c>
    </row>
    <row r="19" spans="1:37" x14ac:dyDescent="0.35">
      <c r="A19" t="s">
        <v>1462</v>
      </c>
      <c r="B19" t="s">
        <v>1683</v>
      </c>
      <c r="C19" t="s">
        <v>1684</v>
      </c>
      <c r="D19" t="s">
        <v>1397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1400</v>
      </c>
    </row>
    <row r="20" spans="1:37" x14ac:dyDescent="0.35">
      <c r="A20" t="s">
        <v>1461</v>
      </c>
      <c r="B20" t="s">
        <v>1685</v>
      </c>
      <c r="C20" t="s">
        <v>1686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1400</v>
      </c>
    </row>
    <row r="21" spans="1:37" x14ac:dyDescent="0.35">
      <c r="A21" t="s">
        <v>65</v>
      </c>
      <c r="B21" t="s">
        <v>1687</v>
      </c>
      <c r="C21" t="s">
        <v>1688</v>
      </c>
      <c r="D21" t="s">
        <v>1397</v>
      </c>
      <c r="F21">
        <v>1.298378</v>
      </c>
      <c r="G21">
        <v>1.266994</v>
      </c>
      <c r="H21">
        <v>1.225015</v>
      </c>
      <c r="I21">
        <v>1.2137420000000001</v>
      </c>
      <c r="J21">
        <v>1.23106</v>
      </c>
      <c r="K21">
        <v>1.2224950000000001</v>
      </c>
      <c r="L21">
        <v>1.2144429999999999</v>
      </c>
      <c r="M21">
        <v>1.239322</v>
      </c>
      <c r="N21">
        <v>1.28755</v>
      </c>
      <c r="O21">
        <v>1.338387</v>
      </c>
      <c r="P21">
        <v>1.3948780000000001</v>
      </c>
      <c r="Q21">
        <v>1.4512910000000001</v>
      </c>
      <c r="R21">
        <v>1.498329</v>
      </c>
      <c r="S21">
        <v>1.52884</v>
      </c>
      <c r="T21">
        <v>1.5520419999999999</v>
      </c>
      <c r="U21">
        <v>1.571726</v>
      </c>
      <c r="V21">
        <v>1.589475</v>
      </c>
      <c r="W21">
        <v>1.5961879999999999</v>
      </c>
      <c r="X21">
        <v>1.6129929999999999</v>
      </c>
      <c r="Y21">
        <v>1.6265970000000001</v>
      </c>
      <c r="Z21">
        <v>1.6409959999999999</v>
      </c>
      <c r="AA21">
        <v>1.6544049999999999</v>
      </c>
      <c r="AB21">
        <v>1.6699349999999999</v>
      </c>
      <c r="AC21">
        <v>1.683864</v>
      </c>
      <c r="AD21">
        <v>1.6975750000000001</v>
      </c>
      <c r="AE21">
        <v>1.718812</v>
      </c>
      <c r="AF21">
        <v>1.742685</v>
      </c>
      <c r="AG21">
        <v>1.7598689999999999</v>
      </c>
      <c r="AH21">
        <v>1.780975</v>
      </c>
      <c r="AI21" s="9">
        <v>1.0999999999999999E-2</v>
      </c>
    </row>
    <row r="22" spans="1:37" x14ac:dyDescent="0.35">
      <c r="A22" t="s">
        <v>1460</v>
      </c>
      <c r="B22" t="s">
        <v>1459</v>
      </c>
      <c r="C22" t="s">
        <v>1458</v>
      </c>
      <c r="D22" t="s">
        <v>1689</v>
      </c>
      <c r="E22" t="s">
        <v>1690</v>
      </c>
      <c r="F22" t="s">
        <v>1397</v>
      </c>
      <c r="H22">
        <v>0.10430399999999999</v>
      </c>
      <c r="I22">
        <v>0.111244</v>
      </c>
      <c r="J22">
        <v>0.120881</v>
      </c>
      <c r="K22">
        <v>0.118723</v>
      </c>
      <c r="L22">
        <v>0.12970000000000001</v>
      </c>
      <c r="M22">
        <v>0.13169600000000001</v>
      </c>
      <c r="N22">
        <v>0.13677900000000001</v>
      </c>
      <c r="O22">
        <v>0.140379</v>
      </c>
      <c r="P22">
        <v>0.14166200000000001</v>
      </c>
      <c r="Q22">
        <v>0.142376</v>
      </c>
      <c r="R22">
        <v>0.14341499999999999</v>
      </c>
      <c r="S22">
        <v>0.144205</v>
      </c>
      <c r="T22">
        <v>0.146421</v>
      </c>
      <c r="U22">
        <v>0.15001800000000001</v>
      </c>
      <c r="V22">
        <v>0.15531900000000001</v>
      </c>
      <c r="W22">
        <v>0.160994</v>
      </c>
      <c r="X22">
        <v>0.16595399999999999</v>
      </c>
      <c r="Y22">
        <v>0.173789</v>
      </c>
      <c r="Z22">
        <v>0.180587</v>
      </c>
      <c r="AA22">
        <v>0.189002</v>
      </c>
      <c r="AB22">
        <v>0.19786599999999999</v>
      </c>
      <c r="AC22">
        <v>0.20854800000000001</v>
      </c>
      <c r="AD22">
        <v>0.21892900000000001</v>
      </c>
      <c r="AE22">
        <v>0.23009099999999999</v>
      </c>
      <c r="AF22">
        <v>0.23866200000000001</v>
      </c>
      <c r="AG22">
        <v>0.25256800000000001</v>
      </c>
      <c r="AH22">
        <v>0.268154</v>
      </c>
      <c r="AI22">
        <v>0.28422599999999998</v>
      </c>
      <c r="AJ22">
        <v>0.30061199999999999</v>
      </c>
      <c r="AK22" s="9">
        <v>3.9E-2</v>
      </c>
    </row>
    <row r="23" spans="1:37" x14ac:dyDescent="0.35">
      <c r="A23" t="s">
        <v>1457</v>
      </c>
      <c r="B23" t="s">
        <v>1691</v>
      </c>
      <c r="C23" t="s">
        <v>1692</v>
      </c>
      <c r="D23" t="s">
        <v>1397</v>
      </c>
      <c r="F23">
        <v>0.87341599999999997</v>
      </c>
      <c r="G23">
        <v>0.79126600000000002</v>
      </c>
      <c r="H23">
        <v>0.73383100000000001</v>
      </c>
      <c r="I23">
        <v>0.70082199999999994</v>
      </c>
      <c r="J23">
        <v>0.67102200000000001</v>
      </c>
      <c r="K23">
        <v>0.63065099999999996</v>
      </c>
      <c r="L23">
        <v>0.59202299999999997</v>
      </c>
      <c r="M23">
        <v>0.59019600000000005</v>
      </c>
      <c r="N23">
        <v>0.58853999999999995</v>
      </c>
      <c r="O23">
        <v>0.59006400000000003</v>
      </c>
      <c r="P23">
        <v>0.59572199999999997</v>
      </c>
      <c r="Q23">
        <v>0.603939</v>
      </c>
      <c r="R23">
        <v>0.60826100000000005</v>
      </c>
      <c r="S23">
        <v>0.61087499999999995</v>
      </c>
      <c r="T23">
        <v>0.61138199999999998</v>
      </c>
      <c r="U23">
        <v>0.61038400000000004</v>
      </c>
      <c r="V23">
        <v>0.61507400000000001</v>
      </c>
      <c r="W23">
        <v>0.61395200000000005</v>
      </c>
      <c r="X23">
        <v>0.62276500000000001</v>
      </c>
      <c r="Y23">
        <v>0.62914800000000004</v>
      </c>
      <c r="Z23">
        <v>0.634683</v>
      </c>
      <c r="AA23">
        <v>0.63741000000000003</v>
      </c>
      <c r="AB23">
        <v>0.64136400000000005</v>
      </c>
      <c r="AC23">
        <v>0.64532599999999996</v>
      </c>
      <c r="AD23">
        <v>0.65046599999999999</v>
      </c>
      <c r="AE23">
        <v>0.65779600000000005</v>
      </c>
      <c r="AF23">
        <v>0.66488999999999998</v>
      </c>
      <c r="AG23">
        <v>0.66719600000000001</v>
      </c>
      <c r="AH23">
        <v>0.67191599999999996</v>
      </c>
      <c r="AI23" s="9">
        <v>-8.9999999999999993E-3</v>
      </c>
    </row>
    <row r="24" spans="1:37" x14ac:dyDescent="0.35">
      <c r="A24" t="s">
        <v>1463</v>
      </c>
      <c r="B24" t="s">
        <v>1693</v>
      </c>
      <c r="C24" t="s">
        <v>1694</v>
      </c>
      <c r="D24" t="s">
        <v>1397</v>
      </c>
      <c r="F24">
        <v>0.32065900000000003</v>
      </c>
      <c r="G24">
        <v>0.364485</v>
      </c>
      <c r="H24">
        <v>0.37030299999999999</v>
      </c>
      <c r="I24">
        <v>0.39419799999999999</v>
      </c>
      <c r="J24">
        <v>0.430338</v>
      </c>
      <c r="K24">
        <v>0.46014699999999997</v>
      </c>
      <c r="L24">
        <v>0.48564099999999999</v>
      </c>
      <c r="M24">
        <v>0.50874699999999995</v>
      </c>
      <c r="N24">
        <v>0.55734700000000004</v>
      </c>
      <c r="O24">
        <v>0.60594700000000001</v>
      </c>
      <c r="P24">
        <v>0.65574100000000002</v>
      </c>
      <c r="Q24">
        <v>0.70314699999999997</v>
      </c>
      <c r="R24">
        <v>0.74364699999999995</v>
      </c>
      <c r="S24">
        <v>0.76794700000000005</v>
      </c>
      <c r="T24">
        <v>0.78534099999999996</v>
      </c>
      <c r="U24">
        <v>0.80034700000000003</v>
      </c>
      <c r="V24">
        <v>0.80844700000000003</v>
      </c>
      <c r="W24">
        <v>0.80844700000000003</v>
      </c>
      <c r="X24">
        <v>0.80964100000000006</v>
      </c>
      <c r="Y24">
        <v>0.80844700000000003</v>
      </c>
      <c r="Z24">
        <v>0.80844700000000003</v>
      </c>
      <c r="AA24">
        <v>0.80844700000000003</v>
      </c>
      <c r="AB24">
        <v>0.80964100000000006</v>
      </c>
      <c r="AC24">
        <v>0.80844700000000003</v>
      </c>
      <c r="AD24">
        <v>0.80844700000000003</v>
      </c>
      <c r="AE24">
        <v>0.80844700000000003</v>
      </c>
      <c r="AF24">
        <v>0.80964100000000006</v>
      </c>
      <c r="AG24">
        <v>0.80844700000000003</v>
      </c>
      <c r="AH24">
        <v>0.80844700000000003</v>
      </c>
      <c r="AI24" s="9">
        <v>3.4000000000000002E-2</v>
      </c>
    </row>
    <row r="25" spans="1:37" x14ac:dyDescent="0.35">
      <c r="A25" t="s">
        <v>1446</v>
      </c>
      <c r="B25" t="s">
        <v>1695</v>
      </c>
      <c r="C25" t="s">
        <v>1696</v>
      </c>
      <c r="D25" t="s">
        <v>1397</v>
      </c>
      <c r="F25">
        <v>11.799821</v>
      </c>
      <c r="G25">
        <v>10.874231</v>
      </c>
      <c r="H25">
        <v>10.159319999999999</v>
      </c>
      <c r="I25">
        <v>9.6781989999999993</v>
      </c>
      <c r="J25">
        <v>9.2696810000000003</v>
      </c>
      <c r="K25">
        <v>8.6194039999999994</v>
      </c>
      <c r="L25">
        <v>8.2899960000000004</v>
      </c>
      <c r="M25">
        <v>8.050027</v>
      </c>
      <c r="N25">
        <v>7.7073530000000003</v>
      </c>
      <c r="O25">
        <v>7.3658239999999999</v>
      </c>
      <c r="P25">
        <v>7.1213139999999999</v>
      </c>
      <c r="Q25">
        <v>6.9469130000000003</v>
      </c>
      <c r="R25">
        <v>6.7748400000000002</v>
      </c>
      <c r="S25">
        <v>6.7063189999999997</v>
      </c>
      <c r="T25">
        <v>6.7089059999999998</v>
      </c>
      <c r="U25">
        <v>6.7803899999999997</v>
      </c>
      <c r="V25">
        <v>6.9417489999999997</v>
      </c>
      <c r="W25">
        <v>7.035107</v>
      </c>
      <c r="X25">
        <v>7.2021280000000001</v>
      </c>
      <c r="Y25">
        <v>7.2784449999999996</v>
      </c>
      <c r="Z25">
        <v>7.3813269999999997</v>
      </c>
      <c r="AA25">
        <v>7.4508099999999997</v>
      </c>
      <c r="AB25">
        <v>7.4731680000000003</v>
      </c>
      <c r="AC25">
        <v>7.5478430000000003</v>
      </c>
      <c r="AD25">
        <v>7.5223040000000001</v>
      </c>
      <c r="AE25">
        <v>7.5529130000000002</v>
      </c>
      <c r="AF25">
        <v>7.6211409999999997</v>
      </c>
      <c r="AG25">
        <v>7.6605249999999998</v>
      </c>
      <c r="AH25">
        <v>7.7446089999999996</v>
      </c>
      <c r="AI25" s="9">
        <v>-1.4999999999999999E-2</v>
      </c>
    </row>
    <row r="26" spans="1:37" x14ac:dyDescent="0.35">
      <c r="A26" t="s">
        <v>1456</v>
      </c>
      <c r="B26" t="s">
        <v>1697</v>
      </c>
      <c r="C26" t="s">
        <v>1698</v>
      </c>
      <c r="D26" t="s">
        <v>1397</v>
      </c>
      <c r="F26">
        <v>0.34570299999999998</v>
      </c>
      <c r="G26">
        <v>0.58464099999999997</v>
      </c>
      <c r="H26">
        <v>0.51620900000000003</v>
      </c>
      <c r="I26">
        <v>0.45704499999999998</v>
      </c>
      <c r="J26">
        <v>0.40671200000000002</v>
      </c>
      <c r="K26">
        <v>0.36124400000000001</v>
      </c>
      <c r="L26">
        <v>0.32140400000000002</v>
      </c>
      <c r="M26">
        <v>0.32183099999999998</v>
      </c>
      <c r="N26">
        <v>0.31414199999999998</v>
      </c>
      <c r="O26">
        <v>0.31839400000000001</v>
      </c>
      <c r="P26">
        <v>0.31426999999999999</v>
      </c>
      <c r="Q26">
        <v>0.32499299999999998</v>
      </c>
      <c r="R26">
        <v>0.32041900000000001</v>
      </c>
      <c r="S26">
        <v>0.35974499999999998</v>
      </c>
      <c r="T26">
        <v>0.321245</v>
      </c>
      <c r="U26">
        <v>0.31798700000000002</v>
      </c>
      <c r="V26">
        <v>0.30804799999999999</v>
      </c>
      <c r="W26">
        <v>0.31002800000000003</v>
      </c>
      <c r="X26">
        <v>0.31421300000000002</v>
      </c>
      <c r="Y26">
        <v>0.31756000000000001</v>
      </c>
      <c r="Z26">
        <v>0.30769000000000002</v>
      </c>
      <c r="AA26">
        <v>0.29595900000000003</v>
      </c>
      <c r="AB26">
        <v>0.29184900000000003</v>
      </c>
      <c r="AC26">
        <v>0.38768799999999998</v>
      </c>
      <c r="AD26">
        <v>0.28797</v>
      </c>
      <c r="AE26">
        <v>0.41503899999999999</v>
      </c>
      <c r="AF26">
        <v>0.32465899999999998</v>
      </c>
      <c r="AG26">
        <v>0.30604199999999998</v>
      </c>
      <c r="AH26">
        <v>0.50461800000000001</v>
      </c>
      <c r="AI26" t="s">
        <v>1400</v>
      </c>
    </row>
    <row r="27" spans="1:37" x14ac:dyDescent="0.35">
      <c r="A27" t="s">
        <v>1455</v>
      </c>
    </row>
    <row r="28" spans="1:37" x14ac:dyDescent="0.35">
      <c r="A28" t="s">
        <v>1454</v>
      </c>
    </row>
    <row r="29" spans="1:37" x14ac:dyDescent="0.35">
      <c r="A29" t="s">
        <v>1629</v>
      </c>
      <c r="B29" t="s">
        <v>1699</v>
      </c>
      <c r="C29" t="s">
        <v>1700</v>
      </c>
      <c r="D29" t="s">
        <v>1630</v>
      </c>
      <c r="F29">
        <v>6.5239969999999996</v>
      </c>
      <c r="G29">
        <v>5.2663760000000002</v>
      </c>
      <c r="H29">
        <v>4.072381</v>
      </c>
      <c r="I29">
        <v>3.4895139999999998</v>
      </c>
      <c r="J29">
        <v>3.0655079999999999</v>
      </c>
      <c r="K29">
        <v>2.8530009999999999</v>
      </c>
      <c r="L29">
        <v>2.7999040000000002</v>
      </c>
      <c r="M29">
        <v>2.825097</v>
      </c>
      <c r="N29">
        <v>2.91248</v>
      </c>
      <c r="O29">
        <v>3.043758</v>
      </c>
      <c r="P29">
        <v>3.2080039999999999</v>
      </c>
      <c r="Q29">
        <v>3.4169179999999999</v>
      </c>
      <c r="R29">
        <v>3.5694300000000001</v>
      </c>
      <c r="S29">
        <v>3.6818240000000002</v>
      </c>
      <c r="T29">
        <v>3.6941549999999999</v>
      </c>
      <c r="U29">
        <v>3.7375959999999999</v>
      </c>
      <c r="V29">
        <v>3.8665609999999999</v>
      </c>
      <c r="W29">
        <v>3.78878</v>
      </c>
      <c r="X29">
        <v>3.9380649999999999</v>
      </c>
      <c r="Y29">
        <v>4.0221549999999997</v>
      </c>
      <c r="Z29">
        <v>4.0147370000000002</v>
      </c>
      <c r="AA29">
        <v>3.9506160000000001</v>
      </c>
      <c r="AB29">
        <v>3.9137680000000001</v>
      </c>
      <c r="AC29">
        <v>3.9107059999999998</v>
      </c>
      <c r="AD29">
        <v>3.9070830000000001</v>
      </c>
      <c r="AE29">
        <v>3.8707060000000002</v>
      </c>
      <c r="AF29">
        <v>3.849094</v>
      </c>
      <c r="AG29">
        <v>3.7838949999999998</v>
      </c>
      <c r="AH29">
        <v>3.7710149999999998</v>
      </c>
      <c r="AI29" s="9">
        <v>-1.9E-2</v>
      </c>
    </row>
    <row r="30" spans="1:37" x14ac:dyDescent="0.35">
      <c r="A30" t="s">
        <v>1451</v>
      </c>
    </row>
    <row r="31" spans="1:37" x14ac:dyDescent="0.35">
      <c r="A31" t="s">
        <v>1631</v>
      </c>
    </row>
    <row r="32" spans="1:37" x14ac:dyDescent="0.35">
      <c r="A32" t="s">
        <v>1449</v>
      </c>
      <c r="B32" t="s">
        <v>1701</v>
      </c>
      <c r="C32" t="s">
        <v>1702</v>
      </c>
      <c r="D32" t="s">
        <v>1632</v>
      </c>
      <c r="F32">
        <v>14.851385000000001</v>
      </c>
      <c r="G32">
        <v>14.613103000000001</v>
      </c>
      <c r="H32">
        <v>13.320674</v>
      </c>
      <c r="I32">
        <v>12.568542000000001</v>
      </c>
      <c r="J32">
        <v>11.938526</v>
      </c>
      <c r="K32">
        <v>11.516709000000001</v>
      </c>
      <c r="L32">
        <v>11.244637000000001</v>
      </c>
      <c r="M32">
        <v>11.297374</v>
      </c>
      <c r="N32">
        <v>11.341837999999999</v>
      </c>
      <c r="O32">
        <v>11.448148</v>
      </c>
      <c r="P32">
        <v>11.542928</v>
      </c>
      <c r="Q32">
        <v>11.695349</v>
      </c>
      <c r="R32">
        <v>11.820527999999999</v>
      </c>
      <c r="S32">
        <v>11.932122</v>
      </c>
      <c r="T32">
        <v>11.985453</v>
      </c>
      <c r="U32">
        <v>12.072364</v>
      </c>
      <c r="V32">
        <v>12.217610000000001</v>
      </c>
      <c r="W32">
        <v>12.224497</v>
      </c>
      <c r="X32">
        <v>12.320653</v>
      </c>
      <c r="Y32">
        <v>12.420987999999999</v>
      </c>
      <c r="Z32">
        <v>12.447018</v>
      </c>
      <c r="AA32">
        <v>12.433571000000001</v>
      </c>
      <c r="AB32">
        <v>12.389417</v>
      </c>
      <c r="AC32">
        <v>12.451288999999999</v>
      </c>
      <c r="AD32">
        <v>12.773996</v>
      </c>
      <c r="AE32">
        <v>12.757806</v>
      </c>
      <c r="AF32">
        <v>12.723811</v>
      </c>
      <c r="AG32">
        <v>12.728624</v>
      </c>
      <c r="AH32">
        <v>12.764476</v>
      </c>
      <c r="AI32" s="9">
        <v>-5.0000000000000001E-3</v>
      </c>
    </row>
    <row r="33" spans="1:35" x14ac:dyDescent="0.35">
      <c r="A33" t="s">
        <v>1448</v>
      </c>
      <c r="B33" t="s">
        <v>1703</v>
      </c>
      <c r="C33" t="s">
        <v>1704</v>
      </c>
      <c r="D33" t="s">
        <v>1632</v>
      </c>
      <c r="F33">
        <v>11.415293999999999</v>
      </c>
      <c r="G33">
        <v>10.728111</v>
      </c>
      <c r="H33">
        <v>9.689114</v>
      </c>
      <c r="I33">
        <v>9.1912079999999996</v>
      </c>
      <c r="J33">
        <v>8.7861630000000002</v>
      </c>
      <c r="K33">
        <v>8.5667010000000001</v>
      </c>
      <c r="L33">
        <v>8.4717459999999996</v>
      </c>
      <c r="M33">
        <v>8.5106850000000005</v>
      </c>
      <c r="N33">
        <v>8.5369770000000003</v>
      </c>
      <c r="O33">
        <v>8.6197859999999995</v>
      </c>
      <c r="P33">
        <v>8.6940340000000003</v>
      </c>
      <c r="Q33">
        <v>8.8313330000000008</v>
      </c>
      <c r="R33">
        <v>8.9361750000000004</v>
      </c>
      <c r="S33">
        <v>9.0271640000000009</v>
      </c>
      <c r="T33">
        <v>9.0642230000000001</v>
      </c>
      <c r="U33">
        <v>9.1356490000000008</v>
      </c>
      <c r="V33">
        <v>9.2641899999999993</v>
      </c>
      <c r="W33">
        <v>9.2607499999999998</v>
      </c>
      <c r="X33">
        <v>9.3463779999999996</v>
      </c>
      <c r="Y33">
        <v>9.4349539999999994</v>
      </c>
      <c r="Z33">
        <v>9.451041</v>
      </c>
      <c r="AA33">
        <v>9.4303670000000004</v>
      </c>
      <c r="AB33">
        <v>9.3829539999999998</v>
      </c>
      <c r="AC33">
        <v>9.4336749999999991</v>
      </c>
      <c r="AD33">
        <v>9.638147</v>
      </c>
      <c r="AE33">
        <v>9.5960079999999994</v>
      </c>
      <c r="AF33">
        <v>9.5514130000000002</v>
      </c>
      <c r="AG33">
        <v>9.5514539999999997</v>
      </c>
      <c r="AH33">
        <v>9.5841119999999993</v>
      </c>
      <c r="AI33" s="9">
        <v>-6.0000000000000001E-3</v>
      </c>
    </row>
    <row r="34" spans="1:35" x14ac:dyDescent="0.35">
      <c r="A34" t="s">
        <v>1447</v>
      </c>
      <c r="B34" t="s">
        <v>1705</v>
      </c>
      <c r="C34" t="s">
        <v>1706</v>
      </c>
      <c r="D34" t="s">
        <v>1632</v>
      </c>
      <c r="F34">
        <v>7.6168230000000001</v>
      </c>
      <c r="G34">
        <v>6.5145650000000002</v>
      </c>
      <c r="H34">
        <v>5.3616770000000002</v>
      </c>
      <c r="I34">
        <v>4.771115</v>
      </c>
      <c r="J34">
        <v>4.3214459999999999</v>
      </c>
      <c r="K34">
        <v>4.0731159999999997</v>
      </c>
      <c r="L34">
        <v>3.9866169999999999</v>
      </c>
      <c r="M34">
        <v>4.0022310000000001</v>
      </c>
      <c r="N34">
        <v>4.0629980000000003</v>
      </c>
      <c r="O34">
        <v>4.1724249999999996</v>
      </c>
      <c r="P34">
        <v>4.2875670000000001</v>
      </c>
      <c r="Q34">
        <v>4.4517319999999998</v>
      </c>
      <c r="R34">
        <v>4.5829219999999999</v>
      </c>
      <c r="S34">
        <v>4.6984389999999996</v>
      </c>
      <c r="T34">
        <v>4.7181040000000003</v>
      </c>
      <c r="U34">
        <v>4.7644000000000002</v>
      </c>
      <c r="V34">
        <v>4.8935190000000004</v>
      </c>
      <c r="W34">
        <v>4.8363149999999999</v>
      </c>
      <c r="X34">
        <v>4.9608280000000002</v>
      </c>
      <c r="Y34">
        <v>5.0406440000000003</v>
      </c>
      <c r="Z34">
        <v>5.0343960000000001</v>
      </c>
      <c r="AA34">
        <v>4.9811889999999996</v>
      </c>
      <c r="AB34">
        <v>4.9296280000000001</v>
      </c>
      <c r="AC34">
        <v>4.9271320000000003</v>
      </c>
      <c r="AD34">
        <v>4.8899970000000001</v>
      </c>
      <c r="AE34">
        <v>4.8540809999999999</v>
      </c>
      <c r="AF34">
        <v>4.8189729999999997</v>
      </c>
      <c r="AG34">
        <v>4.7757209999999999</v>
      </c>
      <c r="AH34">
        <v>4.7717679999999998</v>
      </c>
      <c r="AI34" s="9">
        <v>-1.7000000000000001E-2</v>
      </c>
    </row>
    <row r="35" spans="1:35" x14ac:dyDescent="0.35">
      <c r="A35" t="s">
        <v>65</v>
      </c>
      <c r="B35" t="s">
        <v>1707</v>
      </c>
      <c r="C35" t="s">
        <v>1708</v>
      </c>
      <c r="D35" t="s">
        <v>1632</v>
      </c>
      <c r="F35">
        <v>18.233703999999999</v>
      </c>
      <c r="G35">
        <v>16.934087999999999</v>
      </c>
      <c r="H35">
        <v>15.467999000000001</v>
      </c>
      <c r="I35">
        <v>14.862036</v>
      </c>
      <c r="J35">
        <v>14.140349000000001</v>
      </c>
      <c r="K35">
        <v>13.775437999999999</v>
      </c>
      <c r="L35">
        <v>13.516741</v>
      </c>
      <c r="M35">
        <v>13.379853000000001</v>
      </c>
      <c r="N35">
        <v>13.303585999999999</v>
      </c>
      <c r="O35">
        <v>13.292125</v>
      </c>
      <c r="P35">
        <v>13.270398</v>
      </c>
      <c r="Q35">
        <v>13.314075000000001</v>
      </c>
      <c r="R35">
        <v>13.310819</v>
      </c>
      <c r="S35">
        <v>13.281555000000001</v>
      </c>
      <c r="T35">
        <v>13.144871</v>
      </c>
      <c r="U35">
        <v>13.03176</v>
      </c>
      <c r="V35">
        <v>13.025172</v>
      </c>
      <c r="W35">
        <v>12.814609000000001</v>
      </c>
      <c r="X35">
        <v>12.791950999999999</v>
      </c>
      <c r="Y35">
        <v>12.729706</v>
      </c>
      <c r="Z35">
        <v>12.588048000000001</v>
      </c>
      <c r="AA35">
        <v>12.407152999999999</v>
      </c>
      <c r="AB35">
        <v>12.225408</v>
      </c>
      <c r="AC35">
        <v>12.150855999999999</v>
      </c>
      <c r="AD35">
        <v>12.777818</v>
      </c>
      <c r="AE35">
        <v>12.609349</v>
      </c>
      <c r="AF35">
        <v>12.449089000000001</v>
      </c>
      <c r="AG35">
        <v>12.321486</v>
      </c>
      <c r="AH35">
        <v>12.235440000000001</v>
      </c>
      <c r="AI35" s="9">
        <v>-1.4E-2</v>
      </c>
    </row>
    <row r="36" spans="1:35" x14ac:dyDescent="0.35">
      <c r="A36" t="s">
        <v>1446</v>
      </c>
      <c r="B36" t="s">
        <v>1709</v>
      </c>
      <c r="C36" t="s">
        <v>1710</v>
      </c>
      <c r="D36" t="s">
        <v>1632</v>
      </c>
      <c r="F36">
        <v>7.2587429999999999</v>
      </c>
      <c r="G36">
        <v>5.8129929999999996</v>
      </c>
      <c r="H36">
        <v>4.6349099999999996</v>
      </c>
      <c r="I36">
        <v>3.9991189999999999</v>
      </c>
      <c r="J36">
        <v>3.5001099999999998</v>
      </c>
      <c r="K36">
        <v>3.19096</v>
      </c>
      <c r="L36">
        <v>3.0686810000000002</v>
      </c>
      <c r="M36">
        <v>3.0637340000000002</v>
      </c>
      <c r="N36">
        <v>3.1019040000000002</v>
      </c>
      <c r="O36">
        <v>3.175818</v>
      </c>
      <c r="P36">
        <v>3.259538</v>
      </c>
      <c r="Q36">
        <v>3.3935309999999999</v>
      </c>
      <c r="R36">
        <v>3.5065650000000002</v>
      </c>
      <c r="S36">
        <v>3.630531</v>
      </c>
      <c r="T36">
        <v>3.6669309999999999</v>
      </c>
      <c r="U36">
        <v>3.715862</v>
      </c>
      <c r="V36">
        <v>3.8603559999999999</v>
      </c>
      <c r="W36">
        <v>3.8304140000000002</v>
      </c>
      <c r="X36">
        <v>3.974774</v>
      </c>
      <c r="Y36">
        <v>4.0508389999999999</v>
      </c>
      <c r="Z36">
        <v>4.0311969999999997</v>
      </c>
      <c r="AA36">
        <v>3.9779070000000001</v>
      </c>
      <c r="AB36">
        <v>3.9068390000000002</v>
      </c>
      <c r="AC36">
        <v>3.898304</v>
      </c>
      <c r="AD36">
        <v>3.8736790000000001</v>
      </c>
      <c r="AE36">
        <v>3.8403070000000001</v>
      </c>
      <c r="AF36">
        <v>3.8232010000000001</v>
      </c>
      <c r="AG36">
        <v>3.7664490000000002</v>
      </c>
      <c r="AH36">
        <v>3.7645569999999999</v>
      </c>
      <c r="AI36" s="9">
        <v>-2.3E-2</v>
      </c>
    </row>
    <row r="37" spans="1:35" x14ac:dyDescent="0.35">
      <c r="A37" t="s">
        <v>1445</v>
      </c>
      <c r="B37" t="s">
        <v>1711</v>
      </c>
      <c r="C37" t="s">
        <v>1712</v>
      </c>
      <c r="D37" t="s">
        <v>1632</v>
      </c>
      <c r="F37">
        <v>9.2099980000000006</v>
      </c>
      <c r="G37">
        <v>8.2711769999999998</v>
      </c>
      <c r="H37">
        <v>7.1060809999999996</v>
      </c>
      <c r="I37">
        <v>6.5267540000000004</v>
      </c>
      <c r="J37">
        <v>6.0689000000000002</v>
      </c>
      <c r="K37">
        <v>5.8323700000000001</v>
      </c>
      <c r="L37">
        <v>5.730124</v>
      </c>
      <c r="M37">
        <v>5.772043</v>
      </c>
      <c r="N37">
        <v>5.8507030000000002</v>
      </c>
      <c r="O37">
        <v>5.9791749999999997</v>
      </c>
      <c r="P37">
        <v>6.0970019999999998</v>
      </c>
      <c r="Q37">
        <v>6.2626419999999996</v>
      </c>
      <c r="R37">
        <v>6.3971260000000001</v>
      </c>
      <c r="S37">
        <v>6.512626</v>
      </c>
      <c r="T37">
        <v>6.5397379999999998</v>
      </c>
      <c r="U37">
        <v>6.5843280000000002</v>
      </c>
      <c r="V37">
        <v>6.6956439999999997</v>
      </c>
      <c r="W37">
        <v>6.649044</v>
      </c>
      <c r="X37">
        <v>6.7440389999999999</v>
      </c>
      <c r="Y37">
        <v>6.8132349999999997</v>
      </c>
      <c r="Z37">
        <v>6.795757</v>
      </c>
      <c r="AA37">
        <v>6.7428049999999997</v>
      </c>
      <c r="AB37">
        <v>6.6824159999999999</v>
      </c>
      <c r="AC37">
        <v>6.6868439999999998</v>
      </c>
      <c r="AD37">
        <v>6.7604389999999999</v>
      </c>
      <c r="AE37">
        <v>6.7187359999999998</v>
      </c>
      <c r="AF37">
        <v>6.6760450000000002</v>
      </c>
      <c r="AG37">
        <v>6.635656</v>
      </c>
      <c r="AH37">
        <v>6.6287019999999997</v>
      </c>
      <c r="AI37" s="9">
        <v>-1.2E-2</v>
      </c>
    </row>
    <row r="38" spans="1:35" x14ac:dyDescent="0.35">
      <c r="A38" t="s">
        <v>1454</v>
      </c>
    </row>
    <row r="39" spans="1:35" x14ac:dyDescent="0.35">
      <c r="A39" t="s">
        <v>1453</v>
      </c>
      <c r="B39" t="s">
        <v>1699</v>
      </c>
      <c r="C39" t="s">
        <v>1713</v>
      </c>
      <c r="D39" t="s">
        <v>1452</v>
      </c>
      <c r="F39">
        <v>6.5239969999999996</v>
      </c>
      <c r="G39">
        <v>5.4840799999999996</v>
      </c>
      <c r="H39">
        <v>4.3442369999999997</v>
      </c>
      <c r="I39">
        <v>3.8034059999999998</v>
      </c>
      <c r="J39">
        <v>3.4125000000000001</v>
      </c>
      <c r="K39">
        <v>3.244545</v>
      </c>
      <c r="L39">
        <v>3.252955</v>
      </c>
      <c r="M39">
        <v>3.3542079999999999</v>
      </c>
      <c r="N39">
        <v>3.5351439999999998</v>
      </c>
      <c r="O39">
        <v>3.7790189999999999</v>
      </c>
      <c r="P39">
        <v>4.0742339999999997</v>
      </c>
      <c r="Q39">
        <v>4.442329</v>
      </c>
      <c r="R39">
        <v>4.7517820000000004</v>
      </c>
      <c r="S39">
        <v>5.0161790000000002</v>
      </c>
      <c r="T39">
        <v>5.148898</v>
      </c>
      <c r="U39">
        <v>5.3260490000000003</v>
      </c>
      <c r="V39">
        <v>5.6316480000000002</v>
      </c>
      <c r="W39">
        <v>5.6395520000000001</v>
      </c>
      <c r="X39">
        <v>5.992483</v>
      </c>
      <c r="Y39">
        <v>6.2576710000000002</v>
      </c>
      <c r="Z39">
        <v>6.3872109999999997</v>
      </c>
      <c r="AA39">
        <v>6.4292730000000002</v>
      </c>
      <c r="AB39">
        <v>6.516381</v>
      </c>
      <c r="AC39">
        <v>6.6630039999999999</v>
      </c>
      <c r="AD39">
        <v>6.8138820000000004</v>
      </c>
      <c r="AE39">
        <v>6.910819</v>
      </c>
      <c r="AF39">
        <v>7.0369719999999996</v>
      </c>
      <c r="AG39">
        <v>7.083812</v>
      </c>
      <c r="AH39">
        <v>7.230118</v>
      </c>
      <c r="AI39" s="9">
        <v>4.0000000000000001E-3</v>
      </c>
    </row>
    <row r="40" spans="1:35" x14ac:dyDescent="0.35">
      <c r="A40" t="s">
        <v>1451</v>
      </c>
    </row>
    <row r="41" spans="1:35" x14ac:dyDescent="0.35">
      <c r="A41" t="s">
        <v>1450</v>
      </c>
    </row>
    <row r="42" spans="1:35" x14ac:dyDescent="0.35">
      <c r="A42" t="s">
        <v>1449</v>
      </c>
      <c r="B42" t="s">
        <v>1701</v>
      </c>
      <c r="C42" t="s">
        <v>1714</v>
      </c>
      <c r="D42" t="s">
        <v>1444</v>
      </c>
      <c r="F42">
        <v>14.851385000000001</v>
      </c>
      <c r="G42">
        <v>15.217185000000001</v>
      </c>
      <c r="H42">
        <v>14.209906999999999</v>
      </c>
      <c r="I42">
        <v>13.699121</v>
      </c>
      <c r="J42">
        <v>13.289873</v>
      </c>
      <c r="K42">
        <v>13.097257000000001</v>
      </c>
      <c r="L42">
        <v>13.064121</v>
      </c>
      <c r="M42">
        <v>13.413251000000001</v>
      </c>
      <c r="N42">
        <v>13.766628000000001</v>
      </c>
      <c r="O42">
        <v>14.213603000000001</v>
      </c>
      <c r="P42">
        <v>14.659765999999999</v>
      </c>
      <c r="Q42">
        <v>15.205101000000001</v>
      </c>
      <c r="R42">
        <v>15.736008</v>
      </c>
      <c r="S42">
        <v>16.256526999999998</v>
      </c>
      <c r="T42">
        <v>16.705276000000001</v>
      </c>
      <c r="U42">
        <v>17.203039</v>
      </c>
      <c r="V42">
        <v>17.794955999999999</v>
      </c>
      <c r="W42">
        <v>18.196010999999999</v>
      </c>
      <c r="X42">
        <v>18.748116</v>
      </c>
      <c r="Y42">
        <v>19.324580999999998</v>
      </c>
      <c r="Z42">
        <v>19.802475000000001</v>
      </c>
      <c r="AA42">
        <v>20.23452</v>
      </c>
      <c r="AB42">
        <v>20.628242</v>
      </c>
      <c r="AC42">
        <v>21.214324999999999</v>
      </c>
      <c r="AD42">
        <v>22.277619999999999</v>
      </c>
      <c r="AE42">
        <v>22.777987</v>
      </c>
      <c r="AF42">
        <v>23.261866000000001</v>
      </c>
      <c r="AG42">
        <v>23.829198999999999</v>
      </c>
      <c r="AH42">
        <v>24.473167</v>
      </c>
      <c r="AI42" s="9">
        <v>1.7999999999999999E-2</v>
      </c>
    </row>
    <row r="43" spans="1:35" x14ac:dyDescent="0.35">
      <c r="A43" t="s">
        <v>1448</v>
      </c>
      <c r="B43" t="s">
        <v>1703</v>
      </c>
      <c r="C43" t="s">
        <v>1715</v>
      </c>
      <c r="D43" t="s">
        <v>1444</v>
      </c>
      <c r="F43">
        <v>11.415293999999999</v>
      </c>
      <c r="G43">
        <v>11.171594000000001</v>
      </c>
      <c r="H43">
        <v>10.335917999999999</v>
      </c>
      <c r="I43">
        <v>10.017984999999999</v>
      </c>
      <c r="J43">
        <v>9.7806879999999996</v>
      </c>
      <c r="K43">
        <v>9.7423900000000003</v>
      </c>
      <c r="L43">
        <v>9.8425530000000006</v>
      </c>
      <c r="M43">
        <v>10.104645</v>
      </c>
      <c r="N43">
        <v>10.362112</v>
      </c>
      <c r="O43">
        <v>10.702013000000001</v>
      </c>
      <c r="P43">
        <v>11.041608999999999</v>
      </c>
      <c r="Q43">
        <v>11.4816</v>
      </c>
      <c r="R43">
        <v>11.896229999999999</v>
      </c>
      <c r="S43">
        <v>12.29876</v>
      </c>
      <c r="T43">
        <v>12.633677</v>
      </c>
      <c r="U43">
        <v>13.018238999999999</v>
      </c>
      <c r="V43">
        <v>13.493297999999999</v>
      </c>
      <c r="W43">
        <v>13.784511</v>
      </c>
      <c r="X43">
        <v>14.222216</v>
      </c>
      <c r="Y43">
        <v>14.678907000000001</v>
      </c>
      <c r="Z43">
        <v>15.036051</v>
      </c>
      <c r="AA43">
        <v>15.347075999999999</v>
      </c>
      <c r="AB43">
        <v>15.622515</v>
      </c>
      <c r="AC43">
        <v>16.072956000000001</v>
      </c>
      <c r="AD43">
        <v>16.808755999999999</v>
      </c>
      <c r="AE43">
        <v>17.132866</v>
      </c>
      <c r="AF43">
        <v>17.462038</v>
      </c>
      <c r="AG43">
        <v>17.881231</v>
      </c>
      <c r="AH43">
        <v>18.375498</v>
      </c>
      <c r="AI43" s="9">
        <v>1.7000000000000001E-2</v>
      </c>
    </row>
    <row r="44" spans="1:35" x14ac:dyDescent="0.35">
      <c r="A44" t="s">
        <v>1447</v>
      </c>
      <c r="B44" t="s">
        <v>1705</v>
      </c>
      <c r="C44" t="s">
        <v>1716</v>
      </c>
      <c r="D44" t="s">
        <v>1444</v>
      </c>
      <c r="F44">
        <v>7.6168230000000001</v>
      </c>
      <c r="G44">
        <v>6.7838659999999997</v>
      </c>
      <c r="H44">
        <v>5.7196009999999999</v>
      </c>
      <c r="I44">
        <v>5.2002920000000001</v>
      </c>
      <c r="J44">
        <v>4.8106</v>
      </c>
      <c r="K44">
        <v>4.6321079999999997</v>
      </c>
      <c r="L44">
        <v>4.6316879999999996</v>
      </c>
      <c r="M44">
        <v>4.7518060000000002</v>
      </c>
      <c r="N44">
        <v>4.9316329999999997</v>
      </c>
      <c r="O44">
        <v>5.1803309999999998</v>
      </c>
      <c r="P44">
        <v>5.4453019999999999</v>
      </c>
      <c r="Q44">
        <v>5.7876890000000003</v>
      </c>
      <c r="R44">
        <v>6.1009880000000001</v>
      </c>
      <c r="S44">
        <v>6.4012330000000004</v>
      </c>
      <c r="T44">
        <v>6.5760750000000003</v>
      </c>
      <c r="U44">
        <v>6.7892390000000002</v>
      </c>
      <c r="V44">
        <v>7.1274119999999996</v>
      </c>
      <c r="W44">
        <v>7.1987940000000004</v>
      </c>
      <c r="X44">
        <v>7.5488030000000004</v>
      </c>
      <c r="Y44">
        <v>7.8422369999999999</v>
      </c>
      <c r="Z44">
        <v>8.0094279999999998</v>
      </c>
      <c r="AA44">
        <v>8.1064380000000007</v>
      </c>
      <c r="AB44">
        <v>8.2077770000000001</v>
      </c>
      <c r="AC44">
        <v>8.3947749999999992</v>
      </c>
      <c r="AD44">
        <v>8.5280660000000008</v>
      </c>
      <c r="AE44">
        <v>8.6665530000000004</v>
      </c>
      <c r="AF44">
        <v>8.8101199999999995</v>
      </c>
      <c r="AG44">
        <v>8.9406049999999997</v>
      </c>
      <c r="AH44">
        <v>9.1488490000000002</v>
      </c>
      <c r="AI44" s="9">
        <v>7.0000000000000001E-3</v>
      </c>
    </row>
    <row r="45" spans="1:35" x14ac:dyDescent="0.35">
      <c r="A45" t="s">
        <v>65</v>
      </c>
      <c r="B45" t="s">
        <v>1707</v>
      </c>
      <c r="C45" t="s">
        <v>1717</v>
      </c>
      <c r="D45" t="s">
        <v>1444</v>
      </c>
      <c r="F45">
        <v>18.233703999999999</v>
      </c>
      <c r="G45">
        <v>17.634115000000001</v>
      </c>
      <c r="H45">
        <v>16.500578000000001</v>
      </c>
      <c r="I45">
        <v>16.198920999999999</v>
      </c>
      <c r="J45">
        <v>15.740926999999999</v>
      </c>
      <c r="K45">
        <v>15.665972</v>
      </c>
      <c r="L45">
        <v>15.703874000000001</v>
      </c>
      <c r="M45">
        <v>15.885756000000001</v>
      </c>
      <c r="N45">
        <v>16.147780999999998</v>
      </c>
      <c r="O45">
        <v>16.503017</v>
      </c>
      <c r="P45">
        <v>16.853691000000001</v>
      </c>
      <c r="Q45">
        <v>17.309605000000001</v>
      </c>
      <c r="R45">
        <v>17.719947999999999</v>
      </c>
      <c r="S45">
        <v>18.095016000000001</v>
      </c>
      <c r="T45">
        <v>18.321268</v>
      </c>
      <c r="U45">
        <v>18.570173</v>
      </c>
      <c r="V45">
        <v>18.971170000000001</v>
      </c>
      <c r="W45">
        <v>19.074384999999999</v>
      </c>
      <c r="X45">
        <v>19.465281999999998</v>
      </c>
      <c r="Y45">
        <v>19.804884000000001</v>
      </c>
      <c r="Z45">
        <v>20.026845999999999</v>
      </c>
      <c r="AA45">
        <v>20.191528000000002</v>
      </c>
      <c r="AB45">
        <v>20.355170999999999</v>
      </c>
      <c r="AC45">
        <v>20.702452000000001</v>
      </c>
      <c r="AD45">
        <v>22.284286000000002</v>
      </c>
      <c r="AE45">
        <v>22.512931999999999</v>
      </c>
      <c r="AF45">
        <v>22.759615</v>
      </c>
      <c r="AG45">
        <v>23.066996</v>
      </c>
      <c r="AH45">
        <v>23.458855</v>
      </c>
      <c r="AI45" s="9">
        <v>8.9999999999999993E-3</v>
      </c>
    </row>
    <row r="46" spans="1:35" x14ac:dyDescent="0.35">
      <c r="A46" t="s">
        <v>1446</v>
      </c>
      <c r="B46" t="s">
        <v>1709</v>
      </c>
      <c r="C46" t="s">
        <v>1718</v>
      </c>
      <c r="D46" t="s">
        <v>1444</v>
      </c>
      <c r="F46">
        <v>7.2587429999999999</v>
      </c>
      <c r="G46">
        <v>6.053293</v>
      </c>
      <c r="H46">
        <v>4.944318</v>
      </c>
      <c r="I46">
        <v>4.3588519999999997</v>
      </c>
      <c r="J46">
        <v>3.8962949999999998</v>
      </c>
      <c r="K46">
        <v>3.6288860000000001</v>
      </c>
      <c r="L46">
        <v>3.5652219999999999</v>
      </c>
      <c r="M46">
        <v>3.6375380000000002</v>
      </c>
      <c r="N46">
        <v>3.765066</v>
      </c>
      <c r="O46">
        <v>3.9429799999999999</v>
      </c>
      <c r="P46">
        <v>4.1396839999999999</v>
      </c>
      <c r="Q46">
        <v>4.4119219999999997</v>
      </c>
      <c r="R46">
        <v>4.668094</v>
      </c>
      <c r="S46">
        <v>4.9462979999999996</v>
      </c>
      <c r="T46">
        <v>5.1109540000000004</v>
      </c>
      <c r="U46">
        <v>5.2950790000000003</v>
      </c>
      <c r="V46">
        <v>5.622611</v>
      </c>
      <c r="W46">
        <v>5.7015229999999999</v>
      </c>
      <c r="X46">
        <v>6.0483419999999999</v>
      </c>
      <c r="Y46">
        <v>6.3022989999999997</v>
      </c>
      <c r="Z46">
        <v>6.4133979999999999</v>
      </c>
      <c r="AA46">
        <v>6.4736880000000001</v>
      </c>
      <c r="AB46">
        <v>6.5048440000000003</v>
      </c>
      <c r="AC46">
        <v>6.6418730000000004</v>
      </c>
      <c r="AD46">
        <v>6.7556269999999996</v>
      </c>
      <c r="AE46">
        <v>6.8565440000000004</v>
      </c>
      <c r="AF46">
        <v>6.9896349999999998</v>
      </c>
      <c r="AG46">
        <v>7.0511520000000001</v>
      </c>
      <c r="AH46">
        <v>7.2177369999999996</v>
      </c>
      <c r="AI46" s="9">
        <v>0</v>
      </c>
    </row>
    <row r="47" spans="1:35" x14ac:dyDescent="0.35">
      <c r="A47" t="s">
        <v>1445</v>
      </c>
      <c r="B47" t="s">
        <v>1711</v>
      </c>
      <c r="C47" t="s">
        <v>1719</v>
      </c>
      <c r="D47" t="s">
        <v>1444</v>
      </c>
      <c r="F47">
        <v>9.2099980000000006</v>
      </c>
      <c r="G47">
        <v>8.6130940000000002</v>
      </c>
      <c r="H47">
        <v>7.5804530000000003</v>
      </c>
      <c r="I47">
        <v>7.113855</v>
      </c>
      <c r="J47">
        <v>6.755852</v>
      </c>
      <c r="K47">
        <v>6.6328009999999997</v>
      </c>
      <c r="L47">
        <v>6.6573099999999998</v>
      </c>
      <c r="M47">
        <v>6.8530850000000001</v>
      </c>
      <c r="N47">
        <v>7.1015350000000002</v>
      </c>
      <c r="O47">
        <v>7.4235249999999997</v>
      </c>
      <c r="P47">
        <v>7.743322</v>
      </c>
      <c r="Q47">
        <v>8.1420490000000001</v>
      </c>
      <c r="R47">
        <v>8.5161350000000002</v>
      </c>
      <c r="S47">
        <v>8.8729110000000002</v>
      </c>
      <c r="T47">
        <v>9.1150610000000007</v>
      </c>
      <c r="U47">
        <v>9.3826239999999999</v>
      </c>
      <c r="V47">
        <v>9.7522090000000006</v>
      </c>
      <c r="W47">
        <v>9.8970179999999992</v>
      </c>
      <c r="X47">
        <v>10.262282000000001</v>
      </c>
      <c r="Y47">
        <v>10.600035</v>
      </c>
      <c r="Z47">
        <v>10.81165</v>
      </c>
      <c r="AA47">
        <v>10.97331</v>
      </c>
      <c r="AB47">
        <v>11.126150000000001</v>
      </c>
      <c r="AC47">
        <v>11.392948000000001</v>
      </c>
      <c r="AD47">
        <v>11.790084999999999</v>
      </c>
      <c r="AE47">
        <v>11.995737</v>
      </c>
      <c r="AF47">
        <v>12.205247999999999</v>
      </c>
      <c r="AG47">
        <v>12.422582</v>
      </c>
      <c r="AH47">
        <v>12.709125999999999</v>
      </c>
      <c r="AI47" s="9">
        <v>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J53"/>
  <sheetViews>
    <sheetView topLeftCell="A3" workbookViewId="0">
      <selection sqref="A1:XFD1048576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6" x14ac:dyDescent="0.35">
      <c r="A1" t="s">
        <v>1389</v>
      </c>
    </row>
    <row r="2" spans="1:36" x14ac:dyDescent="0.35">
      <c r="A2" t="s">
        <v>1526</v>
      </c>
    </row>
    <row r="3" spans="1:36" x14ac:dyDescent="0.35">
      <c r="A3" t="s">
        <v>1525</v>
      </c>
    </row>
    <row r="4" spans="1:36" x14ac:dyDescent="0.35">
      <c r="A4" t="s">
        <v>1391</v>
      </c>
    </row>
    <row r="5" spans="1:36" x14ac:dyDescent="0.3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5">
      <c r="A6" t="s">
        <v>1395</v>
      </c>
      <c r="C6" t="s">
        <v>1524</v>
      </c>
    </row>
    <row r="7" spans="1:36" x14ac:dyDescent="0.35">
      <c r="A7" t="s">
        <v>1396</v>
      </c>
      <c r="B7" t="s">
        <v>1601</v>
      </c>
      <c r="C7" t="s">
        <v>1602</v>
      </c>
      <c r="D7" t="s">
        <v>1397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35">
      <c r="A8" t="s">
        <v>1398</v>
      </c>
      <c r="B8" t="s">
        <v>1603</v>
      </c>
      <c r="C8" t="s">
        <v>1604</v>
      </c>
      <c r="D8" t="s">
        <v>1397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35">
      <c r="A9" t="s">
        <v>1399</v>
      </c>
      <c r="B9" t="s">
        <v>1605</v>
      </c>
      <c r="C9" t="s">
        <v>1606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1400</v>
      </c>
    </row>
    <row r="10" spans="1:36" x14ac:dyDescent="0.35">
      <c r="A10" t="s">
        <v>1401</v>
      </c>
      <c r="B10" t="s">
        <v>1607</v>
      </c>
      <c r="C10" t="s">
        <v>1608</v>
      </c>
      <c r="D10" t="s">
        <v>1397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35">
      <c r="A11" s="1" t="s">
        <v>1402</v>
      </c>
      <c r="B11" t="s">
        <v>1609</v>
      </c>
      <c r="C11" t="s">
        <v>1610</v>
      </c>
      <c r="D11" t="s">
        <v>1397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35">
      <c r="A12" s="10" t="s">
        <v>1403</v>
      </c>
      <c r="B12" s="10" t="s">
        <v>1611</v>
      </c>
      <c r="C12" s="10" t="s">
        <v>1612</v>
      </c>
      <c r="D12" s="10" t="s">
        <v>1397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35">
      <c r="A13" s="10" t="s">
        <v>1404</v>
      </c>
      <c r="B13" s="10" t="s">
        <v>1613</v>
      </c>
      <c r="C13" s="10" t="s">
        <v>1614</v>
      </c>
      <c r="D13" s="10" t="s">
        <v>1397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35">
      <c r="A14" s="10" t="s">
        <v>1405</v>
      </c>
      <c r="B14" s="10" t="s">
        <v>1615</v>
      </c>
      <c r="C14" s="10" t="s">
        <v>1616</v>
      </c>
      <c r="D14" s="10" t="s">
        <v>1397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35">
      <c r="A15" t="s">
        <v>1406</v>
      </c>
      <c r="B15" t="s">
        <v>1617</v>
      </c>
      <c r="C15" t="s">
        <v>1618</v>
      </c>
      <c r="D15" t="s">
        <v>1397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35">
      <c r="A16" t="s">
        <v>1407</v>
      </c>
      <c r="B16" t="s">
        <v>1619</v>
      </c>
      <c r="C16" t="s">
        <v>1620</v>
      </c>
      <c r="D16" t="s">
        <v>1397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1400</v>
      </c>
    </row>
    <row r="17" spans="1:36" x14ac:dyDescent="0.35">
      <c r="A17" t="s">
        <v>1408</v>
      </c>
      <c r="B17" t="s">
        <v>1621</v>
      </c>
      <c r="C17" t="s">
        <v>1622</v>
      </c>
      <c r="D17" t="s">
        <v>1397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35">
      <c r="A18" t="s">
        <v>1409</v>
      </c>
      <c r="B18" t="s">
        <v>1623</v>
      </c>
      <c r="C18" t="s">
        <v>1624</v>
      </c>
      <c r="D18" t="s">
        <v>1397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35">
      <c r="B21" s="1" t="s">
        <v>1490</v>
      </c>
    </row>
    <row r="22" spans="1:36" x14ac:dyDescent="0.35">
      <c r="C22" s="10" t="s">
        <v>1403</v>
      </c>
      <c r="D22" s="10" t="s">
        <v>1404</v>
      </c>
      <c r="E22" s="10" t="s">
        <v>1405</v>
      </c>
    </row>
    <row r="23" spans="1:36" x14ac:dyDescent="0.3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3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3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3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3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3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3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3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3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3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3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3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3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3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3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3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3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3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3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3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3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3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3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3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3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3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3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3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3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3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35">
      <c r="B53" t="s">
        <v>1521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I52"/>
  <sheetViews>
    <sheetView workbookViewId="0">
      <selection activeCell="F35" sqref="F35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5" x14ac:dyDescent="0.35">
      <c r="A1" t="s">
        <v>1389</v>
      </c>
    </row>
    <row r="2" spans="1:35" x14ac:dyDescent="0.35">
      <c r="A2" t="s">
        <v>1626</v>
      </c>
    </row>
    <row r="3" spans="1:35" x14ac:dyDescent="0.35">
      <c r="A3" t="s">
        <v>1627</v>
      </c>
    </row>
    <row r="4" spans="1:35" x14ac:dyDescent="0.35">
      <c r="A4" t="s">
        <v>1391</v>
      </c>
    </row>
    <row r="5" spans="1:35" x14ac:dyDescent="0.3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1521</v>
      </c>
    </row>
    <row r="6" spans="1:35" x14ac:dyDescent="0.35">
      <c r="A6" t="s">
        <v>1395</v>
      </c>
    </row>
    <row r="7" spans="1:35" x14ac:dyDescent="0.35">
      <c r="A7" t="s">
        <v>1396</v>
      </c>
      <c r="B7" t="s">
        <v>1633</v>
      </c>
      <c r="C7" t="s">
        <v>1634</v>
      </c>
      <c r="D7" t="s">
        <v>1397</v>
      </c>
      <c r="F7">
        <v>2.9089260000000001</v>
      </c>
      <c r="G7">
        <v>2.7399819999999999</v>
      </c>
      <c r="H7">
        <v>2.401043</v>
      </c>
      <c r="I7">
        <v>2.2935319999999999</v>
      </c>
      <c r="J7">
        <v>2.1971799999999999</v>
      </c>
      <c r="K7">
        <v>2.130779</v>
      </c>
      <c r="L7">
        <v>2.0231599999999998</v>
      </c>
      <c r="M7">
        <v>1.990783</v>
      </c>
      <c r="N7">
        <v>2.0223080000000002</v>
      </c>
      <c r="O7">
        <v>2.0175019999999999</v>
      </c>
      <c r="P7">
        <v>2.067005</v>
      </c>
      <c r="Q7">
        <v>2.0857589999999999</v>
      </c>
      <c r="R7">
        <v>2.0894650000000001</v>
      </c>
      <c r="S7">
        <v>2.0738500000000002</v>
      </c>
      <c r="T7">
        <v>2.0296430000000001</v>
      </c>
      <c r="U7">
        <v>2.028635</v>
      </c>
      <c r="V7">
        <v>2.084848</v>
      </c>
      <c r="W7">
        <v>2.058595</v>
      </c>
      <c r="X7">
        <v>2.1769729999999998</v>
      </c>
      <c r="Y7">
        <v>2.2017370000000001</v>
      </c>
      <c r="Z7">
        <v>2.2143510000000002</v>
      </c>
      <c r="AA7">
        <v>2.2614649999999998</v>
      </c>
      <c r="AB7">
        <v>2.343375</v>
      </c>
      <c r="AC7">
        <v>2.4169770000000002</v>
      </c>
      <c r="AD7">
        <v>2.4468869999999998</v>
      </c>
      <c r="AE7">
        <v>2.473611</v>
      </c>
      <c r="AF7">
        <v>2.5195919999999998</v>
      </c>
      <c r="AG7">
        <v>2.5358719999999999</v>
      </c>
      <c r="AH7">
        <v>2.563126</v>
      </c>
      <c r="AI7" s="9">
        <v>-5.0000000000000001E-3</v>
      </c>
    </row>
    <row r="8" spans="1:35" x14ac:dyDescent="0.35">
      <c r="A8" t="s">
        <v>1398</v>
      </c>
      <c r="B8" t="s">
        <v>1635</v>
      </c>
      <c r="C8" t="s">
        <v>1636</v>
      </c>
      <c r="D8" t="s">
        <v>1397</v>
      </c>
      <c r="F8">
        <v>2.8832439999999999</v>
      </c>
      <c r="G8">
        <v>2.7186620000000001</v>
      </c>
      <c r="H8">
        <v>2.3729420000000001</v>
      </c>
      <c r="I8">
        <v>2.2586490000000001</v>
      </c>
      <c r="J8">
        <v>2.155516</v>
      </c>
      <c r="K8">
        <v>2.0823330000000002</v>
      </c>
      <c r="L8">
        <v>1.9679329999999999</v>
      </c>
      <c r="M8">
        <v>1.9355560000000001</v>
      </c>
      <c r="N8">
        <v>1.9670810000000001</v>
      </c>
      <c r="O8">
        <v>1.962275</v>
      </c>
      <c r="P8">
        <v>2.0117769999999999</v>
      </c>
      <c r="Q8">
        <v>2.0305309999999999</v>
      </c>
      <c r="R8">
        <v>2.0342380000000002</v>
      </c>
      <c r="S8">
        <v>2.0186229999999998</v>
      </c>
      <c r="T8">
        <v>1.9744159999999999</v>
      </c>
      <c r="U8">
        <v>1.9734080000000001</v>
      </c>
      <c r="V8">
        <v>2.0296210000000001</v>
      </c>
      <c r="W8">
        <v>2.003368</v>
      </c>
      <c r="X8">
        <v>2.1217459999999999</v>
      </c>
      <c r="Y8">
        <v>2.1465100000000001</v>
      </c>
      <c r="Z8">
        <v>2.1591230000000001</v>
      </c>
      <c r="AA8">
        <v>2.2062379999999999</v>
      </c>
      <c r="AB8">
        <v>2.2881480000000001</v>
      </c>
      <c r="AC8">
        <v>2.3617499999999998</v>
      </c>
      <c r="AD8">
        <v>2.3916590000000002</v>
      </c>
      <c r="AE8">
        <v>2.4183829999999999</v>
      </c>
      <c r="AF8">
        <v>2.4643649999999999</v>
      </c>
      <c r="AG8">
        <v>2.480645</v>
      </c>
      <c r="AH8">
        <v>2.5078990000000001</v>
      </c>
      <c r="AI8" s="9">
        <v>-5.0000000000000001E-3</v>
      </c>
    </row>
    <row r="9" spans="1:35" x14ac:dyDescent="0.35">
      <c r="A9" t="s">
        <v>1399</v>
      </c>
      <c r="B9" t="s">
        <v>1637</v>
      </c>
      <c r="C9" t="s">
        <v>1638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1400</v>
      </c>
    </row>
    <row r="10" spans="1:35" x14ac:dyDescent="0.35">
      <c r="A10" t="s">
        <v>1401</v>
      </c>
      <c r="B10" t="s">
        <v>1639</v>
      </c>
      <c r="C10" t="s">
        <v>1640</v>
      </c>
      <c r="D10" t="s">
        <v>1397</v>
      </c>
      <c r="F10">
        <v>2.5682E-2</v>
      </c>
      <c r="G10">
        <v>2.1319999999999999E-2</v>
      </c>
      <c r="H10">
        <v>2.8101000000000001E-2</v>
      </c>
      <c r="I10">
        <v>3.4882999999999997E-2</v>
      </c>
      <c r="J10">
        <v>4.1664E-2</v>
      </c>
      <c r="K10">
        <v>4.8446000000000003E-2</v>
      </c>
      <c r="L10">
        <v>5.5226999999999998E-2</v>
      </c>
      <c r="M10">
        <v>5.5226999999999998E-2</v>
      </c>
      <c r="N10">
        <v>5.5226999999999998E-2</v>
      </c>
      <c r="O10">
        <v>5.5226999999999998E-2</v>
      </c>
      <c r="P10">
        <v>5.5226999999999998E-2</v>
      </c>
      <c r="Q10">
        <v>5.5226999999999998E-2</v>
      </c>
      <c r="R10">
        <v>5.5226999999999998E-2</v>
      </c>
      <c r="S10">
        <v>5.5226999999999998E-2</v>
      </c>
      <c r="T10">
        <v>5.5226999999999998E-2</v>
      </c>
      <c r="U10">
        <v>5.5226999999999998E-2</v>
      </c>
      <c r="V10">
        <v>5.5226999999999998E-2</v>
      </c>
      <c r="W10">
        <v>5.5226999999999998E-2</v>
      </c>
      <c r="X10">
        <v>5.5226999999999998E-2</v>
      </c>
      <c r="Y10">
        <v>5.5226999999999998E-2</v>
      </c>
      <c r="Z10">
        <v>5.5226999999999998E-2</v>
      </c>
      <c r="AA10">
        <v>5.5226999999999998E-2</v>
      </c>
      <c r="AB10">
        <v>5.5226999999999998E-2</v>
      </c>
      <c r="AC10">
        <v>5.5226999999999998E-2</v>
      </c>
      <c r="AD10">
        <v>5.5226999999999998E-2</v>
      </c>
      <c r="AE10">
        <v>5.5226999999999998E-2</v>
      </c>
      <c r="AF10">
        <v>5.5226999999999998E-2</v>
      </c>
      <c r="AG10">
        <v>5.5226999999999998E-2</v>
      </c>
      <c r="AH10">
        <v>5.5226999999999998E-2</v>
      </c>
      <c r="AI10" s="9">
        <v>2.8000000000000001E-2</v>
      </c>
    </row>
    <row r="11" spans="1:35" x14ac:dyDescent="0.35">
      <c r="A11" t="s">
        <v>1402</v>
      </c>
      <c r="B11" t="s">
        <v>1641</v>
      </c>
      <c r="C11" t="s">
        <v>1642</v>
      </c>
      <c r="D11" t="s">
        <v>1397</v>
      </c>
      <c r="F11">
        <v>7.0931749999999996</v>
      </c>
      <c r="G11">
        <v>7.8750070000000001</v>
      </c>
      <c r="H11">
        <v>7.8729589999999998</v>
      </c>
      <c r="I11">
        <v>8.2626679999999997</v>
      </c>
      <c r="J11">
        <v>8.7638680000000004</v>
      </c>
      <c r="K11">
        <v>9.1812149999999999</v>
      </c>
      <c r="L11">
        <v>9.5785509999999991</v>
      </c>
      <c r="M11">
        <v>9.9330789999999993</v>
      </c>
      <c r="N11">
        <v>10.575899</v>
      </c>
      <c r="O11">
        <v>11.270925999999999</v>
      </c>
      <c r="P11">
        <v>11.962046000000001</v>
      </c>
      <c r="Q11">
        <v>12.634211000000001</v>
      </c>
      <c r="R11">
        <v>13.206429999999999</v>
      </c>
      <c r="S11">
        <v>13.597880999999999</v>
      </c>
      <c r="T11">
        <v>13.849167</v>
      </c>
      <c r="U11">
        <v>14.059984999999999</v>
      </c>
      <c r="V11">
        <v>14.173973</v>
      </c>
      <c r="W11">
        <v>14.207765</v>
      </c>
      <c r="X11">
        <v>14.232253999999999</v>
      </c>
      <c r="Y11">
        <v>14.221733</v>
      </c>
      <c r="Z11">
        <v>14.230568999999999</v>
      </c>
      <c r="AA11">
        <v>14.237660999999999</v>
      </c>
      <c r="AB11">
        <v>14.27979</v>
      </c>
      <c r="AC11">
        <v>14.264336</v>
      </c>
      <c r="AD11">
        <v>14.247074</v>
      </c>
      <c r="AE11">
        <v>14.226974</v>
      </c>
      <c r="AF11">
        <v>14.230646</v>
      </c>
      <c r="AG11">
        <v>14.195643</v>
      </c>
      <c r="AH11">
        <v>14.176985</v>
      </c>
      <c r="AI11" s="9">
        <v>2.5000000000000001E-2</v>
      </c>
    </row>
    <row r="12" spans="1:35" x14ac:dyDescent="0.35">
      <c r="A12" t="s">
        <v>1403</v>
      </c>
      <c r="B12" t="s">
        <v>1643</v>
      </c>
      <c r="C12" t="s">
        <v>1644</v>
      </c>
      <c r="D12" t="s">
        <v>1397</v>
      </c>
      <c r="F12">
        <v>0.95025499999999996</v>
      </c>
      <c r="G12">
        <v>1.0261929999999999</v>
      </c>
      <c r="H12">
        <v>0.90947199999999995</v>
      </c>
      <c r="I12">
        <v>0.94276300000000002</v>
      </c>
      <c r="J12">
        <v>0.95982100000000004</v>
      </c>
      <c r="K12">
        <v>0.97536400000000001</v>
      </c>
      <c r="L12">
        <v>0.99156699999999998</v>
      </c>
      <c r="M12">
        <v>1.010723</v>
      </c>
      <c r="N12">
        <v>1.006537</v>
      </c>
      <c r="O12">
        <v>1.0302180000000001</v>
      </c>
      <c r="P12">
        <v>1.0382450000000001</v>
      </c>
      <c r="Q12">
        <v>1.0457050000000001</v>
      </c>
      <c r="R12">
        <v>1.050724</v>
      </c>
      <c r="S12">
        <v>1.0692489999999999</v>
      </c>
      <c r="T12">
        <v>1.080646</v>
      </c>
      <c r="U12">
        <v>1.0848180000000001</v>
      </c>
      <c r="V12">
        <v>1.0849960000000001</v>
      </c>
      <c r="W12">
        <v>1.0977300000000001</v>
      </c>
      <c r="X12">
        <v>1.0971200000000001</v>
      </c>
      <c r="Y12">
        <v>1.0962240000000001</v>
      </c>
      <c r="Z12">
        <v>1.1028690000000001</v>
      </c>
      <c r="AA12">
        <v>1.1080190000000001</v>
      </c>
      <c r="AB12">
        <v>1.109189</v>
      </c>
      <c r="AC12">
        <v>1.108968</v>
      </c>
      <c r="AD12">
        <v>1.108895</v>
      </c>
      <c r="AE12">
        <v>1.116778</v>
      </c>
      <c r="AF12">
        <v>1.1246290000000001</v>
      </c>
      <c r="AG12">
        <v>1.1311580000000001</v>
      </c>
      <c r="AH12">
        <v>1.1200300000000001</v>
      </c>
      <c r="AI12" s="9">
        <v>6.0000000000000001E-3</v>
      </c>
    </row>
    <row r="13" spans="1:35" x14ac:dyDescent="0.35">
      <c r="A13" t="s">
        <v>1404</v>
      </c>
      <c r="B13" t="s">
        <v>1645</v>
      </c>
      <c r="C13" t="s">
        <v>1646</v>
      </c>
      <c r="D13" t="s">
        <v>1397</v>
      </c>
      <c r="F13">
        <v>2.1841699999999999</v>
      </c>
      <c r="G13">
        <v>2.3490039999999999</v>
      </c>
      <c r="H13">
        <v>2.3918400000000002</v>
      </c>
      <c r="I13">
        <v>2.4532669999999999</v>
      </c>
      <c r="J13">
        <v>2.4912299999999998</v>
      </c>
      <c r="K13">
        <v>2.5250210000000002</v>
      </c>
      <c r="L13">
        <v>2.591412</v>
      </c>
      <c r="M13">
        <v>2.6415250000000001</v>
      </c>
      <c r="N13">
        <v>2.6885309999999998</v>
      </c>
      <c r="O13">
        <v>2.7598769999999999</v>
      </c>
      <c r="P13">
        <v>2.8282280000000002</v>
      </c>
      <c r="Q13">
        <v>2.9076749999999998</v>
      </c>
      <c r="R13">
        <v>2.9748749999999999</v>
      </c>
      <c r="S13">
        <v>3.047803</v>
      </c>
      <c r="T13">
        <v>3.0729470000000001</v>
      </c>
      <c r="U13">
        <v>3.0943369999999999</v>
      </c>
      <c r="V13">
        <v>3.1081470000000002</v>
      </c>
      <c r="W13">
        <v>3.1292049999999998</v>
      </c>
      <c r="X13">
        <v>3.139561</v>
      </c>
      <c r="Y13">
        <v>3.1446779999999999</v>
      </c>
      <c r="Z13">
        <v>3.1468690000000001</v>
      </c>
      <c r="AA13">
        <v>3.1488119999999999</v>
      </c>
      <c r="AB13">
        <v>3.1750280000000002</v>
      </c>
      <c r="AC13">
        <v>3.1745380000000001</v>
      </c>
      <c r="AD13">
        <v>3.157349</v>
      </c>
      <c r="AE13">
        <v>3.1293669999999998</v>
      </c>
      <c r="AF13">
        <v>3.1104440000000002</v>
      </c>
      <c r="AG13">
        <v>3.083656</v>
      </c>
      <c r="AH13">
        <v>3.0761240000000001</v>
      </c>
      <c r="AI13" s="9">
        <v>1.2E-2</v>
      </c>
    </row>
    <row r="14" spans="1:35" x14ac:dyDescent="0.35">
      <c r="A14" t="s">
        <v>1405</v>
      </c>
      <c r="B14" t="s">
        <v>1647</v>
      </c>
      <c r="C14" t="s">
        <v>1648</v>
      </c>
      <c r="D14" t="s">
        <v>1397</v>
      </c>
      <c r="F14">
        <v>3.9587500000000002</v>
      </c>
      <c r="G14">
        <v>4.4998100000000001</v>
      </c>
      <c r="H14">
        <v>4.5716469999999996</v>
      </c>
      <c r="I14">
        <v>4.866638</v>
      </c>
      <c r="J14">
        <v>5.3128169999999999</v>
      </c>
      <c r="K14">
        <v>5.6808300000000003</v>
      </c>
      <c r="L14">
        <v>5.9955720000000001</v>
      </c>
      <c r="M14">
        <v>6.2808299999999999</v>
      </c>
      <c r="N14">
        <v>6.8808299999999996</v>
      </c>
      <c r="O14">
        <v>7.4808310000000002</v>
      </c>
      <c r="P14">
        <v>8.0955720000000007</v>
      </c>
      <c r="Q14">
        <v>8.6808309999999995</v>
      </c>
      <c r="R14">
        <v>9.1808309999999995</v>
      </c>
      <c r="S14">
        <v>9.4808299999999992</v>
      </c>
      <c r="T14">
        <v>9.6955729999999996</v>
      </c>
      <c r="U14">
        <v>9.8808310000000006</v>
      </c>
      <c r="V14">
        <v>9.9808299999999992</v>
      </c>
      <c r="W14">
        <v>9.9808299999999992</v>
      </c>
      <c r="X14">
        <v>9.9955730000000003</v>
      </c>
      <c r="Y14">
        <v>9.9808299999999992</v>
      </c>
      <c r="Z14">
        <v>9.9808299999999992</v>
      </c>
      <c r="AA14">
        <v>9.9808299999999992</v>
      </c>
      <c r="AB14">
        <v>9.9955730000000003</v>
      </c>
      <c r="AC14">
        <v>9.9808299999999992</v>
      </c>
      <c r="AD14">
        <v>9.9808299999999992</v>
      </c>
      <c r="AE14">
        <v>9.9808299999999992</v>
      </c>
      <c r="AF14">
        <v>9.9955730000000003</v>
      </c>
      <c r="AG14">
        <v>9.9808299999999992</v>
      </c>
      <c r="AH14">
        <v>9.9808299999999992</v>
      </c>
      <c r="AI14" s="9">
        <v>3.4000000000000002E-2</v>
      </c>
    </row>
    <row r="15" spans="1:35" x14ac:dyDescent="0.35">
      <c r="A15" t="s">
        <v>1406</v>
      </c>
      <c r="B15" t="s">
        <v>1649</v>
      </c>
      <c r="C15" t="s">
        <v>1650</v>
      </c>
      <c r="D15" t="s">
        <v>1397</v>
      </c>
      <c r="F15">
        <v>-4.1842490000000003</v>
      </c>
      <c r="G15">
        <v>-5.1350249999999997</v>
      </c>
      <c r="H15">
        <v>-5.4719150000000001</v>
      </c>
      <c r="I15">
        <v>-5.9691359999999998</v>
      </c>
      <c r="J15">
        <v>-6.5666880000000001</v>
      </c>
      <c r="K15">
        <v>-7.0504360000000004</v>
      </c>
      <c r="L15">
        <v>-7.5553910000000002</v>
      </c>
      <c r="M15">
        <v>-7.9422959999999998</v>
      </c>
      <c r="N15">
        <v>-8.5535910000000008</v>
      </c>
      <c r="O15">
        <v>-9.2534240000000008</v>
      </c>
      <c r="P15">
        <v>-9.8950410000000009</v>
      </c>
      <c r="Q15">
        <v>-10.548451999999999</v>
      </c>
      <c r="R15">
        <v>-11.116963999999999</v>
      </c>
      <c r="S15">
        <v>-11.524032999999999</v>
      </c>
      <c r="T15">
        <v>-11.819523</v>
      </c>
      <c r="U15">
        <v>-12.03135</v>
      </c>
      <c r="V15">
        <v>-12.089126</v>
      </c>
      <c r="W15">
        <v>-12.14917</v>
      </c>
      <c r="X15">
        <v>-12.055281000000001</v>
      </c>
      <c r="Y15">
        <v>-12.019995</v>
      </c>
      <c r="Z15">
        <v>-12.016218</v>
      </c>
      <c r="AA15">
        <v>-11.976196</v>
      </c>
      <c r="AB15">
        <v>-11.936415</v>
      </c>
      <c r="AC15">
        <v>-11.847359000000001</v>
      </c>
      <c r="AD15">
        <v>-11.800186999999999</v>
      </c>
      <c r="AE15">
        <v>-11.753365000000001</v>
      </c>
      <c r="AF15">
        <v>-11.711054000000001</v>
      </c>
      <c r="AG15">
        <v>-11.659770999999999</v>
      </c>
      <c r="AH15">
        <v>-11.613858</v>
      </c>
      <c r="AI15" s="9">
        <v>3.6999999999999998E-2</v>
      </c>
    </row>
    <row r="16" spans="1:35" x14ac:dyDescent="0.35">
      <c r="A16" t="s">
        <v>1407</v>
      </c>
      <c r="B16" t="s">
        <v>1651</v>
      </c>
      <c r="C16" t="s">
        <v>1652</v>
      </c>
      <c r="D16" t="s">
        <v>1397</v>
      </c>
      <c r="F16">
        <v>1.9329890000000001</v>
      </c>
      <c r="G16">
        <v>1.692469</v>
      </c>
      <c r="H16">
        <v>1.46347</v>
      </c>
      <c r="I16">
        <v>1.3158859999999999</v>
      </c>
      <c r="J16">
        <v>1.195694</v>
      </c>
      <c r="K16">
        <v>1.1069690000000001</v>
      </c>
      <c r="L16">
        <v>0.97636500000000004</v>
      </c>
      <c r="M16">
        <v>0.92483300000000002</v>
      </c>
      <c r="N16">
        <v>0.96054399999999995</v>
      </c>
      <c r="O16">
        <v>0.93205700000000002</v>
      </c>
      <c r="P16">
        <v>0.97353199999999995</v>
      </c>
      <c r="Q16">
        <v>0.98482700000000001</v>
      </c>
      <c r="R16">
        <v>0.983514</v>
      </c>
      <c r="S16">
        <v>0.94937400000000005</v>
      </c>
      <c r="T16">
        <v>0.89376999999999995</v>
      </c>
      <c r="U16">
        <v>0.88858999999999999</v>
      </c>
      <c r="V16">
        <v>0.94462400000000002</v>
      </c>
      <c r="W16">
        <v>0.90563800000000005</v>
      </c>
      <c r="X16">
        <v>1.024626</v>
      </c>
      <c r="Y16">
        <v>1.0502860000000001</v>
      </c>
      <c r="Z16">
        <v>1.056254</v>
      </c>
      <c r="AA16">
        <v>1.0982190000000001</v>
      </c>
      <c r="AB16">
        <v>1.1789590000000001</v>
      </c>
      <c r="AC16">
        <v>1.2527820000000001</v>
      </c>
      <c r="AD16">
        <v>1.282764</v>
      </c>
      <c r="AE16">
        <v>1.301606</v>
      </c>
      <c r="AF16">
        <v>1.339736</v>
      </c>
      <c r="AG16">
        <v>1.349488</v>
      </c>
      <c r="AH16">
        <v>1.3878680000000001</v>
      </c>
      <c r="AI16" s="9">
        <v>-1.2E-2</v>
      </c>
    </row>
    <row r="17" spans="1:35" x14ac:dyDescent="0.35">
      <c r="A17" t="s">
        <v>1408</v>
      </c>
      <c r="B17" t="s">
        <v>1653</v>
      </c>
      <c r="C17" t="s">
        <v>1654</v>
      </c>
      <c r="D17" t="s">
        <v>1397</v>
      </c>
      <c r="F17">
        <v>-2.1841699999999999</v>
      </c>
      <c r="G17">
        <v>-2.3490039999999999</v>
      </c>
      <c r="H17">
        <v>-2.3918400000000002</v>
      </c>
      <c r="I17">
        <v>-2.4532669999999999</v>
      </c>
      <c r="J17">
        <v>-2.4912299999999998</v>
      </c>
      <c r="K17">
        <v>-2.5250210000000002</v>
      </c>
      <c r="L17">
        <v>-2.591412</v>
      </c>
      <c r="M17">
        <v>-2.6415250000000001</v>
      </c>
      <c r="N17">
        <v>-2.6885309999999998</v>
      </c>
      <c r="O17">
        <v>-2.7598769999999999</v>
      </c>
      <c r="P17">
        <v>-2.8282280000000002</v>
      </c>
      <c r="Q17">
        <v>-2.9076749999999998</v>
      </c>
      <c r="R17">
        <v>-2.9748749999999999</v>
      </c>
      <c r="S17">
        <v>-3.047803</v>
      </c>
      <c r="T17">
        <v>-3.0729470000000001</v>
      </c>
      <c r="U17">
        <v>-3.0943369999999999</v>
      </c>
      <c r="V17">
        <v>-3.1081470000000002</v>
      </c>
      <c r="W17">
        <v>-3.1292049999999998</v>
      </c>
      <c r="X17">
        <v>-3.139561</v>
      </c>
      <c r="Y17">
        <v>-3.1446779999999999</v>
      </c>
      <c r="Z17">
        <v>-3.1468690000000001</v>
      </c>
      <c r="AA17">
        <v>-3.1488119999999999</v>
      </c>
      <c r="AB17">
        <v>-3.1750280000000002</v>
      </c>
      <c r="AC17">
        <v>-3.1745380000000001</v>
      </c>
      <c r="AD17">
        <v>-3.157349</v>
      </c>
      <c r="AE17">
        <v>-3.1293669999999998</v>
      </c>
      <c r="AF17">
        <v>-3.1104440000000002</v>
      </c>
      <c r="AG17">
        <v>-3.083656</v>
      </c>
      <c r="AH17">
        <v>-3.0761240000000001</v>
      </c>
      <c r="AI17" s="9">
        <v>1.2E-2</v>
      </c>
    </row>
    <row r="18" spans="1:35" x14ac:dyDescent="0.35">
      <c r="A18" t="s">
        <v>1409</v>
      </c>
      <c r="B18" t="s">
        <v>1655</v>
      </c>
      <c r="C18" t="s">
        <v>1656</v>
      </c>
      <c r="D18" t="s">
        <v>1397</v>
      </c>
      <c r="F18">
        <v>-3.933068</v>
      </c>
      <c r="G18">
        <v>-4.4784899999999999</v>
      </c>
      <c r="H18">
        <v>-4.5435460000000001</v>
      </c>
      <c r="I18">
        <v>-4.8317550000000002</v>
      </c>
      <c r="J18">
        <v>-5.271153</v>
      </c>
      <c r="K18">
        <v>-5.6323850000000002</v>
      </c>
      <c r="L18">
        <v>-5.9403449999999998</v>
      </c>
      <c r="M18">
        <v>-6.2256030000000004</v>
      </c>
      <c r="N18">
        <v>-6.8256030000000001</v>
      </c>
      <c r="O18">
        <v>-7.4256029999999997</v>
      </c>
      <c r="P18">
        <v>-8.0403450000000003</v>
      </c>
      <c r="Q18">
        <v>-8.6256039999999992</v>
      </c>
      <c r="R18">
        <v>-9.1256039999999992</v>
      </c>
      <c r="S18">
        <v>-9.4256030000000006</v>
      </c>
      <c r="T18">
        <v>-9.6403459999999992</v>
      </c>
      <c r="U18">
        <v>-9.8256029999999992</v>
      </c>
      <c r="V18">
        <v>-9.9256030000000006</v>
      </c>
      <c r="W18">
        <v>-9.9256030000000006</v>
      </c>
      <c r="X18">
        <v>-9.9403459999999999</v>
      </c>
      <c r="Y18">
        <v>-9.9256030000000006</v>
      </c>
      <c r="Z18">
        <v>-9.9256030000000006</v>
      </c>
      <c r="AA18">
        <v>-9.9256030000000006</v>
      </c>
      <c r="AB18">
        <v>-9.9403459999999999</v>
      </c>
      <c r="AC18">
        <v>-9.9256030000000006</v>
      </c>
      <c r="AD18">
        <v>-9.9256030000000006</v>
      </c>
      <c r="AE18">
        <v>-9.9256030000000006</v>
      </c>
      <c r="AF18">
        <v>-9.9403459999999999</v>
      </c>
      <c r="AG18">
        <v>-9.9256030000000006</v>
      </c>
      <c r="AH18">
        <v>-9.9256030000000006</v>
      </c>
      <c r="AI18" s="9">
        <v>3.4000000000000002E-2</v>
      </c>
    </row>
    <row r="21" spans="1:35" x14ac:dyDescent="0.35">
      <c r="B21" s="1" t="s">
        <v>1490</v>
      </c>
    </row>
    <row r="22" spans="1:35" x14ac:dyDescent="0.35">
      <c r="C22" t="s">
        <v>1403</v>
      </c>
      <c r="D22" t="s">
        <v>1404</v>
      </c>
      <c r="E22" t="s">
        <v>1405</v>
      </c>
    </row>
    <row r="23" spans="1:35" x14ac:dyDescent="0.35">
      <c r="B23">
        <v>2022</v>
      </c>
      <c r="C23">
        <v>0.95025499999999996</v>
      </c>
      <c r="D23">
        <v>2.1841699999999999</v>
      </c>
      <c r="E23">
        <v>3.9587500000000002</v>
      </c>
    </row>
    <row r="24" spans="1:35" x14ac:dyDescent="0.35">
      <c r="B24">
        <v>2023</v>
      </c>
      <c r="C24">
        <v>1.0261929999999999</v>
      </c>
      <c r="D24">
        <v>2.3490039999999999</v>
      </c>
      <c r="E24">
        <v>4.4998100000000001</v>
      </c>
    </row>
    <row r="25" spans="1:35" x14ac:dyDescent="0.35">
      <c r="B25">
        <v>2024</v>
      </c>
      <c r="C25">
        <v>0.90947199999999995</v>
      </c>
      <c r="D25">
        <v>2.3918400000000002</v>
      </c>
      <c r="E25">
        <v>4.5716469999999996</v>
      </c>
    </row>
    <row r="26" spans="1:35" x14ac:dyDescent="0.35">
      <c r="B26">
        <v>2025</v>
      </c>
      <c r="C26">
        <v>0.94276300000000002</v>
      </c>
      <c r="D26">
        <v>2.4532669999999999</v>
      </c>
      <c r="E26">
        <v>4.866638</v>
      </c>
    </row>
    <row r="27" spans="1:35" x14ac:dyDescent="0.35">
      <c r="B27">
        <v>2026</v>
      </c>
      <c r="C27">
        <v>0.95982100000000004</v>
      </c>
      <c r="D27">
        <v>2.4912299999999998</v>
      </c>
      <c r="E27">
        <v>5.3128169999999999</v>
      </c>
    </row>
    <row r="28" spans="1:35" x14ac:dyDescent="0.35">
      <c r="B28">
        <v>2027</v>
      </c>
      <c r="C28">
        <v>0.97536400000000001</v>
      </c>
      <c r="D28">
        <v>2.5250210000000002</v>
      </c>
      <c r="E28">
        <v>5.6808300000000003</v>
      </c>
    </row>
    <row r="29" spans="1:35" x14ac:dyDescent="0.35">
      <c r="B29">
        <v>2028</v>
      </c>
      <c r="C29">
        <v>0.99156699999999998</v>
      </c>
      <c r="D29">
        <v>2.591412</v>
      </c>
      <c r="E29">
        <v>5.9955720000000001</v>
      </c>
    </row>
    <row r="30" spans="1:35" x14ac:dyDescent="0.35">
      <c r="B30">
        <v>2029</v>
      </c>
      <c r="C30">
        <v>1.010723</v>
      </c>
      <c r="D30">
        <v>2.6415250000000001</v>
      </c>
      <c r="E30">
        <v>6.2808299999999999</v>
      </c>
    </row>
    <row r="31" spans="1:35" x14ac:dyDescent="0.35">
      <c r="B31">
        <v>2030</v>
      </c>
      <c r="C31">
        <v>1.006537</v>
      </c>
      <c r="D31">
        <v>2.6885309999999998</v>
      </c>
      <c r="E31">
        <v>6.8808299999999996</v>
      </c>
    </row>
    <row r="32" spans="1:35" x14ac:dyDescent="0.35">
      <c r="B32">
        <v>2031</v>
      </c>
      <c r="C32">
        <v>1.0302180000000001</v>
      </c>
      <c r="D32">
        <v>2.7598769999999999</v>
      </c>
      <c r="E32">
        <v>7.4808310000000002</v>
      </c>
    </row>
    <row r="33" spans="2:5" x14ac:dyDescent="0.35">
      <c r="B33">
        <v>2032</v>
      </c>
      <c r="C33">
        <v>1.0382450000000001</v>
      </c>
      <c r="D33">
        <v>2.8282280000000002</v>
      </c>
      <c r="E33">
        <v>8.0955720000000007</v>
      </c>
    </row>
    <row r="34" spans="2:5" x14ac:dyDescent="0.35">
      <c r="B34">
        <v>2033</v>
      </c>
      <c r="C34">
        <v>1.0457050000000001</v>
      </c>
      <c r="D34">
        <v>2.9076749999999998</v>
      </c>
      <c r="E34">
        <v>8.6808309999999995</v>
      </c>
    </row>
    <row r="35" spans="2:5" x14ac:dyDescent="0.35">
      <c r="B35">
        <v>2034</v>
      </c>
      <c r="C35">
        <v>1.050724</v>
      </c>
      <c r="D35">
        <v>2.9748749999999999</v>
      </c>
      <c r="E35">
        <v>9.1808309999999995</v>
      </c>
    </row>
    <row r="36" spans="2:5" x14ac:dyDescent="0.35">
      <c r="B36">
        <v>2035</v>
      </c>
      <c r="C36">
        <v>1.0692489999999999</v>
      </c>
      <c r="D36">
        <v>3.047803</v>
      </c>
      <c r="E36">
        <v>9.4808299999999992</v>
      </c>
    </row>
    <row r="37" spans="2:5" x14ac:dyDescent="0.35">
      <c r="B37">
        <v>2036</v>
      </c>
      <c r="C37">
        <v>1.080646</v>
      </c>
      <c r="D37">
        <v>3.0729470000000001</v>
      </c>
      <c r="E37">
        <v>9.6955729999999996</v>
      </c>
    </row>
    <row r="38" spans="2:5" x14ac:dyDescent="0.35">
      <c r="B38">
        <v>2037</v>
      </c>
      <c r="C38">
        <v>1.0848180000000001</v>
      </c>
      <c r="D38">
        <v>3.0943369999999999</v>
      </c>
      <c r="E38">
        <v>9.8808310000000006</v>
      </c>
    </row>
    <row r="39" spans="2:5" x14ac:dyDescent="0.35">
      <c r="B39">
        <v>2038</v>
      </c>
      <c r="C39">
        <v>1.0849960000000001</v>
      </c>
      <c r="D39">
        <v>3.1081470000000002</v>
      </c>
      <c r="E39">
        <v>9.9808299999999992</v>
      </c>
    </row>
    <row r="40" spans="2:5" x14ac:dyDescent="0.35">
      <c r="B40">
        <v>2039</v>
      </c>
      <c r="C40">
        <v>1.0977300000000001</v>
      </c>
      <c r="D40">
        <v>3.1292049999999998</v>
      </c>
      <c r="E40">
        <v>9.9808299999999992</v>
      </c>
    </row>
    <row r="41" spans="2:5" x14ac:dyDescent="0.35">
      <c r="B41">
        <v>2040</v>
      </c>
      <c r="C41">
        <v>1.0971200000000001</v>
      </c>
      <c r="D41">
        <v>3.139561</v>
      </c>
      <c r="E41">
        <v>9.9955730000000003</v>
      </c>
    </row>
    <row r="42" spans="2:5" x14ac:dyDescent="0.35">
      <c r="B42">
        <v>2041</v>
      </c>
      <c r="C42">
        <v>1.0962240000000001</v>
      </c>
      <c r="D42">
        <v>3.1446779999999999</v>
      </c>
      <c r="E42">
        <v>9.9808299999999992</v>
      </c>
    </row>
    <row r="43" spans="2:5" x14ac:dyDescent="0.35">
      <c r="B43">
        <v>2042</v>
      </c>
      <c r="C43">
        <v>1.1028690000000001</v>
      </c>
      <c r="D43">
        <v>3.1468690000000001</v>
      </c>
      <c r="E43">
        <v>9.9808299999999992</v>
      </c>
    </row>
    <row r="44" spans="2:5" x14ac:dyDescent="0.35">
      <c r="B44">
        <v>2043</v>
      </c>
      <c r="C44">
        <v>1.1080190000000001</v>
      </c>
      <c r="D44">
        <v>3.1488119999999999</v>
      </c>
      <c r="E44">
        <v>9.9808299999999992</v>
      </c>
    </row>
    <row r="45" spans="2:5" x14ac:dyDescent="0.35">
      <c r="B45">
        <v>2044</v>
      </c>
      <c r="C45">
        <v>1.109189</v>
      </c>
      <c r="D45">
        <v>3.1750280000000002</v>
      </c>
      <c r="E45">
        <v>9.9955730000000003</v>
      </c>
    </row>
    <row r="46" spans="2:5" x14ac:dyDescent="0.35">
      <c r="B46">
        <v>2045</v>
      </c>
      <c r="C46">
        <v>1.108968</v>
      </c>
      <c r="D46">
        <v>3.1745380000000001</v>
      </c>
      <c r="E46">
        <v>9.9808299999999992</v>
      </c>
    </row>
    <row r="47" spans="2:5" x14ac:dyDescent="0.35">
      <c r="B47">
        <v>2046</v>
      </c>
      <c r="C47">
        <v>1.108895</v>
      </c>
      <c r="D47">
        <v>3.157349</v>
      </c>
      <c r="E47">
        <v>9.9808299999999992</v>
      </c>
    </row>
    <row r="48" spans="2:5" x14ac:dyDescent="0.35">
      <c r="B48">
        <v>2047</v>
      </c>
      <c r="C48">
        <v>1.116778</v>
      </c>
      <c r="D48">
        <v>3.1293669999999998</v>
      </c>
      <c r="E48">
        <v>9.9808299999999992</v>
      </c>
    </row>
    <row r="49" spans="2:5" x14ac:dyDescent="0.35">
      <c r="B49">
        <v>2048</v>
      </c>
      <c r="C49">
        <v>1.1246290000000001</v>
      </c>
      <c r="D49">
        <v>3.1104440000000002</v>
      </c>
      <c r="E49">
        <v>9.9955730000000003</v>
      </c>
    </row>
    <row r="50" spans="2:5" x14ac:dyDescent="0.35">
      <c r="B50">
        <v>2049</v>
      </c>
      <c r="C50">
        <v>1.1311580000000001</v>
      </c>
      <c r="D50">
        <v>3.083656</v>
      </c>
      <c r="E50">
        <v>9.9808299999999992</v>
      </c>
    </row>
    <row r="51" spans="2:5" x14ac:dyDescent="0.35">
      <c r="B51">
        <v>2050</v>
      </c>
      <c r="C51">
        <v>1.1200300000000001</v>
      </c>
      <c r="D51">
        <v>3.0761240000000001</v>
      </c>
      <c r="E51">
        <v>9.9808299999999992</v>
      </c>
    </row>
    <row r="52" spans="2:5" x14ac:dyDescent="0.35">
      <c r="B52" t="s">
        <v>1521</v>
      </c>
      <c r="C52" s="9">
        <v>6.0000000000000001E-3</v>
      </c>
      <c r="D52" s="9">
        <v>1.2E-2</v>
      </c>
      <c r="E52" s="9">
        <v>3.4000000000000002E-2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69"/>
  <sheetViews>
    <sheetView zoomScaleNormal="100" workbookViewId="0">
      <selection activeCell="I6" sqref="I6"/>
    </sheetView>
  </sheetViews>
  <sheetFormatPr defaultRowHeight="14.5" x14ac:dyDescent="0.35"/>
  <sheetData>
    <row r="1" spans="1:4" ht="15.5" x14ac:dyDescent="0.35">
      <c r="A1" s="33" t="s">
        <v>1410</v>
      </c>
      <c r="B1" s="32" t="s">
        <v>1535</v>
      </c>
    </row>
    <row r="2" spans="1:4" ht="24" x14ac:dyDescent="0.35">
      <c r="A2" s="31" t="s">
        <v>1412</v>
      </c>
      <c r="B2" s="31" t="s">
        <v>1534</v>
      </c>
    </row>
    <row r="3" spans="1:4" ht="104.5" x14ac:dyDescent="0.35">
      <c r="A3" s="29" t="s">
        <v>1428</v>
      </c>
      <c r="B3" s="29" t="s">
        <v>1533</v>
      </c>
    </row>
    <row r="4" spans="1:4" x14ac:dyDescent="0.35">
      <c r="A4" s="37">
        <v>36906</v>
      </c>
      <c r="B4" s="12">
        <v>2505011</v>
      </c>
      <c r="C4">
        <f>MONTH(A4)</f>
        <v>1</v>
      </c>
      <c r="D4">
        <f>YEAR(A4)</f>
        <v>2001</v>
      </c>
    </row>
    <row r="5" spans="1:4" x14ac:dyDescent="0.35">
      <c r="A5" s="37">
        <v>36937</v>
      </c>
      <c r="B5" s="12">
        <v>2156873</v>
      </c>
      <c r="C5">
        <f t="shared" ref="C5:C68" si="0">MONTH(A5)</f>
        <v>2</v>
      </c>
      <c r="D5">
        <f t="shared" ref="D5:D68" si="1">YEAR(A5)</f>
        <v>2001</v>
      </c>
    </row>
    <row r="6" spans="1:4" x14ac:dyDescent="0.35">
      <c r="A6" s="37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35">
      <c r="A7" s="37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35">
      <c r="A8" s="37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35">
      <c r="A9" s="37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35">
      <c r="A10" s="37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35">
      <c r="A11" s="37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35">
      <c r="A12" s="37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35">
      <c r="A13" s="37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35">
      <c r="A14" s="37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35">
      <c r="A15" s="37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35">
      <c r="A16" s="37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35">
      <c r="A17" s="37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35">
      <c r="A18" s="37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35">
      <c r="A19" s="37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35">
      <c r="A20" s="37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35">
      <c r="A21" s="37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35">
      <c r="A22" s="37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35">
      <c r="A23" s="37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35">
      <c r="A24" s="37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35">
      <c r="A25" s="37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35">
      <c r="A26" s="37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35">
      <c r="A27" s="37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35">
      <c r="A28" s="37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35">
      <c r="A29" s="37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35">
      <c r="A30" s="37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35">
      <c r="A31" s="37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35">
      <c r="A32" s="37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35">
      <c r="A33" s="37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35">
      <c r="A34" s="37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35">
      <c r="A35" s="37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35">
      <c r="A36" s="37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35">
      <c r="A37" s="37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35">
      <c r="A38" s="37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35">
      <c r="A39" s="37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35">
      <c r="A40" s="37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35">
      <c r="A41" s="37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35">
      <c r="A42" s="37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35">
      <c r="A43" s="37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35">
      <c r="A44" s="37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35">
      <c r="A45" s="37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35">
      <c r="A46" s="37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35">
      <c r="A47" s="37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35">
      <c r="A48" s="37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35">
      <c r="A49" s="37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35">
      <c r="A50" s="37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35">
      <c r="A51" s="37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35">
      <c r="A52" s="37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35">
      <c r="A53" s="37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35">
      <c r="A54" s="37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35">
      <c r="A55" s="37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35">
      <c r="A56" s="37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35">
      <c r="A57" s="37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35">
      <c r="A58" s="37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35">
      <c r="A59" s="37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35">
      <c r="A60" s="37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35">
      <c r="A61" s="37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35">
      <c r="A62" s="37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35">
      <c r="A63" s="37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35">
      <c r="A64" s="37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35">
      <c r="A65" s="37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35">
      <c r="A66" s="37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35">
      <c r="A67" s="37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35">
      <c r="A68" s="37">
        <v>38852</v>
      </c>
      <c r="B68" s="12">
        <v>1390353</v>
      </c>
      <c r="C68">
        <f t="shared" si="0"/>
        <v>5</v>
      </c>
      <c r="D68">
        <f t="shared" si="1"/>
        <v>2006</v>
      </c>
    </row>
    <row r="69" spans="1:4" x14ac:dyDescent="0.35">
      <c r="A69" s="37">
        <v>38883</v>
      </c>
      <c r="B69" s="12">
        <v>1415134</v>
      </c>
      <c r="C69">
        <f t="shared" ref="C69:C132" si="2">MONTH(A69)</f>
        <v>6</v>
      </c>
      <c r="D69">
        <f t="shared" ref="D69:D132" si="3">YEAR(A69)</f>
        <v>2006</v>
      </c>
    </row>
    <row r="70" spans="1:4" x14ac:dyDescent="0.35">
      <c r="A70" s="37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35">
      <c r="A71" s="37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35">
      <c r="A72" s="37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35">
      <c r="A73" s="37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35">
      <c r="A74" s="37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35">
      <c r="A75" s="37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35">
      <c r="A76" s="37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35">
      <c r="A77" s="37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35">
      <c r="A78" s="37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35">
      <c r="A79" s="37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35">
      <c r="A80" s="37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35">
      <c r="A81" s="37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35">
      <c r="A82" s="37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35">
      <c r="A83" s="37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35">
      <c r="A84" s="37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35">
      <c r="A85" s="37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35">
      <c r="A86" s="37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35">
      <c r="A87" s="37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35">
      <c r="A88" s="37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35">
      <c r="A89" s="37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35">
      <c r="A90" s="37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35">
      <c r="A91" s="37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35">
      <c r="A92" s="37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35">
      <c r="A93" s="37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35">
      <c r="A94" s="37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35">
      <c r="A95" s="37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35">
      <c r="A96" s="37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35">
      <c r="A97" s="37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35">
      <c r="A98" s="37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35">
      <c r="A99" s="37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35">
      <c r="A100" s="37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35">
      <c r="A101" s="37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35">
      <c r="A102" s="37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35">
      <c r="A103" s="37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35">
      <c r="A104" s="37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35">
      <c r="A105" s="37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35">
      <c r="A106" s="37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35">
      <c r="A107" s="37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35">
      <c r="A108" s="37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35">
      <c r="A109" s="37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35">
      <c r="A110" s="37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35">
      <c r="A111" s="37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35">
      <c r="A112" s="37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35">
      <c r="A113" s="37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35">
      <c r="A114" s="37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35">
      <c r="A115" s="37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35">
      <c r="A116" s="37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35">
      <c r="A117" s="37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35">
      <c r="A118" s="37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35">
      <c r="A119" s="37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35">
      <c r="A120" s="37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35">
      <c r="A121" s="37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35">
      <c r="A122" s="37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35">
      <c r="A123" s="37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35">
      <c r="A124" s="37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35">
      <c r="A125" s="37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35">
      <c r="A126" s="37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35">
      <c r="A127" s="37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35">
      <c r="A128" s="37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35">
      <c r="A129" s="37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35">
      <c r="A130" s="37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35">
      <c r="A131" s="37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35">
      <c r="A132" s="37">
        <v>40801</v>
      </c>
      <c r="B132" s="12">
        <v>1500242</v>
      </c>
      <c r="C132">
        <f t="shared" si="2"/>
        <v>9</v>
      </c>
      <c r="D132">
        <f t="shared" si="3"/>
        <v>2011</v>
      </c>
    </row>
    <row r="133" spans="1:4" x14ac:dyDescent="0.35">
      <c r="A133" s="37">
        <v>40831</v>
      </c>
      <c r="B133" s="12">
        <v>1579772</v>
      </c>
      <c r="C133">
        <f t="shared" ref="C133:C196" si="4">MONTH(A133)</f>
        <v>10</v>
      </c>
      <c r="D133">
        <f t="shared" ref="D133:D196" si="5">YEAR(A133)</f>
        <v>2011</v>
      </c>
    </row>
    <row r="134" spans="1:4" x14ac:dyDescent="0.35">
      <c r="A134" s="37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35">
      <c r="A135" s="37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35">
      <c r="A136" s="37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35">
      <c r="A137" s="37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35">
      <c r="A138" s="37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35">
      <c r="A139" s="37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35">
      <c r="A140" s="37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35">
      <c r="A141" s="37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35">
      <c r="A142" s="37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35">
      <c r="A143" s="37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35">
      <c r="A144" s="37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35">
      <c r="A145" s="37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35">
      <c r="A146" s="37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35">
      <c r="A147" s="37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35">
      <c r="A148" s="37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35">
      <c r="A149" s="37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35">
      <c r="A150" s="37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35">
      <c r="A151" s="37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35">
      <c r="A152" s="37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35">
      <c r="A153" s="37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35">
      <c r="A154" s="37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35">
      <c r="A155" s="37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35">
      <c r="A156" s="37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35">
      <c r="A157" s="37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35">
      <c r="A158" s="37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35">
      <c r="A159" s="37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35">
      <c r="A160" s="37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35">
      <c r="A161" s="37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35">
      <c r="A162" s="37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35">
      <c r="A163" s="37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35">
      <c r="A164" s="37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35">
      <c r="A165" s="37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35">
      <c r="A166" s="37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35">
      <c r="A167" s="37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35">
      <c r="A168" s="37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35">
      <c r="A169" s="37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35">
      <c r="A170" s="37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35">
      <c r="A171" s="37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35">
      <c r="A172" s="37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35">
      <c r="A173" s="37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35">
      <c r="A174" s="37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35">
      <c r="A175" s="37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35">
      <c r="A176" s="37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35">
      <c r="A177" s="37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35">
      <c r="A178" s="37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35">
      <c r="A179" s="37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35">
      <c r="A180" s="37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35">
      <c r="A181" s="37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35">
      <c r="A182" s="37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35">
      <c r="A183" s="37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35">
      <c r="A184" s="37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35">
      <c r="A185" s="37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35">
      <c r="A186" s="37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35">
      <c r="A187" s="37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35">
      <c r="A188" s="37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35">
      <c r="A189" s="37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35">
      <c r="A190" s="37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35">
      <c r="A191" s="37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35">
      <c r="A192" s="37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35">
      <c r="A193" s="37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35">
      <c r="A194" s="37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35">
      <c r="A195" s="37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35">
      <c r="A196" s="37">
        <v>42750</v>
      </c>
      <c r="B196" s="12">
        <v>2708217</v>
      </c>
      <c r="C196">
        <f t="shared" si="4"/>
        <v>1</v>
      </c>
      <c r="D196">
        <f t="shared" si="5"/>
        <v>2017</v>
      </c>
    </row>
    <row r="197" spans="1:4" x14ac:dyDescent="0.35">
      <c r="A197" s="37">
        <v>42781</v>
      </c>
      <c r="B197" s="12">
        <v>2161185</v>
      </c>
      <c r="C197">
        <f t="shared" ref="C197:C260" si="6">MONTH(A197)</f>
        <v>2</v>
      </c>
      <c r="D197">
        <f t="shared" ref="D197:D260" si="7">YEAR(A197)</f>
        <v>2017</v>
      </c>
    </row>
    <row r="198" spans="1:4" x14ac:dyDescent="0.35">
      <c r="A198" s="37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35">
      <c r="A199" s="37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35">
      <c r="A200" s="37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35">
      <c r="A201" s="37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35">
      <c r="A202" s="37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35">
      <c r="A203" s="37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35">
      <c r="A204" s="37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35">
      <c r="A205" s="37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35">
      <c r="A206" s="37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35">
      <c r="A207" s="37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35">
      <c r="A208" s="37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35">
      <c r="A209" s="37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35">
      <c r="A210" s="37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35">
      <c r="A211" s="37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35">
      <c r="A212" s="37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35">
      <c r="A213" s="37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35">
      <c r="A214" s="37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35">
      <c r="A215" s="37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35">
      <c r="A216" s="37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35">
      <c r="A217" s="37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35">
      <c r="A218" s="37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35">
      <c r="A219" s="37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35">
      <c r="A220" s="37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35">
      <c r="A221" s="37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35">
      <c r="A222" s="37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35">
      <c r="A223" s="37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35">
      <c r="A224" s="37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35">
      <c r="A225" s="37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35">
      <c r="A226" s="37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35">
      <c r="A227" s="37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35">
      <c r="A228" s="37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35">
      <c r="A229" s="37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35">
      <c r="A230" s="37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35">
      <c r="A231" s="37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35">
      <c r="A232" s="37">
        <v>43845</v>
      </c>
      <c r="B232" s="12">
        <v>3048809</v>
      </c>
      <c r="C232">
        <f t="shared" si="6"/>
        <v>1</v>
      </c>
      <c r="D232">
        <f t="shared" si="7"/>
        <v>2020</v>
      </c>
    </row>
    <row r="233" spans="1:4" x14ac:dyDescent="0.35">
      <c r="A233" s="37">
        <v>43876</v>
      </c>
      <c r="B233" s="12">
        <v>2806170</v>
      </c>
      <c r="C233">
        <f t="shared" si="6"/>
        <v>2</v>
      </c>
      <c r="D233">
        <f t="shared" si="7"/>
        <v>2020</v>
      </c>
    </row>
    <row r="234" spans="1:4" x14ac:dyDescent="0.35">
      <c r="A234" s="37">
        <v>43905</v>
      </c>
      <c r="B234" s="12">
        <v>2471374</v>
      </c>
      <c r="C234">
        <f t="shared" si="6"/>
        <v>3</v>
      </c>
      <c r="D234">
        <f t="shared" si="7"/>
        <v>2020</v>
      </c>
    </row>
    <row r="235" spans="1:4" x14ac:dyDescent="0.35">
      <c r="A235" s="37">
        <v>43936</v>
      </c>
      <c r="B235" s="12">
        <v>2031617</v>
      </c>
      <c r="C235">
        <f t="shared" si="6"/>
        <v>4</v>
      </c>
      <c r="D235">
        <f t="shared" si="7"/>
        <v>2020</v>
      </c>
    </row>
    <row r="236" spans="1:4" x14ac:dyDescent="0.35">
      <c r="A236" s="37">
        <v>43966</v>
      </c>
      <c r="B236" s="12">
        <v>1857567</v>
      </c>
      <c r="C236">
        <f t="shared" si="6"/>
        <v>5</v>
      </c>
      <c r="D236">
        <f t="shared" si="7"/>
        <v>2020</v>
      </c>
    </row>
    <row r="237" spans="1:4" x14ac:dyDescent="0.35">
      <c r="A237" s="37">
        <v>43997</v>
      </c>
      <c r="B237" s="12">
        <v>1913948</v>
      </c>
      <c r="C237">
        <f t="shared" si="6"/>
        <v>6</v>
      </c>
      <c r="D237">
        <f t="shared" si="7"/>
        <v>2020</v>
      </c>
    </row>
    <row r="238" spans="1:4" x14ac:dyDescent="0.35">
      <c r="A238" s="37">
        <v>44027</v>
      </c>
      <c r="B238" s="12">
        <v>2231051</v>
      </c>
      <c r="C238">
        <f t="shared" si="6"/>
        <v>7</v>
      </c>
      <c r="D238">
        <f t="shared" si="7"/>
        <v>2020</v>
      </c>
    </row>
    <row r="239" spans="1:4" x14ac:dyDescent="0.35">
      <c r="A239" s="37">
        <v>44058</v>
      </c>
      <c r="B239" s="12">
        <v>2169256</v>
      </c>
      <c r="C239">
        <f t="shared" si="6"/>
        <v>8</v>
      </c>
      <c r="D239">
        <f t="shared" si="7"/>
        <v>2020</v>
      </c>
    </row>
    <row r="240" spans="1:4" x14ac:dyDescent="0.35">
      <c r="A240" s="37">
        <v>44089</v>
      </c>
      <c r="B240" s="12">
        <v>1934240</v>
      </c>
      <c r="C240">
        <f t="shared" si="6"/>
        <v>9</v>
      </c>
      <c r="D240">
        <f t="shared" si="7"/>
        <v>2020</v>
      </c>
    </row>
    <row r="241" spans="1:4" x14ac:dyDescent="0.35">
      <c r="A241" s="37">
        <v>44119</v>
      </c>
      <c r="B241" s="12">
        <v>2089532</v>
      </c>
      <c r="C241">
        <f t="shared" si="6"/>
        <v>10</v>
      </c>
      <c r="D241">
        <f t="shared" si="7"/>
        <v>2020</v>
      </c>
    </row>
    <row r="242" spans="1:4" x14ac:dyDescent="0.35">
      <c r="A242" s="37">
        <v>44150</v>
      </c>
      <c r="B242" s="12">
        <v>2211466</v>
      </c>
      <c r="C242">
        <f t="shared" si="6"/>
        <v>11</v>
      </c>
      <c r="D242">
        <f t="shared" si="7"/>
        <v>2020</v>
      </c>
    </row>
    <row r="243" spans="1:4" x14ac:dyDescent="0.35">
      <c r="A243" s="37">
        <v>44180</v>
      </c>
      <c r="B243" s="12">
        <v>2921052</v>
      </c>
      <c r="C243">
        <f t="shared" si="6"/>
        <v>12</v>
      </c>
      <c r="D243">
        <f t="shared" si="7"/>
        <v>2020</v>
      </c>
    </row>
    <row r="244" spans="1:4" x14ac:dyDescent="0.35">
      <c r="A244" s="37">
        <v>44211</v>
      </c>
      <c r="B244" s="12">
        <v>3060020</v>
      </c>
      <c r="C244">
        <f t="shared" si="6"/>
        <v>1</v>
      </c>
      <c r="D244">
        <f t="shared" si="7"/>
        <v>2021</v>
      </c>
    </row>
    <row r="245" spans="1:4" x14ac:dyDescent="0.35">
      <c r="A245" s="37">
        <v>44242</v>
      </c>
      <c r="B245" s="12">
        <v>2849867</v>
      </c>
      <c r="C245">
        <f t="shared" si="6"/>
        <v>2</v>
      </c>
      <c r="D245">
        <f t="shared" si="7"/>
        <v>2021</v>
      </c>
    </row>
    <row r="246" spans="1:4" x14ac:dyDescent="0.35">
      <c r="A246" s="37">
        <v>44270</v>
      </c>
      <c r="B246" s="12">
        <v>2391508</v>
      </c>
      <c r="C246">
        <f t="shared" si="6"/>
        <v>3</v>
      </c>
      <c r="D246">
        <f t="shared" si="7"/>
        <v>2021</v>
      </c>
    </row>
    <row r="247" spans="1:4" x14ac:dyDescent="0.35">
      <c r="A247" s="37">
        <v>44301</v>
      </c>
      <c r="B247" s="12">
        <v>2026030</v>
      </c>
      <c r="C247">
        <f t="shared" si="6"/>
        <v>4</v>
      </c>
      <c r="D247">
        <f t="shared" si="7"/>
        <v>2021</v>
      </c>
    </row>
    <row r="248" spans="1:4" x14ac:dyDescent="0.35">
      <c r="A248" s="37">
        <v>44331</v>
      </c>
      <c r="B248" s="12">
        <v>1879222</v>
      </c>
      <c r="C248">
        <f t="shared" si="6"/>
        <v>5</v>
      </c>
      <c r="D248">
        <f t="shared" si="7"/>
        <v>2021</v>
      </c>
    </row>
    <row r="249" spans="1:4" x14ac:dyDescent="0.35">
      <c r="A249" s="37">
        <v>44362</v>
      </c>
      <c r="B249" s="12">
        <v>2000940</v>
      </c>
      <c r="C249">
        <f t="shared" si="6"/>
        <v>6</v>
      </c>
      <c r="D249">
        <f t="shared" si="7"/>
        <v>2021</v>
      </c>
    </row>
    <row r="250" spans="1:4" x14ac:dyDescent="0.35">
      <c r="A250" s="37">
        <v>44392</v>
      </c>
      <c r="B250" s="12">
        <v>2161740</v>
      </c>
      <c r="C250">
        <f t="shared" si="6"/>
        <v>7</v>
      </c>
      <c r="D250">
        <f t="shared" si="7"/>
        <v>2021</v>
      </c>
    </row>
    <row r="251" spans="1:4" x14ac:dyDescent="0.35">
      <c r="A251" s="37">
        <v>44423</v>
      </c>
      <c r="B251" s="12">
        <v>2181818</v>
      </c>
      <c r="C251">
        <f t="shared" si="6"/>
        <v>8</v>
      </c>
      <c r="D251">
        <f t="shared" si="7"/>
        <v>2021</v>
      </c>
    </row>
    <row r="252" spans="1:4" x14ac:dyDescent="0.35">
      <c r="A252" s="37">
        <v>44454</v>
      </c>
      <c r="B252" s="12">
        <v>1907140</v>
      </c>
      <c r="C252">
        <f t="shared" si="6"/>
        <v>9</v>
      </c>
      <c r="D252">
        <f t="shared" si="7"/>
        <v>2021</v>
      </c>
    </row>
    <row r="253" spans="1:4" x14ac:dyDescent="0.35">
      <c r="A253" s="37">
        <v>44484</v>
      </c>
      <c r="B253" s="12">
        <v>2014942</v>
      </c>
      <c r="C253">
        <f t="shared" si="6"/>
        <v>10</v>
      </c>
      <c r="D253">
        <f t="shared" si="7"/>
        <v>2021</v>
      </c>
    </row>
    <row r="254" spans="1:4" x14ac:dyDescent="0.35">
      <c r="A254" s="37">
        <v>44515</v>
      </c>
      <c r="B254" s="12">
        <v>2432387</v>
      </c>
      <c r="C254">
        <f t="shared" si="6"/>
        <v>11</v>
      </c>
      <c r="D254">
        <f t="shared" si="7"/>
        <v>2021</v>
      </c>
    </row>
    <row r="255" spans="1:4" x14ac:dyDescent="0.35">
      <c r="A255" s="37">
        <v>44545</v>
      </c>
      <c r="B255" s="12">
        <v>2728530</v>
      </c>
      <c r="C255">
        <f t="shared" si="6"/>
        <v>12</v>
      </c>
      <c r="D255">
        <f t="shared" si="7"/>
        <v>2021</v>
      </c>
    </row>
    <row r="256" spans="1:4" x14ac:dyDescent="0.35">
      <c r="A256" s="37">
        <v>44576</v>
      </c>
      <c r="B256" s="12">
        <v>3296440</v>
      </c>
      <c r="C256">
        <f t="shared" si="6"/>
        <v>1</v>
      </c>
      <c r="D256">
        <f t="shared" si="7"/>
        <v>2022</v>
      </c>
    </row>
    <row r="257" spans="1:4" x14ac:dyDescent="0.35">
      <c r="A257" s="37">
        <v>44607</v>
      </c>
      <c r="B257" s="12">
        <v>2802179</v>
      </c>
      <c r="C257">
        <f t="shared" si="6"/>
        <v>2</v>
      </c>
      <c r="D257">
        <f t="shared" si="7"/>
        <v>2022</v>
      </c>
    </row>
    <row r="258" spans="1:4" x14ac:dyDescent="0.35">
      <c r="A258" s="37">
        <v>44635</v>
      </c>
      <c r="B258" s="12">
        <v>2514765</v>
      </c>
      <c r="C258">
        <f t="shared" si="6"/>
        <v>3</v>
      </c>
      <c r="D258">
        <f t="shared" si="7"/>
        <v>2022</v>
      </c>
    </row>
    <row r="259" spans="1:4" x14ac:dyDescent="0.35">
      <c r="A259" s="37">
        <v>44666</v>
      </c>
      <c r="B259" s="12">
        <v>2119726</v>
      </c>
      <c r="C259">
        <f t="shared" si="6"/>
        <v>4</v>
      </c>
      <c r="D259">
        <f t="shared" si="7"/>
        <v>2022</v>
      </c>
    </row>
    <row r="260" spans="1:4" x14ac:dyDescent="0.35">
      <c r="A260" s="37">
        <v>44696</v>
      </c>
      <c r="B260" s="12">
        <v>1991912</v>
      </c>
      <c r="C260">
        <f t="shared" si="6"/>
        <v>5</v>
      </c>
      <c r="D260">
        <f t="shared" si="7"/>
        <v>2022</v>
      </c>
    </row>
    <row r="261" spans="1:4" x14ac:dyDescent="0.35">
      <c r="A261" s="37">
        <v>44727</v>
      </c>
      <c r="B261" s="12">
        <v>2068843</v>
      </c>
      <c r="C261">
        <f t="shared" ref="C261:C269" si="8">MONTH(A261)</f>
        <v>6</v>
      </c>
      <c r="D261">
        <f t="shared" ref="D261:D269" si="9">YEAR(A261)</f>
        <v>2022</v>
      </c>
    </row>
    <row r="262" spans="1:4" x14ac:dyDescent="0.35">
      <c r="A262" s="37">
        <v>44757</v>
      </c>
      <c r="B262" s="12">
        <v>2318173</v>
      </c>
      <c r="C262">
        <f t="shared" si="8"/>
        <v>7</v>
      </c>
      <c r="D262">
        <f t="shared" si="9"/>
        <v>2022</v>
      </c>
    </row>
    <row r="263" spans="1:4" x14ac:dyDescent="0.35">
      <c r="A263" s="37">
        <v>44788</v>
      </c>
      <c r="B263" s="12">
        <v>2294629</v>
      </c>
      <c r="C263">
        <f t="shared" si="8"/>
        <v>8</v>
      </c>
      <c r="D263">
        <f t="shared" si="9"/>
        <v>2022</v>
      </c>
    </row>
    <row r="264" spans="1:4" x14ac:dyDescent="0.35">
      <c r="A264" s="37">
        <v>44819</v>
      </c>
      <c r="B264" s="12">
        <v>2037107</v>
      </c>
      <c r="C264">
        <f t="shared" si="8"/>
        <v>9</v>
      </c>
      <c r="D264">
        <f t="shared" si="9"/>
        <v>2022</v>
      </c>
    </row>
    <row r="265" spans="1:4" x14ac:dyDescent="0.35">
      <c r="A265" s="37">
        <v>44849</v>
      </c>
      <c r="B265" s="12">
        <v>2105956</v>
      </c>
      <c r="C265">
        <f t="shared" si="8"/>
        <v>10</v>
      </c>
      <c r="D265">
        <f t="shared" si="9"/>
        <v>2022</v>
      </c>
    </row>
    <row r="266" spans="1:4" x14ac:dyDescent="0.35">
      <c r="A266" s="37">
        <v>44880</v>
      </c>
      <c r="B266" s="12">
        <v>2502868</v>
      </c>
      <c r="C266">
        <f t="shared" si="8"/>
        <v>11</v>
      </c>
      <c r="D266">
        <f t="shared" si="9"/>
        <v>2022</v>
      </c>
    </row>
    <row r="267" spans="1:4" x14ac:dyDescent="0.35">
      <c r="A267" s="37">
        <v>44910</v>
      </c>
      <c r="B267" s="12">
        <v>3087829</v>
      </c>
      <c r="C267">
        <f t="shared" si="8"/>
        <v>12</v>
      </c>
      <c r="D267">
        <f t="shared" si="9"/>
        <v>2022</v>
      </c>
    </row>
    <row r="268" spans="1:4" x14ac:dyDescent="0.35">
      <c r="A268" s="37">
        <v>44941</v>
      </c>
      <c r="B268" s="12">
        <v>3015825</v>
      </c>
      <c r="C268">
        <f t="shared" si="8"/>
        <v>1</v>
      </c>
      <c r="D268">
        <f t="shared" si="9"/>
        <v>2023</v>
      </c>
    </row>
    <row r="269" spans="1:4" x14ac:dyDescent="0.35">
      <c r="A269" s="37">
        <v>44972</v>
      </c>
      <c r="B269" s="12">
        <v>2693317</v>
      </c>
      <c r="C269">
        <f t="shared" si="8"/>
        <v>2</v>
      </c>
      <c r="D269">
        <f t="shared" si="9"/>
        <v>2023</v>
      </c>
    </row>
  </sheetData>
  <hyperlinks>
    <hyperlink ref="A1" location="Contents!A1" display="Back to Contents" xr:uid="{910E612A-5336-4E1E-8D26-885A21C2BE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C29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:C29"/>
    </sheetView>
  </sheetViews>
  <sheetFormatPr defaultColWidth="9.1796875" defaultRowHeight="12.5" x14ac:dyDescent="0.25"/>
  <cols>
    <col min="1" max="1" width="15.1796875" style="12" customWidth="1"/>
    <col min="2" max="2" width="19" style="12" customWidth="1"/>
    <col min="3" max="16384" width="9.1796875" style="12"/>
  </cols>
  <sheetData>
    <row r="1" spans="1:3" ht="15.5" x14ac:dyDescent="0.35">
      <c r="A1" s="16" t="s">
        <v>1410</v>
      </c>
      <c r="B1" s="15" t="s">
        <v>1484</v>
      </c>
    </row>
    <row r="2" spans="1:3" x14ac:dyDescent="0.25">
      <c r="A2" s="14" t="s">
        <v>1412</v>
      </c>
      <c r="B2" s="14" t="s">
        <v>1483</v>
      </c>
    </row>
    <row r="3" spans="1:3" ht="52.5" x14ac:dyDescent="0.35">
      <c r="A3" s="29" t="s">
        <v>1428</v>
      </c>
      <c r="B3" s="28" t="s">
        <v>1482</v>
      </c>
      <c r="C3"/>
    </row>
    <row r="4" spans="1:3" ht="14.5" x14ac:dyDescent="0.35">
      <c r="A4" s="13">
        <v>35611</v>
      </c>
      <c r="B4" s="12">
        <v>2.4900000000000002</v>
      </c>
      <c r="C4">
        <v>1997</v>
      </c>
    </row>
    <row r="5" spans="1:3" ht="14.5" x14ac:dyDescent="0.35">
      <c r="A5" s="13">
        <v>35976</v>
      </c>
      <c r="B5" s="12">
        <v>2.09</v>
      </c>
      <c r="C5">
        <v>1998</v>
      </c>
    </row>
    <row r="6" spans="1:3" ht="14.5" x14ac:dyDescent="0.35">
      <c r="A6" s="13">
        <v>36341</v>
      </c>
      <c r="B6" s="12">
        <v>2.27</v>
      </c>
      <c r="C6">
        <v>1999</v>
      </c>
    </row>
    <row r="7" spans="1:3" ht="14.5" x14ac:dyDescent="0.35">
      <c r="A7" s="13">
        <v>36707</v>
      </c>
      <c r="B7" s="12">
        <v>4.3099999999999996</v>
      </c>
      <c r="C7">
        <v>2000</v>
      </c>
    </row>
    <row r="8" spans="1:3" ht="14.5" x14ac:dyDescent="0.35">
      <c r="A8" s="13">
        <v>37072</v>
      </c>
      <c r="B8" s="12">
        <v>3.96</v>
      </c>
      <c r="C8">
        <v>2001</v>
      </c>
    </row>
    <row r="9" spans="1:3" ht="14.5" x14ac:dyDescent="0.35">
      <c r="A9" s="13">
        <v>37437</v>
      </c>
      <c r="B9" s="12">
        <v>3.38</v>
      </c>
      <c r="C9">
        <v>2002</v>
      </c>
    </row>
    <row r="10" spans="1:3" ht="14.5" x14ac:dyDescent="0.35">
      <c r="A10" s="13">
        <v>37802</v>
      </c>
      <c r="B10" s="12">
        <v>5.47</v>
      </c>
      <c r="C10">
        <v>2003</v>
      </c>
    </row>
    <row r="11" spans="1:3" ht="14.5" x14ac:dyDescent="0.35">
      <c r="A11" s="13">
        <v>38168</v>
      </c>
      <c r="B11" s="12">
        <v>5.89</v>
      </c>
      <c r="C11">
        <v>2004</v>
      </c>
    </row>
    <row r="12" spans="1:3" ht="14.5" x14ac:dyDescent="0.35">
      <c r="A12" s="13">
        <v>38533</v>
      </c>
      <c r="B12" s="12">
        <v>8.69</v>
      </c>
      <c r="C12">
        <v>2005</v>
      </c>
    </row>
    <row r="13" spans="1:3" ht="14.5" x14ac:dyDescent="0.35">
      <c r="A13" s="13">
        <v>38898</v>
      </c>
      <c r="B13" s="12">
        <v>6.73</v>
      </c>
      <c r="C13">
        <v>2006</v>
      </c>
    </row>
    <row r="14" spans="1:3" ht="14.5" x14ac:dyDescent="0.35">
      <c r="A14" s="13">
        <v>39263</v>
      </c>
      <c r="B14" s="12">
        <v>6.97</v>
      </c>
      <c r="C14">
        <v>2007</v>
      </c>
    </row>
    <row r="15" spans="1:3" ht="14.5" x14ac:dyDescent="0.35">
      <c r="A15" s="13">
        <v>39629</v>
      </c>
      <c r="B15" s="12">
        <v>8.86</v>
      </c>
      <c r="C15">
        <v>2008</v>
      </c>
    </row>
    <row r="16" spans="1:3" ht="14.5" x14ac:dyDescent="0.35">
      <c r="A16" s="13">
        <v>39994</v>
      </c>
      <c r="B16" s="12">
        <v>3.94</v>
      </c>
      <c r="C16">
        <v>2009</v>
      </c>
    </row>
    <row r="17" spans="1:3" ht="14.5" x14ac:dyDescent="0.35">
      <c r="A17" s="13">
        <v>40359</v>
      </c>
      <c r="B17" s="12">
        <v>4.37</v>
      </c>
      <c r="C17">
        <v>2010</v>
      </c>
    </row>
    <row r="18" spans="1:3" ht="14.5" x14ac:dyDescent="0.35">
      <c r="A18" s="13">
        <v>40724</v>
      </c>
      <c r="B18" s="12">
        <v>4</v>
      </c>
      <c r="C18">
        <v>2011</v>
      </c>
    </row>
    <row r="19" spans="1:3" ht="14.5" x14ac:dyDescent="0.35">
      <c r="A19" s="13">
        <v>41090</v>
      </c>
      <c r="B19" s="12">
        <v>2.75</v>
      </c>
      <c r="C19">
        <v>2012</v>
      </c>
    </row>
    <row r="20" spans="1:3" ht="14.5" x14ac:dyDescent="0.35">
      <c r="A20" s="13">
        <v>41455</v>
      </c>
      <c r="B20" s="12">
        <v>3.73</v>
      </c>
      <c r="C20">
        <v>2013</v>
      </c>
    </row>
    <row r="21" spans="1:3" ht="14.5" x14ac:dyDescent="0.35">
      <c r="A21" s="13">
        <v>41820</v>
      </c>
      <c r="B21" s="12">
        <v>4.37</v>
      </c>
      <c r="C21">
        <v>2014</v>
      </c>
    </row>
    <row r="22" spans="1:3" ht="14.5" x14ac:dyDescent="0.35">
      <c r="A22" s="13">
        <v>42185</v>
      </c>
      <c r="B22" s="12">
        <v>2.62</v>
      </c>
      <c r="C22">
        <v>2015</v>
      </c>
    </row>
    <row r="23" spans="1:3" ht="14.5" x14ac:dyDescent="0.35">
      <c r="A23" s="13">
        <v>42551</v>
      </c>
      <c r="B23" s="12">
        <v>2.52</v>
      </c>
      <c r="C23">
        <v>2016</v>
      </c>
    </row>
    <row r="24" spans="1:3" ht="14.5" x14ac:dyDescent="0.35">
      <c r="A24" s="13">
        <v>42916</v>
      </c>
      <c r="B24" s="12">
        <v>2.99</v>
      </c>
      <c r="C24">
        <v>2017</v>
      </c>
    </row>
    <row r="25" spans="1:3" ht="14.5" x14ac:dyDescent="0.35">
      <c r="A25" s="13">
        <v>43281</v>
      </c>
      <c r="B25" s="12">
        <v>3.15</v>
      </c>
      <c r="C25">
        <v>2018</v>
      </c>
    </row>
    <row r="26" spans="1:3" ht="14.5" x14ac:dyDescent="0.35">
      <c r="A26" s="13">
        <v>43646</v>
      </c>
      <c r="B26" s="12">
        <v>2.56</v>
      </c>
      <c r="C26">
        <v>2019</v>
      </c>
    </row>
    <row r="27" spans="1:3" ht="14.5" x14ac:dyDescent="0.35">
      <c r="A27" s="13">
        <v>44012</v>
      </c>
      <c r="B27" s="12">
        <v>2.0299999999999998</v>
      </c>
      <c r="C27">
        <v>2020</v>
      </c>
    </row>
    <row r="28" spans="1:3" ht="14.5" x14ac:dyDescent="0.35">
      <c r="A28" s="13">
        <v>44377</v>
      </c>
      <c r="B28" s="12">
        <v>3.89</v>
      </c>
      <c r="C28">
        <v>2021</v>
      </c>
    </row>
    <row r="29" spans="1:3" ht="14.5" x14ac:dyDescent="0.35">
      <c r="A29" s="13">
        <v>44742</v>
      </c>
      <c r="B29" s="12">
        <v>6.45</v>
      </c>
      <c r="C29">
        <v>2022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4"/>
  <sheetViews>
    <sheetView topLeftCell="G1" workbookViewId="0">
      <pane ySplit="3" topLeftCell="A83" activePane="bottomLeft" state="frozen"/>
      <selection pane="bottomLeft" activeCell="U103" sqref="U103:V104"/>
    </sheetView>
  </sheetViews>
  <sheetFormatPr defaultColWidth="9.1796875" defaultRowHeight="14.5" x14ac:dyDescent="0.35"/>
  <cols>
    <col min="1" max="1" width="15.1796875" customWidth="1"/>
    <col min="2" max="19" width="19" customWidth="1"/>
    <col min="257" max="257" width="15.1796875" customWidth="1"/>
    <col min="258" max="275" width="19" customWidth="1"/>
    <col min="513" max="513" width="15.1796875" customWidth="1"/>
    <col min="514" max="531" width="19" customWidth="1"/>
    <col min="769" max="769" width="15.1796875" customWidth="1"/>
    <col min="770" max="787" width="19" customWidth="1"/>
    <col min="1025" max="1025" width="15.1796875" customWidth="1"/>
    <col min="1026" max="1043" width="19" customWidth="1"/>
    <col min="1281" max="1281" width="15.1796875" customWidth="1"/>
    <col min="1282" max="1299" width="19" customWidth="1"/>
    <col min="1537" max="1537" width="15.1796875" customWidth="1"/>
    <col min="1538" max="1555" width="19" customWidth="1"/>
    <col min="1793" max="1793" width="15.1796875" customWidth="1"/>
    <col min="1794" max="1811" width="19" customWidth="1"/>
    <col min="2049" max="2049" width="15.1796875" customWidth="1"/>
    <col min="2050" max="2067" width="19" customWidth="1"/>
    <col min="2305" max="2305" width="15.1796875" customWidth="1"/>
    <col min="2306" max="2323" width="19" customWidth="1"/>
    <col min="2561" max="2561" width="15.1796875" customWidth="1"/>
    <col min="2562" max="2579" width="19" customWidth="1"/>
    <col min="2817" max="2817" width="15.1796875" customWidth="1"/>
    <col min="2818" max="2835" width="19" customWidth="1"/>
    <col min="3073" max="3073" width="15.1796875" customWidth="1"/>
    <col min="3074" max="3091" width="19" customWidth="1"/>
    <col min="3329" max="3329" width="15.1796875" customWidth="1"/>
    <col min="3330" max="3347" width="19" customWidth="1"/>
    <col min="3585" max="3585" width="15.1796875" customWidth="1"/>
    <col min="3586" max="3603" width="19" customWidth="1"/>
    <col min="3841" max="3841" width="15.1796875" customWidth="1"/>
    <col min="3842" max="3859" width="19" customWidth="1"/>
    <col min="4097" max="4097" width="15.1796875" customWidth="1"/>
    <col min="4098" max="4115" width="19" customWidth="1"/>
    <col min="4353" max="4353" width="15.1796875" customWidth="1"/>
    <col min="4354" max="4371" width="19" customWidth="1"/>
    <col min="4609" max="4609" width="15.1796875" customWidth="1"/>
    <col min="4610" max="4627" width="19" customWidth="1"/>
    <col min="4865" max="4865" width="15.1796875" customWidth="1"/>
    <col min="4866" max="4883" width="19" customWidth="1"/>
    <col min="5121" max="5121" width="15.1796875" customWidth="1"/>
    <col min="5122" max="5139" width="19" customWidth="1"/>
    <col min="5377" max="5377" width="15.1796875" customWidth="1"/>
    <col min="5378" max="5395" width="19" customWidth="1"/>
    <col min="5633" max="5633" width="15.1796875" customWidth="1"/>
    <col min="5634" max="5651" width="19" customWidth="1"/>
    <col min="5889" max="5889" width="15.1796875" customWidth="1"/>
    <col min="5890" max="5907" width="19" customWidth="1"/>
    <col min="6145" max="6145" width="15.1796875" customWidth="1"/>
    <col min="6146" max="6163" width="19" customWidth="1"/>
    <col min="6401" max="6401" width="15.1796875" customWidth="1"/>
    <col min="6402" max="6419" width="19" customWidth="1"/>
    <col min="6657" max="6657" width="15.1796875" customWidth="1"/>
    <col min="6658" max="6675" width="19" customWidth="1"/>
    <col min="6913" max="6913" width="15.1796875" customWidth="1"/>
    <col min="6914" max="6931" width="19" customWidth="1"/>
    <col min="7169" max="7169" width="15.1796875" customWidth="1"/>
    <col min="7170" max="7187" width="19" customWidth="1"/>
    <col min="7425" max="7425" width="15.1796875" customWidth="1"/>
    <col min="7426" max="7443" width="19" customWidth="1"/>
    <col min="7681" max="7681" width="15.1796875" customWidth="1"/>
    <col min="7682" max="7699" width="19" customWidth="1"/>
    <col min="7937" max="7937" width="15.1796875" customWidth="1"/>
    <col min="7938" max="7955" width="19" customWidth="1"/>
    <col min="8193" max="8193" width="15.1796875" customWidth="1"/>
    <col min="8194" max="8211" width="19" customWidth="1"/>
    <col min="8449" max="8449" width="15.1796875" customWidth="1"/>
    <col min="8450" max="8467" width="19" customWidth="1"/>
    <col min="8705" max="8705" width="15.1796875" customWidth="1"/>
    <col min="8706" max="8723" width="19" customWidth="1"/>
    <col min="8961" max="8961" width="15.1796875" customWidth="1"/>
    <col min="8962" max="8979" width="19" customWidth="1"/>
    <col min="9217" max="9217" width="15.1796875" customWidth="1"/>
    <col min="9218" max="9235" width="19" customWidth="1"/>
    <col min="9473" max="9473" width="15.1796875" customWidth="1"/>
    <col min="9474" max="9491" width="19" customWidth="1"/>
    <col min="9729" max="9729" width="15.1796875" customWidth="1"/>
    <col min="9730" max="9747" width="19" customWidth="1"/>
    <col min="9985" max="9985" width="15.1796875" customWidth="1"/>
    <col min="9986" max="10003" width="19" customWidth="1"/>
    <col min="10241" max="10241" width="15.1796875" customWidth="1"/>
    <col min="10242" max="10259" width="19" customWidth="1"/>
    <col min="10497" max="10497" width="15.1796875" customWidth="1"/>
    <col min="10498" max="10515" width="19" customWidth="1"/>
    <col min="10753" max="10753" width="15.1796875" customWidth="1"/>
    <col min="10754" max="10771" width="19" customWidth="1"/>
    <col min="11009" max="11009" width="15.1796875" customWidth="1"/>
    <col min="11010" max="11027" width="19" customWidth="1"/>
    <col min="11265" max="11265" width="15.1796875" customWidth="1"/>
    <col min="11266" max="11283" width="19" customWidth="1"/>
    <col min="11521" max="11521" width="15.1796875" customWidth="1"/>
    <col min="11522" max="11539" width="19" customWidth="1"/>
    <col min="11777" max="11777" width="15.1796875" customWidth="1"/>
    <col min="11778" max="11795" width="19" customWidth="1"/>
    <col min="12033" max="12033" width="15.1796875" customWidth="1"/>
    <col min="12034" max="12051" width="19" customWidth="1"/>
    <col min="12289" max="12289" width="15.1796875" customWidth="1"/>
    <col min="12290" max="12307" width="19" customWidth="1"/>
    <col min="12545" max="12545" width="15.1796875" customWidth="1"/>
    <col min="12546" max="12563" width="19" customWidth="1"/>
    <col min="12801" max="12801" width="15.1796875" customWidth="1"/>
    <col min="12802" max="12819" width="19" customWidth="1"/>
    <col min="13057" max="13057" width="15.1796875" customWidth="1"/>
    <col min="13058" max="13075" width="19" customWidth="1"/>
    <col min="13313" max="13313" width="15.1796875" customWidth="1"/>
    <col min="13314" max="13331" width="19" customWidth="1"/>
    <col min="13569" max="13569" width="15.1796875" customWidth="1"/>
    <col min="13570" max="13587" width="19" customWidth="1"/>
    <col min="13825" max="13825" width="15.1796875" customWidth="1"/>
    <col min="13826" max="13843" width="19" customWidth="1"/>
    <col min="14081" max="14081" width="15.1796875" customWidth="1"/>
    <col min="14082" max="14099" width="19" customWidth="1"/>
    <col min="14337" max="14337" width="15.1796875" customWidth="1"/>
    <col min="14338" max="14355" width="19" customWidth="1"/>
    <col min="14593" max="14593" width="15.1796875" customWidth="1"/>
    <col min="14594" max="14611" width="19" customWidth="1"/>
    <col min="14849" max="14849" width="15.1796875" customWidth="1"/>
    <col min="14850" max="14867" width="19" customWidth="1"/>
    <col min="15105" max="15105" width="15.1796875" customWidth="1"/>
    <col min="15106" max="15123" width="19" customWidth="1"/>
    <col min="15361" max="15361" width="15.1796875" customWidth="1"/>
    <col min="15362" max="15379" width="19" customWidth="1"/>
    <col min="15617" max="15617" width="15.1796875" customWidth="1"/>
    <col min="15618" max="15635" width="19" customWidth="1"/>
    <col min="15873" max="15873" width="15.1796875" customWidth="1"/>
    <col min="15874" max="15891" width="19" customWidth="1"/>
    <col min="16129" max="16129" width="15.1796875" customWidth="1"/>
    <col min="16130" max="16147" width="19" customWidth="1"/>
  </cols>
  <sheetData>
    <row r="1" spans="1:22" ht="15.5" x14ac:dyDescent="0.35">
      <c r="A1" s="33" t="s">
        <v>1410</v>
      </c>
      <c r="B1" s="32" t="s">
        <v>1411</v>
      </c>
      <c r="U1" t="s">
        <v>1499</v>
      </c>
    </row>
    <row r="2" spans="1:22" x14ac:dyDescent="0.35">
      <c r="A2" s="31" t="s">
        <v>1412</v>
      </c>
      <c r="B2" s="30" t="s">
        <v>1413</v>
      </c>
      <c r="C2" s="30" t="s">
        <v>1414</v>
      </c>
      <c r="D2" s="30" t="s">
        <v>1415</v>
      </c>
      <c r="E2" s="30" t="s">
        <v>1416</v>
      </c>
      <c r="F2" s="30" t="s">
        <v>1417</v>
      </c>
      <c r="G2" s="30" t="s">
        <v>1418</v>
      </c>
      <c r="H2" s="30" t="s">
        <v>1419</v>
      </c>
      <c r="I2" s="30" t="s">
        <v>1503</v>
      </c>
      <c r="J2" s="30" t="s">
        <v>1420</v>
      </c>
      <c r="K2" s="30" t="s">
        <v>1421</v>
      </c>
      <c r="L2" s="30" t="s">
        <v>1422</v>
      </c>
      <c r="M2" s="30" t="s">
        <v>1423</v>
      </c>
      <c r="N2" s="30" t="s">
        <v>1424</v>
      </c>
      <c r="O2" s="30" t="s">
        <v>1425</v>
      </c>
      <c r="P2" s="30" t="s">
        <v>1426</v>
      </c>
      <c r="Q2" s="30" t="s">
        <v>1502</v>
      </c>
      <c r="R2" s="30" t="s">
        <v>1427</v>
      </c>
      <c r="S2" s="30"/>
      <c r="U2" t="s">
        <v>1468</v>
      </c>
      <c r="V2" t="s">
        <v>1498</v>
      </c>
    </row>
    <row r="3" spans="1:22" ht="78.5" x14ac:dyDescent="0.35">
      <c r="A3" s="29" t="s">
        <v>1428</v>
      </c>
      <c r="B3" s="28" t="s">
        <v>1429</v>
      </c>
      <c r="C3" s="28" t="s">
        <v>1430</v>
      </c>
      <c r="D3" s="28" t="s">
        <v>1431</v>
      </c>
      <c r="E3" s="28" t="s">
        <v>1432</v>
      </c>
      <c r="F3" s="28" t="s">
        <v>1433</v>
      </c>
      <c r="G3" s="28" t="s">
        <v>1434</v>
      </c>
      <c r="H3" s="28" t="s">
        <v>1435</v>
      </c>
      <c r="I3" s="28" t="s">
        <v>1501</v>
      </c>
      <c r="J3" s="28" t="s">
        <v>1436</v>
      </c>
      <c r="K3" s="28" t="s">
        <v>1437</v>
      </c>
      <c r="L3" s="28" t="s">
        <v>1438</v>
      </c>
      <c r="M3" s="28" t="s">
        <v>1439</v>
      </c>
      <c r="N3" s="28" t="s">
        <v>1440</v>
      </c>
      <c r="O3" s="28" t="s">
        <v>1441</v>
      </c>
      <c r="P3" s="28" t="s">
        <v>1442</v>
      </c>
      <c r="Q3" s="28" t="s">
        <v>1500</v>
      </c>
      <c r="R3" s="28" t="s">
        <v>1443</v>
      </c>
      <c r="S3" s="28" t="s">
        <v>30</v>
      </c>
      <c r="U3" s="23" t="s">
        <v>1497</v>
      </c>
      <c r="V3" s="23" t="s">
        <v>1497</v>
      </c>
    </row>
    <row r="4" spans="1:22" hidden="1" x14ac:dyDescent="0.35">
      <c r="A4" s="13">
        <v>8217</v>
      </c>
      <c r="B4" s="12">
        <v>0.11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35">
      <c r="A5" s="13">
        <v>8582</v>
      </c>
      <c r="B5" s="12">
        <v>0.1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35">
      <c r="A6" s="13">
        <v>8948</v>
      </c>
      <c r="B6" s="12">
        <v>0.09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35">
      <c r="A7" s="13">
        <v>9313</v>
      </c>
      <c r="B7" s="12">
        <v>0.09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35">
      <c r="A8" s="13">
        <v>9678</v>
      </c>
      <c r="B8" s="12">
        <v>0.1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35">
      <c r="A9" s="13">
        <v>10043</v>
      </c>
      <c r="B9" s="12">
        <v>0.09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35">
      <c r="A10" s="13">
        <v>10409</v>
      </c>
      <c r="B10" s="12">
        <v>0.09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35">
      <c r="A11" s="13">
        <v>10774</v>
      </c>
      <c r="B11" s="12">
        <v>0.08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35">
      <c r="A12" s="13">
        <v>11139</v>
      </c>
      <c r="B12" s="12">
        <v>0.08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35">
      <c r="A13" s="13">
        <v>11504</v>
      </c>
      <c r="B13" s="12">
        <v>7.0000000000000007E-2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35">
      <c r="A14" s="13">
        <v>11870</v>
      </c>
      <c r="B14" s="12">
        <v>0.06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35">
      <c r="A15" s="13">
        <v>12235</v>
      </c>
      <c r="B15" s="12">
        <v>0.06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35">
      <c r="A16" s="13">
        <v>12600</v>
      </c>
      <c r="B16" s="12">
        <v>0.06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35">
      <c r="A17" s="13">
        <v>12965</v>
      </c>
      <c r="B17" s="12">
        <v>0.06</v>
      </c>
      <c r="S17">
        <f t="shared" si="0"/>
        <v>1935</v>
      </c>
    </row>
    <row r="18" spans="1:19" hidden="1" x14ac:dyDescent="0.35">
      <c r="A18" s="13">
        <v>13331</v>
      </c>
      <c r="B18" s="12">
        <v>0.06</v>
      </c>
      <c r="S18">
        <f t="shared" si="0"/>
        <v>1936</v>
      </c>
    </row>
    <row r="19" spans="1:19" hidden="1" x14ac:dyDescent="0.35">
      <c r="A19" s="13">
        <v>13696</v>
      </c>
      <c r="B19" s="12">
        <v>0.05</v>
      </c>
      <c r="S19">
        <f t="shared" si="0"/>
        <v>1937</v>
      </c>
    </row>
    <row r="20" spans="1:19" hidden="1" x14ac:dyDescent="0.35">
      <c r="A20" s="13">
        <v>14061</v>
      </c>
      <c r="B20" s="12">
        <v>0.05</v>
      </c>
      <c r="S20">
        <f t="shared" si="0"/>
        <v>1938</v>
      </c>
    </row>
    <row r="21" spans="1:19" hidden="1" x14ac:dyDescent="0.35">
      <c r="A21" s="13">
        <v>14426</v>
      </c>
      <c r="B21" s="12">
        <v>0.05</v>
      </c>
      <c r="S21">
        <f t="shared" si="0"/>
        <v>1939</v>
      </c>
    </row>
    <row r="22" spans="1:19" hidden="1" x14ac:dyDescent="0.35">
      <c r="A22" s="13">
        <v>14792</v>
      </c>
      <c r="B22" s="12">
        <v>0.05</v>
      </c>
      <c r="S22">
        <f t="shared" si="0"/>
        <v>1940</v>
      </c>
    </row>
    <row r="23" spans="1:19" hidden="1" x14ac:dyDescent="0.35">
      <c r="A23" s="13">
        <v>15157</v>
      </c>
      <c r="B23" s="12">
        <v>0.05</v>
      </c>
      <c r="S23">
        <f t="shared" si="0"/>
        <v>1941</v>
      </c>
    </row>
    <row r="24" spans="1:19" hidden="1" x14ac:dyDescent="0.35">
      <c r="A24" s="13">
        <v>15522</v>
      </c>
      <c r="B24" s="12">
        <v>0.05</v>
      </c>
      <c r="S24">
        <f t="shared" si="0"/>
        <v>1942</v>
      </c>
    </row>
    <row r="25" spans="1:19" hidden="1" x14ac:dyDescent="0.35">
      <c r="A25" s="13">
        <v>15887</v>
      </c>
      <c r="B25" s="12">
        <v>0.05</v>
      </c>
      <c r="S25">
        <f t="shared" si="0"/>
        <v>1943</v>
      </c>
    </row>
    <row r="26" spans="1:19" hidden="1" x14ac:dyDescent="0.35">
      <c r="A26" s="13">
        <v>16253</v>
      </c>
      <c r="B26" s="12">
        <v>0.05</v>
      </c>
      <c r="S26">
        <f t="shared" si="0"/>
        <v>1944</v>
      </c>
    </row>
    <row r="27" spans="1:19" hidden="1" x14ac:dyDescent="0.35">
      <c r="A27" s="13">
        <v>16618</v>
      </c>
      <c r="B27" s="12">
        <v>0.05</v>
      </c>
      <c r="S27">
        <f t="shared" si="0"/>
        <v>1945</v>
      </c>
    </row>
    <row r="28" spans="1:19" hidden="1" x14ac:dyDescent="0.35">
      <c r="A28" s="13">
        <v>16983</v>
      </c>
      <c r="B28" s="12">
        <v>0.05</v>
      </c>
      <c r="S28">
        <f t="shared" si="0"/>
        <v>1946</v>
      </c>
    </row>
    <row r="29" spans="1:19" hidden="1" x14ac:dyDescent="0.35">
      <c r="A29" s="13">
        <v>17348</v>
      </c>
      <c r="B29" s="12">
        <v>0.06</v>
      </c>
      <c r="S29">
        <f t="shared" si="0"/>
        <v>1947</v>
      </c>
    </row>
    <row r="30" spans="1:19" hidden="1" x14ac:dyDescent="0.3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35">
      <c r="A31" s="13">
        <v>18079</v>
      </c>
      <c r="B31" s="12">
        <v>0.06</v>
      </c>
      <c r="S31">
        <f t="shared" si="0"/>
        <v>1949</v>
      </c>
    </row>
    <row r="32" spans="1:19" hidden="1" x14ac:dyDescent="0.3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3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35">
      <c r="A34" s="13">
        <v>19175</v>
      </c>
      <c r="B34" s="12">
        <v>0.08</v>
      </c>
      <c r="S34">
        <f t="shared" si="0"/>
        <v>1952</v>
      </c>
    </row>
    <row r="35" spans="1:19" hidden="1" x14ac:dyDescent="0.35">
      <c r="A35" s="13">
        <v>19540</v>
      </c>
      <c r="B35" s="12">
        <v>0.09</v>
      </c>
      <c r="S35">
        <f t="shared" si="0"/>
        <v>1953</v>
      </c>
    </row>
    <row r="36" spans="1:19" hidden="1" x14ac:dyDescent="0.3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35">
      <c r="A37" s="13">
        <v>20270</v>
      </c>
      <c r="B37" s="12">
        <v>0.1</v>
      </c>
      <c r="S37">
        <f t="shared" si="1"/>
        <v>1955</v>
      </c>
    </row>
    <row r="38" spans="1:19" hidden="1" x14ac:dyDescent="0.35">
      <c r="A38" s="13">
        <v>20636</v>
      </c>
      <c r="B38" s="12">
        <v>0.11</v>
      </c>
      <c r="S38">
        <f t="shared" si="1"/>
        <v>1956</v>
      </c>
    </row>
    <row r="39" spans="1:19" hidden="1" x14ac:dyDescent="0.35">
      <c r="A39" s="13">
        <v>21001</v>
      </c>
      <c r="B39" s="12">
        <v>0.11</v>
      </c>
      <c r="S39">
        <f t="shared" si="1"/>
        <v>1957</v>
      </c>
    </row>
    <row r="40" spans="1:19" hidden="1" x14ac:dyDescent="0.35">
      <c r="A40" s="13">
        <v>21366</v>
      </c>
      <c r="B40" s="12">
        <v>0.12</v>
      </c>
      <c r="S40">
        <f t="shared" si="1"/>
        <v>1958</v>
      </c>
    </row>
    <row r="41" spans="1:19" hidden="1" x14ac:dyDescent="0.35">
      <c r="A41" s="13">
        <v>21731</v>
      </c>
      <c r="B41" s="12">
        <v>0.13</v>
      </c>
      <c r="S41">
        <f t="shared" si="1"/>
        <v>1959</v>
      </c>
    </row>
    <row r="42" spans="1:19" hidden="1" x14ac:dyDescent="0.3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35">
      <c r="A43" s="13">
        <v>22462</v>
      </c>
      <c r="B43" s="12">
        <v>0.15</v>
      </c>
      <c r="S43">
        <f t="shared" si="1"/>
        <v>1961</v>
      </c>
    </row>
    <row r="44" spans="1:19" hidden="1" x14ac:dyDescent="0.35">
      <c r="A44" s="13">
        <v>22827</v>
      </c>
      <c r="B44" s="12">
        <v>0.16</v>
      </c>
      <c r="S44">
        <f t="shared" si="1"/>
        <v>1962</v>
      </c>
    </row>
    <row r="45" spans="1:19" hidden="1" x14ac:dyDescent="0.35">
      <c r="A45" s="13">
        <v>23192</v>
      </c>
      <c r="B45" s="12">
        <v>0.16</v>
      </c>
      <c r="S45">
        <f t="shared" si="1"/>
        <v>1963</v>
      </c>
    </row>
    <row r="46" spans="1:19" hidden="1" x14ac:dyDescent="0.35">
      <c r="A46" s="13">
        <v>23558</v>
      </c>
      <c r="B46" s="12">
        <v>0.15</v>
      </c>
      <c r="S46">
        <f t="shared" si="1"/>
        <v>1964</v>
      </c>
    </row>
    <row r="47" spans="1:19" hidden="1" x14ac:dyDescent="0.35">
      <c r="A47" s="13">
        <v>23923</v>
      </c>
      <c r="B47" s="12">
        <v>0.16</v>
      </c>
      <c r="S47">
        <f t="shared" si="1"/>
        <v>1965</v>
      </c>
    </row>
    <row r="48" spans="1:19" hidden="1" x14ac:dyDescent="0.35">
      <c r="A48" s="13">
        <v>24288</v>
      </c>
      <c r="B48" s="12">
        <v>0.16</v>
      </c>
      <c r="S48">
        <f t="shared" si="1"/>
        <v>1966</v>
      </c>
    </row>
    <row r="49" spans="1:19" hidden="1" x14ac:dyDescent="0.35">
      <c r="A49" s="13">
        <v>24653</v>
      </c>
      <c r="B49" s="12">
        <v>0.16</v>
      </c>
      <c r="C49" s="12"/>
      <c r="D49" s="12"/>
      <c r="E49" s="12"/>
      <c r="F49" s="12"/>
      <c r="G49" s="12"/>
      <c r="H49" s="12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35">
      <c r="A50" s="13">
        <v>25019</v>
      </c>
      <c r="B50" s="12">
        <v>0.16</v>
      </c>
      <c r="C50" s="12"/>
      <c r="D50" s="12"/>
      <c r="E50" s="12"/>
      <c r="F50" s="12"/>
      <c r="G50" s="12"/>
      <c r="H50" s="12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35">
      <c r="A51" s="13">
        <v>25384</v>
      </c>
      <c r="B51" s="12">
        <v>0.17</v>
      </c>
      <c r="C51" s="12"/>
      <c r="D51" s="12"/>
      <c r="E51" s="12"/>
      <c r="F51" s="12"/>
      <c r="G51" s="12"/>
      <c r="H51" s="12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35">
      <c r="A52" s="13">
        <v>25749</v>
      </c>
      <c r="B52" s="12">
        <v>0.17</v>
      </c>
      <c r="C52" s="12"/>
      <c r="D52" s="12"/>
      <c r="E52" s="12"/>
      <c r="F52" s="12"/>
      <c r="G52" s="12"/>
      <c r="H52" s="12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35">
      <c r="A53" s="13">
        <v>26114</v>
      </c>
      <c r="B53" s="12">
        <v>0.18</v>
      </c>
      <c r="C53" s="12"/>
      <c r="D53" s="12"/>
      <c r="E53" s="12"/>
      <c r="F53" s="12"/>
      <c r="G53" s="12"/>
      <c r="H53" s="12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35">
      <c r="A54" s="13">
        <v>26480</v>
      </c>
      <c r="B54" s="12">
        <v>0.19</v>
      </c>
      <c r="C54" s="12"/>
      <c r="D54" s="12"/>
      <c r="E54" s="12"/>
      <c r="F54" s="12"/>
      <c r="G54" s="12"/>
      <c r="H54" s="12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35">
      <c r="A55" s="13">
        <v>26845</v>
      </c>
      <c r="B55" s="12">
        <v>0.22</v>
      </c>
      <c r="C55" s="12"/>
      <c r="D55" s="12"/>
      <c r="E55" s="12"/>
      <c r="F55" s="12"/>
      <c r="G55" s="12"/>
      <c r="H55" s="12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35">
      <c r="A56" s="13">
        <v>27210</v>
      </c>
      <c r="B56" s="12">
        <v>0.3</v>
      </c>
      <c r="C56" s="12"/>
      <c r="D56" s="12"/>
      <c r="E56" s="12"/>
      <c r="F56" s="12"/>
      <c r="G56" s="12"/>
      <c r="H56" s="12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35">
      <c r="A57" s="13">
        <v>27575</v>
      </c>
      <c r="B57" s="12">
        <v>0.44</v>
      </c>
      <c r="C57" s="12"/>
      <c r="D57" s="12"/>
      <c r="E57" s="12"/>
      <c r="F57" s="12"/>
      <c r="G57" s="12"/>
      <c r="H57" s="12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35">
      <c r="A58" s="13">
        <v>27941</v>
      </c>
      <c r="B58" s="12">
        <v>0.57999999999999996</v>
      </c>
      <c r="C58" s="12"/>
      <c r="D58" s="12"/>
      <c r="E58" s="12"/>
      <c r="F58" s="12"/>
      <c r="G58" s="12"/>
      <c r="H58" s="12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35">
      <c r="A59" s="13">
        <v>28306</v>
      </c>
      <c r="B59" s="12">
        <v>0.79</v>
      </c>
      <c r="C59" s="12"/>
      <c r="D59" s="12"/>
      <c r="E59" s="12"/>
      <c r="F59" s="12"/>
      <c r="G59" s="12"/>
      <c r="H59" s="12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35">
      <c r="A60" s="13">
        <v>28671</v>
      </c>
      <c r="B60" s="12">
        <v>0.91</v>
      </c>
      <c r="C60" s="12"/>
      <c r="D60" s="12"/>
      <c r="E60" s="12"/>
      <c r="F60" s="12"/>
      <c r="G60" s="12"/>
      <c r="H60" s="12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35">
      <c r="A61" s="13">
        <v>29036</v>
      </c>
      <c r="B61" s="12">
        <v>1.18</v>
      </c>
      <c r="C61" s="12"/>
      <c r="D61" s="12"/>
      <c r="E61" s="12"/>
      <c r="F61" s="12"/>
      <c r="G61" s="12"/>
      <c r="H61" s="12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35">
      <c r="A62" s="13">
        <v>29402</v>
      </c>
      <c r="B62" s="12">
        <v>1.59</v>
      </c>
      <c r="C62" s="12"/>
      <c r="D62" s="12"/>
      <c r="E62" s="12"/>
      <c r="F62" s="12"/>
      <c r="G62" s="12"/>
      <c r="H62" s="12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35">
      <c r="A63" s="13">
        <v>29767</v>
      </c>
      <c r="B63" s="12">
        <v>1.98</v>
      </c>
      <c r="C63" s="12"/>
      <c r="D63" s="12"/>
      <c r="E63" s="12"/>
      <c r="F63" s="12"/>
      <c r="G63" s="12"/>
      <c r="H63" s="12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35">
      <c r="A64" s="13">
        <v>30132</v>
      </c>
      <c r="B64" s="12">
        <v>2.46</v>
      </c>
      <c r="C64" s="12"/>
      <c r="D64" s="12"/>
      <c r="E64" s="12"/>
      <c r="F64" s="12"/>
      <c r="G64" s="12"/>
      <c r="H64" s="12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35">
      <c r="A65" s="13">
        <v>30497</v>
      </c>
      <c r="B65" s="12">
        <v>2.59</v>
      </c>
      <c r="C65" s="12"/>
      <c r="D65" s="12"/>
      <c r="E65" s="12"/>
      <c r="F65" s="12"/>
      <c r="G65" s="12"/>
      <c r="H65" s="12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35">
      <c r="A66" s="13">
        <v>30863</v>
      </c>
      <c r="B66" s="12">
        <v>2.66</v>
      </c>
      <c r="C66" s="12"/>
      <c r="D66" s="12"/>
      <c r="E66" s="12"/>
      <c r="F66" s="12"/>
      <c r="G66" s="12"/>
      <c r="H66" s="12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3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12">
        <v>4.7699999999999996</v>
      </c>
      <c r="G67" s="12">
        <v>3.92</v>
      </c>
      <c r="H67" s="12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3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12">
        <v>2.81</v>
      </c>
      <c r="G68" s="12">
        <v>2.35</v>
      </c>
      <c r="H68" s="12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4" si="2">YEAR(A68)</f>
        <v>1986</v>
      </c>
    </row>
    <row r="69" spans="1:19" hidden="1" x14ac:dyDescent="0.35">
      <c r="A69" s="13">
        <v>31958</v>
      </c>
      <c r="B69" s="12">
        <v>1.67</v>
      </c>
      <c r="C69" s="12">
        <v>1.95</v>
      </c>
      <c r="D69" s="12">
        <v>1.95</v>
      </c>
      <c r="E69" s="12"/>
      <c r="F69" s="12">
        <v>3.07</v>
      </c>
      <c r="G69" s="12">
        <v>2.35</v>
      </c>
      <c r="H69" s="12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3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12">
        <v>2.74</v>
      </c>
      <c r="G70" s="12">
        <v>2.14</v>
      </c>
      <c r="H70" s="12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3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12">
        <v>2.5099999999999998</v>
      </c>
      <c r="G71" s="12">
        <v>2.0499999999999998</v>
      </c>
      <c r="H71" s="12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3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12">
        <v>3.1</v>
      </c>
      <c r="G72" s="12">
        <v>2.31</v>
      </c>
      <c r="H72" s="12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3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12">
        <v>2.59</v>
      </c>
      <c r="G73" s="12">
        <v>1.79</v>
      </c>
      <c r="H73" s="12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3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12">
        <v>2.25</v>
      </c>
      <c r="G74" s="12">
        <v>1.88</v>
      </c>
      <c r="H74" s="12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3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12">
        <v>2.59</v>
      </c>
      <c r="G75" s="12">
        <v>2.08</v>
      </c>
      <c r="H75" s="12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3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12">
        <v>2.5</v>
      </c>
      <c r="G76" s="12">
        <v>2.08</v>
      </c>
      <c r="H76" s="12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3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12">
        <v>2.39</v>
      </c>
      <c r="G77" s="12">
        <v>1.64</v>
      </c>
      <c r="H77" s="12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3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12">
        <v>2.97</v>
      </c>
      <c r="G78" s="12">
        <v>2.4500000000000002</v>
      </c>
      <c r="H78" s="12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3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12">
        <v>3.02</v>
      </c>
      <c r="G79" s="12">
        <v>2.4900000000000002</v>
      </c>
      <c r="H79" s="12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3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12">
        <v>2.4500000000000002</v>
      </c>
      <c r="G80" s="12">
        <v>2.13</v>
      </c>
      <c r="H80" s="12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3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12">
        <v>2.61</v>
      </c>
      <c r="G81" s="12">
        <v>2.2999999999999998</v>
      </c>
      <c r="H81" s="12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3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12">
        <v>4.0999999999999996</v>
      </c>
      <c r="G82" s="12">
        <v>4.0199999999999996</v>
      </c>
      <c r="H82" s="12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35">
      <c r="A83" s="13">
        <v>37072</v>
      </c>
      <c r="B83">
        <v>4</v>
      </c>
      <c r="C83">
        <v>4.43</v>
      </c>
      <c r="D83">
        <v>4.4400000000000004</v>
      </c>
      <c r="E83">
        <v>4.3499999999999996</v>
      </c>
      <c r="F83">
        <v>4.1900000000000004</v>
      </c>
      <c r="G83">
        <v>4.1399999999999997</v>
      </c>
      <c r="H83">
        <v>4.4000000000000004</v>
      </c>
      <c r="I83">
        <v>3.55</v>
      </c>
      <c r="J83">
        <v>5.72</v>
      </c>
      <c r="K83">
        <v>9.6300000000000008</v>
      </c>
      <c r="L83">
        <v>92.4</v>
      </c>
      <c r="M83">
        <v>8.43</v>
      </c>
      <c r="N83">
        <v>66</v>
      </c>
      <c r="O83">
        <v>5.24</v>
      </c>
      <c r="P83">
        <v>20.8</v>
      </c>
      <c r="Q83">
        <v>6.6</v>
      </c>
      <c r="R83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35">
      <c r="A84" s="13">
        <v>37437</v>
      </c>
      <c r="B84">
        <v>2.95</v>
      </c>
      <c r="C84">
        <v>3.15</v>
      </c>
      <c r="D84">
        <v>3.13</v>
      </c>
      <c r="E84">
        <v>3.41</v>
      </c>
      <c r="F84">
        <v>3.41</v>
      </c>
      <c r="G84">
        <v>3.32</v>
      </c>
      <c r="H84">
        <v>4.08</v>
      </c>
      <c r="J84">
        <v>4.12</v>
      </c>
      <c r="K84">
        <v>7.89</v>
      </c>
      <c r="L84">
        <v>97.9</v>
      </c>
      <c r="M84">
        <v>6.63</v>
      </c>
      <c r="N84">
        <v>77.400000000000006</v>
      </c>
      <c r="O84">
        <v>4.0199999999999996</v>
      </c>
      <c r="P84">
        <v>22.7</v>
      </c>
      <c r="Q84">
        <v>5.0999999999999996</v>
      </c>
      <c r="R84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35">
      <c r="A85" s="13">
        <v>37802</v>
      </c>
      <c r="B85">
        <v>4.88</v>
      </c>
      <c r="C85">
        <v>5.17</v>
      </c>
      <c r="D85">
        <v>5.23</v>
      </c>
      <c r="E85">
        <v>4.79</v>
      </c>
      <c r="F85">
        <v>5.54</v>
      </c>
      <c r="G85">
        <v>5.66</v>
      </c>
      <c r="H85">
        <v>4.47</v>
      </c>
      <c r="J85">
        <v>5.85</v>
      </c>
      <c r="K85">
        <v>9.6300000000000008</v>
      </c>
      <c r="L85">
        <v>97.5</v>
      </c>
      <c r="M85">
        <v>8.4</v>
      </c>
      <c r="N85">
        <v>78.2</v>
      </c>
      <c r="O85">
        <v>5.89</v>
      </c>
      <c r="P85">
        <v>22.1</v>
      </c>
      <c r="Q85">
        <v>6.19</v>
      </c>
      <c r="R85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35">
      <c r="A86" s="13">
        <v>38168</v>
      </c>
      <c r="B86">
        <v>5.46</v>
      </c>
      <c r="C86">
        <v>5.81</v>
      </c>
      <c r="D86">
        <v>5.8</v>
      </c>
      <c r="E86">
        <v>5.82</v>
      </c>
      <c r="F86">
        <v>6.09</v>
      </c>
      <c r="G86">
        <v>6.18</v>
      </c>
      <c r="H86">
        <v>4.96</v>
      </c>
      <c r="J86">
        <v>6.65</v>
      </c>
      <c r="K86">
        <v>10.75</v>
      </c>
      <c r="L86">
        <v>97.7</v>
      </c>
      <c r="M86">
        <v>9.43</v>
      </c>
      <c r="N86">
        <v>78</v>
      </c>
      <c r="O86">
        <v>6.53</v>
      </c>
      <c r="P86">
        <v>23.6</v>
      </c>
      <c r="Q86">
        <v>7.16</v>
      </c>
      <c r="R86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35">
      <c r="A87" s="13">
        <v>38533</v>
      </c>
      <c r="B87">
        <v>7.33</v>
      </c>
      <c r="C87">
        <v>8.1199999999999992</v>
      </c>
      <c r="D87">
        <v>8.09</v>
      </c>
      <c r="E87">
        <v>8.26</v>
      </c>
      <c r="F87">
        <v>7.59</v>
      </c>
      <c r="G87">
        <v>7.77</v>
      </c>
      <c r="H87">
        <v>5.79</v>
      </c>
      <c r="J87">
        <v>8.67</v>
      </c>
      <c r="K87">
        <v>12.7</v>
      </c>
      <c r="L87">
        <v>98.1</v>
      </c>
      <c r="M87">
        <v>11.34</v>
      </c>
      <c r="N87">
        <v>82.1</v>
      </c>
      <c r="O87">
        <v>8.56</v>
      </c>
      <c r="P87">
        <v>24</v>
      </c>
      <c r="Q87">
        <v>9.14</v>
      </c>
      <c r="R87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35">
      <c r="A88" s="13">
        <v>38898</v>
      </c>
      <c r="B88">
        <v>6.39</v>
      </c>
      <c r="C88">
        <v>6.88</v>
      </c>
      <c r="D88">
        <v>6.83</v>
      </c>
      <c r="E88">
        <v>7.19</v>
      </c>
      <c r="F88">
        <v>6.83</v>
      </c>
      <c r="G88">
        <v>6.9</v>
      </c>
      <c r="H88">
        <v>6.02</v>
      </c>
      <c r="J88">
        <v>8.61</v>
      </c>
      <c r="K88">
        <v>13.73</v>
      </c>
      <c r="L88">
        <v>98.1</v>
      </c>
      <c r="M88">
        <v>12</v>
      </c>
      <c r="N88">
        <v>80.8</v>
      </c>
      <c r="O88">
        <v>7.87</v>
      </c>
      <c r="P88">
        <v>23.4</v>
      </c>
      <c r="Q88">
        <v>8.7200000000000006</v>
      </c>
      <c r="R88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35">
      <c r="A89" s="13">
        <v>39263</v>
      </c>
      <c r="B89">
        <v>6.25</v>
      </c>
      <c r="C89">
        <v>6.87</v>
      </c>
      <c r="D89">
        <v>6.83</v>
      </c>
      <c r="E89">
        <v>7.07</v>
      </c>
      <c r="F89">
        <v>6.92</v>
      </c>
      <c r="G89">
        <v>6.96</v>
      </c>
      <c r="H89">
        <v>6.23</v>
      </c>
      <c r="J89">
        <v>8.16</v>
      </c>
      <c r="K89">
        <v>13.08</v>
      </c>
      <c r="L89">
        <v>98</v>
      </c>
      <c r="M89">
        <v>11.34</v>
      </c>
      <c r="N89">
        <v>80.400000000000006</v>
      </c>
      <c r="O89">
        <v>7.68</v>
      </c>
      <c r="P89">
        <v>22.2</v>
      </c>
      <c r="Q89">
        <v>8.5</v>
      </c>
      <c r="R89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35">
      <c r="A90" s="13">
        <v>39629</v>
      </c>
      <c r="B90">
        <v>7.97</v>
      </c>
      <c r="C90">
        <v>8.6999999999999993</v>
      </c>
      <c r="D90">
        <v>8.57</v>
      </c>
      <c r="E90">
        <v>10.029999999999999</v>
      </c>
      <c r="F90">
        <v>8.58</v>
      </c>
      <c r="G90">
        <v>8.6199999999999992</v>
      </c>
      <c r="H90">
        <v>7.69</v>
      </c>
      <c r="J90">
        <v>9.18</v>
      </c>
      <c r="K90">
        <v>13.89</v>
      </c>
      <c r="L90">
        <v>97.5</v>
      </c>
      <c r="M90">
        <v>12.23</v>
      </c>
      <c r="N90">
        <v>79.7</v>
      </c>
      <c r="O90">
        <v>9.65</v>
      </c>
      <c r="P90">
        <v>20.399999999999999</v>
      </c>
      <c r="Q90">
        <v>11.75</v>
      </c>
      <c r="R90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35">
      <c r="A91" s="13">
        <v>39994</v>
      </c>
      <c r="B91">
        <v>3.67</v>
      </c>
      <c r="C91">
        <v>4.1900000000000004</v>
      </c>
      <c r="D91">
        <v>4.13</v>
      </c>
      <c r="E91">
        <v>4.59</v>
      </c>
      <c r="F91">
        <v>4.47</v>
      </c>
      <c r="G91">
        <v>4.34</v>
      </c>
      <c r="H91">
        <v>8.4</v>
      </c>
      <c r="J91">
        <v>6.48</v>
      </c>
      <c r="K91">
        <v>12.14</v>
      </c>
      <c r="L91">
        <v>97.4</v>
      </c>
      <c r="M91">
        <v>10.06</v>
      </c>
      <c r="N91">
        <v>77.8</v>
      </c>
      <c r="O91">
        <v>5.33</v>
      </c>
      <c r="P91">
        <v>18.8</v>
      </c>
      <c r="Q91">
        <v>8.1300000000000008</v>
      </c>
      <c r="R91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35">
      <c r="A92" s="13">
        <v>40359</v>
      </c>
      <c r="B92">
        <v>4.4800000000000004</v>
      </c>
      <c r="C92">
        <v>4.5199999999999996</v>
      </c>
      <c r="D92">
        <v>4.46</v>
      </c>
      <c r="E92">
        <v>4.9400000000000004</v>
      </c>
      <c r="F92">
        <v>5.0199999999999996</v>
      </c>
      <c r="G92">
        <v>4.75</v>
      </c>
      <c r="H92">
        <v>9.5299999999999994</v>
      </c>
      <c r="J92">
        <v>6.18</v>
      </c>
      <c r="K92">
        <v>11.39</v>
      </c>
      <c r="L92">
        <v>97.4</v>
      </c>
      <c r="M92">
        <v>9.4700000000000006</v>
      </c>
      <c r="N92">
        <v>77.5</v>
      </c>
      <c r="O92">
        <v>5.49</v>
      </c>
      <c r="P92">
        <v>18</v>
      </c>
      <c r="Q92">
        <v>6.25</v>
      </c>
      <c r="R9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35">
      <c r="A93" s="13">
        <v>40724</v>
      </c>
      <c r="B93">
        <v>3.95</v>
      </c>
      <c r="C93">
        <v>4.24</v>
      </c>
      <c r="D93">
        <v>4.09</v>
      </c>
      <c r="E93">
        <v>5.63</v>
      </c>
      <c r="F93">
        <v>4.6399999999999997</v>
      </c>
      <c r="G93">
        <v>4.3499999999999996</v>
      </c>
      <c r="H93">
        <v>10.54</v>
      </c>
      <c r="J93">
        <v>5.63</v>
      </c>
      <c r="K93">
        <v>11.03</v>
      </c>
      <c r="L93">
        <v>96.3</v>
      </c>
      <c r="M93">
        <v>8.91</v>
      </c>
      <c r="N93">
        <v>67.3</v>
      </c>
      <c r="O93">
        <v>5.13</v>
      </c>
      <c r="P93">
        <v>16.3</v>
      </c>
      <c r="Q93">
        <v>7.48</v>
      </c>
      <c r="R93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35">
      <c r="A94" s="13">
        <v>41090</v>
      </c>
      <c r="B94">
        <v>2.66</v>
      </c>
      <c r="C94">
        <v>2.88</v>
      </c>
      <c r="D94">
        <v>2.79</v>
      </c>
      <c r="E94">
        <v>4.2699999999999996</v>
      </c>
      <c r="F94">
        <v>3.25</v>
      </c>
      <c r="G94">
        <v>3.08</v>
      </c>
      <c r="H94">
        <v>12.82</v>
      </c>
      <c r="J94">
        <v>4.7300000000000004</v>
      </c>
      <c r="K94">
        <v>10.65</v>
      </c>
      <c r="L94">
        <v>95.8</v>
      </c>
      <c r="M94">
        <v>8.1</v>
      </c>
      <c r="N94">
        <v>65.2</v>
      </c>
      <c r="O94">
        <v>3.88</v>
      </c>
      <c r="P94">
        <v>16.2</v>
      </c>
      <c r="Q94">
        <v>8.0399999999999991</v>
      </c>
      <c r="R94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35">
      <c r="A95" s="13">
        <v>41455</v>
      </c>
      <c r="C95">
        <v>3.83</v>
      </c>
      <c r="D95">
        <v>3.73</v>
      </c>
      <c r="E95">
        <v>6.8</v>
      </c>
      <c r="F95">
        <v>4.08</v>
      </c>
      <c r="G95">
        <v>4.0599999999999996</v>
      </c>
      <c r="H95">
        <v>13.36</v>
      </c>
      <c r="J95">
        <v>4.88</v>
      </c>
      <c r="K95">
        <v>10.32</v>
      </c>
      <c r="L95">
        <v>95.7</v>
      </c>
      <c r="M95">
        <v>8.08</v>
      </c>
      <c r="N95">
        <v>65.8</v>
      </c>
      <c r="O95">
        <v>4.6399999999999997</v>
      </c>
      <c r="P95">
        <v>16.600000000000001</v>
      </c>
      <c r="R95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35">
      <c r="A96" s="13">
        <v>41820</v>
      </c>
      <c r="C96">
        <v>5.3</v>
      </c>
      <c r="D96">
        <v>5.21</v>
      </c>
      <c r="E96">
        <v>8.85</v>
      </c>
      <c r="F96">
        <v>5.51</v>
      </c>
      <c r="G96">
        <v>5.4</v>
      </c>
      <c r="H96">
        <v>15.66</v>
      </c>
      <c r="J96">
        <v>5.71</v>
      </c>
      <c r="K96">
        <v>10.97</v>
      </c>
      <c r="L96">
        <v>95.5</v>
      </c>
      <c r="M96">
        <v>8.9</v>
      </c>
      <c r="N96">
        <v>65.8</v>
      </c>
      <c r="O96">
        <v>5.62</v>
      </c>
      <c r="P96">
        <v>15.9</v>
      </c>
      <c r="R96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35">
      <c r="A97" s="13">
        <v>42185</v>
      </c>
      <c r="C97">
        <v>2.99</v>
      </c>
      <c r="D97">
        <v>2.84</v>
      </c>
      <c r="E97">
        <v>7.37</v>
      </c>
      <c r="F97">
        <v>3.07</v>
      </c>
      <c r="G97">
        <v>2.95</v>
      </c>
      <c r="H97">
        <v>10.92</v>
      </c>
      <c r="J97">
        <v>4.26</v>
      </c>
      <c r="K97">
        <v>10.38</v>
      </c>
      <c r="L97">
        <v>95.6</v>
      </c>
      <c r="M97">
        <v>7.91</v>
      </c>
      <c r="N97">
        <v>65.7</v>
      </c>
      <c r="O97">
        <v>3.93</v>
      </c>
      <c r="P97">
        <v>14.8</v>
      </c>
      <c r="R97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35">
      <c r="A98" s="13">
        <v>42551</v>
      </c>
      <c r="C98">
        <v>2.2400000000000002</v>
      </c>
      <c r="D98">
        <v>2.1800000000000002</v>
      </c>
      <c r="E98">
        <v>4.07</v>
      </c>
      <c r="F98">
        <v>2.79</v>
      </c>
      <c r="G98">
        <v>2.63</v>
      </c>
      <c r="H98">
        <v>4.71</v>
      </c>
      <c r="J98">
        <v>3.71</v>
      </c>
      <c r="K98">
        <v>10.050000000000001</v>
      </c>
      <c r="L98">
        <v>95.8</v>
      </c>
      <c r="M98">
        <v>7.28</v>
      </c>
      <c r="N98">
        <v>64.8</v>
      </c>
      <c r="O98">
        <v>3.51</v>
      </c>
      <c r="P98">
        <v>14.9</v>
      </c>
      <c r="R98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35">
      <c r="A99" s="13">
        <v>42916</v>
      </c>
      <c r="C99">
        <v>2.6</v>
      </c>
      <c r="D99">
        <v>2.5499999999999998</v>
      </c>
      <c r="E99">
        <v>4.58</v>
      </c>
      <c r="F99">
        <v>3.54</v>
      </c>
      <c r="G99">
        <v>3.2</v>
      </c>
      <c r="H99">
        <v>4.6900000000000004</v>
      </c>
      <c r="J99">
        <v>4.16</v>
      </c>
      <c r="K99">
        <v>10.91</v>
      </c>
      <c r="L99">
        <v>95.9</v>
      </c>
      <c r="M99">
        <v>7.88</v>
      </c>
      <c r="N99">
        <v>65.400000000000006</v>
      </c>
      <c r="O99">
        <v>4.08</v>
      </c>
      <c r="P99">
        <v>14.8</v>
      </c>
      <c r="R99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35">
      <c r="A100" s="13">
        <v>43281</v>
      </c>
      <c r="C100">
        <v>2.69</v>
      </c>
      <c r="D100">
        <v>2.58</v>
      </c>
      <c r="E100">
        <v>6.56</v>
      </c>
      <c r="F100">
        <v>3.89</v>
      </c>
      <c r="G100">
        <v>3.34</v>
      </c>
      <c r="H100">
        <v>5.2</v>
      </c>
      <c r="J100">
        <v>4.2300000000000004</v>
      </c>
      <c r="K100">
        <v>10.5</v>
      </c>
      <c r="L100">
        <v>96</v>
      </c>
      <c r="M100">
        <v>7.79</v>
      </c>
      <c r="N100">
        <v>65.8</v>
      </c>
      <c r="O100">
        <v>4.1900000000000004</v>
      </c>
      <c r="P100">
        <v>14.5</v>
      </c>
      <c r="R100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35">
      <c r="A101" s="13">
        <v>43646</v>
      </c>
      <c r="C101">
        <v>2.5499999999999998</v>
      </c>
      <c r="D101">
        <v>2.46</v>
      </c>
      <c r="E101">
        <v>7.44</v>
      </c>
      <c r="F101">
        <v>3.64</v>
      </c>
      <c r="G101">
        <v>2.64</v>
      </c>
      <c r="H101">
        <v>5.21</v>
      </c>
      <c r="J101">
        <v>3.81</v>
      </c>
      <c r="K101">
        <v>10.51</v>
      </c>
      <c r="L101">
        <v>96.2</v>
      </c>
      <c r="M101">
        <v>7.61</v>
      </c>
      <c r="N101">
        <v>65.5</v>
      </c>
      <c r="O101">
        <v>3.9</v>
      </c>
      <c r="P101">
        <v>13</v>
      </c>
      <c r="R101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35">
      <c r="A102" s="13">
        <v>44012</v>
      </c>
      <c r="C102">
        <v>2.0699999999999998</v>
      </c>
      <c r="D102">
        <v>2.02</v>
      </c>
      <c r="E102">
        <v>4.5999999999999996</v>
      </c>
      <c r="F102">
        <v>3.7</v>
      </c>
      <c r="G102">
        <v>2.1</v>
      </c>
      <c r="H102">
        <v>5.64</v>
      </c>
      <c r="J102">
        <v>3.43</v>
      </c>
      <c r="K102">
        <v>10.78</v>
      </c>
      <c r="L102">
        <v>96.3</v>
      </c>
      <c r="M102">
        <v>7.49</v>
      </c>
      <c r="N102">
        <v>64.599999999999994</v>
      </c>
      <c r="O102">
        <v>3.32</v>
      </c>
      <c r="P102">
        <v>13.2</v>
      </c>
      <c r="R102">
        <v>2.4900000000000002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35">
      <c r="A103" s="13">
        <v>44377</v>
      </c>
      <c r="C103">
        <v>3.78</v>
      </c>
      <c r="D103">
        <v>3.72</v>
      </c>
      <c r="E103">
        <v>12.21</v>
      </c>
      <c r="F103">
        <v>6.38</v>
      </c>
      <c r="G103">
        <v>4.9400000000000004</v>
      </c>
      <c r="H103">
        <v>7.62</v>
      </c>
      <c r="J103">
        <v>6.02</v>
      </c>
      <c r="K103">
        <v>12.18</v>
      </c>
      <c r="L103">
        <v>96.6</v>
      </c>
      <c r="M103">
        <v>8.7899999999999991</v>
      </c>
      <c r="N103">
        <v>65.099999999999994</v>
      </c>
      <c r="O103">
        <v>5.5</v>
      </c>
      <c r="P103">
        <v>13.4</v>
      </c>
      <c r="R103">
        <v>5.17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  <row r="104" spans="1:22" x14ac:dyDescent="0.35">
      <c r="A104" s="39">
        <v>44742</v>
      </c>
      <c r="C104">
        <v>6.33</v>
      </c>
      <c r="D104">
        <v>6.15</v>
      </c>
      <c r="E104">
        <v>28.51</v>
      </c>
      <c r="F104">
        <v>9.65</v>
      </c>
      <c r="G104">
        <v>6.33</v>
      </c>
      <c r="H104">
        <v>12.24</v>
      </c>
      <c r="J104">
        <v>6.83</v>
      </c>
      <c r="K104">
        <v>14.8</v>
      </c>
      <c r="L104">
        <v>96.8</v>
      </c>
      <c r="M104">
        <v>11.34</v>
      </c>
      <c r="N104">
        <v>66.099999999999994</v>
      </c>
      <c r="O104">
        <v>7.9</v>
      </c>
      <c r="P104">
        <v>13.6</v>
      </c>
      <c r="R104">
        <v>7.52</v>
      </c>
      <c r="S104">
        <f t="shared" si="2"/>
        <v>2022</v>
      </c>
      <c r="U104">
        <f>G104*About!$B$27</f>
        <v>6.5642099999999992</v>
      </c>
      <c r="V104">
        <f>H104*About!$B$27</f>
        <v>12.692879999999999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P32"/>
  <sheetViews>
    <sheetView workbookViewId="0">
      <selection activeCell="F32" sqref="F32"/>
    </sheetView>
  </sheetViews>
  <sheetFormatPr defaultRowHeight="14.5" x14ac:dyDescent="0.35"/>
  <cols>
    <col min="1" max="1" width="28.7265625" customWidth="1"/>
    <col min="2" max="2" width="29.81640625" customWidth="1"/>
  </cols>
  <sheetData>
    <row r="1" spans="1:16" x14ac:dyDescent="0.35">
      <c r="A1" t="s">
        <v>1529</v>
      </c>
    </row>
    <row r="2" spans="1:16" x14ac:dyDescent="0.35">
      <c r="A2">
        <v>1</v>
      </c>
      <c r="B2" cm="1">
        <f t="array" ref="B2">SUMPRODUCT(IF('Historical Monthly Gas Cons'!$C$4:$C$269='NG Calcs'!A2,IF('Historical Monthly Gas Cons'!$D$4:$D$269&gt;2015,'Historical Monthly Gas Cons'!$B$4:$B$269))/SUMPRODUCT(IF('Historical Monthly Gas Cons'!$D$4:$D$269&gt;2015,'Historical Monthly Gas Cons'!$B$4:$B$269)))</f>
        <v>0.12382704501885247</v>
      </c>
    </row>
    <row r="3" spans="1:16" x14ac:dyDescent="0.35">
      <c r="A3">
        <v>2</v>
      </c>
      <c r="B3" cm="1">
        <f t="array" ref="B3">SUMPRODUCT(IF('Historical Monthly Gas Cons'!$C$4:$C$269='NG Calcs'!A3,IF('Historical Monthly Gas Cons'!$D$4:$D$269&gt;2015,'Historical Monthly Gas Cons'!$B$4:$B$269))/SUMPRODUCT(IF('Historical Monthly Gas Cons'!$D$4:$D$269&gt;2015,'Historical Monthly Gas Cons'!$B$4:$B$269)))</f>
        <v>0.10742266233289444</v>
      </c>
    </row>
    <row r="4" spans="1:16" x14ac:dyDescent="0.35">
      <c r="A4">
        <v>3</v>
      </c>
      <c r="B4" cm="1">
        <f t="array" ref="B4">SUMPRODUCT(IF('Historical Monthly Gas Cons'!$C$4:$C$269='NG Calcs'!A4,IF('Historical Monthly Gas Cons'!$D$4:$D$269&gt;2015,'Historical Monthly Gas Cons'!$B$4:$B$269))/SUMPRODUCT(IF('Historical Monthly Gas Cons'!$D$4:$D$269&gt;2015,'Historical Monthly Gas Cons'!$B$4:$B$269)))</f>
        <v>8.7329298761668395E-2</v>
      </c>
    </row>
    <row r="5" spans="1:16" x14ac:dyDescent="0.35">
      <c r="A5">
        <v>4</v>
      </c>
      <c r="B5" cm="1">
        <f t="array" ref="B5">SUMPRODUCT(IF('Historical Monthly Gas Cons'!$C$4:$C$269='NG Calcs'!A5,IF('Historical Monthly Gas Cons'!$D$4:$D$269&gt;2015,'Historical Monthly Gas Cons'!$B$4:$B$269))/SUMPRODUCT(IF('Historical Monthly Gas Cons'!$D$4:$D$269&gt;2015,'Historical Monthly Gas Cons'!$B$4:$B$269)))</f>
        <v>7.128272661730832E-2</v>
      </c>
    </row>
    <row r="6" spans="1:16" x14ac:dyDescent="0.35">
      <c r="A6">
        <v>5</v>
      </c>
      <c r="B6" cm="1">
        <f t="array" ref="B6">SUMPRODUCT(IF('Historical Monthly Gas Cons'!$C$4:$C$269='NG Calcs'!A6,IF('Historical Monthly Gas Cons'!$D$4:$D$269&gt;2015,'Historical Monthly Gas Cons'!$B$4:$B$269))/SUMPRODUCT(IF('Historical Monthly Gas Cons'!$D$4:$D$269&gt;2015,'Historical Monthly Gas Cons'!$B$4:$B$269)))</f>
        <v>6.6269100078233514E-2</v>
      </c>
    </row>
    <row r="7" spans="1:16" x14ac:dyDescent="0.35">
      <c r="A7">
        <v>6</v>
      </c>
      <c r="B7" cm="1">
        <f t="array" ref="B7">SUMPRODUCT(IF('Historical Monthly Gas Cons'!$C$4:$C$269='NG Calcs'!A7,IF('Historical Monthly Gas Cons'!$D$4:$D$269&gt;2015,'Historical Monthly Gas Cons'!$B$4:$B$269))/SUMPRODUCT(IF('Historical Monthly Gas Cons'!$D$4:$D$269&gt;2015,'Historical Monthly Gas Cons'!$B$4:$B$269)))</f>
        <v>6.78853930968637E-2</v>
      </c>
    </row>
    <row r="8" spans="1:16" x14ac:dyDescent="0.35">
      <c r="A8">
        <v>7</v>
      </c>
      <c r="B8" cm="1">
        <f t="array" ref="B8">SUMPRODUCT(IF('Historical Monthly Gas Cons'!$C$4:$C$269='NG Calcs'!A8,IF('Historical Monthly Gas Cons'!$D$4:$D$269&gt;2015,'Historical Monthly Gas Cons'!$B$4:$B$269))/SUMPRODUCT(IF('Historical Monthly Gas Cons'!$D$4:$D$269&gt;2015,'Historical Monthly Gas Cons'!$B$4:$B$269)))</f>
        <v>7.6317396035237045E-2</v>
      </c>
    </row>
    <row r="9" spans="1:16" x14ac:dyDescent="0.35">
      <c r="A9">
        <v>8</v>
      </c>
      <c r="B9" cm="1">
        <f t="array" ref="B9">SUMPRODUCT(IF('Historical Monthly Gas Cons'!$C$4:$C$269='NG Calcs'!A9,IF('Historical Monthly Gas Cons'!$D$4:$D$269&gt;2015,'Historical Monthly Gas Cons'!$B$4:$B$269))/SUMPRODUCT(IF('Historical Monthly Gas Cons'!$D$4:$D$269&gt;2015,'Historical Monthly Gas Cons'!$B$4:$B$269)))</f>
        <v>7.5843105050075202E-2</v>
      </c>
    </row>
    <row r="10" spans="1:16" x14ac:dyDescent="0.35">
      <c r="A10">
        <v>9</v>
      </c>
      <c r="B10" cm="1">
        <f t="array" ref="B10">SUMPRODUCT(IF('Historical Monthly Gas Cons'!$C$4:$C$269='NG Calcs'!A10,IF('Historical Monthly Gas Cons'!$D$4:$D$269&gt;2015,'Historical Monthly Gas Cons'!$B$4:$B$269))/SUMPRODUCT(IF('Historical Monthly Gas Cons'!$D$4:$D$269&gt;2015,'Historical Monthly Gas Cons'!$B$4:$B$269)))</f>
        <v>6.7945890098551814E-2</v>
      </c>
    </row>
    <row r="11" spans="1:16" x14ac:dyDescent="0.35">
      <c r="A11">
        <v>10</v>
      </c>
      <c r="B11" cm="1">
        <f t="array" ref="B11">SUMPRODUCT(IF('Historical Monthly Gas Cons'!$C$4:$C$269='NG Calcs'!A11,IF('Historical Monthly Gas Cons'!$D$4:$D$269&gt;2015,'Historical Monthly Gas Cons'!$B$4:$B$269))/SUMPRODUCT(IF('Historical Monthly Gas Cons'!$D$4:$D$269&gt;2015,'Historical Monthly Gas Cons'!$B$4:$B$269)))</f>
        <v>7.1095411335062392E-2</v>
      </c>
    </row>
    <row r="12" spans="1:16" x14ac:dyDescent="0.35">
      <c r="A12">
        <v>11</v>
      </c>
      <c r="B12" cm="1">
        <f t="array" ref="B12">SUMPRODUCT(IF('Historical Monthly Gas Cons'!$C$4:$C$269='NG Calcs'!A12,IF('Historical Monthly Gas Cons'!$D$4:$D$269&gt;2015,'Historical Monthly Gas Cons'!$B$4:$B$269))/SUMPRODUCT(IF('Historical Monthly Gas Cons'!$D$4:$D$269&gt;2015,'Historical Monthly Gas Cons'!$B$4:$B$269)))</f>
        <v>8.3164348969003224E-2</v>
      </c>
    </row>
    <row r="13" spans="1:16" x14ac:dyDescent="0.35">
      <c r="A13">
        <v>12</v>
      </c>
      <c r="B13" cm="1">
        <f t="array" ref="B13">SUMPRODUCT(IF('Historical Monthly Gas Cons'!$C$4:$C$269='NG Calcs'!A13,IF('Historical Monthly Gas Cons'!$D$4:$D$269&gt;2015,'Historical Monthly Gas Cons'!$B$4:$B$269))/SUMPRODUCT(IF('Historical Monthly Gas Cons'!$D$4:$D$269&gt;2015,'Historical Monthly Gas Cons'!$B$4:$B$269)))</f>
        <v>0.10161762260624949</v>
      </c>
    </row>
    <row r="15" spans="1:16" x14ac:dyDescent="0.35">
      <c r="A15" s="7" t="s">
        <v>1536</v>
      </c>
    </row>
    <row r="16" spans="1:16" x14ac:dyDescent="0.35">
      <c r="A16" t="s">
        <v>1528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</row>
    <row r="17" spans="1:16" x14ac:dyDescent="0.35">
      <c r="A17">
        <v>1</v>
      </c>
      <c r="B17">
        <v>2.71</v>
      </c>
      <c r="C17">
        <v>4.38</v>
      </c>
      <c r="D17">
        <v>3.27</v>
      </c>
      <c r="E17">
        <v>3.9220000000000002</v>
      </c>
      <c r="F17">
        <v>4.649</v>
      </c>
      <c r="G17">
        <v>4.95</v>
      </c>
      <c r="H17">
        <v>4.9329999999999998</v>
      </c>
      <c r="I17">
        <v>4.9359999999999999</v>
      </c>
      <c r="J17">
        <v>4.952</v>
      </c>
      <c r="K17">
        <v>4.9880000000000004</v>
      </c>
      <c r="L17">
        <v>4.9269999999999996</v>
      </c>
      <c r="M17">
        <v>4.952</v>
      </c>
      <c r="N17">
        <v>4.931</v>
      </c>
      <c r="O17">
        <v>5.0449999999999999</v>
      </c>
      <c r="P17">
        <v>5.0339999999999998</v>
      </c>
    </row>
    <row r="18" spans="1:16" x14ac:dyDescent="0.35">
      <c r="A18">
        <v>2</v>
      </c>
      <c r="B18">
        <v>5.35</v>
      </c>
      <c r="C18">
        <v>4.6900000000000004</v>
      </c>
      <c r="D18">
        <v>2.38</v>
      </c>
      <c r="E18">
        <v>3.843</v>
      </c>
      <c r="F18">
        <v>4.5460000000000003</v>
      </c>
      <c r="G18">
        <v>4.7409999999999997</v>
      </c>
      <c r="H18">
        <v>4.7450000000000001</v>
      </c>
      <c r="I18">
        <v>4.7480000000000002</v>
      </c>
      <c r="J18">
        <v>4.7619999999999996</v>
      </c>
      <c r="K18">
        <v>4.7880000000000003</v>
      </c>
      <c r="L18">
        <v>4.7569999999999997</v>
      </c>
      <c r="M18">
        <v>4.782</v>
      </c>
      <c r="N18">
        <v>4.7709999999999999</v>
      </c>
      <c r="O18">
        <v>4.8849999999999998</v>
      </c>
      <c r="P18">
        <v>4.9690000000000003</v>
      </c>
    </row>
    <row r="19" spans="1:16" x14ac:dyDescent="0.35">
      <c r="A19">
        <v>3</v>
      </c>
      <c r="B19">
        <v>2.62</v>
      </c>
      <c r="C19">
        <v>4.9000000000000004</v>
      </c>
      <c r="D19">
        <v>2.31</v>
      </c>
      <c r="E19">
        <v>3.5110000000000001</v>
      </c>
      <c r="F19">
        <v>4.1760000000000002</v>
      </c>
      <c r="G19">
        <v>4.3049999999999997</v>
      </c>
      <c r="H19">
        <v>4.2949999999999999</v>
      </c>
      <c r="I19">
        <v>4.3010000000000002</v>
      </c>
      <c r="J19">
        <v>4.3120000000000003</v>
      </c>
      <c r="K19">
        <v>4.3280000000000003</v>
      </c>
      <c r="L19">
        <v>4.3570000000000002</v>
      </c>
      <c r="M19">
        <v>4.3819999999999997</v>
      </c>
      <c r="N19">
        <v>4.4210000000000003</v>
      </c>
      <c r="O19">
        <v>4.6100000000000003</v>
      </c>
      <c r="P19">
        <v>4.8689999999999998</v>
      </c>
    </row>
    <row r="20" spans="1:16" x14ac:dyDescent="0.35">
      <c r="A20">
        <v>4</v>
      </c>
      <c r="B20">
        <v>2.66</v>
      </c>
      <c r="C20">
        <v>6.6</v>
      </c>
      <c r="D20">
        <v>2.16</v>
      </c>
      <c r="E20">
        <v>3.1480000000000001</v>
      </c>
      <c r="F20">
        <v>3.7519999999999998</v>
      </c>
      <c r="G20">
        <v>3.79</v>
      </c>
      <c r="H20">
        <v>3.7850000000000001</v>
      </c>
      <c r="I20">
        <v>3.774</v>
      </c>
      <c r="J20">
        <v>3.7570000000000001</v>
      </c>
      <c r="K20">
        <v>3.778</v>
      </c>
      <c r="L20">
        <v>3.8580000000000001</v>
      </c>
      <c r="M20">
        <v>3.9369999999999998</v>
      </c>
      <c r="N20">
        <v>4.0910000000000002</v>
      </c>
      <c r="O20">
        <v>4.28</v>
      </c>
      <c r="P20">
        <v>4.5389999999999997</v>
      </c>
    </row>
    <row r="21" spans="1:16" x14ac:dyDescent="0.35">
      <c r="A21">
        <v>5</v>
      </c>
      <c r="B21">
        <v>2.91</v>
      </c>
      <c r="C21">
        <v>8.14</v>
      </c>
      <c r="D21" s="26">
        <v>2.2873333333333332</v>
      </c>
      <c r="E21">
        <v>3.129</v>
      </c>
      <c r="F21">
        <v>3.7240000000000002</v>
      </c>
      <c r="G21">
        <v>3.7749999999999999</v>
      </c>
      <c r="H21">
        <v>3.76</v>
      </c>
      <c r="I21">
        <v>3.7320000000000002</v>
      </c>
      <c r="J21">
        <v>3.7120000000000002</v>
      </c>
      <c r="K21">
        <v>3.7559999999999998</v>
      </c>
      <c r="L21">
        <v>3.8359999999999999</v>
      </c>
      <c r="M21">
        <v>3.915</v>
      </c>
      <c r="N21">
        <v>4.069</v>
      </c>
      <c r="O21">
        <v>4.258</v>
      </c>
      <c r="P21">
        <v>4.5170000000000003</v>
      </c>
    </row>
    <row r="22" spans="1:16" x14ac:dyDescent="0.35">
      <c r="A22">
        <v>6</v>
      </c>
      <c r="B22">
        <v>3.26</v>
      </c>
      <c r="C22">
        <v>7.7</v>
      </c>
      <c r="D22" s="26">
        <v>2.4146666666666663</v>
      </c>
      <c r="E22">
        <v>3.26</v>
      </c>
      <c r="F22">
        <v>3.8540000000000001</v>
      </c>
      <c r="G22">
        <v>3.8719999999999999</v>
      </c>
      <c r="H22">
        <v>3.83</v>
      </c>
      <c r="I22">
        <v>3.8069999999999999</v>
      </c>
      <c r="J22">
        <v>3.7890000000000001</v>
      </c>
      <c r="K22">
        <v>3.8159999999999998</v>
      </c>
      <c r="L22">
        <v>3.871</v>
      </c>
      <c r="M22">
        <v>3.95</v>
      </c>
      <c r="N22">
        <v>4.1040000000000001</v>
      </c>
      <c r="O22">
        <v>4.2930000000000001</v>
      </c>
      <c r="P22">
        <v>4.5519999999999996</v>
      </c>
    </row>
    <row r="23" spans="1:16" x14ac:dyDescent="0.35">
      <c r="A23">
        <v>7</v>
      </c>
      <c r="B23">
        <v>3.84</v>
      </c>
      <c r="C23">
        <v>7.28</v>
      </c>
      <c r="D23">
        <v>2.5419999999999998</v>
      </c>
      <c r="E23">
        <v>3.379</v>
      </c>
      <c r="F23">
        <v>3.9820000000000002</v>
      </c>
      <c r="G23">
        <v>3.9809999999999999</v>
      </c>
      <c r="H23">
        <v>3.911</v>
      </c>
      <c r="I23">
        <v>3.887</v>
      </c>
      <c r="J23">
        <v>3.8740000000000001</v>
      </c>
      <c r="K23">
        <v>3.8860000000000001</v>
      </c>
      <c r="L23">
        <v>3.911</v>
      </c>
      <c r="M23">
        <v>3.99</v>
      </c>
      <c r="N23">
        <v>4.1440000000000001</v>
      </c>
      <c r="O23">
        <v>4.3330000000000002</v>
      </c>
      <c r="P23">
        <v>4.5919999999999996</v>
      </c>
    </row>
    <row r="24" spans="1:16" x14ac:dyDescent="0.35">
      <c r="A24">
        <v>8</v>
      </c>
      <c r="B24">
        <v>4.07</v>
      </c>
      <c r="C24">
        <v>8.81</v>
      </c>
      <c r="D24">
        <v>2.6240000000000001</v>
      </c>
      <c r="E24">
        <v>3.419</v>
      </c>
      <c r="F24">
        <v>4.0199999999999996</v>
      </c>
      <c r="G24">
        <v>3.992</v>
      </c>
      <c r="H24">
        <v>3.9449999999999998</v>
      </c>
      <c r="I24">
        <v>3.9140000000000001</v>
      </c>
      <c r="J24">
        <v>3.9</v>
      </c>
      <c r="K24">
        <v>3.9260000000000002</v>
      </c>
      <c r="L24">
        <v>3.9510000000000001</v>
      </c>
      <c r="M24">
        <v>4.03</v>
      </c>
      <c r="N24">
        <v>4.1840000000000002</v>
      </c>
      <c r="O24">
        <v>4.3730000000000002</v>
      </c>
      <c r="P24">
        <v>4.6319999999999997</v>
      </c>
    </row>
    <row r="25" spans="1:16" x14ac:dyDescent="0.35">
      <c r="A25">
        <v>9</v>
      </c>
      <c r="B25">
        <v>5.16</v>
      </c>
      <c r="C25">
        <v>7.88</v>
      </c>
      <c r="D25">
        <v>2.62</v>
      </c>
      <c r="E25">
        <v>3.3849999999999998</v>
      </c>
      <c r="F25">
        <v>3.9710000000000001</v>
      </c>
      <c r="G25">
        <v>3.9449999999999998</v>
      </c>
      <c r="H25">
        <v>3.9279999999999999</v>
      </c>
      <c r="I25">
        <v>3.9140000000000001</v>
      </c>
      <c r="J25">
        <v>3.9039999999999999</v>
      </c>
      <c r="K25">
        <v>3.9409999999999998</v>
      </c>
      <c r="L25">
        <v>3.9660000000000002</v>
      </c>
      <c r="M25">
        <v>4.0449999999999999</v>
      </c>
      <c r="N25">
        <v>4.1989999999999998</v>
      </c>
      <c r="O25">
        <v>4.3879999999999999</v>
      </c>
      <c r="P25">
        <v>4.6470000000000002</v>
      </c>
    </row>
    <row r="26" spans="1:16" x14ac:dyDescent="0.35">
      <c r="A26">
        <v>10</v>
      </c>
      <c r="B26">
        <v>5.51</v>
      </c>
      <c r="C26">
        <v>5.66</v>
      </c>
      <c r="D26">
        <v>2.7210000000000001</v>
      </c>
      <c r="E26">
        <v>3.47</v>
      </c>
      <c r="F26">
        <v>4.0350000000000001</v>
      </c>
      <c r="G26">
        <v>4.0110000000000001</v>
      </c>
      <c r="H26">
        <v>4.03</v>
      </c>
      <c r="I26">
        <v>4.0170000000000003</v>
      </c>
      <c r="J26">
        <v>3.984</v>
      </c>
      <c r="K26">
        <v>3.9870000000000001</v>
      </c>
      <c r="L26">
        <v>4.0359999999999996</v>
      </c>
      <c r="M26">
        <v>4.0910000000000002</v>
      </c>
      <c r="N26">
        <v>4.2450000000000001</v>
      </c>
      <c r="O26">
        <v>4.4340000000000002</v>
      </c>
      <c r="P26">
        <v>4.6929999999999996</v>
      </c>
    </row>
    <row r="27" spans="1:16" x14ac:dyDescent="0.35">
      <c r="A27">
        <v>11</v>
      </c>
      <c r="B27">
        <v>5.05</v>
      </c>
      <c r="C27">
        <v>5.45</v>
      </c>
      <c r="D27">
        <v>3.157</v>
      </c>
      <c r="E27">
        <v>3.85</v>
      </c>
      <c r="F27">
        <v>4.3550000000000004</v>
      </c>
      <c r="G27">
        <v>4.3259999999999996</v>
      </c>
      <c r="H27">
        <v>4.3659999999999997</v>
      </c>
      <c r="I27">
        <v>4.3330000000000002</v>
      </c>
      <c r="J27">
        <v>4.3390000000000004</v>
      </c>
      <c r="K27">
        <v>4.3070000000000004</v>
      </c>
      <c r="L27">
        <v>4.3559999999999999</v>
      </c>
      <c r="M27">
        <v>4.2960000000000003</v>
      </c>
      <c r="N27">
        <v>4.42</v>
      </c>
      <c r="O27">
        <v>4.5839999999999996</v>
      </c>
      <c r="P27">
        <v>4.7649999999999997</v>
      </c>
    </row>
    <row r="28" spans="1:16" x14ac:dyDescent="0.35">
      <c r="A28">
        <v>12</v>
      </c>
      <c r="B28">
        <v>3.76</v>
      </c>
      <c r="C28">
        <v>5.53</v>
      </c>
      <c r="D28">
        <v>3.6539999999999999</v>
      </c>
      <c r="E28">
        <v>4.3230000000000004</v>
      </c>
      <c r="F28">
        <v>4.71</v>
      </c>
      <c r="G28">
        <v>4.7160000000000002</v>
      </c>
      <c r="H28">
        <v>4.7560000000000002</v>
      </c>
      <c r="I28">
        <v>4.7220000000000004</v>
      </c>
      <c r="J28">
        <v>4.758</v>
      </c>
      <c r="K28">
        <v>4.7169999999999996</v>
      </c>
      <c r="L28">
        <v>4.7359999999999998</v>
      </c>
      <c r="M28">
        <v>4.6959999999999997</v>
      </c>
      <c r="N28">
        <v>4.82</v>
      </c>
      <c r="O28">
        <v>4.8339999999999996</v>
      </c>
      <c r="P28">
        <v>4.92</v>
      </c>
    </row>
    <row r="31" spans="1:16" x14ac:dyDescent="0.35">
      <c r="A31" t="s">
        <v>1527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</row>
    <row r="32" spans="1:16" x14ac:dyDescent="0.35">
      <c r="B32">
        <f t="shared" ref="B32:G32" si="0">SUMPRODUCT(B17:B28,$B$2:$B$13)</f>
        <v>3.8889857847499236</v>
      </c>
      <c r="C32">
        <f t="shared" si="0"/>
        <v>6.1834755002672868</v>
      </c>
      <c r="D32">
        <f t="shared" si="0"/>
        <v>2.7301224780125417</v>
      </c>
      <c r="E32">
        <f t="shared" si="0"/>
        <v>3.611506247636342</v>
      </c>
      <c r="F32">
        <f t="shared" si="0"/>
        <v>4.2108397407088916</v>
      </c>
      <c r="G32">
        <f t="shared" si="0"/>
        <v>4.280160117009423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19"/>
  <sheetViews>
    <sheetView topLeftCell="A79" workbookViewId="0">
      <selection activeCell="D91" sqref="D91:D119"/>
    </sheetView>
  </sheetViews>
  <sheetFormatPr defaultRowHeight="14.5" x14ac:dyDescent="0.35"/>
  <cols>
    <col min="2" max="2" width="32" customWidth="1"/>
    <col min="3" max="3" width="21.54296875" customWidth="1"/>
    <col min="4" max="4" width="18.81640625" customWidth="1"/>
    <col min="5" max="5" width="17.81640625" customWidth="1"/>
    <col min="6" max="6" width="21.1796875" customWidth="1"/>
    <col min="7" max="7" width="25.453125" customWidth="1"/>
  </cols>
  <sheetData>
    <row r="1" spans="1:7" x14ac:dyDescent="0.35">
      <c r="A1" s="17" t="s">
        <v>1488</v>
      </c>
      <c r="B1" s="18"/>
      <c r="C1" s="18"/>
      <c r="D1" s="18"/>
      <c r="E1" s="18"/>
      <c r="F1" s="18"/>
      <c r="G1" s="18"/>
    </row>
    <row r="2" spans="1:7" x14ac:dyDescent="0.35">
      <c r="B2" t="s">
        <v>1479</v>
      </c>
      <c r="C2" t="s">
        <v>1468</v>
      </c>
      <c r="D2" t="s">
        <v>1480</v>
      </c>
      <c r="E2" t="s">
        <v>1495</v>
      </c>
      <c r="F2" t="s">
        <v>1486</v>
      </c>
      <c r="G2" t="s">
        <v>1487</v>
      </c>
    </row>
    <row r="3" spans="1:7" x14ac:dyDescent="0.3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3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3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3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3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3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3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3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3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3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3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3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3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3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3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3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3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3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3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3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3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35">
      <c r="B24">
        <v>2022</v>
      </c>
      <c r="C24">
        <f>'NG Sector Price Historicals'!U104</f>
        <v>6.5642099999999992</v>
      </c>
      <c r="D24">
        <f>'NG Sector Price Historicals'!V104</f>
        <v>12.692879999999999</v>
      </c>
      <c r="E24">
        <f>'EIA Henry Hub Nat Gas Spot'!B29</f>
        <v>6.45</v>
      </c>
      <c r="F24">
        <f t="shared" ref="F24" si="2">C24/E24</f>
        <v>1.017706976744186</v>
      </c>
      <c r="G24">
        <f t="shared" ref="G24" si="3">D24/E24</f>
        <v>1.9678883720930229</v>
      </c>
    </row>
    <row r="25" spans="1:7" x14ac:dyDescent="0.35">
      <c r="A25" s="19" t="s">
        <v>1445</v>
      </c>
      <c r="B25" s="19"/>
      <c r="C25" s="19"/>
      <c r="D25" s="19"/>
      <c r="E25" s="19">
        <f>AVERAGE(E3:E24)</f>
        <v>4.5145454545454546</v>
      </c>
      <c r="F25" s="19">
        <f t="shared" ref="F25:G25" si="4">AVERAGE(F3:F24)</f>
        <v>1.1001579732539335</v>
      </c>
      <c r="G25" s="19">
        <f t="shared" si="4"/>
        <v>2.0740612576365471</v>
      </c>
    </row>
    <row r="27" spans="1:7" x14ac:dyDescent="0.35">
      <c r="A27" s="18" t="s">
        <v>1489</v>
      </c>
      <c r="B27" s="18"/>
      <c r="C27" s="18" t="s">
        <v>1468</v>
      </c>
      <c r="D27" s="18" t="s">
        <v>1480</v>
      </c>
      <c r="E27" s="18"/>
      <c r="F27" s="18"/>
      <c r="G27" s="18"/>
    </row>
    <row r="28" spans="1:7" x14ac:dyDescent="0.35">
      <c r="B28">
        <v>2023</v>
      </c>
      <c r="C28" s="20">
        <f t="shared" ref="C28:C55" si="5">$E28*F$25</f>
        <v>3.0035660121452845</v>
      </c>
      <c r="D28" s="20">
        <f t="shared" ref="D28:D55" si="6">$E28*G$25</f>
        <v>5.6624412602484986</v>
      </c>
      <c r="E28" s="34">
        <f>'NG Calcs'!D32</f>
        <v>2.7301224780125417</v>
      </c>
      <c r="G28" s="35" t="s">
        <v>1531</v>
      </c>
    </row>
    <row r="29" spans="1:7" x14ac:dyDescent="0.35">
      <c r="B29">
        <v>2024</v>
      </c>
      <c r="C29" s="20">
        <f t="shared" si="5"/>
        <v>3.9732273937935165</v>
      </c>
      <c r="D29" s="20">
        <f t="shared" si="6"/>
        <v>7.490485189934879</v>
      </c>
      <c r="E29" s="34">
        <f>'NG Calcs'!E32</f>
        <v>3.611506247636342</v>
      </c>
      <c r="G29" s="27" t="s">
        <v>1532</v>
      </c>
    </row>
    <row r="30" spans="1:7" x14ac:dyDescent="0.35">
      <c r="B30">
        <v>2025</v>
      </c>
      <c r="C30" s="20">
        <f t="shared" si="5"/>
        <v>4.6325889148354129</v>
      </c>
      <c r="D30" s="20">
        <f t="shared" si="6"/>
        <v>8.7335395683206354</v>
      </c>
      <c r="E30" s="34">
        <f>'NG Calcs'!F32</f>
        <v>4.2108397407088916</v>
      </c>
      <c r="G30" s="10" t="s">
        <v>1720</v>
      </c>
    </row>
    <row r="31" spans="1:7" x14ac:dyDescent="0.35">
      <c r="B31">
        <v>2026</v>
      </c>
      <c r="C31" s="20">
        <f t="shared" si="5"/>
        <v>4.7088522795314054</v>
      </c>
      <c r="D31" s="20">
        <f t="shared" si="6"/>
        <v>8.8773142751703542</v>
      </c>
      <c r="E31" s="34">
        <f>'NG Calcs'!G32</f>
        <v>4.280160117009423</v>
      </c>
      <c r="F31" s="20"/>
    </row>
    <row r="32" spans="1:7" x14ac:dyDescent="0.35">
      <c r="B32">
        <v>2027</v>
      </c>
      <c r="C32" s="20">
        <f t="shared" si="5"/>
        <v>4.3326862331342086</v>
      </c>
      <c r="D32" s="20">
        <f t="shared" si="6"/>
        <v>8.1681511892880891</v>
      </c>
      <c r="E32" s="36">
        <f>E31-(($E$31-$E$35)/4)</f>
        <v>3.9382400877570674</v>
      </c>
    </row>
    <row r="33" spans="2:6" x14ac:dyDescent="0.35">
      <c r="B33">
        <v>2028</v>
      </c>
      <c r="C33" s="20">
        <f t="shared" si="5"/>
        <v>3.956520186737011</v>
      </c>
      <c r="D33" s="20">
        <f t="shared" si="6"/>
        <v>7.4589881034058232</v>
      </c>
      <c r="E33" s="36">
        <f t="shared" ref="E33:E34" si="7">E32-(($E$31-$E$35)/4)</f>
        <v>3.5963200585047117</v>
      </c>
    </row>
    <row r="34" spans="2:6" x14ac:dyDescent="0.35">
      <c r="B34">
        <v>2029</v>
      </c>
      <c r="C34" s="20">
        <f t="shared" si="5"/>
        <v>3.5803541403398138</v>
      </c>
      <c r="D34" s="20">
        <f t="shared" si="6"/>
        <v>6.7498250175235572</v>
      </c>
      <c r="E34" s="36">
        <f t="shared" si="7"/>
        <v>3.2544000292523561</v>
      </c>
      <c r="F34" s="20"/>
    </row>
    <row r="35" spans="2:6" x14ac:dyDescent="0.35">
      <c r="B35">
        <v>2030</v>
      </c>
      <c r="C35" s="20">
        <f t="shared" si="5"/>
        <v>3.2041880939426162</v>
      </c>
      <c r="D35" s="20">
        <f t="shared" si="6"/>
        <v>6.0406619316412904</v>
      </c>
      <c r="E35" s="21">
        <f t="array" ref="E35:E55">TRANSPOSE('AEO 2023 Table 13'!N29:AH29)</f>
        <v>2.91248</v>
      </c>
    </row>
    <row r="36" spans="2:6" x14ac:dyDescent="0.35">
      <c r="B36">
        <v>2031</v>
      </c>
      <c r="C36" s="20">
        <f t="shared" si="5"/>
        <v>3.3486146323554462</v>
      </c>
      <c r="D36" s="20">
        <f t="shared" si="6"/>
        <v>6.3129405454213012</v>
      </c>
      <c r="E36" s="21">
        <v>3.043758</v>
      </c>
    </row>
    <row r="37" spans="2:6" x14ac:dyDescent="0.35">
      <c r="B37">
        <v>2032</v>
      </c>
      <c r="C37" s="20">
        <f t="shared" si="5"/>
        <v>3.5293111788305116</v>
      </c>
      <c r="D37" s="20">
        <f t="shared" si="6"/>
        <v>6.6535968107430739</v>
      </c>
      <c r="E37" s="21">
        <v>3.2080039999999999</v>
      </c>
    </row>
    <row r="38" spans="2:6" x14ac:dyDescent="0.35">
      <c r="B38">
        <v>2033</v>
      </c>
      <c r="C38" s="20">
        <f t="shared" si="5"/>
        <v>3.7591495816548837</v>
      </c>
      <c r="D38" s="20">
        <f t="shared" si="6"/>
        <v>7.086897244320955</v>
      </c>
      <c r="E38" s="21">
        <v>3.4169179999999999</v>
      </c>
    </row>
    <row r="39" spans="2:6" x14ac:dyDescent="0.35">
      <c r="B39">
        <v>2034</v>
      </c>
      <c r="C39" s="20">
        <f t="shared" si="5"/>
        <v>3.9269368744717879</v>
      </c>
      <c r="D39" s="20">
        <f t="shared" si="6"/>
        <v>7.4032164748456211</v>
      </c>
      <c r="E39" s="21">
        <v>3.5694300000000001</v>
      </c>
    </row>
    <row r="40" spans="2:6" x14ac:dyDescent="0.35">
      <c r="B40">
        <v>2035</v>
      </c>
      <c r="C40" s="20">
        <f t="shared" si="5"/>
        <v>4.0505880297176908</v>
      </c>
      <c r="D40" s="20">
        <f t="shared" si="6"/>
        <v>7.6363285158364231</v>
      </c>
      <c r="E40" s="21">
        <v>3.6818240000000002</v>
      </c>
    </row>
    <row r="41" spans="2:6" x14ac:dyDescent="0.35">
      <c r="B41">
        <v>2036</v>
      </c>
      <c r="C41" s="20">
        <f t="shared" si="5"/>
        <v>4.0641540776858847</v>
      </c>
      <c r="D41" s="20">
        <f t="shared" si="6"/>
        <v>7.6619037652043387</v>
      </c>
      <c r="E41" s="21">
        <v>3.6941549999999999</v>
      </c>
    </row>
    <row r="42" spans="2:6" x14ac:dyDescent="0.35">
      <c r="B42">
        <v>2037</v>
      </c>
      <c r="C42" s="20">
        <f t="shared" si="5"/>
        <v>4.1119460402020085</v>
      </c>
      <c r="D42" s="20">
        <f t="shared" si="6"/>
        <v>7.7520030602973282</v>
      </c>
      <c r="E42" s="21">
        <v>3.7375959999999999</v>
      </c>
    </row>
    <row r="43" spans="2:6" x14ac:dyDescent="0.35">
      <c r="B43">
        <v>2038</v>
      </c>
      <c r="C43" s="20">
        <f t="shared" si="5"/>
        <v>4.2538279132227022</v>
      </c>
      <c r="D43" s="20">
        <f t="shared" si="6"/>
        <v>8.019484370388426</v>
      </c>
      <c r="E43" s="21">
        <v>3.8665609999999999</v>
      </c>
    </row>
    <row r="44" spans="2:6" x14ac:dyDescent="0.35">
      <c r="B44">
        <v>2039</v>
      </c>
      <c r="C44" s="20">
        <f t="shared" si="5"/>
        <v>4.1682565259050381</v>
      </c>
      <c r="D44" s="20">
        <f t="shared" si="6"/>
        <v>7.8581618117081975</v>
      </c>
      <c r="E44" s="21">
        <v>3.78878</v>
      </c>
    </row>
    <row r="45" spans="2:6" x14ac:dyDescent="0.35">
      <c r="B45">
        <v>2040</v>
      </c>
      <c r="C45" s="20">
        <f t="shared" si="5"/>
        <v>4.3324936089422517</v>
      </c>
      <c r="D45" s="20">
        <f t="shared" si="6"/>
        <v>8.1677880465544686</v>
      </c>
      <c r="E45" s="21">
        <v>3.9380649999999999</v>
      </c>
    </row>
    <row r="46" spans="2:6" x14ac:dyDescent="0.35">
      <c r="B46">
        <v>2041</v>
      </c>
      <c r="C46" s="20">
        <f t="shared" si="5"/>
        <v>4.4250058929131741</v>
      </c>
      <c r="D46" s="20">
        <f t="shared" si="6"/>
        <v>8.3421958577091253</v>
      </c>
      <c r="E46" s="21">
        <v>4.0221549999999997</v>
      </c>
    </row>
    <row r="47" spans="2:6" x14ac:dyDescent="0.35">
      <c r="B47">
        <v>2042</v>
      </c>
      <c r="C47" s="20">
        <f t="shared" si="5"/>
        <v>4.4168449210675771</v>
      </c>
      <c r="D47" s="20">
        <f t="shared" si="6"/>
        <v>8.3268104712999786</v>
      </c>
      <c r="E47" s="21">
        <v>4.0147370000000002</v>
      </c>
    </row>
    <row r="48" spans="2:6" x14ac:dyDescent="0.35">
      <c r="B48">
        <v>2043</v>
      </c>
      <c r="C48" s="20">
        <f t="shared" si="5"/>
        <v>4.3463016916645616</v>
      </c>
      <c r="D48" s="20">
        <f t="shared" si="6"/>
        <v>8.193819589399066</v>
      </c>
      <c r="E48" s="21">
        <v>3.9506160000000001</v>
      </c>
    </row>
    <row r="49" spans="1:7" x14ac:dyDescent="0.35">
      <c r="B49">
        <v>2044</v>
      </c>
      <c r="C49" s="20">
        <f t="shared" si="5"/>
        <v>4.3057630706661012</v>
      </c>
      <c r="D49" s="20">
        <f t="shared" si="6"/>
        <v>8.1173945801776739</v>
      </c>
      <c r="E49" s="21">
        <v>3.9137680000000001</v>
      </c>
    </row>
    <row r="50" spans="1:7" x14ac:dyDescent="0.35">
      <c r="B50">
        <v>2045</v>
      </c>
      <c r="C50" s="20">
        <f t="shared" si="5"/>
        <v>4.3023943869519972</v>
      </c>
      <c r="D50" s="20">
        <f t="shared" si="6"/>
        <v>8.1110438046067905</v>
      </c>
      <c r="E50" s="21">
        <v>3.9107059999999998</v>
      </c>
    </row>
    <row r="51" spans="1:7" x14ac:dyDescent="0.35">
      <c r="B51">
        <v>2046</v>
      </c>
      <c r="C51" s="20">
        <f t="shared" si="5"/>
        <v>4.2984085146148985</v>
      </c>
      <c r="D51" s="20">
        <f t="shared" si="6"/>
        <v>8.1035294806703728</v>
      </c>
      <c r="E51" s="21">
        <v>3.9070830000000001</v>
      </c>
    </row>
    <row r="52" spans="1:7" x14ac:dyDescent="0.35">
      <c r="B52">
        <v>2047</v>
      </c>
      <c r="C52" s="20">
        <f t="shared" si="5"/>
        <v>4.2583880680218398</v>
      </c>
      <c r="D52" s="20">
        <f t="shared" si="6"/>
        <v>8.0280813543013299</v>
      </c>
      <c r="E52" s="21">
        <v>3.8707060000000002</v>
      </c>
    </row>
    <row r="53" spans="1:7" x14ac:dyDescent="0.35">
      <c r="B53">
        <v>2048</v>
      </c>
      <c r="C53" s="20">
        <f t="shared" si="5"/>
        <v>4.2346114539038755</v>
      </c>
      <c r="D53" s="20">
        <f t="shared" si="6"/>
        <v>7.9832567424012879</v>
      </c>
      <c r="E53" s="21">
        <v>3.849094</v>
      </c>
    </row>
    <row r="54" spans="1:7" x14ac:dyDescent="0.35">
      <c r="B54">
        <v>2049</v>
      </c>
      <c r="C54" s="20">
        <f t="shared" si="5"/>
        <v>4.1628822542056927</v>
      </c>
      <c r="D54" s="20">
        <f t="shared" si="6"/>
        <v>7.8480300224646422</v>
      </c>
      <c r="E54" s="21">
        <v>3.7838949999999998</v>
      </c>
    </row>
    <row r="55" spans="1:7" x14ac:dyDescent="0.35">
      <c r="B55">
        <v>2050</v>
      </c>
      <c r="C55" s="20">
        <f t="shared" si="5"/>
        <v>4.1487122195101822</v>
      </c>
      <c r="D55" s="20">
        <f t="shared" si="6"/>
        <v>7.821316113466283</v>
      </c>
      <c r="E55" s="21">
        <v>3.7710149999999998</v>
      </c>
    </row>
    <row r="57" spans="1:7" x14ac:dyDescent="0.35">
      <c r="A57" s="18" t="s">
        <v>1491</v>
      </c>
      <c r="B57" s="18"/>
      <c r="C57" s="18" t="s">
        <v>1468</v>
      </c>
      <c r="D57" s="18" t="s">
        <v>1480</v>
      </c>
      <c r="E57" s="18" t="s">
        <v>1492</v>
      </c>
      <c r="F57" s="18" t="s">
        <v>1493</v>
      </c>
      <c r="G57" s="18"/>
    </row>
    <row r="58" spans="1:7" x14ac:dyDescent="0.35">
      <c r="B58">
        <v>2021</v>
      </c>
      <c r="C58">
        <f>SUM('AEO 2022 Table 60'!C23:D23)</f>
        <v>3.1695950000000002</v>
      </c>
      <c r="D58">
        <f>'AEO 2022 Table 60'!E23</f>
        <v>3.5793599999999999</v>
      </c>
      <c r="E58" s="22">
        <f>C58/SUM(C58:D58)</f>
        <v>0.46964233722109572</v>
      </c>
      <c r="F58" s="22">
        <f>D58/SUM(C58:D58)</f>
        <v>0.53035766277890428</v>
      </c>
    </row>
    <row r="59" spans="1:7" x14ac:dyDescent="0.35">
      <c r="B59">
        <v>2022</v>
      </c>
      <c r="C59">
        <f>SUM('AEO 2023 Table 60'!C23:D23)</f>
        <v>3.1344249999999998</v>
      </c>
      <c r="D59">
        <f>'AEO 2023 Table 60'!E23</f>
        <v>3.9587500000000002</v>
      </c>
      <c r="E59" s="22">
        <f>C59/SUM(C59:D59)</f>
        <v>0.44189308736919641</v>
      </c>
      <c r="F59" s="22">
        <f>D59/SUM(C59:D59)</f>
        <v>0.55810691263080359</v>
      </c>
    </row>
    <row r="60" spans="1:7" x14ac:dyDescent="0.35">
      <c r="B60">
        <v>2023</v>
      </c>
      <c r="C60">
        <f>SUM('AEO 2023 Table 60'!C24:D24)</f>
        <v>3.375197</v>
      </c>
      <c r="D60">
        <f>'AEO 2023 Table 60'!E24</f>
        <v>4.4998100000000001</v>
      </c>
      <c r="E60" s="22">
        <f t="shared" ref="E60:E87" si="8">C60/SUM(C60:D60)</f>
        <v>0.42859606347016582</v>
      </c>
      <c r="F60" s="22">
        <f t="shared" ref="F60:F86" si="9">D60/SUM(C60:D60)</f>
        <v>0.57140393652983423</v>
      </c>
    </row>
    <row r="61" spans="1:7" x14ac:dyDescent="0.35">
      <c r="B61">
        <v>2024</v>
      </c>
      <c r="C61">
        <f>SUM('AEO 2023 Table 60'!C25:D25)</f>
        <v>3.3013120000000002</v>
      </c>
      <c r="D61">
        <f>'AEO 2023 Table 60'!E25</f>
        <v>4.5716469999999996</v>
      </c>
      <c r="E61" s="22">
        <f t="shared" si="8"/>
        <v>0.41932290006844952</v>
      </c>
      <c r="F61" s="22">
        <f t="shared" si="9"/>
        <v>0.58067709993155048</v>
      </c>
    </row>
    <row r="62" spans="1:7" x14ac:dyDescent="0.35">
      <c r="B62">
        <v>2025</v>
      </c>
      <c r="C62">
        <f>SUM('AEO 2023 Table 60'!C26:D26)</f>
        <v>3.3960299999999997</v>
      </c>
      <c r="D62">
        <f>'AEO 2023 Table 60'!E26</f>
        <v>4.866638</v>
      </c>
      <c r="E62" s="22">
        <f t="shared" si="8"/>
        <v>0.41100888962257709</v>
      </c>
      <c r="F62" s="22">
        <f t="shared" si="9"/>
        <v>0.58899111037742291</v>
      </c>
    </row>
    <row r="63" spans="1:7" x14ac:dyDescent="0.35">
      <c r="B63">
        <v>2026</v>
      </c>
      <c r="C63">
        <f>SUM('AEO 2023 Table 60'!C27:D27)</f>
        <v>3.4510509999999996</v>
      </c>
      <c r="D63">
        <f>'AEO 2023 Table 60'!E27</f>
        <v>5.3128169999999999</v>
      </c>
      <c r="E63" s="22">
        <f t="shared" si="8"/>
        <v>0.39378171830064079</v>
      </c>
      <c r="F63" s="22">
        <f t="shared" si="9"/>
        <v>0.60621828169935932</v>
      </c>
    </row>
    <row r="64" spans="1:7" x14ac:dyDescent="0.35">
      <c r="B64">
        <v>2027</v>
      </c>
      <c r="C64">
        <f>SUM('AEO 2023 Table 60'!C28:D28)</f>
        <v>3.5003850000000001</v>
      </c>
      <c r="D64">
        <f>'AEO 2023 Table 60'!E28</f>
        <v>5.6808300000000003</v>
      </c>
      <c r="E64" s="22">
        <f t="shared" si="8"/>
        <v>0.38125509532235113</v>
      </c>
      <c r="F64" s="22">
        <f t="shared" si="9"/>
        <v>0.61874490467764887</v>
      </c>
    </row>
    <row r="65" spans="2:6" x14ac:dyDescent="0.35">
      <c r="B65">
        <v>2028</v>
      </c>
      <c r="C65">
        <f>SUM('AEO 2023 Table 60'!C29:D29)</f>
        <v>3.5829789999999999</v>
      </c>
      <c r="D65">
        <f>'AEO 2023 Table 60'!E29</f>
        <v>5.9955720000000001</v>
      </c>
      <c r="E65" s="22">
        <f t="shared" si="8"/>
        <v>0.37406273662895356</v>
      </c>
      <c r="F65" s="22">
        <f t="shared" si="9"/>
        <v>0.62593726337104638</v>
      </c>
    </row>
    <row r="66" spans="2:6" x14ac:dyDescent="0.35">
      <c r="B66">
        <v>2029</v>
      </c>
      <c r="C66">
        <f>SUM('AEO 2023 Table 60'!C30:D30)</f>
        <v>3.6522480000000002</v>
      </c>
      <c r="D66">
        <f>'AEO 2023 Table 60'!E30</f>
        <v>6.2808299999999999</v>
      </c>
      <c r="E66" s="22">
        <f t="shared" si="8"/>
        <v>0.36768542439715063</v>
      </c>
      <c r="F66" s="22">
        <f t="shared" si="9"/>
        <v>0.63231457560284943</v>
      </c>
    </row>
    <row r="67" spans="2:6" x14ac:dyDescent="0.35">
      <c r="B67">
        <v>2030</v>
      </c>
      <c r="C67">
        <f>SUM('AEO 2023 Table 60'!C31:D31)</f>
        <v>3.695068</v>
      </c>
      <c r="D67">
        <f>'AEO 2023 Table 60'!E31</f>
        <v>6.8808299999999996</v>
      </c>
      <c r="E67" s="22">
        <f t="shared" si="8"/>
        <v>0.3493857448322592</v>
      </c>
      <c r="F67" s="22">
        <f t="shared" si="9"/>
        <v>0.65061425516774085</v>
      </c>
    </row>
    <row r="68" spans="2:6" x14ac:dyDescent="0.35">
      <c r="B68">
        <v>2031</v>
      </c>
      <c r="C68">
        <f>SUM('AEO 2023 Table 60'!C32:D32)</f>
        <v>3.790095</v>
      </c>
      <c r="D68">
        <f>'AEO 2023 Table 60'!E32</f>
        <v>7.4808310000000002</v>
      </c>
      <c r="E68" s="22">
        <f t="shared" si="8"/>
        <v>0.33627183782415038</v>
      </c>
      <c r="F68" s="22">
        <f t="shared" si="9"/>
        <v>0.66372816217584962</v>
      </c>
    </row>
    <row r="69" spans="2:6" x14ac:dyDescent="0.35">
      <c r="B69">
        <v>2032</v>
      </c>
      <c r="C69">
        <f>SUM('AEO 2023 Table 60'!C33:D33)</f>
        <v>3.866473</v>
      </c>
      <c r="D69">
        <f>'AEO 2023 Table 60'!E33</f>
        <v>8.0955720000000007</v>
      </c>
      <c r="E69" s="22">
        <f t="shared" si="8"/>
        <v>0.32322842791512657</v>
      </c>
      <c r="F69" s="22">
        <f t="shared" si="9"/>
        <v>0.67677157208487349</v>
      </c>
    </row>
    <row r="70" spans="2:6" x14ac:dyDescent="0.35">
      <c r="B70">
        <v>2033</v>
      </c>
      <c r="C70">
        <f>SUM('AEO 2023 Table 60'!C34:D34)</f>
        <v>3.9533800000000001</v>
      </c>
      <c r="D70">
        <f>'AEO 2023 Table 60'!E34</f>
        <v>8.6808309999999995</v>
      </c>
      <c r="E70" s="22">
        <f t="shared" si="8"/>
        <v>0.31291071520018149</v>
      </c>
      <c r="F70" s="22">
        <f t="shared" si="9"/>
        <v>0.68708928479981846</v>
      </c>
    </row>
    <row r="71" spans="2:6" x14ac:dyDescent="0.35">
      <c r="B71">
        <v>2034</v>
      </c>
      <c r="C71">
        <f>SUM('AEO 2023 Table 60'!C35:D35)</f>
        <v>4.0255989999999997</v>
      </c>
      <c r="D71">
        <f>'AEO 2023 Table 60'!E35</f>
        <v>9.1808309999999995</v>
      </c>
      <c r="E71" s="22">
        <f t="shared" si="8"/>
        <v>0.30482113637069214</v>
      </c>
      <c r="F71" s="22">
        <f t="shared" si="9"/>
        <v>0.69517886362930781</v>
      </c>
    </row>
    <row r="72" spans="2:6" x14ac:dyDescent="0.35">
      <c r="B72">
        <v>2035</v>
      </c>
      <c r="C72">
        <f>SUM('AEO 2023 Table 60'!C36:D36)</f>
        <v>4.1170520000000002</v>
      </c>
      <c r="D72">
        <f>'AEO 2023 Table 60'!E36</f>
        <v>9.4808299999999992</v>
      </c>
      <c r="E72" s="22">
        <f t="shared" si="8"/>
        <v>0.30277156398327332</v>
      </c>
      <c r="F72" s="22">
        <f t="shared" si="9"/>
        <v>0.69722843601672679</v>
      </c>
    </row>
    <row r="73" spans="2:6" x14ac:dyDescent="0.35">
      <c r="B73">
        <v>2036</v>
      </c>
      <c r="C73">
        <f>SUM('AEO 2023 Table 60'!C37:D37)</f>
        <v>4.1535929999999999</v>
      </c>
      <c r="D73">
        <f>'AEO 2023 Table 60'!E37</f>
        <v>9.6955729999999996</v>
      </c>
      <c r="E73" s="22">
        <f t="shared" si="8"/>
        <v>0.29991647150449346</v>
      </c>
      <c r="F73" s="22">
        <f t="shared" si="9"/>
        <v>0.70008352849550648</v>
      </c>
    </row>
    <row r="74" spans="2:6" x14ac:dyDescent="0.35">
      <c r="B74">
        <v>2037</v>
      </c>
      <c r="C74">
        <f>SUM('AEO 2023 Table 60'!C38:D38)</f>
        <v>4.1791549999999997</v>
      </c>
      <c r="D74">
        <f>'AEO 2023 Table 60'!E38</f>
        <v>9.8808310000000006</v>
      </c>
      <c r="E74" s="22">
        <f t="shared" si="8"/>
        <v>0.29723749369309471</v>
      </c>
      <c r="F74" s="22">
        <f t="shared" si="9"/>
        <v>0.70276250630690529</v>
      </c>
    </row>
    <row r="75" spans="2:6" x14ac:dyDescent="0.35">
      <c r="B75">
        <v>2038</v>
      </c>
      <c r="C75">
        <f>SUM('AEO 2023 Table 60'!C39:D39)</f>
        <v>4.1931430000000001</v>
      </c>
      <c r="D75">
        <f>'AEO 2023 Table 60'!E39</f>
        <v>9.9808299999999992</v>
      </c>
      <c r="E75" s="22">
        <f t="shared" si="8"/>
        <v>0.29583399093535734</v>
      </c>
      <c r="F75" s="22">
        <f t="shared" si="9"/>
        <v>0.70416600906464255</v>
      </c>
    </row>
    <row r="76" spans="2:6" x14ac:dyDescent="0.35">
      <c r="B76">
        <v>2039</v>
      </c>
      <c r="C76">
        <f>SUM('AEO 2023 Table 60'!C40:D40)</f>
        <v>4.2269350000000001</v>
      </c>
      <c r="D76">
        <f>'AEO 2023 Table 60'!E40</f>
        <v>9.9808299999999992</v>
      </c>
      <c r="E76" s="22">
        <f t="shared" si="8"/>
        <v>0.29750879184727508</v>
      </c>
      <c r="F76" s="22">
        <f t="shared" si="9"/>
        <v>0.70249120815272492</v>
      </c>
    </row>
    <row r="77" spans="2:6" x14ac:dyDescent="0.35">
      <c r="B77">
        <v>2040</v>
      </c>
      <c r="C77">
        <f>SUM('AEO 2023 Table 60'!C41:D41)</f>
        <v>4.2366809999999999</v>
      </c>
      <c r="D77">
        <f>'AEO 2023 Table 60'!E41</f>
        <v>9.9955730000000003</v>
      </c>
      <c r="E77" s="22">
        <f t="shared" si="8"/>
        <v>0.29768166026266812</v>
      </c>
      <c r="F77" s="22">
        <f t="shared" si="9"/>
        <v>0.70231833973733182</v>
      </c>
    </row>
    <row r="78" spans="2:6" x14ac:dyDescent="0.35">
      <c r="B78">
        <v>2041</v>
      </c>
      <c r="C78">
        <f>SUM('AEO 2023 Table 60'!C42:D42)</f>
        <v>4.2409020000000002</v>
      </c>
      <c r="D78">
        <f>'AEO 2023 Table 60'!E42</f>
        <v>9.9808299999999992</v>
      </c>
      <c r="E78" s="22">
        <f t="shared" si="8"/>
        <v>0.29819870041145485</v>
      </c>
      <c r="F78" s="22">
        <f t="shared" si="9"/>
        <v>0.7018012995885452</v>
      </c>
    </row>
    <row r="79" spans="2:6" x14ac:dyDescent="0.35">
      <c r="B79">
        <v>2042</v>
      </c>
      <c r="C79">
        <f>SUM('AEO 2023 Table 60'!C43:D43)</f>
        <v>4.2497380000000007</v>
      </c>
      <c r="D79">
        <f>'AEO 2023 Table 60'!E43</f>
        <v>9.9808299999999992</v>
      </c>
      <c r="E79" s="22">
        <f t="shared" si="8"/>
        <v>0.29863446069053606</v>
      </c>
      <c r="F79" s="22">
        <f t="shared" si="9"/>
        <v>0.70136553930946388</v>
      </c>
    </row>
    <row r="80" spans="2:6" x14ac:dyDescent="0.35">
      <c r="B80">
        <v>2043</v>
      </c>
      <c r="C80">
        <f>SUM('AEO 2023 Table 60'!C44:D44)</f>
        <v>4.256831</v>
      </c>
      <c r="D80">
        <f>'AEO 2023 Table 60'!E44</f>
        <v>9.9808299999999992</v>
      </c>
      <c r="E80" s="22">
        <f t="shared" si="8"/>
        <v>0.29898387101645418</v>
      </c>
      <c r="F80" s="22">
        <f t="shared" si="9"/>
        <v>0.70101612898354582</v>
      </c>
    </row>
    <row r="81" spans="1:6" x14ac:dyDescent="0.35">
      <c r="B81">
        <v>2044</v>
      </c>
      <c r="C81">
        <f>SUM('AEO 2023 Table 60'!C45:D45)</f>
        <v>4.2842169999999999</v>
      </c>
      <c r="D81">
        <f>'AEO 2023 Table 60'!E45</f>
        <v>9.9955730000000003</v>
      </c>
      <c r="E81" s="22">
        <f t="shared" si="8"/>
        <v>0.30001960813149214</v>
      </c>
      <c r="F81" s="22">
        <f t="shared" si="9"/>
        <v>0.69998039186850791</v>
      </c>
    </row>
    <row r="82" spans="1:6" x14ac:dyDescent="0.35">
      <c r="B82">
        <v>2045</v>
      </c>
      <c r="C82">
        <f>SUM('AEO 2023 Table 60'!C46:D46)</f>
        <v>4.283506</v>
      </c>
      <c r="D82">
        <f>'AEO 2023 Table 60'!E46</f>
        <v>9.9808299999999992</v>
      </c>
      <c r="E82" s="22">
        <f t="shared" si="8"/>
        <v>0.30029480517004087</v>
      </c>
      <c r="F82" s="22">
        <f t="shared" si="9"/>
        <v>0.69970519482995908</v>
      </c>
    </row>
    <row r="83" spans="1:6" x14ac:dyDescent="0.35">
      <c r="B83">
        <v>2046</v>
      </c>
      <c r="C83">
        <f>SUM('AEO 2023 Table 60'!C47:D47)</f>
        <v>4.2662440000000004</v>
      </c>
      <c r="D83">
        <f>'AEO 2023 Table 60'!E47</f>
        <v>9.9808299999999992</v>
      </c>
      <c r="E83" s="22">
        <f t="shared" si="8"/>
        <v>0.2994470303165408</v>
      </c>
      <c r="F83" s="22">
        <f t="shared" si="9"/>
        <v>0.70055296968345915</v>
      </c>
    </row>
    <row r="84" spans="1:6" x14ac:dyDescent="0.35">
      <c r="B84">
        <v>2047</v>
      </c>
      <c r="C84">
        <f>SUM('AEO 2023 Table 60'!C48:D48)</f>
        <v>4.2461450000000003</v>
      </c>
      <c r="D84">
        <f>'AEO 2023 Table 60'!E48</f>
        <v>9.9808299999999992</v>
      </c>
      <c r="E84" s="22">
        <f t="shared" si="8"/>
        <v>0.29845733193458207</v>
      </c>
      <c r="F84" s="22">
        <f t="shared" si="9"/>
        <v>0.70154266806541798</v>
      </c>
    </row>
    <row r="85" spans="1:6" x14ac:dyDescent="0.35">
      <c r="B85">
        <v>2048</v>
      </c>
      <c r="C85">
        <f>SUM('AEO 2023 Table 60'!C49:D49)</f>
        <v>4.2350729999999999</v>
      </c>
      <c r="D85">
        <f>'AEO 2023 Table 60'!E49</f>
        <v>9.9955730000000003</v>
      </c>
      <c r="E85" s="22">
        <f t="shared" si="8"/>
        <v>0.29760230139938831</v>
      </c>
      <c r="F85" s="22">
        <f t="shared" si="9"/>
        <v>0.70239769860061163</v>
      </c>
    </row>
    <row r="86" spans="1:6" x14ac:dyDescent="0.35">
      <c r="B86">
        <v>2049</v>
      </c>
      <c r="C86">
        <f>SUM('AEO 2023 Table 60'!C50:D50)</f>
        <v>4.2148140000000005</v>
      </c>
      <c r="D86">
        <f>'AEO 2023 Table 60'!E50</f>
        <v>9.9808299999999992</v>
      </c>
      <c r="E86" s="22">
        <f t="shared" si="8"/>
        <v>0.29690896728602101</v>
      </c>
      <c r="F86" s="22">
        <f t="shared" si="9"/>
        <v>0.70309103271397899</v>
      </c>
    </row>
    <row r="87" spans="1:6" x14ac:dyDescent="0.35">
      <c r="B87">
        <v>2050</v>
      </c>
      <c r="C87">
        <f>SUM('AEO 2023 Table 60'!C51:D51)</f>
        <v>4.1961539999999999</v>
      </c>
      <c r="D87">
        <f>'AEO 2023 Table 60'!E51</f>
        <v>9.9808299999999992</v>
      </c>
      <c r="E87" s="22">
        <f t="shared" si="8"/>
        <v>0.29598354628882984</v>
      </c>
      <c r="F87" s="22">
        <f>D87/SUM(C87:D87)</f>
        <v>0.70401645371117016</v>
      </c>
    </row>
    <row r="89" spans="1:6" x14ac:dyDescent="0.35">
      <c r="A89" s="17" t="s">
        <v>1494</v>
      </c>
      <c r="B89" s="18" t="s">
        <v>1722</v>
      </c>
      <c r="C89" s="18"/>
      <c r="D89" s="18" t="s">
        <v>1505</v>
      </c>
    </row>
    <row r="90" spans="1:6" x14ac:dyDescent="0.35">
      <c r="B90">
        <v>2021</v>
      </c>
      <c r="C90" s="24">
        <f>E58*C23+F58*D23</f>
        <v>6.5967288020886192</v>
      </c>
      <c r="D90" s="4">
        <f>C90*About!$B$29/10^6</f>
        <v>5.58742929536906E-6</v>
      </c>
    </row>
    <row r="91" spans="1:6" x14ac:dyDescent="0.35">
      <c r="B91">
        <v>2022</v>
      </c>
      <c r="C91" s="24">
        <f>E59*C24+F59*D24</f>
        <v>9.9846630922330259</v>
      </c>
      <c r="D91" s="4">
        <f>C91*About!$B$30/10^6</f>
        <v>7.8379605274029258E-6</v>
      </c>
    </row>
    <row r="92" spans="1:6" x14ac:dyDescent="0.35">
      <c r="B92">
        <v>2023</v>
      </c>
      <c r="C92" s="24">
        <f t="shared" ref="C92:C119" si="10">E60*C28+D28*F60</f>
        <v>4.5228577956532003</v>
      </c>
      <c r="D92" s="4">
        <f>C92*About!$B$30/10^6</f>
        <v>3.5504433695877621E-6</v>
      </c>
    </row>
    <row r="93" spans="1:6" x14ac:dyDescent="0.35">
      <c r="B93">
        <v>2024</v>
      </c>
      <c r="C93" s="24">
        <f t="shared" si="10"/>
        <v>6.0156184505685193</v>
      </c>
      <c r="D93" s="4">
        <f>C93*About!$B$30/10^6</f>
        <v>4.7222604836962878E-6</v>
      </c>
    </row>
    <row r="94" spans="1:6" x14ac:dyDescent="0.35">
      <c r="B94">
        <v>2025</v>
      </c>
      <c r="C94" s="24">
        <f t="shared" si="10"/>
        <v>7.0480123938346919</v>
      </c>
      <c r="D94" s="4">
        <f>C94*About!$B$30/10^6</f>
        <v>5.5326897291602331E-6</v>
      </c>
    </row>
    <row r="95" spans="1:6" x14ac:dyDescent="0.35">
      <c r="B95">
        <v>2026</v>
      </c>
      <c r="C95" s="24">
        <f t="shared" si="10"/>
        <v>7.2358501478567314</v>
      </c>
      <c r="D95" s="4">
        <f>C95*About!$B$30/10^6</f>
        <v>5.6801423660675346E-6</v>
      </c>
    </row>
    <row r="96" spans="1:6" x14ac:dyDescent="0.35">
      <c r="B96">
        <v>2027</v>
      </c>
      <c r="C96" s="24">
        <f t="shared" si="10"/>
        <v>6.7058606318241036</v>
      </c>
      <c r="D96" s="4">
        <f>C96*About!$B$30/10^6</f>
        <v>5.264100595981922E-6</v>
      </c>
    </row>
    <row r="97" spans="2:4" x14ac:dyDescent="0.35">
      <c r="B97">
        <v>2028</v>
      </c>
      <c r="C97" s="24">
        <f t="shared" si="10"/>
        <v>6.1488453695415775</v>
      </c>
      <c r="D97" s="4">
        <f>C97*About!$B$30/10^6</f>
        <v>4.8268436150901383E-6</v>
      </c>
    </row>
    <row r="98" spans="2:4" x14ac:dyDescent="0.35">
      <c r="B98">
        <v>2029</v>
      </c>
      <c r="C98" s="24">
        <f t="shared" si="10"/>
        <v>5.5844567729318433</v>
      </c>
      <c r="D98" s="4">
        <f>C98*About!$B$30/10^6</f>
        <v>4.3837985667514973E-6</v>
      </c>
    </row>
    <row r="99" spans="2:4" x14ac:dyDescent="0.35">
      <c r="B99">
        <v>2030</v>
      </c>
      <c r="C99" s="24">
        <f t="shared" si="10"/>
        <v>5.0496384071597227</v>
      </c>
      <c r="D99" s="4">
        <f>C99*About!$B$30/10^6</f>
        <v>3.9639661496203826E-6</v>
      </c>
    </row>
    <row r="100" spans="2:4" x14ac:dyDescent="0.35">
      <c r="B100">
        <v>2031</v>
      </c>
      <c r="C100" s="24">
        <f t="shared" si="10"/>
        <v>5.3161212227248935</v>
      </c>
      <c r="D100" s="4">
        <f>C100*About!$B$30/10^6</f>
        <v>4.1731551598390418E-6</v>
      </c>
    </row>
    <row r="101" spans="2:4" x14ac:dyDescent="0.35">
      <c r="B101">
        <v>2032</v>
      </c>
      <c r="C101" s="24">
        <f t="shared" si="10"/>
        <v>5.6437388775821589</v>
      </c>
      <c r="D101" s="4">
        <f>C101*About!$B$30/10^6</f>
        <v>4.4303350189019947E-6</v>
      </c>
    </row>
    <row r="102" spans="2:4" x14ac:dyDescent="0.35">
      <c r="B102">
        <v>2033</v>
      </c>
      <c r="C102" s="24">
        <f t="shared" si="10"/>
        <v>6.0456093431903817</v>
      </c>
      <c r="D102" s="4">
        <f>C102*About!$B$30/10^6</f>
        <v>4.7458033344044497E-6</v>
      </c>
    </row>
    <row r="103" spans="2:4" x14ac:dyDescent="0.35">
      <c r="B103">
        <v>2034</v>
      </c>
      <c r="C103" s="24">
        <f t="shared" si="10"/>
        <v>6.3435729767174136</v>
      </c>
      <c r="D103" s="4">
        <f>C103*About!$B$30/10^6</f>
        <v>4.9797047867231698E-6</v>
      </c>
    </row>
    <row r="104" spans="2:4" x14ac:dyDescent="0.35">
      <c r="B104">
        <v>2035</v>
      </c>
      <c r="C104" s="24">
        <f t="shared" si="10"/>
        <v>6.5506682608161126</v>
      </c>
      <c r="D104" s="4">
        <f>C104*About!$B$30/10^6</f>
        <v>5.1422745847406482E-6</v>
      </c>
    </row>
    <row r="105" spans="2:4" x14ac:dyDescent="0.35">
      <c r="B105">
        <v>2036</v>
      </c>
      <c r="C105" s="24">
        <f t="shared" si="10"/>
        <v>6.58287937356741</v>
      </c>
      <c r="D105" s="4">
        <f>C105*About!$B$30/10^6</f>
        <v>5.1675603082504167E-6</v>
      </c>
    </row>
    <row r="106" spans="2:4" x14ac:dyDescent="0.35">
      <c r="B106">
        <v>2037</v>
      </c>
      <c r="C106" s="24">
        <f t="shared" si="10"/>
        <v>6.6700416347442406</v>
      </c>
      <c r="D106" s="4">
        <f>C106*About!$B$30/10^6</f>
        <v>5.2359826832742289E-6</v>
      </c>
    </row>
    <row r="107" spans="2:4" x14ac:dyDescent="0.35">
      <c r="B107">
        <v>2038</v>
      </c>
      <c r="C107" s="24">
        <f t="shared" si="10"/>
        <v>6.9054751921735908</v>
      </c>
      <c r="D107" s="4">
        <f>C107*About!$B$30/10^6</f>
        <v>5.4207980258562688E-6</v>
      </c>
    </row>
    <row r="108" spans="2:4" x14ac:dyDescent="0.35">
      <c r="B108">
        <v>2039</v>
      </c>
      <c r="C108" s="24">
        <f t="shared" si="10"/>
        <v>6.7603825480980255</v>
      </c>
      <c r="D108" s="4">
        <f>C108*About!$B$30/10^6</f>
        <v>5.3069003002569506E-6</v>
      </c>
    </row>
    <row r="109" spans="2:4" x14ac:dyDescent="0.35">
      <c r="B109">
        <v>2040</v>
      </c>
      <c r="C109" s="24">
        <f t="shared" si="10"/>
        <v>7.0260912307698877</v>
      </c>
      <c r="D109" s="4">
        <f>C109*About!$B$30/10^6</f>
        <v>5.5154816161543626E-6</v>
      </c>
    </row>
    <row r="110" spans="2:4" x14ac:dyDescent="0.35">
      <c r="B110">
        <v>2041</v>
      </c>
      <c r="C110" s="24">
        <f t="shared" si="10"/>
        <v>7.1740949009421806</v>
      </c>
      <c r="D110" s="4">
        <f>C110*About!$B$30/10^6</f>
        <v>5.6316644972396121E-6</v>
      </c>
    </row>
    <row r="111" spans="2:4" x14ac:dyDescent="0.35">
      <c r="B111">
        <v>2042</v>
      </c>
      <c r="C111" s="24">
        <f t="shared" si="10"/>
        <v>7.1591600178877499</v>
      </c>
      <c r="D111" s="4">
        <f>C111*About!$B$30/10^6</f>
        <v>5.6199406140418836E-6</v>
      </c>
    </row>
    <row r="112" spans="2:4" x14ac:dyDescent="0.35">
      <c r="B112">
        <v>2043</v>
      </c>
      <c r="C112" s="24">
        <f t="shared" si="10"/>
        <v>7.043473794529314</v>
      </c>
      <c r="D112" s="4">
        <f>C112*About!$B$30/10^6</f>
        <v>5.5291269287055111E-6</v>
      </c>
    </row>
    <row r="113" spans="2:4" x14ac:dyDescent="0.35">
      <c r="B113">
        <v>2044</v>
      </c>
      <c r="C113" s="24">
        <f t="shared" si="10"/>
        <v>6.973830388352364</v>
      </c>
      <c r="D113" s="4">
        <f>C113*About!$B$30/10^6</f>
        <v>5.4744568548566055E-6</v>
      </c>
    </row>
    <row r="114" spans="2:4" x14ac:dyDescent="0.35">
      <c r="B114">
        <v>2045</v>
      </c>
      <c r="C114" s="24">
        <f t="shared" si="10"/>
        <v>6.9673261697711535</v>
      </c>
      <c r="D114" s="4">
        <f>C114*About!$B$30/10^6</f>
        <v>5.469351043270356E-6</v>
      </c>
    </row>
    <row r="115" spans="2:4" x14ac:dyDescent="0.35">
      <c r="B115">
        <v>2046</v>
      </c>
      <c r="C115" s="24">
        <f t="shared" si="10"/>
        <v>6.9640973073898547</v>
      </c>
      <c r="D115" s="4">
        <f>C115*About!$B$30/10^6</f>
        <v>5.4668163863010362E-6</v>
      </c>
    </row>
    <row r="116" spans="2:4" x14ac:dyDescent="0.35">
      <c r="B116">
        <v>2047</v>
      </c>
      <c r="C116" s="24">
        <f t="shared" si="10"/>
        <v>6.902988753866647</v>
      </c>
      <c r="D116" s="4">
        <f>C116*About!$B$30/10^6</f>
        <v>5.4188461717853177E-6</v>
      </c>
    </row>
    <row r="117" spans="2:4" x14ac:dyDescent="0.35">
      <c r="B117">
        <v>2048</v>
      </c>
      <c r="C117" s="24">
        <f t="shared" si="10"/>
        <v>6.8676512774144829</v>
      </c>
      <c r="D117" s="4">
        <f>C117*About!$B$30/10^6</f>
        <v>5.3911062527703699E-6</v>
      </c>
    </row>
    <row r="118" spans="2:4" x14ac:dyDescent="0.35">
      <c r="B118">
        <v>2049</v>
      </c>
      <c r="C118" s="24">
        <f t="shared" si="10"/>
        <v>6.7538766042944918</v>
      </c>
      <c r="D118" s="4">
        <f>C118*About!$B$30/10^6</f>
        <v>5.3017931343711763E-6</v>
      </c>
    </row>
    <row r="119" spans="2:4" x14ac:dyDescent="0.35">
      <c r="B119">
        <v>2050</v>
      </c>
      <c r="C119" s="24">
        <f t="shared" si="10"/>
        <v>6.7342857888189913</v>
      </c>
      <c r="D119" s="4">
        <f>C119*About!$B$30/10^6</f>
        <v>5.2864143442229088E-6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1"/>
  <sheetViews>
    <sheetView workbookViewId="0">
      <selection activeCell="F21" sqref="F21"/>
    </sheetView>
  </sheetViews>
  <sheetFormatPr defaultRowHeight="14.5" x14ac:dyDescent="0.35"/>
  <cols>
    <col min="1" max="1" width="39.54296875" customWidth="1"/>
  </cols>
  <sheetData>
    <row r="1" spans="1:31" x14ac:dyDescent="0.3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x14ac:dyDescent="0.35">
      <c r="A2" s="5" t="s">
        <v>22</v>
      </c>
    </row>
    <row r="3" spans="1:31" x14ac:dyDescent="0.35">
      <c r="A3" t="s">
        <v>30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53</v>
      </c>
      <c r="B5">
        <v>1.6429965100310878E-6</v>
      </c>
      <c r="C5">
        <v>1.7402500295330958E-6</v>
      </c>
      <c r="D5">
        <v>1.8797637449808972E-6</v>
      </c>
      <c r="E5">
        <v>1.5081138926822126E-6</v>
      </c>
      <c r="F5">
        <v>1.4958300771783905E-6</v>
      </c>
      <c r="G5">
        <v>1.4745601098343036E-6</v>
      </c>
      <c r="H5">
        <v>1.4602709682415975E-6</v>
      </c>
      <c r="I5">
        <v>1.4422656218389892E-6</v>
      </c>
      <c r="J5">
        <v>1.4338698332998832E-6</v>
      </c>
      <c r="K5">
        <v>1.4348669892239786E-6</v>
      </c>
      <c r="L5">
        <v>1.429798235656946E-6</v>
      </c>
      <c r="M5">
        <v>1.4080385017433666E-6</v>
      </c>
      <c r="N5">
        <v>1.399594984827923E-6</v>
      </c>
      <c r="O5">
        <v>1.3985412891349357E-6</v>
      </c>
      <c r="P5">
        <v>1.3935459638391914E-6</v>
      </c>
      <c r="Q5">
        <v>1.3889045628110573E-6</v>
      </c>
      <c r="R5">
        <v>1.387270049492179E-6</v>
      </c>
      <c r="S5">
        <v>1.4059399217499465E-6</v>
      </c>
      <c r="T5">
        <v>1.4027369805563501E-6</v>
      </c>
      <c r="U5">
        <v>1.4042760371225532E-6</v>
      </c>
      <c r="V5">
        <v>1.4032906297218639E-6</v>
      </c>
      <c r="W5">
        <v>1.402048223371666E-6</v>
      </c>
      <c r="X5">
        <v>1.4017633216790671E-6</v>
      </c>
      <c r="Y5">
        <v>1.3979222888079751E-6</v>
      </c>
      <c r="Z5">
        <v>1.3949785494120265E-6</v>
      </c>
      <c r="AA5">
        <v>1.3955035615517381E-6</v>
      </c>
      <c r="AB5">
        <v>1.391733754103796E-6</v>
      </c>
      <c r="AC5">
        <v>1.3853924885953369E-6</v>
      </c>
      <c r="AD5">
        <v>1.3879529324151605E-6</v>
      </c>
      <c r="AE5">
        <v>1.3857970783701355E-6</v>
      </c>
    </row>
    <row r="6" spans="1:31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56</v>
      </c>
      <c r="B8">
        <v>4.9035847570226958E-6</v>
      </c>
      <c r="C8">
        <v>5.1938415365625578E-6</v>
      </c>
      <c r="D8">
        <v>5.6102254572152535E-6</v>
      </c>
      <c r="E8">
        <v>4.5010225224828587E-6</v>
      </c>
      <c r="F8">
        <v>4.4991275079441984E-6</v>
      </c>
      <c r="G8">
        <v>4.523146876663825E-6</v>
      </c>
      <c r="H8">
        <v>4.5631006942750297E-6</v>
      </c>
      <c r="I8">
        <v>4.5948277235502677E-6</v>
      </c>
      <c r="J8">
        <v>4.631227695410174E-6</v>
      </c>
      <c r="K8">
        <v>4.7138260769139475E-6</v>
      </c>
      <c r="L8">
        <v>4.7631186466410128E-6</v>
      </c>
      <c r="M8">
        <v>4.843168150371332E-6</v>
      </c>
      <c r="N8">
        <v>4.9003768243276488E-6</v>
      </c>
      <c r="O8">
        <v>4.9540348227786543E-6</v>
      </c>
      <c r="P8">
        <v>5.0137004373748059E-6</v>
      </c>
      <c r="Q8">
        <v>5.074884599798675E-6</v>
      </c>
      <c r="R8">
        <v>5.147976998710777E-6</v>
      </c>
      <c r="S8">
        <v>5.2058847119072008E-6</v>
      </c>
      <c r="T8">
        <v>5.2618506494366586E-6</v>
      </c>
      <c r="U8">
        <v>5.3180289934472378E-6</v>
      </c>
      <c r="V8">
        <v>5.3573574800375274E-6</v>
      </c>
      <c r="W8">
        <v>5.3948075958805891E-6</v>
      </c>
      <c r="X8">
        <v>5.4339197131822743E-6</v>
      </c>
      <c r="Y8">
        <v>5.4752771572041705E-6</v>
      </c>
      <c r="Z8">
        <v>5.5206830053513167E-6</v>
      </c>
      <c r="AA8">
        <v>5.5625453110466243E-6</v>
      </c>
      <c r="AB8">
        <v>5.6030436184060735E-6</v>
      </c>
      <c r="AC8">
        <v>5.645143692550397E-6</v>
      </c>
      <c r="AD8">
        <v>5.6836217606547059E-6</v>
      </c>
      <c r="AE8">
        <v>5.7272340421347735E-6</v>
      </c>
    </row>
    <row r="9" spans="1:31" x14ac:dyDescent="0.35">
      <c r="A9" t="s">
        <v>57</v>
      </c>
      <c r="B9">
        <v>1.6429965100310878E-6</v>
      </c>
      <c r="C9">
        <v>1.7402500295330958E-6</v>
      </c>
      <c r="D9">
        <v>1.8797637449808972E-6</v>
      </c>
      <c r="E9">
        <v>1.5081138926822126E-6</v>
      </c>
      <c r="F9">
        <v>1.4958300771783905E-6</v>
      </c>
      <c r="G9">
        <v>1.4745601098343036E-6</v>
      </c>
      <c r="H9">
        <v>1.4602709682415975E-6</v>
      </c>
      <c r="I9">
        <v>1.4422656218389892E-6</v>
      </c>
      <c r="J9">
        <v>1.4338698332998832E-6</v>
      </c>
      <c r="K9">
        <v>1.4348669892239786E-6</v>
      </c>
      <c r="L9">
        <v>1.429798235656946E-6</v>
      </c>
      <c r="M9">
        <v>1.4080385017433666E-6</v>
      </c>
      <c r="N9">
        <v>1.399594984827923E-6</v>
      </c>
      <c r="O9">
        <v>1.3985412891349357E-6</v>
      </c>
      <c r="P9">
        <v>1.3935459638391914E-6</v>
      </c>
      <c r="Q9">
        <v>1.3889045628110573E-6</v>
      </c>
      <c r="R9">
        <v>1.387270049492179E-6</v>
      </c>
      <c r="S9">
        <v>1.4059399217499465E-6</v>
      </c>
      <c r="T9">
        <v>1.4027369805563501E-6</v>
      </c>
      <c r="U9">
        <v>1.4042760371225532E-6</v>
      </c>
      <c r="V9">
        <v>1.4032906297218639E-6</v>
      </c>
      <c r="W9">
        <v>1.402048223371666E-6</v>
      </c>
      <c r="X9">
        <v>1.4017633216790671E-6</v>
      </c>
      <c r="Y9">
        <v>1.3979222888079751E-6</v>
      </c>
      <c r="Z9">
        <v>1.3949785494120265E-6</v>
      </c>
      <c r="AA9">
        <v>1.3955035615517381E-6</v>
      </c>
      <c r="AB9">
        <v>1.391733754103796E-6</v>
      </c>
      <c r="AC9">
        <v>1.3853924885953369E-6</v>
      </c>
      <c r="AD9">
        <v>1.3879529324151605E-6</v>
      </c>
      <c r="AE9">
        <v>1.3857970783701355E-6</v>
      </c>
    </row>
    <row r="10" spans="1:31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59</v>
      </c>
      <c r="B11">
        <v>4.9035847570226958E-6</v>
      </c>
      <c r="C11">
        <v>5.1938415365625578E-6</v>
      </c>
      <c r="D11">
        <v>5.6102254572152535E-6</v>
      </c>
      <c r="E11">
        <v>4.5010225224828587E-6</v>
      </c>
      <c r="F11">
        <v>4.4991275079441984E-6</v>
      </c>
      <c r="G11">
        <v>4.523146876663825E-6</v>
      </c>
      <c r="H11">
        <v>4.5631006942750297E-6</v>
      </c>
      <c r="I11">
        <v>4.5948277235502677E-6</v>
      </c>
      <c r="J11">
        <v>4.631227695410174E-6</v>
      </c>
      <c r="K11">
        <v>4.7138260769139475E-6</v>
      </c>
      <c r="L11">
        <v>4.7631186466410128E-6</v>
      </c>
      <c r="M11">
        <v>4.843168150371332E-6</v>
      </c>
      <c r="N11">
        <v>4.9003768243276488E-6</v>
      </c>
      <c r="O11">
        <v>4.9540348227786543E-6</v>
      </c>
      <c r="P11">
        <v>5.0137004373748059E-6</v>
      </c>
      <c r="Q11">
        <v>5.074884599798675E-6</v>
      </c>
      <c r="R11">
        <v>5.147976998710777E-6</v>
      </c>
      <c r="S11">
        <v>5.2058847119072008E-6</v>
      </c>
      <c r="T11">
        <v>5.2618506494366586E-6</v>
      </c>
      <c r="U11">
        <v>5.3180289934472378E-6</v>
      </c>
      <c r="V11">
        <v>5.3573574800375274E-6</v>
      </c>
      <c r="W11">
        <v>5.3948075958805891E-6</v>
      </c>
      <c r="X11">
        <v>5.4339197131822743E-6</v>
      </c>
      <c r="Y11">
        <v>5.4752771572041705E-6</v>
      </c>
      <c r="Z11">
        <v>5.5206830053513167E-6</v>
      </c>
      <c r="AA11">
        <v>5.5625453110466243E-6</v>
      </c>
      <c r="AB11">
        <v>5.6030436184060735E-6</v>
      </c>
      <c r="AC11">
        <v>5.645143692550397E-6</v>
      </c>
      <c r="AD11">
        <v>5.6836217606547059E-6</v>
      </c>
      <c r="AE11">
        <v>5.7272340421347735E-6</v>
      </c>
    </row>
    <row r="12" spans="1:31" s="3" customFormat="1" x14ac:dyDescent="0.35">
      <c r="A12" s="5" t="s">
        <v>31</v>
      </c>
    </row>
    <row r="13" spans="1:31" x14ac:dyDescent="0.35">
      <c r="A13" t="s">
        <v>30</v>
      </c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35">
      <c r="A14" t="s">
        <v>52</v>
      </c>
      <c r="B14">
        <v>9.9734042987535055E-6</v>
      </c>
      <c r="C14">
        <v>1.5857682323610852E-5</v>
      </c>
      <c r="D14">
        <v>7.0014694744081596E-6</v>
      </c>
      <c r="E14">
        <v>9.2618008727094364E-6</v>
      </c>
      <c r="F14">
        <v>1.0798807065850122E-5</v>
      </c>
      <c r="G14">
        <v>1.0976580957875646E-5</v>
      </c>
      <c r="H14">
        <v>1.0574391760411735E-5</v>
      </c>
      <c r="I14">
        <v>1.0172202562947823E-5</v>
      </c>
      <c r="J14">
        <v>9.7700133654839122E-6</v>
      </c>
      <c r="K14">
        <v>9.3678241680199992E-6</v>
      </c>
      <c r="L14">
        <v>9.3597536677999992E-6</v>
      </c>
      <c r="M14">
        <v>9.3444547619799982E-6</v>
      </c>
      <c r="N14">
        <v>9.3752098719199993E-6</v>
      </c>
      <c r="O14">
        <v>9.3729169748400005E-6</v>
      </c>
      <c r="P14">
        <v>9.3523108975399999E-6</v>
      </c>
      <c r="Q14">
        <v>9.2560640916800011E-6</v>
      </c>
      <c r="R14">
        <v>9.1764162803800007E-6</v>
      </c>
      <c r="S14">
        <v>9.1717770779600006E-6</v>
      </c>
      <c r="T14">
        <v>9.0235069687599986E-6</v>
      </c>
      <c r="U14">
        <v>9.007551799799999E-6</v>
      </c>
      <c r="V14">
        <v>8.9637219088399989E-6</v>
      </c>
      <c r="W14">
        <v>8.86397210642E-6</v>
      </c>
      <c r="X14">
        <v>8.7365941379400005E-6</v>
      </c>
      <c r="Y14">
        <v>8.6086162410600013E-6</v>
      </c>
      <c r="Z14">
        <v>8.5561203112000004E-6</v>
      </c>
      <c r="AA14">
        <v>8.99760030456E-6</v>
      </c>
      <c r="AB14">
        <v>8.8789725112800011E-6</v>
      </c>
      <c r="AC14">
        <v>8.7661230527599986E-6</v>
      </c>
      <c r="AD14">
        <v>8.6762706056999993E-6</v>
      </c>
      <c r="AE14">
        <v>8.6156807637799998E-6</v>
      </c>
    </row>
    <row r="15" spans="1:31" x14ac:dyDescent="0.35">
      <c r="A15" t="s">
        <v>53</v>
      </c>
      <c r="B15">
        <v>3.3241875256561793E-6</v>
      </c>
      <c r="C15">
        <v>5.2854479961826045E-6</v>
      </c>
      <c r="D15">
        <v>2.3336261913095196E-6</v>
      </c>
      <c r="E15">
        <v>3.0870064026202327E-6</v>
      </c>
      <c r="F15">
        <v>3.5992985609490727E-6</v>
      </c>
      <c r="G15">
        <v>3.6585515237846863E-6</v>
      </c>
      <c r="H15">
        <v>3.2926116326735147E-6</v>
      </c>
      <c r="I15">
        <v>2.9266717415623432E-6</v>
      </c>
      <c r="J15">
        <v>2.5607318504511717E-6</v>
      </c>
      <c r="K15">
        <v>2.1947919593399998E-6</v>
      </c>
      <c r="L15">
        <v>2.2470910834200004E-6</v>
      </c>
      <c r="M15">
        <v>2.3063281599600001E-6</v>
      </c>
      <c r="N15">
        <v>2.40113586928E-6</v>
      </c>
      <c r="O15">
        <v>2.4811151044400002E-6</v>
      </c>
      <c r="P15">
        <v>2.5688290262399999E-6</v>
      </c>
      <c r="Q15">
        <v>2.5945842450999999E-6</v>
      </c>
      <c r="R15">
        <v>2.6292059667400002E-6</v>
      </c>
      <c r="S15">
        <v>2.7314447404000002E-6</v>
      </c>
      <c r="T15">
        <v>2.71025848844E-6</v>
      </c>
      <c r="U15">
        <v>2.8124021515E-6</v>
      </c>
      <c r="V15">
        <v>2.8662230451799998E-6</v>
      </c>
      <c r="W15">
        <v>2.8523251916599998E-6</v>
      </c>
      <c r="X15">
        <v>2.8146196917199997E-6</v>
      </c>
      <c r="Y15">
        <v>2.7643339858799998E-6</v>
      </c>
      <c r="Z15">
        <v>2.75829446278E-6</v>
      </c>
      <c r="AA15">
        <v>2.7408716640999999E-6</v>
      </c>
      <c r="AB15">
        <v>2.7172578969800001E-6</v>
      </c>
      <c r="AC15">
        <v>2.7051554389400002E-6</v>
      </c>
      <c r="AD15">
        <v>2.6649997436199997E-6</v>
      </c>
      <c r="AE15">
        <v>2.6636601474000003E-6</v>
      </c>
    </row>
    <row r="16" spans="1:31" x14ac:dyDescent="0.35">
      <c r="A16" t="s">
        <v>54</v>
      </c>
      <c r="B16">
        <v>9.9734042987535055E-6</v>
      </c>
      <c r="C16">
        <v>1.5857682323610852E-5</v>
      </c>
      <c r="D16">
        <v>7.0014694744081596E-6</v>
      </c>
      <c r="E16">
        <v>9.2618008727094364E-6</v>
      </c>
      <c r="F16">
        <v>1.0798807065850122E-5</v>
      </c>
      <c r="G16">
        <v>1.0976580957875646E-5</v>
      </c>
      <c r="H16">
        <v>1.0229046635051735E-5</v>
      </c>
      <c r="I16">
        <v>9.4815123122278234E-6</v>
      </c>
      <c r="J16">
        <v>8.7339779894039121E-6</v>
      </c>
      <c r="K16">
        <v>7.9864436665800008E-6</v>
      </c>
      <c r="L16">
        <v>8.0613030249799995E-6</v>
      </c>
      <c r="M16">
        <v>8.128042864619998E-6</v>
      </c>
      <c r="N16">
        <v>8.2353715186199995E-6</v>
      </c>
      <c r="O16">
        <v>8.3235170962199992E-6</v>
      </c>
      <c r="P16">
        <v>8.4020974739400016E-6</v>
      </c>
      <c r="Q16">
        <v>8.439650065299999E-6</v>
      </c>
      <c r="R16">
        <v>8.5008493466799998E-6</v>
      </c>
      <c r="S16">
        <v>8.603125432959999E-6</v>
      </c>
      <c r="T16">
        <v>8.6079746103200019E-6</v>
      </c>
      <c r="U16">
        <v>8.6756845780799984E-6</v>
      </c>
      <c r="V16">
        <v>8.7463356582399983E-6</v>
      </c>
      <c r="W16">
        <v>8.7646649341000001E-6</v>
      </c>
      <c r="X16">
        <v>8.7551963080599989E-6</v>
      </c>
      <c r="Y16">
        <v>8.7241046529200002E-6</v>
      </c>
      <c r="Z16">
        <v>8.7676726239200009E-6</v>
      </c>
      <c r="AA16">
        <v>8.9949094062000002E-6</v>
      </c>
      <c r="AB16">
        <v>8.9835085717399988E-6</v>
      </c>
      <c r="AC16">
        <v>8.9595706969599994E-6</v>
      </c>
      <c r="AD16">
        <v>8.9629602924199995E-6</v>
      </c>
      <c r="AE16">
        <v>8.9882055721399985E-6</v>
      </c>
    </row>
    <row r="17" spans="1:31" x14ac:dyDescent="0.35">
      <c r="A17" t="s">
        <v>55</v>
      </c>
      <c r="B17">
        <v>7.2177446744039708E-6</v>
      </c>
      <c r="C17">
        <v>1.1476191951221433E-5</v>
      </c>
      <c r="D17">
        <v>5.0669578308609629E-6</v>
      </c>
      <c r="E17">
        <v>6.7027578469613953E-6</v>
      </c>
      <c r="F17">
        <v>7.8150879934945731E-6</v>
      </c>
      <c r="G17">
        <v>7.9437428162591186E-6</v>
      </c>
      <c r="H17">
        <v>7.4606518976543388E-6</v>
      </c>
      <c r="I17">
        <v>6.977560979049559E-6</v>
      </c>
      <c r="J17">
        <v>6.4944700604447792E-6</v>
      </c>
      <c r="K17">
        <v>6.0113791418400002E-6</v>
      </c>
      <c r="L17">
        <v>6.0696899874600006E-6</v>
      </c>
      <c r="M17">
        <v>6.1219715526599989E-6</v>
      </c>
      <c r="N17">
        <v>6.2186522091799988E-6</v>
      </c>
      <c r="O17">
        <v>6.2924777885199992E-6</v>
      </c>
      <c r="P17">
        <v>6.3565479467799997E-6</v>
      </c>
      <c r="Q17">
        <v>6.3826441005599997E-6</v>
      </c>
      <c r="R17">
        <v>6.4329385858399996E-6</v>
      </c>
      <c r="S17">
        <v>6.5234516857600006E-6</v>
      </c>
      <c r="T17">
        <v>6.5210292919400003E-6</v>
      </c>
      <c r="U17">
        <v>6.5813250226199997E-6</v>
      </c>
      <c r="V17">
        <v>6.6436963592400005E-6</v>
      </c>
      <c r="W17">
        <v>6.6550247633199997E-6</v>
      </c>
      <c r="X17">
        <v>6.6404669885599992E-6</v>
      </c>
      <c r="Y17">
        <v>6.6070802414799996E-6</v>
      </c>
      <c r="Z17">
        <v>6.6427957350199989E-6</v>
      </c>
      <c r="AA17">
        <v>6.78677708778E-6</v>
      </c>
      <c r="AB17">
        <v>6.7571040438200003E-6</v>
      </c>
      <c r="AC17">
        <v>6.7257014501799994E-6</v>
      </c>
      <c r="AD17">
        <v>6.7257307149799994E-6</v>
      </c>
      <c r="AE17">
        <v>6.7487269948199988E-6</v>
      </c>
    </row>
    <row r="18" spans="1:31" x14ac:dyDescent="0.35">
      <c r="A18" t="s">
        <v>56</v>
      </c>
      <c r="B18">
        <v>3.911341666677885E-6</v>
      </c>
      <c r="C18">
        <v>6.2190212841399076E-6</v>
      </c>
      <c r="D18">
        <v>2.7458166201733734E-6</v>
      </c>
      <c r="E18">
        <v>3.6322670350814531E-6</v>
      </c>
      <c r="F18">
        <v>4.2350458040043646E-6</v>
      </c>
      <c r="G18">
        <v>4.3047646693283984E-6</v>
      </c>
      <c r="H18">
        <v>3.9438214925412988E-6</v>
      </c>
      <c r="I18">
        <v>3.5828783157541992E-6</v>
      </c>
      <c r="J18">
        <v>3.2219351389670997E-6</v>
      </c>
      <c r="K18">
        <v>2.8609919621799997E-6</v>
      </c>
      <c r="L18">
        <v>2.9380461805799998E-6</v>
      </c>
      <c r="M18">
        <v>3.0191235773600003E-6</v>
      </c>
      <c r="N18">
        <v>3.1347217322200002E-6</v>
      </c>
      <c r="O18">
        <v>3.2271004631400002E-6</v>
      </c>
      <c r="P18">
        <v>3.3084427063599992E-6</v>
      </c>
      <c r="Q18">
        <v>3.3222900781000004E-6</v>
      </c>
      <c r="R18">
        <v>3.3548896020599996E-6</v>
      </c>
      <c r="S18">
        <v>3.4458094826999999E-6</v>
      </c>
      <c r="T18">
        <v>3.4055286803600001E-6</v>
      </c>
      <c r="U18">
        <v>3.4932060211600003E-6</v>
      </c>
      <c r="V18">
        <v>3.5494090695599998E-6</v>
      </c>
      <c r="W18">
        <v>3.5450091068799996E-6</v>
      </c>
      <c r="X18">
        <v>3.5075428466800007E-6</v>
      </c>
      <c r="Y18">
        <v>3.4712362041799999E-6</v>
      </c>
      <c r="Z18">
        <v>3.4694781213200003E-6</v>
      </c>
      <c r="AA18">
        <v>3.4433292908999999E-6</v>
      </c>
      <c r="AB18">
        <v>3.4180393823600005E-6</v>
      </c>
      <c r="AC18">
        <v>3.3933172109399996E-6</v>
      </c>
      <c r="AD18">
        <v>3.3628613335800001E-6</v>
      </c>
      <c r="AE18">
        <v>3.3600775194799993E-6</v>
      </c>
    </row>
    <row r="19" spans="1:31" x14ac:dyDescent="0.35">
      <c r="A19" t="s">
        <v>57</v>
      </c>
      <c r="B19">
        <v>3.3241875256561793E-6</v>
      </c>
      <c r="C19">
        <v>5.2854479961826045E-6</v>
      </c>
      <c r="D19">
        <v>2.3336261913095196E-6</v>
      </c>
      <c r="E19">
        <v>3.0870064026202327E-6</v>
      </c>
      <c r="F19">
        <v>3.5992985609490727E-6</v>
      </c>
      <c r="G19">
        <v>3.6585515237846863E-6</v>
      </c>
      <c r="H19">
        <v>3.2926116326735147E-6</v>
      </c>
      <c r="I19">
        <v>2.9266717415623432E-6</v>
      </c>
      <c r="J19">
        <v>2.5607318504511717E-6</v>
      </c>
      <c r="K19">
        <v>2.1947919593399998E-6</v>
      </c>
      <c r="L19">
        <v>2.2470910834200004E-6</v>
      </c>
      <c r="M19">
        <v>2.3063281599600001E-6</v>
      </c>
      <c r="N19">
        <v>2.40113586928E-6</v>
      </c>
      <c r="O19">
        <v>2.4811151044400002E-6</v>
      </c>
      <c r="P19">
        <v>2.5688290262399999E-6</v>
      </c>
      <c r="Q19">
        <v>2.5945842450999999E-6</v>
      </c>
      <c r="R19">
        <v>2.6292059667400002E-6</v>
      </c>
      <c r="S19">
        <v>2.7314447404000002E-6</v>
      </c>
      <c r="T19">
        <v>2.71025848844E-6</v>
      </c>
      <c r="U19">
        <v>2.8124021515E-6</v>
      </c>
      <c r="V19">
        <v>2.8662230451799998E-6</v>
      </c>
      <c r="W19">
        <v>2.8523251916599998E-6</v>
      </c>
      <c r="X19">
        <v>2.8146196917199997E-6</v>
      </c>
      <c r="Y19">
        <v>2.7643339858799998E-6</v>
      </c>
      <c r="Z19">
        <v>2.75829446278E-6</v>
      </c>
      <c r="AA19">
        <v>2.7408716640999999E-6</v>
      </c>
      <c r="AB19">
        <v>2.7172578969800001E-6</v>
      </c>
      <c r="AC19">
        <v>2.7051554389400002E-6</v>
      </c>
      <c r="AD19">
        <v>2.6649997436199997E-6</v>
      </c>
      <c r="AE19">
        <v>2.6636601474000003E-6</v>
      </c>
    </row>
    <row r="20" spans="1:31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59</v>
      </c>
      <c r="B21">
        <v>3.911341666677885E-6</v>
      </c>
      <c r="C21">
        <v>6.2190212841399076E-6</v>
      </c>
      <c r="D21">
        <v>2.7458166201733734E-6</v>
      </c>
      <c r="E21">
        <v>3.6322670350814531E-6</v>
      </c>
      <c r="F21">
        <v>4.2350458040043646E-6</v>
      </c>
      <c r="G21">
        <v>3.9602350356394912E-6</v>
      </c>
      <c r="H21">
        <v>3.6854242672746182E-6</v>
      </c>
      <c r="I21">
        <v>3.4106134989097452E-6</v>
      </c>
      <c r="J21">
        <v>3.1358027305448722E-6</v>
      </c>
      <c r="K21">
        <v>2.8609919621799997E-6</v>
      </c>
      <c r="L21">
        <v>2.9380461805799998E-6</v>
      </c>
      <c r="M21">
        <v>3.0191235773600003E-6</v>
      </c>
      <c r="N21">
        <v>3.1347217322200002E-6</v>
      </c>
      <c r="O21">
        <v>3.2271004631400002E-6</v>
      </c>
      <c r="P21">
        <v>3.3084427063599992E-6</v>
      </c>
      <c r="Q21">
        <v>3.3222900781000004E-6</v>
      </c>
      <c r="R21">
        <v>3.3548896020599996E-6</v>
      </c>
      <c r="S21">
        <v>3.4458094826999999E-6</v>
      </c>
      <c r="T21">
        <v>3.4055286803600001E-6</v>
      </c>
      <c r="U21">
        <v>3.4932060211600003E-6</v>
      </c>
      <c r="V21">
        <v>3.5494090695599998E-6</v>
      </c>
      <c r="W21">
        <v>3.5450091068799996E-6</v>
      </c>
      <c r="X21">
        <v>3.5075428466800007E-6</v>
      </c>
      <c r="Y21">
        <v>3.4712362041799999E-6</v>
      </c>
      <c r="Z21">
        <v>3.4694781213200003E-6</v>
      </c>
      <c r="AA21">
        <v>3.4433292908999999E-6</v>
      </c>
      <c r="AB21">
        <v>3.4180393823600005E-6</v>
      </c>
      <c r="AC21">
        <v>3.3933172109399996E-6</v>
      </c>
      <c r="AD21">
        <v>3.3628613335800001E-6</v>
      </c>
      <c r="AE21">
        <v>3.3600775194799993E-6</v>
      </c>
    </row>
    <row r="22" spans="1:31" s="3" customFormat="1" x14ac:dyDescent="0.35">
      <c r="A22" s="5" t="s">
        <v>32</v>
      </c>
    </row>
    <row r="23" spans="1:31" x14ac:dyDescent="0.35">
      <c r="A23" t="s">
        <v>30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1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53</v>
      </c>
      <c r="B25">
        <v>5.9347690793701971E-7</v>
      </c>
      <c r="C25">
        <v>5.2008817263999997E-7</v>
      </c>
      <c r="D25">
        <v>5.2003549600000001E-7</v>
      </c>
      <c r="E25">
        <v>5.1999086718000001E-7</v>
      </c>
      <c r="F25">
        <v>5.1994550673999996E-7</v>
      </c>
      <c r="G25">
        <v>5.1989356171999995E-7</v>
      </c>
      <c r="H25">
        <v>5.1984820128E-7</v>
      </c>
      <c r="I25">
        <v>5.198035724599999E-7</v>
      </c>
      <c r="J25">
        <v>5.1975089581999994E-7</v>
      </c>
      <c r="K25">
        <v>5.1970553537999999E-7</v>
      </c>
      <c r="L25">
        <v>5.1965285874000003E-7</v>
      </c>
      <c r="M25">
        <v>5.1960822991999993E-7</v>
      </c>
      <c r="N25">
        <v>5.1956286947999997E-7</v>
      </c>
      <c r="O25">
        <v>5.1951092446000008E-7</v>
      </c>
      <c r="P25">
        <v>5.1946556402000002E-7</v>
      </c>
      <c r="Q25">
        <v>5.1941288738000006E-7</v>
      </c>
      <c r="R25">
        <v>5.1936825855999996E-7</v>
      </c>
      <c r="S25">
        <v>5.193228981199999E-7</v>
      </c>
      <c r="T25">
        <v>5.192709531E-7</v>
      </c>
      <c r="U25">
        <v>5.1922559265999994E-7</v>
      </c>
      <c r="V25">
        <v>5.1918023221999999E-7</v>
      </c>
      <c r="W25">
        <v>5.1912828719999999E-7</v>
      </c>
      <c r="X25">
        <v>5.1908292676000003E-7</v>
      </c>
      <c r="Y25">
        <v>5.1903025011999997E-7</v>
      </c>
      <c r="Z25">
        <v>5.1898562129999997E-7</v>
      </c>
      <c r="AA25">
        <v>5.1894026085999991E-7</v>
      </c>
      <c r="AB25">
        <v>5.1888831583999991E-7</v>
      </c>
      <c r="AC25">
        <v>5.1884295539999996E-7</v>
      </c>
      <c r="AD25">
        <v>5.187975949599999E-7</v>
      </c>
      <c r="AE25">
        <v>5.1874564994000011E-7</v>
      </c>
    </row>
    <row r="26" spans="1:31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s="3" customFormat="1" x14ac:dyDescent="0.35">
      <c r="A32" s="5" t="s">
        <v>33</v>
      </c>
    </row>
    <row r="33" spans="1:31" x14ac:dyDescent="0.35">
      <c r="A33" t="s">
        <v>30</v>
      </c>
      <c r="B33">
        <v>2021</v>
      </c>
      <c r="C33">
        <v>2022</v>
      </c>
      <c r="D33">
        <v>2023</v>
      </c>
      <c r="E33">
        <v>2024</v>
      </c>
      <c r="F33">
        <v>2025</v>
      </c>
      <c r="G33">
        <v>2026</v>
      </c>
      <c r="H33">
        <v>2027</v>
      </c>
      <c r="I33">
        <v>2028</v>
      </c>
      <c r="J33">
        <v>2029</v>
      </c>
      <c r="K33">
        <v>2030</v>
      </c>
      <c r="L33">
        <v>2031</v>
      </c>
      <c r="M33">
        <v>2032</v>
      </c>
      <c r="N33">
        <v>2033</v>
      </c>
      <c r="O33">
        <v>2034</v>
      </c>
      <c r="P33">
        <v>2035</v>
      </c>
      <c r="Q33">
        <v>2036</v>
      </c>
      <c r="R33">
        <v>2037</v>
      </c>
      <c r="S33">
        <v>2038</v>
      </c>
      <c r="T33">
        <v>2039</v>
      </c>
      <c r="U33">
        <v>2040</v>
      </c>
      <c r="V33">
        <v>2041</v>
      </c>
      <c r="W33">
        <v>2042</v>
      </c>
      <c r="X33">
        <v>2043</v>
      </c>
      <c r="Y33">
        <v>2044</v>
      </c>
      <c r="Z33">
        <v>2045</v>
      </c>
      <c r="AA33">
        <v>2046</v>
      </c>
      <c r="AB33">
        <v>2047</v>
      </c>
      <c r="AC33">
        <v>2048</v>
      </c>
      <c r="AD33">
        <v>2049</v>
      </c>
      <c r="AE33">
        <v>2050</v>
      </c>
    </row>
    <row r="34" spans="1:31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</row>
    <row r="36" spans="1:31" x14ac:dyDescent="0.3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</row>
    <row r="37" spans="1:31" x14ac:dyDescent="0.3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</row>
    <row r="38" spans="1:31" x14ac:dyDescent="0.3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</row>
    <row r="39" spans="1:31" x14ac:dyDescent="0.3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</row>
    <row r="40" spans="1:31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</row>
    <row r="42" spans="1:31" s="3" customFormat="1" x14ac:dyDescent="0.35">
      <c r="A42" s="5" t="s">
        <v>34</v>
      </c>
    </row>
    <row r="43" spans="1:31" x14ac:dyDescent="0.35">
      <c r="A43" t="s">
        <v>30</v>
      </c>
      <c r="B43">
        <v>2021</v>
      </c>
      <c r="C43">
        <v>2022</v>
      </c>
      <c r="D43">
        <v>2023</v>
      </c>
      <c r="E43">
        <v>2024</v>
      </c>
      <c r="F43">
        <v>2025</v>
      </c>
      <c r="G43">
        <v>2026</v>
      </c>
      <c r="H43">
        <v>2027</v>
      </c>
      <c r="I43">
        <v>2028</v>
      </c>
      <c r="J43">
        <v>2029</v>
      </c>
      <c r="K43">
        <v>2030</v>
      </c>
      <c r="L43">
        <v>2031</v>
      </c>
      <c r="M43">
        <v>2032</v>
      </c>
      <c r="N43">
        <v>2033</v>
      </c>
      <c r="O43">
        <v>2034</v>
      </c>
      <c r="P43">
        <v>2035</v>
      </c>
      <c r="Q43">
        <v>2036</v>
      </c>
      <c r="R43">
        <v>2037</v>
      </c>
      <c r="S43">
        <v>2038</v>
      </c>
      <c r="T43">
        <v>2039</v>
      </c>
      <c r="U43">
        <v>2040</v>
      </c>
      <c r="V43">
        <v>2041</v>
      </c>
      <c r="W43">
        <v>2042</v>
      </c>
      <c r="X43">
        <v>2043</v>
      </c>
      <c r="Y43">
        <v>2044</v>
      </c>
      <c r="Z43">
        <v>2045</v>
      </c>
      <c r="AA43">
        <v>2046</v>
      </c>
      <c r="AB43">
        <v>2047</v>
      </c>
      <c r="AC43">
        <v>2048</v>
      </c>
      <c r="AD43">
        <v>2049</v>
      </c>
      <c r="AE43">
        <v>2050</v>
      </c>
    </row>
    <row r="44" spans="1:31" x14ac:dyDescent="0.35">
      <c r="A44" t="s">
        <v>52</v>
      </c>
      <c r="B44">
        <v>1.633434080668372E-5</v>
      </c>
      <c r="C44">
        <v>2.1468663139597249E-5</v>
      </c>
      <c r="D44">
        <v>1.8166409052201025E-5</v>
      </c>
      <c r="E44">
        <v>1.7728285109469589E-5</v>
      </c>
      <c r="F44">
        <v>1.7290161166738154E-5</v>
      </c>
      <c r="G44">
        <v>1.6852037224006718E-5</v>
      </c>
      <c r="H44">
        <v>1.6413913281275282E-5</v>
      </c>
      <c r="I44">
        <v>1.5975789338543846E-5</v>
      </c>
      <c r="J44">
        <v>1.6048440391670294E-5</v>
      </c>
      <c r="K44">
        <v>1.6156604319927961E-5</v>
      </c>
      <c r="L44">
        <v>1.6163611892839221E-5</v>
      </c>
      <c r="M44">
        <v>1.6307613523565663E-5</v>
      </c>
      <c r="N44">
        <v>1.6394068237222963E-5</v>
      </c>
      <c r="O44">
        <v>1.6500699700012961E-5</v>
      </c>
      <c r="P44">
        <v>1.6581436514146311E-5</v>
      </c>
      <c r="Q44">
        <v>1.6837486395850701E-5</v>
      </c>
      <c r="R44">
        <v>1.6900036983970852E-5</v>
      </c>
      <c r="S44">
        <v>1.699471937624429E-5</v>
      </c>
      <c r="T44">
        <v>1.7115875741007456E-5</v>
      </c>
      <c r="U44">
        <v>1.7173132249396614E-5</v>
      </c>
      <c r="V44">
        <v>1.7202507784516616E-5</v>
      </c>
      <c r="W44">
        <v>1.7285147948508836E-5</v>
      </c>
      <c r="X44">
        <v>1.7228177912148655E-5</v>
      </c>
      <c r="Y44">
        <v>1.7393218995067758E-5</v>
      </c>
      <c r="Z44">
        <v>1.7427808658729593E-5</v>
      </c>
      <c r="AA44">
        <v>1.804442773297269E-5</v>
      </c>
      <c r="AB44">
        <v>1.806791636503114E-5</v>
      </c>
      <c r="AC44">
        <v>1.8268612248626057E-5</v>
      </c>
      <c r="AD44">
        <v>1.834973193773047E-5</v>
      </c>
      <c r="AE44">
        <v>1.8565057542148241E-5</v>
      </c>
    </row>
    <row r="45" spans="1:31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s="3" customFormat="1" x14ac:dyDescent="0.35">
      <c r="A52" s="5" t="s">
        <v>35</v>
      </c>
    </row>
    <row r="53" spans="1:31" x14ac:dyDescent="0.35">
      <c r="A53" t="s">
        <v>30</v>
      </c>
      <c r="B53">
        <v>2021</v>
      </c>
      <c r="C53">
        <v>2022</v>
      </c>
      <c r="D53">
        <v>2023</v>
      </c>
      <c r="E53">
        <v>2024</v>
      </c>
      <c r="F53">
        <v>2025</v>
      </c>
      <c r="G53">
        <v>2026</v>
      </c>
      <c r="H53">
        <v>2027</v>
      </c>
      <c r="I53">
        <v>2028</v>
      </c>
      <c r="J53">
        <v>2029</v>
      </c>
      <c r="K53">
        <v>2030</v>
      </c>
      <c r="L53">
        <v>2031</v>
      </c>
      <c r="M53">
        <v>2032</v>
      </c>
      <c r="N53">
        <v>2033</v>
      </c>
      <c r="O53">
        <v>2034</v>
      </c>
      <c r="P53">
        <v>2035</v>
      </c>
      <c r="Q53">
        <v>2036</v>
      </c>
      <c r="R53">
        <v>2037</v>
      </c>
      <c r="S53">
        <v>2038</v>
      </c>
      <c r="T53">
        <v>2039</v>
      </c>
      <c r="U53">
        <v>2040</v>
      </c>
      <c r="V53">
        <v>2041</v>
      </c>
      <c r="W53">
        <v>2042</v>
      </c>
      <c r="X53">
        <v>2043</v>
      </c>
      <c r="Y53">
        <v>2044</v>
      </c>
      <c r="Z53">
        <v>2045</v>
      </c>
      <c r="AA53">
        <v>2046</v>
      </c>
      <c r="AB53">
        <v>2047</v>
      </c>
      <c r="AC53">
        <v>2048</v>
      </c>
      <c r="AD53">
        <v>2049</v>
      </c>
      <c r="AE53">
        <v>2050</v>
      </c>
    </row>
    <row r="54" spans="1:31" x14ac:dyDescent="0.35">
      <c r="A54" t="s">
        <v>52</v>
      </c>
      <c r="B54">
        <v>1.566221022625209E-5</v>
      </c>
      <c r="C54">
        <v>2.3950845778433688E-5</v>
      </c>
      <c r="D54">
        <v>1.8669078757961399E-5</v>
      </c>
      <c r="E54">
        <v>1.8383432674666538E-5</v>
      </c>
      <c r="F54">
        <v>1.8097786591371678E-5</v>
      </c>
      <c r="G54">
        <v>1.7812140508076818E-5</v>
      </c>
      <c r="H54">
        <v>1.7526494424781957E-5</v>
      </c>
      <c r="I54">
        <v>1.7240848341487093E-5</v>
      </c>
      <c r="J54">
        <v>1.7353371455068159E-5</v>
      </c>
      <c r="K54">
        <v>1.7408440325858132E-5</v>
      </c>
      <c r="L54">
        <v>1.756895237322232E-5</v>
      </c>
      <c r="M54">
        <v>1.7704438210835605E-5</v>
      </c>
      <c r="N54">
        <v>1.783419590985945E-5</v>
      </c>
      <c r="O54">
        <v>1.7906358002593161E-5</v>
      </c>
      <c r="P54">
        <v>1.8104323423622293E-5</v>
      </c>
      <c r="Q54">
        <v>1.8140338666656306E-5</v>
      </c>
      <c r="R54">
        <v>1.8280648583374376E-5</v>
      </c>
      <c r="S54">
        <v>1.8390282810946596E-5</v>
      </c>
      <c r="T54">
        <v>1.8452089374633737E-5</v>
      </c>
      <c r="U54">
        <v>1.8517843080367545E-5</v>
      </c>
      <c r="V54">
        <v>1.8681415905459533E-5</v>
      </c>
      <c r="W54">
        <v>1.871595171887645E-5</v>
      </c>
      <c r="X54">
        <v>1.8837747360089995E-5</v>
      </c>
      <c r="Y54">
        <v>1.8787992004291474E-5</v>
      </c>
      <c r="Z54">
        <v>1.8857492155428162E-5</v>
      </c>
      <c r="AA54">
        <v>1.9351251985479728E-5</v>
      </c>
      <c r="AB54">
        <v>1.9396167669137704E-5</v>
      </c>
      <c r="AC54">
        <v>1.9458182924513386E-5</v>
      </c>
      <c r="AD54">
        <v>1.953217305294298E-5</v>
      </c>
      <c r="AE54">
        <v>1.956176414120551E-5</v>
      </c>
    </row>
    <row r="55" spans="1:31" x14ac:dyDescent="0.35">
      <c r="A55" t="s">
        <v>53</v>
      </c>
      <c r="B55">
        <v>1.4875677808514538E-5</v>
      </c>
      <c r="C55">
        <v>2.2748070667843274E-5</v>
      </c>
      <c r="D55">
        <v>1.8698124848415443E-5</v>
      </c>
      <c r="E55">
        <v>1.797592457283524E-5</v>
      </c>
      <c r="F55">
        <v>1.7253724297255038E-5</v>
      </c>
      <c r="G55">
        <v>1.6531524021674836E-5</v>
      </c>
      <c r="H55">
        <v>1.5809323746094634E-5</v>
      </c>
      <c r="I55">
        <v>1.5087123470514437E-5</v>
      </c>
      <c r="J55">
        <v>1.5248875204625695E-5</v>
      </c>
      <c r="K55">
        <v>1.5374092944102747E-5</v>
      </c>
      <c r="L55">
        <v>1.5416690069568856E-5</v>
      </c>
      <c r="M55">
        <v>1.5537787399245727E-5</v>
      </c>
      <c r="N55">
        <v>1.5576735530583907E-5</v>
      </c>
      <c r="O55">
        <v>1.5703798767912035E-5</v>
      </c>
      <c r="P55">
        <v>1.5820771929556538E-5</v>
      </c>
      <c r="Q55">
        <v>1.5895846038178225E-5</v>
      </c>
      <c r="R55">
        <v>1.5971133494590866E-5</v>
      </c>
      <c r="S55">
        <v>1.6034338166420884E-5</v>
      </c>
      <c r="T55">
        <v>1.6113466857347858E-5</v>
      </c>
      <c r="U55">
        <v>1.6205487033126473E-5</v>
      </c>
      <c r="V55">
        <v>1.6354859621044211E-5</v>
      </c>
      <c r="W55">
        <v>1.6373552437534527E-5</v>
      </c>
      <c r="X55">
        <v>1.6485155548721787E-5</v>
      </c>
      <c r="Y55">
        <v>1.6458170042730724E-5</v>
      </c>
      <c r="Z55">
        <v>1.6563966062672503E-5</v>
      </c>
      <c r="AA55">
        <v>1.6810105339112155E-5</v>
      </c>
      <c r="AB55">
        <v>1.6859809449438062E-5</v>
      </c>
      <c r="AC55">
        <v>1.6918465635169799E-5</v>
      </c>
      <c r="AD55">
        <v>1.7026907695252792E-5</v>
      </c>
      <c r="AE55">
        <v>1.7052485048163976E-5</v>
      </c>
    </row>
    <row r="56" spans="1:31" x14ac:dyDescent="0.35">
      <c r="A56" t="s">
        <v>54</v>
      </c>
      <c r="B56">
        <v>1.486854318519487E-5</v>
      </c>
      <c r="C56">
        <v>2.2737160313535158E-5</v>
      </c>
      <c r="D56">
        <v>1.8651004283998972E-5</v>
      </c>
      <c r="E56">
        <v>1.8675804840537552E-5</v>
      </c>
      <c r="F56">
        <v>1.8700605397076132E-5</v>
      </c>
      <c r="G56">
        <v>1.8725405953614712E-5</v>
      </c>
      <c r="H56">
        <v>1.8750206510153292E-5</v>
      </c>
      <c r="I56">
        <v>1.8775007066691869E-5</v>
      </c>
      <c r="J56">
        <v>1.8886777724758656E-5</v>
      </c>
      <c r="K56">
        <v>1.8933882145731679E-5</v>
      </c>
      <c r="L56">
        <v>1.9112844480063449E-5</v>
      </c>
      <c r="M56">
        <v>1.9227324134283396E-5</v>
      </c>
      <c r="N56">
        <v>1.9359627110664733E-5</v>
      </c>
      <c r="O56">
        <v>1.9433982556965208E-5</v>
      </c>
      <c r="P56">
        <v>1.9615098017334017E-5</v>
      </c>
      <c r="Q56">
        <v>1.9660399188465376E-5</v>
      </c>
      <c r="R56">
        <v>1.9793462284280082E-5</v>
      </c>
      <c r="S56">
        <v>1.9898043563258603E-5</v>
      </c>
      <c r="T56">
        <v>1.9961736342057086E-5</v>
      </c>
      <c r="U56">
        <v>2.0029613472892719E-5</v>
      </c>
      <c r="V56">
        <v>2.0187526536317251E-5</v>
      </c>
      <c r="W56">
        <v>2.021266125257415E-5</v>
      </c>
      <c r="X56">
        <v>2.0333342447659629E-5</v>
      </c>
      <c r="Y56">
        <v>2.0284542148283767E-5</v>
      </c>
      <c r="Z56">
        <v>2.034854648818879E-5</v>
      </c>
      <c r="AA56">
        <v>2.0592750590652171E-5</v>
      </c>
      <c r="AB56">
        <v>2.0639865184082424E-5</v>
      </c>
      <c r="AC56">
        <v>2.0692911688196478E-5</v>
      </c>
      <c r="AD56">
        <v>2.0770310051505255E-5</v>
      </c>
      <c r="AE56">
        <v>2.0795758805284157E-5</v>
      </c>
    </row>
    <row r="57" spans="1:31" x14ac:dyDescent="0.35">
      <c r="A57" t="s">
        <v>55</v>
      </c>
      <c r="B57">
        <v>1.4877486883364912E-5</v>
      </c>
      <c r="C57">
        <v>2.2750837127501078E-5</v>
      </c>
      <c r="D57">
        <v>1.8739330058129988E-5</v>
      </c>
      <c r="E57">
        <v>1.8009068166515889E-5</v>
      </c>
      <c r="F57">
        <v>1.727880627490179E-5</v>
      </c>
      <c r="G57">
        <v>1.654854438328769E-5</v>
      </c>
      <c r="H57">
        <v>1.5818282491673591E-5</v>
      </c>
      <c r="I57">
        <v>1.5088020600059492E-5</v>
      </c>
      <c r="J57">
        <v>1.5185975430586508E-5</v>
      </c>
      <c r="K57">
        <v>1.5221152333947103E-5</v>
      </c>
      <c r="L57">
        <v>1.5380690945388935E-5</v>
      </c>
      <c r="M57">
        <v>1.5488481351227077E-5</v>
      </c>
      <c r="N57">
        <v>1.5602362151035144E-5</v>
      </c>
      <c r="O57">
        <v>1.5674184289748869E-5</v>
      </c>
      <c r="P57">
        <v>1.582837765551193E-5</v>
      </c>
      <c r="Q57">
        <v>1.5873922402489552E-5</v>
      </c>
      <c r="R57">
        <v>1.5991147395236709E-5</v>
      </c>
      <c r="S57">
        <v>1.6083449604640365E-5</v>
      </c>
      <c r="T57">
        <v>1.6140015446987708E-5</v>
      </c>
      <c r="U57">
        <v>1.6201031377716671E-5</v>
      </c>
      <c r="V57">
        <v>1.6347872781291847E-5</v>
      </c>
      <c r="W57">
        <v>1.6367323009566883E-5</v>
      </c>
      <c r="X57">
        <v>1.6480293665625689E-5</v>
      </c>
      <c r="Y57">
        <v>1.6431401493703903E-5</v>
      </c>
      <c r="Z57">
        <v>1.650643947428326E-5</v>
      </c>
      <c r="AA57">
        <v>1.6943703912075232E-5</v>
      </c>
      <c r="AB57">
        <v>1.6977410940687573E-5</v>
      </c>
      <c r="AC57">
        <v>1.7024664063929322E-5</v>
      </c>
      <c r="AD57">
        <v>1.7099610350205822E-5</v>
      </c>
      <c r="AE57">
        <v>1.7121629258926776E-5</v>
      </c>
    </row>
    <row r="58" spans="1:31" x14ac:dyDescent="0.35">
      <c r="A58" t="s">
        <v>56</v>
      </c>
      <c r="B58">
        <v>1.4845257252990646E-5</v>
      </c>
      <c r="C58">
        <v>2.2701551177725221E-5</v>
      </c>
      <c r="D58">
        <v>1.8639037778823949E-5</v>
      </c>
      <c r="E58">
        <v>1.7891275215406412E-5</v>
      </c>
      <c r="F58">
        <v>1.7143512651988875E-5</v>
      </c>
      <c r="G58">
        <v>1.6395750088571338E-5</v>
      </c>
      <c r="H58">
        <v>1.5647987525153801E-5</v>
      </c>
      <c r="I58">
        <v>1.4900224961736266E-5</v>
      </c>
      <c r="J58">
        <v>1.5006384620782213E-5</v>
      </c>
      <c r="K58">
        <v>1.5044231262534583E-5</v>
      </c>
      <c r="L58">
        <v>1.5205430770035515E-5</v>
      </c>
      <c r="M58">
        <v>1.5318921156407223E-5</v>
      </c>
      <c r="N58">
        <v>1.544340165396032E-5</v>
      </c>
      <c r="O58">
        <v>1.5516019069319828E-5</v>
      </c>
      <c r="P58">
        <v>1.5682174929344986E-5</v>
      </c>
      <c r="Q58">
        <v>1.572818799965066E-5</v>
      </c>
      <c r="R58">
        <v>1.585304894043627E-5</v>
      </c>
      <c r="S58">
        <v>1.5949745109432392E-5</v>
      </c>
      <c r="T58">
        <v>1.6010999853113655E-5</v>
      </c>
      <c r="U58">
        <v>1.6077096777808137E-5</v>
      </c>
      <c r="V58">
        <v>1.6230191422780153E-5</v>
      </c>
      <c r="W58">
        <v>1.6254520128208231E-5</v>
      </c>
      <c r="X58">
        <v>1.6374309350829688E-5</v>
      </c>
      <c r="Y58">
        <v>1.6332021985747189E-5</v>
      </c>
      <c r="Z58">
        <v>1.639805006984153E-5</v>
      </c>
      <c r="AA58">
        <v>1.6633293642948842E-5</v>
      </c>
      <c r="AB58">
        <v>1.6673760113905044E-5</v>
      </c>
      <c r="AC58">
        <v>1.6726561891901014E-5</v>
      </c>
      <c r="AD58">
        <v>1.6805710851877167E-5</v>
      </c>
      <c r="AE58">
        <v>1.683150534726547E-5</v>
      </c>
    </row>
    <row r="59" spans="1:31" x14ac:dyDescent="0.35">
      <c r="A59" t="s">
        <v>57</v>
      </c>
      <c r="B59">
        <v>1.4875677808514538E-5</v>
      </c>
      <c r="C59">
        <v>2.2748070667843274E-5</v>
      </c>
      <c r="D59">
        <v>1.8698124848415443E-5</v>
      </c>
      <c r="E59">
        <v>1.797592457283524E-5</v>
      </c>
      <c r="F59">
        <v>1.7253724297255038E-5</v>
      </c>
      <c r="G59">
        <v>1.6531524021674836E-5</v>
      </c>
      <c r="H59">
        <v>1.5809323746094634E-5</v>
      </c>
      <c r="I59">
        <v>1.5087123470514437E-5</v>
      </c>
      <c r="J59">
        <v>1.5248875204625695E-5</v>
      </c>
      <c r="K59">
        <v>1.5374092944102747E-5</v>
      </c>
      <c r="L59">
        <v>1.5416690069568856E-5</v>
      </c>
      <c r="M59">
        <v>1.5537787399245727E-5</v>
      </c>
      <c r="N59">
        <v>1.5576735530583907E-5</v>
      </c>
      <c r="O59">
        <v>1.5703798767912035E-5</v>
      </c>
      <c r="P59">
        <v>1.5820771929556538E-5</v>
      </c>
      <c r="Q59">
        <v>1.5895846038178225E-5</v>
      </c>
      <c r="R59">
        <v>1.5971133494590866E-5</v>
      </c>
      <c r="S59">
        <v>1.6034338166420884E-5</v>
      </c>
      <c r="T59">
        <v>1.6113466857347858E-5</v>
      </c>
      <c r="U59">
        <v>1.6205487033126473E-5</v>
      </c>
      <c r="V59">
        <v>1.6354859621044211E-5</v>
      </c>
      <c r="W59">
        <v>1.6373552437534527E-5</v>
      </c>
      <c r="X59">
        <v>1.6485155548721787E-5</v>
      </c>
      <c r="Y59">
        <v>1.6458170042730724E-5</v>
      </c>
      <c r="Z59">
        <v>1.6563966062672503E-5</v>
      </c>
      <c r="AA59">
        <v>1.6810105339112155E-5</v>
      </c>
      <c r="AB59">
        <v>1.6859809449438062E-5</v>
      </c>
      <c r="AC59">
        <v>1.6918465635169799E-5</v>
      </c>
      <c r="AD59">
        <v>1.7026907695252792E-5</v>
      </c>
      <c r="AE59">
        <v>1.7052485048163976E-5</v>
      </c>
    </row>
    <row r="60" spans="1:31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t="s">
        <v>59</v>
      </c>
      <c r="B61">
        <v>1.4845257252990646E-5</v>
      </c>
      <c r="C61">
        <v>2.2701551177725221E-5</v>
      </c>
      <c r="D61">
        <v>1.8639037778823949E-5</v>
      </c>
      <c r="E61">
        <v>1.7891275215406412E-5</v>
      </c>
      <c r="F61">
        <v>1.7143512651988875E-5</v>
      </c>
      <c r="G61">
        <v>1.6395750088571338E-5</v>
      </c>
      <c r="H61">
        <v>1.5647987525153801E-5</v>
      </c>
      <c r="I61">
        <v>1.4900224961736266E-5</v>
      </c>
      <c r="J61">
        <v>1.5006384620782213E-5</v>
      </c>
      <c r="K61">
        <v>1.5044231262534583E-5</v>
      </c>
      <c r="L61">
        <v>1.5205430770035515E-5</v>
      </c>
      <c r="M61">
        <v>1.5318921156407223E-5</v>
      </c>
      <c r="N61">
        <v>1.544340165396032E-5</v>
      </c>
      <c r="O61">
        <v>1.5516019069319828E-5</v>
      </c>
      <c r="P61">
        <v>1.5682174929344986E-5</v>
      </c>
      <c r="Q61">
        <v>1.572818799965066E-5</v>
      </c>
      <c r="R61">
        <v>1.585304894043627E-5</v>
      </c>
      <c r="S61">
        <v>1.5949745109432392E-5</v>
      </c>
      <c r="T61">
        <v>1.6010999853113655E-5</v>
      </c>
      <c r="U61">
        <v>1.6077096777808137E-5</v>
      </c>
      <c r="V61">
        <v>1.6230191422780153E-5</v>
      </c>
      <c r="W61">
        <v>1.6254520128208231E-5</v>
      </c>
      <c r="X61">
        <v>1.6374309350829688E-5</v>
      </c>
      <c r="Y61">
        <v>1.6332021985747189E-5</v>
      </c>
      <c r="Z61">
        <v>1.639805006984153E-5</v>
      </c>
      <c r="AA61">
        <v>1.6633293642948842E-5</v>
      </c>
      <c r="AB61">
        <v>1.6673760113905044E-5</v>
      </c>
      <c r="AC61">
        <v>1.6726561891901014E-5</v>
      </c>
      <c r="AD61">
        <v>1.6805710851877167E-5</v>
      </c>
      <c r="AE61">
        <v>1.683150534726547E-5</v>
      </c>
    </row>
    <row r="62" spans="1:31" s="3" customFormat="1" x14ac:dyDescent="0.35">
      <c r="A62" s="5" t="s">
        <v>36</v>
      </c>
    </row>
    <row r="63" spans="1:31" x14ac:dyDescent="0.35">
      <c r="A63" t="s">
        <v>30</v>
      </c>
      <c r="B63">
        <v>2021</v>
      </c>
      <c r="C63">
        <v>2022</v>
      </c>
      <c r="D63">
        <v>2023</v>
      </c>
      <c r="E63">
        <v>2024</v>
      </c>
      <c r="F63">
        <v>2025</v>
      </c>
      <c r="G63">
        <v>2026</v>
      </c>
      <c r="H63">
        <v>2027</v>
      </c>
      <c r="I63">
        <v>2028</v>
      </c>
      <c r="J63">
        <v>2029</v>
      </c>
      <c r="K63">
        <v>2030</v>
      </c>
      <c r="L63">
        <v>2031</v>
      </c>
      <c r="M63">
        <v>2032</v>
      </c>
      <c r="N63">
        <v>2033</v>
      </c>
      <c r="O63">
        <v>2034</v>
      </c>
      <c r="P63">
        <v>2035</v>
      </c>
      <c r="Q63">
        <v>2036</v>
      </c>
      <c r="R63">
        <v>2037</v>
      </c>
      <c r="S63">
        <v>2038</v>
      </c>
      <c r="T63">
        <v>2039</v>
      </c>
      <c r="U63">
        <v>2040</v>
      </c>
      <c r="V63">
        <v>2041</v>
      </c>
      <c r="W63">
        <v>2042</v>
      </c>
      <c r="X63">
        <v>2043</v>
      </c>
      <c r="Y63">
        <v>2044</v>
      </c>
      <c r="Z63">
        <v>2045</v>
      </c>
      <c r="AA63">
        <v>2046</v>
      </c>
      <c r="AB63">
        <v>2047</v>
      </c>
      <c r="AC63">
        <v>2048</v>
      </c>
      <c r="AD63">
        <v>2049</v>
      </c>
      <c r="AE63">
        <v>2050</v>
      </c>
    </row>
    <row r="64" spans="1:31" x14ac:dyDescent="0.35">
      <c r="A64" t="s">
        <v>52</v>
      </c>
      <c r="B64">
        <v>1.718528058414327E-5</v>
      </c>
      <c r="C64">
        <v>2.5512358988837882E-5</v>
      </c>
      <c r="D64">
        <v>2.2003045659485652E-5</v>
      </c>
      <c r="E64">
        <v>2.0670866680286373E-5</v>
      </c>
      <c r="F64">
        <v>1.8985562305031234E-5</v>
      </c>
      <c r="G64">
        <v>1.8793982588106211E-5</v>
      </c>
      <c r="H64">
        <v>1.8703561525751082E-5</v>
      </c>
      <c r="I64">
        <v>1.8771570712806014E-5</v>
      </c>
      <c r="J64">
        <v>1.8872108563541723E-5</v>
      </c>
      <c r="K64">
        <v>1.9019147666537684E-5</v>
      </c>
      <c r="L64">
        <v>1.9039905433901959E-5</v>
      </c>
      <c r="M64">
        <v>1.9231148086292126E-5</v>
      </c>
      <c r="N64">
        <v>1.9351661210848764E-5</v>
      </c>
      <c r="O64">
        <v>1.9498145835825104E-5</v>
      </c>
      <c r="P64">
        <v>1.9611042626244767E-5</v>
      </c>
      <c r="Q64">
        <v>1.9934179766288463E-5</v>
      </c>
      <c r="R64">
        <v>2.0023603575383021E-5</v>
      </c>
      <c r="S64">
        <v>2.0151686991644928E-5</v>
      </c>
      <c r="T64">
        <v>2.0307469973368589E-5</v>
      </c>
      <c r="U64">
        <v>2.0386604165914737E-5</v>
      </c>
      <c r="V64">
        <v>2.0431189605448941E-5</v>
      </c>
      <c r="W64">
        <v>2.0539937446382092E-5</v>
      </c>
      <c r="X64">
        <v>2.0478843203640624E-5</v>
      </c>
      <c r="Y64">
        <v>2.0681821575956796E-5</v>
      </c>
      <c r="Z64">
        <v>2.073064945329382E-5</v>
      </c>
      <c r="AA64">
        <v>2.1438058934088543E-5</v>
      </c>
      <c r="AB64">
        <v>2.1472909885588945E-5</v>
      </c>
      <c r="AC64">
        <v>2.1722459231533023E-5</v>
      </c>
      <c r="AD64">
        <v>2.182770837663364E-5</v>
      </c>
      <c r="AE64">
        <v>2.2095836097735623E-5</v>
      </c>
    </row>
    <row r="65" spans="1:31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s="3" customFormat="1" x14ac:dyDescent="0.35">
      <c r="A72" s="5" t="s">
        <v>37</v>
      </c>
    </row>
    <row r="73" spans="1:31" x14ac:dyDescent="0.35">
      <c r="A73" t="s">
        <v>30</v>
      </c>
      <c r="B73">
        <v>2021</v>
      </c>
      <c r="C73">
        <v>2022</v>
      </c>
      <c r="D73">
        <v>2023</v>
      </c>
      <c r="E73">
        <v>2024</v>
      </c>
      <c r="F73">
        <v>2025</v>
      </c>
      <c r="G73">
        <v>2026</v>
      </c>
      <c r="H73">
        <v>2027</v>
      </c>
      <c r="I73">
        <v>2028</v>
      </c>
      <c r="J73">
        <v>2029</v>
      </c>
      <c r="K73">
        <v>2030</v>
      </c>
      <c r="L73">
        <v>2031</v>
      </c>
      <c r="M73">
        <v>2032</v>
      </c>
      <c r="N73">
        <v>2033</v>
      </c>
      <c r="O73">
        <v>2034</v>
      </c>
      <c r="P73">
        <v>2035</v>
      </c>
      <c r="Q73">
        <v>2036</v>
      </c>
      <c r="R73">
        <v>2037</v>
      </c>
      <c r="S73">
        <v>2038</v>
      </c>
      <c r="T73">
        <v>2039</v>
      </c>
      <c r="U73">
        <v>2040</v>
      </c>
      <c r="V73">
        <v>2041</v>
      </c>
      <c r="W73">
        <v>2042</v>
      </c>
      <c r="X73">
        <v>2043</v>
      </c>
      <c r="Y73">
        <v>2044</v>
      </c>
      <c r="Z73">
        <v>2045</v>
      </c>
      <c r="AA73">
        <v>2046</v>
      </c>
      <c r="AB73">
        <v>2047</v>
      </c>
      <c r="AC73">
        <v>2048</v>
      </c>
      <c r="AD73">
        <v>2049</v>
      </c>
      <c r="AE73">
        <v>2050</v>
      </c>
    </row>
    <row r="74" spans="1:31" x14ac:dyDescent="0.35">
      <c r="A74" t="s">
        <v>52</v>
      </c>
      <c r="B74">
        <v>1.3437778241268125E-5</v>
      </c>
      <c r="C74">
        <v>1.3357804492437658E-5</v>
      </c>
      <c r="D74">
        <v>1.2601039665282731E-5</v>
      </c>
      <c r="E74">
        <v>1.2907691972654183E-5</v>
      </c>
      <c r="F74">
        <v>1.2787279466884801E-5</v>
      </c>
      <c r="G74">
        <v>1.2696090146333401E-5</v>
      </c>
      <c r="H74">
        <v>1.265527821122134E-5</v>
      </c>
      <c r="I74">
        <v>1.2646253039890989E-5</v>
      </c>
      <c r="J74">
        <v>1.2745815008902032E-5</v>
      </c>
      <c r="K74">
        <v>1.2759757009988614E-5</v>
      </c>
      <c r="L74">
        <v>1.2891221070110472E-5</v>
      </c>
      <c r="M74">
        <v>1.3190414593298531E-5</v>
      </c>
      <c r="N74">
        <v>1.3274986832404798E-5</v>
      </c>
      <c r="O74">
        <v>1.327196532476288E-5</v>
      </c>
      <c r="P74">
        <v>1.334303701257558E-5</v>
      </c>
      <c r="Q74">
        <v>1.3362283234069551E-5</v>
      </c>
      <c r="R74">
        <v>1.3491808218857869E-5</v>
      </c>
      <c r="S74">
        <v>1.3579743956887909E-5</v>
      </c>
      <c r="T74">
        <v>1.3606607978128686E-5</v>
      </c>
      <c r="U74">
        <v>1.3767537952331273E-5</v>
      </c>
      <c r="V74">
        <v>1.3901506692007311E-5</v>
      </c>
      <c r="W74">
        <v>1.3974114604737278E-5</v>
      </c>
      <c r="X74">
        <v>1.4158878152238183E-5</v>
      </c>
      <c r="Y74">
        <v>1.4324270072367202E-5</v>
      </c>
      <c r="Z74">
        <v>1.4350949612812641E-5</v>
      </c>
      <c r="AA74">
        <v>1.4540498682249667E-5</v>
      </c>
      <c r="AB74">
        <v>1.455490137706307E-5</v>
      </c>
      <c r="AC74">
        <v>1.4516850608946834E-5</v>
      </c>
      <c r="AD74">
        <v>1.4589285052769363E-5</v>
      </c>
      <c r="AE74">
        <v>1.4527278301549334E-5</v>
      </c>
    </row>
    <row r="75" spans="1:31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s="3" customFormat="1" x14ac:dyDescent="0.35">
      <c r="A82" s="5" t="s">
        <v>38</v>
      </c>
    </row>
    <row r="83" spans="1:31" x14ac:dyDescent="0.35">
      <c r="A83" t="s">
        <v>30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35">
      <c r="A84" t="s">
        <v>52</v>
      </c>
      <c r="B84">
        <v>1.0938898050720583E-5</v>
      </c>
      <c r="C84">
        <v>1.9084544076731431E-5</v>
      </c>
      <c r="D84">
        <v>1.3590068654061632E-5</v>
      </c>
      <c r="E84">
        <v>1.3838773481036472E-5</v>
      </c>
      <c r="F84">
        <v>1.4087478308011312E-5</v>
      </c>
      <c r="G84">
        <v>1.4336183134986152E-5</v>
      </c>
      <c r="H84">
        <v>1.4584887961960993E-5</v>
      </c>
      <c r="I84">
        <v>1.4833592788935833E-5</v>
      </c>
      <c r="J84">
        <v>1.4927505382580707E-5</v>
      </c>
      <c r="K84">
        <v>1.4949491356592712E-5</v>
      </c>
      <c r="L84">
        <v>1.5125281482736312E-5</v>
      </c>
      <c r="M84">
        <v>1.5255196376538524E-5</v>
      </c>
      <c r="N84">
        <v>1.5328253709704022E-5</v>
      </c>
      <c r="O84">
        <v>1.5450479310838926E-5</v>
      </c>
      <c r="P84">
        <v>1.5576368459549016E-5</v>
      </c>
      <c r="Q84">
        <v>1.5658570469494016E-5</v>
      </c>
      <c r="R84">
        <v>1.5760024088478785E-5</v>
      </c>
      <c r="S84">
        <v>1.5860592959891322E-5</v>
      </c>
      <c r="T84">
        <v>1.5941106028191847E-5</v>
      </c>
      <c r="U84">
        <v>1.6039833917213353E-5</v>
      </c>
      <c r="V84">
        <v>1.6206009814407066E-5</v>
      </c>
      <c r="W84">
        <v>1.6247904074670083E-5</v>
      </c>
      <c r="X84">
        <v>1.6380219720620261E-5</v>
      </c>
      <c r="Y84">
        <v>1.6352302698774637E-5</v>
      </c>
      <c r="Z84">
        <v>1.6478165067722637E-5</v>
      </c>
      <c r="AA84">
        <v>1.6734333506435738E-5</v>
      </c>
      <c r="AB84">
        <v>1.6773948197142419E-5</v>
      </c>
      <c r="AC84">
        <v>1.6825023540202975E-5</v>
      </c>
      <c r="AD84">
        <v>1.6907217125929089E-5</v>
      </c>
      <c r="AE84">
        <v>1.6933222090910287E-5</v>
      </c>
    </row>
    <row r="85" spans="1:31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 t="s">
        <v>54</v>
      </c>
      <c r="B86">
        <v>1.4417230291119363E-5</v>
      </c>
      <c r="C86">
        <v>2.5153015018467072E-5</v>
      </c>
      <c r="D86">
        <v>1.976725483249486E-5</v>
      </c>
      <c r="E86">
        <v>2.0165045096917555E-5</v>
      </c>
      <c r="F86">
        <v>2.0562835361340249E-5</v>
      </c>
      <c r="G86">
        <v>2.0960625625762943E-5</v>
      </c>
      <c r="H86">
        <v>2.1358415890185637E-5</v>
      </c>
      <c r="I86">
        <v>2.1756206154608327E-5</v>
      </c>
      <c r="J86">
        <v>2.1834535199748473E-5</v>
      </c>
      <c r="K86">
        <v>2.1848586002043329E-5</v>
      </c>
      <c r="L86">
        <v>2.1998279396496782E-5</v>
      </c>
      <c r="M86">
        <v>2.2077580112596221E-5</v>
      </c>
      <c r="N86">
        <v>2.2175889717157134E-5</v>
      </c>
      <c r="O86">
        <v>2.2223261962708643E-5</v>
      </c>
      <c r="P86">
        <v>2.2367096137623112E-5</v>
      </c>
      <c r="Q86">
        <v>2.2389464159621785E-5</v>
      </c>
      <c r="R86">
        <v>2.2492242743864246E-5</v>
      </c>
      <c r="S86">
        <v>2.2569849686443567E-5</v>
      </c>
      <c r="T86">
        <v>2.2610596591978519E-5</v>
      </c>
      <c r="U86">
        <v>2.2656046499620324E-5</v>
      </c>
      <c r="V86">
        <v>2.2787584477998783E-5</v>
      </c>
      <c r="W86">
        <v>2.2789131380015267E-5</v>
      </c>
      <c r="X86">
        <v>2.2886038299610551E-5</v>
      </c>
      <c r="Y86">
        <v>2.2817824115613295E-5</v>
      </c>
      <c r="Z86">
        <v>2.2861158343382924E-5</v>
      </c>
      <c r="AA86">
        <v>2.3036501312033573E-5</v>
      </c>
      <c r="AB86">
        <v>2.306294315807773E-5</v>
      </c>
      <c r="AC86">
        <v>2.3093960259292218E-5</v>
      </c>
      <c r="AD86">
        <v>2.3151846533774234E-5</v>
      </c>
      <c r="AE86">
        <v>2.3157354406030753E-5</v>
      </c>
    </row>
    <row r="87" spans="1:31" x14ac:dyDescent="0.35">
      <c r="A87" t="s">
        <v>55</v>
      </c>
      <c r="B87">
        <v>1.442590251640504E-5</v>
      </c>
      <c r="C87">
        <v>2.516814501281755E-5</v>
      </c>
      <c r="D87">
        <v>1.9860866847104879E-5</v>
      </c>
      <c r="E87">
        <v>1.9385449409373788E-5</v>
      </c>
      <c r="F87">
        <v>1.8910031971642697E-5</v>
      </c>
      <c r="G87">
        <v>1.8434614533911605E-5</v>
      </c>
      <c r="H87">
        <v>1.7959197096180514E-5</v>
      </c>
      <c r="I87">
        <v>1.748377965844943E-5</v>
      </c>
      <c r="J87">
        <v>1.7556129473954171E-5</v>
      </c>
      <c r="K87">
        <v>1.7564314241462411E-5</v>
      </c>
      <c r="L87">
        <v>1.7702688737972234E-5</v>
      </c>
      <c r="M87">
        <v>1.778449177150218E-5</v>
      </c>
      <c r="N87">
        <v>1.7872051998248525E-5</v>
      </c>
      <c r="O87">
        <v>1.7923835348818825E-5</v>
      </c>
      <c r="P87">
        <v>1.8049098934431908E-5</v>
      </c>
      <c r="Q87">
        <v>1.8077385575755399E-5</v>
      </c>
      <c r="R87">
        <v>1.81714933850775E-5</v>
      </c>
      <c r="S87">
        <v>1.8243051828798809E-5</v>
      </c>
      <c r="T87">
        <v>1.8281745235321238E-5</v>
      </c>
      <c r="U87">
        <v>1.8325432027538098E-5</v>
      </c>
      <c r="V87">
        <v>1.8453401478833378E-5</v>
      </c>
      <c r="W87">
        <v>1.8453635062857652E-5</v>
      </c>
      <c r="X87">
        <v>1.8549268669979583E-5</v>
      </c>
      <c r="Y87">
        <v>1.8483475077502954E-5</v>
      </c>
      <c r="Z87">
        <v>1.8544632990178957E-5</v>
      </c>
      <c r="AA87">
        <v>1.8954420667747617E-5</v>
      </c>
      <c r="AB87">
        <v>1.8970524274469063E-5</v>
      </c>
      <c r="AC87">
        <v>1.9000076994696302E-5</v>
      </c>
      <c r="AD87">
        <v>1.9060262154662064E-5</v>
      </c>
      <c r="AE87">
        <v>1.9065985543979543E-5</v>
      </c>
    </row>
    <row r="88" spans="1:31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s="3" customFormat="1" x14ac:dyDescent="0.35">
      <c r="A92" s="5" t="s">
        <v>39</v>
      </c>
    </row>
    <row r="93" spans="1:31" x14ac:dyDescent="0.35">
      <c r="A93" t="s">
        <v>30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5">
      <c r="A95" t="s">
        <v>53</v>
      </c>
      <c r="B95">
        <v>1.4394778228514913E-6</v>
      </c>
      <c r="C95">
        <v>1.5963145339022116E-6</v>
      </c>
      <c r="D95">
        <v>1.7242891167888867E-6</v>
      </c>
      <c r="E95">
        <v>1.3833782989875087E-6</v>
      </c>
      <c r="F95">
        <v>1.3721104737395554E-6</v>
      </c>
      <c r="G95">
        <v>1.3525997382528273E-6</v>
      </c>
      <c r="H95">
        <v>1.3394924467634869E-6</v>
      </c>
      <c r="I95">
        <v>1.3229763165163067E-6</v>
      </c>
      <c r="J95">
        <v>1.3152749408282742E-6</v>
      </c>
      <c r="K95">
        <v>1.3161896223206958E-6</v>
      </c>
      <c r="L95">
        <v>1.3115401036592919E-6</v>
      </c>
      <c r="M95">
        <v>1.2915801100315883E-6</v>
      </c>
      <c r="N95">
        <v>1.2838349535651992E-6</v>
      </c>
      <c r="O95">
        <v>1.2828684086891869E-6</v>
      </c>
      <c r="P95">
        <v>1.2782862450714075E-6</v>
      </c>
      <c r="Q95">
        <v>1.2740287327638988E-6</v>
      </c>
      <c r="R95">
        <v>1.2725294094928158E-6</v>
      </c>
      <c r="S95">
        <v>1.289655102884798E-6</v>
      </c>
      <c r="T95">
        <v>1.2867170758818944E-6</v>
      </c>
      <c r="U95">
        <v>1.2881288375962653E-6</v>
      </c>
      <c r="V95">
        <v>1.2872249329108236E-6</v>
      </c>
      <c r="W95">
        <v>1.2860852855726963E-6</v>
      </c>
      <c r="X95">
        <v>1.2858239480034327E-6</v>
      </c>
      <c r="Y95">
        <v>1.2823006056714318E-6</v>
      </c>
      <c r="Z95">
        <v>1.2796003419725229E-6</v>
      </c>
      <c r="AA95">
        <v>1.2800819305344385E-6</v>
      </c>
      <c r="AB95">
        <v>1.2766239225947532E-6</v>
      </c>
      <c r="AC95">
        <v>1.2708071410273358E-6</v>
      </c>
      <c r="AD95">
        <v>1.2731558113985244E-6</v>
      </c>
      <c r="AE95">
        <v>1.2711782673177069E-6</v>
      </c>
    </row>
    <row r="96" spans="1:31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s="3" customFormat="1" x14ac:dyDescent="0.35">
      <c r="A102" s="5" t="s">
        <v>46</v>
      </c>
    </row>
    <row r="103" spans="1:31" x14ac:dyDescent="0.35">
      <c r="A103" t="s">
        <v>30</v>
      </c>
      <c r="B103">
        <v>2021</v>
      </c>
      <c r="C103">
        <v>2022</v>
      </c>
      <c r="D103">
        <v>2023</v>
      </c>
      <c r="E103">
        <v>2024</v>
      </c>
      <c r="F103">
        <v>2025</v>
      </c>
      <c r="G103">
        <v>2026</v>
      </c>
      <c r="H103">
        <v>2027</v>
      </c>
      <c r="I103">
        <v>2028</v>
      </c>
      <c r="J103">
        <v>2029</v>
      </c>
      <c r="K103">
        <v>2030</v>
      </c>
      <c r="L103">
        <v>2031</v>
      </c>
      <c r="M103">
        <v>2032</v>
      </c>
      <c r="N103">
        <v>2033</v>
      </c>
      <c r="O103">
        <v>2034</v>
      </c>
      <c r="P103">
        <v>2035</v>
      </c>
      <c r="Q103">
        <v>2036</v>
      </c>
      <c r="R103">
        <v>2037</v>
      </c>
      <c r="S103">
        <v>2038</v>
      </c>
      <c r="T103">
        <v>2039</v>
      </c>
      <c r="U103">
        <v>2040</v>
      </c>
      <c r="V103">
        <v>2041</v>
      </c>
      <c r="W103">
        <v>2042</v>
      </c>
      <c r="X103">
        <v>2043</v>
      </c>
      <c r="Y103">
        <v>2044</v>
      </c>
      <c r="Z103">
        <v>2045</v>
      </c>
      <c r="AA103">
        <v>2046</v>
      </c>
      <c r="AB103">
        <v>2047</v>
      </c>
      <c r="AC103">
        <v>2048</v>
      </c>
      <c r="AD103">
        <v>2049</v>
      </c>
      <c r="AE103">
        <v>2050</v>
      </c>
    </row>
    <row r="104" spans="1:31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5">
      <c r="A105" t="s">
        <v>53</v>
      </c>
      <c r="B105">
        <v>1.010572034981499E-5</v>
      </c>
      <c r="C105">
        <v>1.4061485389252906E-5</v>
      </c>
      <c r="D105">
        <v>1.0907244277281626E-5</v>
      </c>
      <c r="E105">
        <v>1.1093965193463699E-5</v>
      </c>
      <c r="F105">
        <v>1.1280686109645773E-5</v>
      </c>
      <c r="G105">
        <v>1.1467407025827846E-5</v>
      </c>
      <c r="H105">
        <v>1.1654127942009919E-5</v>
      </c>
      <c r="I105">
        <v>1.1840848858191991E-5</v>
      </c>
      <c r="J105">
        <v>1.1905830222066795E-5</v>
      </c>
      <c r="K105">
        <v>1.1967615445882146E-5</v>
      </c>
      <c r="L105">
        <v>1.2044547642070291E-5</v>
      </c>
      <c r="M105">
        <v>1.2149329700122401E-5</v>
      </c>
      <c r="N105">
        <v>1.2207710420528064E-5</v>
      </c>
      <c r="O105">
        <v>1.2299851494142333E-5</v>
      </c>
      <c r="P105">
        <v>1.2357971279944048E-5</v>
      </c>
      <c r="Q105">
        <v>1.2466909898583668E-5</v>
      </c>
      <c r="R105">
        <v>1.2550395657457596E-5</v>
      </c>
      <c r="S105">
        <v>1.2601617490820073E-5</v>
      </c>
      <c r="T105">
        <v>1.2675011078859941E-5</v>
      </c>
      <c r="U105">
        <v>1.2732389513901032E-5</v>
      </c>
      <c r="V105">
        <v>1.2801529360027977E-5</v>
      </c>
      <c r="W105">
        <v>1.2864164920440639E-5</v>
      </c>
      <c r="X105">
        <v>1.291796398059101E-5</v>
      </c>
      <c r="Y105">
        <v>1.2973635428396574E-5</v>
      </c>
      <c r="Z105">
        <v>1.3020232638573179E-5</v>
      </c>
      <c r="AA105">
        <v>1.3121051126070993E-5</v>
      </c>
      <c r="AB105">
        <v>1.3180544902080782E-5</v>
      </c>
      <c r="AC105">
        <v>1.3275675811330651E-5</v>
      </c>
      <c r="AD105">
        <v>1.3375442736492392E-5</v>
      </c>
      <c r="AE105">
        <v>1.3407917221542229E-5</v>
      </c>
    </row>
    <row r="106" spans="1:31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t="s">
        <v>56</v>
      </c>
      <c r="B108">
        <v>1.010572034981499E-5</v>
      </c>
      <c r="C108">
        <v>1.4061485389252906E-5</v>
      </c>
      <c r="D108">
        <v>1.0907244277281626E-5</v>
      </c>
      <c r="E108">
        <v>1.1093965193463699E-5</v>
      </c>
      <c r="F108">
        <v>1.1280686109645773E-5</v>
      </c>
      <c r="G108">
        <v>1.1467407025827846E-5</v>
      </c>
      <c r="H108">
        <v>1.1654127942009919E-5</v>
      </c>
      <c r="I108">
        <v>1.1840848858191991E-5</v>
      </c>
      <c r="J108">
        <v>1.1905830222066795E-5</v>
      </c>
      <c r="K108">
        <v>1.1967615445882146E-5</v>
      </c>
      <c r="L108">
        <v>1.2044547642070291E-5</v>
      </c>
      <c r="M108">
        <v>1.2149329700122401E-5</v>
      </c>
      <c r="N108">
        <v>1.2207710420528064E-5</v>
      </c>
      <c r="O108">
        <v>1.2299851494142333E-5</v>
      </c>
      <c r="P108">
        <v>1.2357971279944048E-5</v>
      </c>
      <c r="Q108">
        <v>1.2466909898583668E-5</v>
      </c>
      <c r="R108">
        <v>1.2550395657457596E-5</v>
      </c>
      <c r="S108">
        <v>1.2601617490820073E-5</v>
      </c>
      <c r="T108">
        <v>1.2675011078859941E-5</v>
      </c>
      <c r="U108">
        <v>1.2732389513901032E-5</v>
      </c>
      <c r="V108">
        <v>1.2801529360027977E-5</v>
      </c>
      <c r="W108">
        <v>1.2864164920440639E-5</v>
      </c>
      <c r="X108">
        <v>1.291796398059101E-5</v>
      </c>
      <c r="Y108">
        <v>1.2973635428396574E-5</v>
      </c>
      <c r="Z108">
        <v>1.3020232638573179E-5</v>
      </c>
      <c r="AA108">
        <v>1.3121051126070993E-5</v>
      </c>
      <c r="AB108">
        <v>1.3180544902080782E-5</v>
      </c>
      <c r="AC108">
        <v>1.3275675811330651E-5</v>
      </c>
      <c r="AD108">
        <v>1.3375442736492392E-5</v>
      </c>
      <c r="AE108">
        <v>1.3407917221542229E-5</v>
      </c>
    </row>
    <row r="109" spans="1:31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5">
      <c r="A111" t="s">
        <v>59</v>
      </c>
      <c r="B111">
        <v>1.010572034981499E-5</v>
      </c>
      <c r="C111">
        <v>1.4061485389252906E-5</v>
      </c>
      <c r="D111">
        <v>1.0907244277281626E-5</v>
      </c>
      <c r="E111">
        <v>1.1093965193463699E-5</v>
      </c>
      <c r="F111">
        <v>1.1280686109645773E-5</v>
      </c>
      <c r="G111">
        <v>1.1467407025827846E-5</v>
      </c>
      <c r="H111">
        <v>1.1654127942009919E-5</v>
      </c>
      <c r="I111">
        <v>1.1840848858191991E-5</v>
      </c>
      <c r="J111">
        <v>1.1905830222066795E-5</v>
      </c>
      <c r="K111">
        <v>1.1967615445882146E-5</v>
      </c>
      <c r="L111">
        <v>1.2044547642070291E-5</v>
      </c>
      <c r="M111">
        <v>1.2149329700122401E-5</v>
      </c>
      <c r="N111">
        <v>1.2207710420528064E-5</v>
      </c>
      <c r="O111">
        <v>1.2299851494142333E-5</v>
      </c>
      <c r="P111">
        <v>1.2357971279944048E-5</v>
      </c>
      <c r="Q111">
        <v>1.2466909898583668E-5</v>
      </c>
      <c r="R111">
        <v>1.2550395657457596E-5</v>
      </c>
      <c r="S111">
        <v>1.2601617490820073E-5</v>
      </c>
      <c r="T111">
        <v>1.2675011078859941E-5</v>
      </c>
      <c r="U111">
        <v>1.2732389513901032E-5</v>
      </c>
      <c r="V111">
        <v>1.2801529360027977E-5</v>
      </c>
      <c r="W111">
        <v>1.2864164920440639E-5</v>
      </c>
      <c r="X111">
        <v>1.291796398059101E-5</v>
      </c>
      <c r="Y111">
        <v>1.2973635428396574E-5</v>
      </c>
      <c r="Z111">
        <v>1.3020232638573179E-5</v>
      </c>
      <c r="AA111">
        <v>1.3121051126070993E-5</v>
      </c>
      <c r="AB111">
        <v>1.3180544902080782E-5</v>
      </c>
      <c r="AC111">
        <v>1.3275675811330651E-5</v>
      </c>
      <c r="AD111">
        <v>1.3375442736492392E-5</v>
      </c>
      <c r="AE111">
        <v>1.3407917221542229E-5</v>
      </c>
    </row>
    <row r="112" spans="1:31" s="3" customFormat="1" x14ac:dyDescent="0.35">
      <c r="A112" s="5" t="s">
        <v>47</v>
      </c>
    </row>
    <row r="113" spans="1:31" x14ac:dyDescent="0.35">
      <c r="A113" t="s">
        <v>30</v>
      </c>
      <c r="B113">
        <v>2021</v>
      </c>
      <c r="C113">
        <v>2022</v>
      </c>
      <c r="D113">
        <v>2023</v>
      </c>
      <c r="E113">
        <v>2024</v>
      </c>
      <c r="F113">
        <v>2025</v>
      </c>
      <c r="G113">
        <v>2026</v>
      </c>
      <c r="H113">
        <v>2027</v>
      </c>
      <c r="I113">
        <v>2028</v>
      </c>
      <c r="J113">
        <v>2029</v>
      </c>
      <c r="K113">
        <v>2030</v>
      </c>
      <c r="L113">
        <v>2031</v>
      </c>
      <c r="M113">
        <v>2032</v>
      </c>
      <c r="N113">
        <v>2033</v>
      </c>
      <c r="O113">
        <v>2034</v>
      </c>
      <c r="P113">
        <v>2035</v>
      </c>
      <c r="Q113">
        <v>2036</v>
      </c>
      <c r="R113">
        <v>2037</v>
      </c>
      <c r="S113">
        <v>2038</v>
      </c>
      <c r="T113">
        <v>2039</v>
      </c>
      <c r="U113">
        <v>2040</v>
      </c>
      <c r="V113">
        <v>2041</v>
      </c>
      <c r="W113">
        <v>2042</v>
      </c>
      <c r="X113">
        <v>2043</v>
      </c>
      <c r="Y113">
        <v>2044</v>
      </c>
      <c r="Z113">
        <v>2045</v>
      </c>
      <c r="AA113">
        <v>2046</v>
      </c>
      <c r="AB113">
        <v>2047</v>
      </c>
      <c r="AC113">
        <v>2048</v>
      </c>
      <c r="AD113">
        <v>2049</v>
      </c>
      <c r="AE113">
        <v>2050</v>
      </c>
    </row>
    <row r="114" spans="1:31" x14ac:dyDescent="0.35">
      <c r="A114" t="s">
        <v>52</v>
      </c>
      <c r="B114">
        <v>1.700361010830325E-5</v>
      </c>
      <c r="C114">
        <v>2.641227436823105E-5</v>
      </c>
      <c r="D114">
        <v>2.1141155234657041E-5</v>
      </c>
      <c r="E114">
        <v>1.9508975236725635E-5</v>
      </c>
      <c r="F114">
        <v>1.7876795238794225E-5</v>
      </c>
      <c r="G114">
        <v>1.6244615240862815E-5</v>
      </c>
      <c r="H114">
        <v>1.4612435242931407E-5</v>
      </c>
      <c r="I114">
        <v>1.2980255245000001E-5</v>
      </c>
      <c r="J114">
        <v>1.3042159559999998E-5</v>
      </c>
      <c r="K114">
        <v>1.3120758469999998E-5</v>
      </c>
      <c r="L114">
        <v>1.318169174E-5</v>
      </c>
      <c r="M114">
        <v>1.3258799150000001E-5</v>
      </c>
      <c r="N114">
        <v>1.3332564030000001E-5</v>
      </c>
      <c r="O114">
        <v>1.3405615345000001E-5</v>
      </c>
      <c r="P114">
        <v>1.3495822835E-5</v>
      </c>
      <c r="Q114">
        <v>1.3541233515E-5</v>
      </c>
      <c r="R114">
        <v>1.3612251679999999E-5</v>
      </c>
      <c r="S114">
        <v>1.369008914E-5</v>
      </c>
      <c r="T114">
        <v>1.3746605215000001E-5</v>
      </c>
      <c r="U114">
        <v>1.3797890835E-5</v>
      </c>
      <c r="V114">
        <v>1.3883537475E-5</v>
      </c>
      <c r="W114">
        <v>1.3904030685E-5</v>
      </c>
      <c r="X114">
        <v>1.3964746510000002E-5</v>
      </c>
      <c r="Y114">
        <v>1.3962572059999998E-5</v>
      </c>
      <c r="Z114">
        <v>1.3997840540000002E-5</v>
      </c>
      <c r="AA114">
        <v>1.4140130425E-5</v>
      </c>
      <c r="AB114">
        <v>1.4137504600000002E-5</v>
      </c>
      <c r="AC114">
        <v>1.4218671245E-5</v>
      </c>
      <c r="AD114">
        <v>1.4286566680000002E-5</v>
      </c>
      <c r="AE114">
        <v>1.435712405E-5</v>
      </c>
    </row>
    <row r="115" spans="1:31" x14ac:dyDescent="0.35">
      <c r="A115" t="s">
        <v>53</v>
      </c>
      <c r="B115">
        <v>1.7895894821792879E-5</v>
      </c>
      <c r="C115">
        <v>3.7317160546000643E-5</v>
      </c>
      <c r="D115">
        <v>2.5262351143948089E-5</v>
      </c>
      <c r="E115">
        <v>2.294882425815847E-5</v>
      </c>
      <c r="F115">
        <v>2.063529737236885E-5</v>
      </c>
      <c r="G115">
        <v>1.8321770486579231E-5</v>
      </c>
      <c r="H115">
        <v>1.6008243600789612E-5</v>
      </c>
      <c r="I115">
        <v>1.3694716715000001E-5</v>
      </c>
      <c r="J115">
        <v>1.374066355E-5</v>
      </c>
      <c r="K115">
        <v>1.3804506029999999E-5</v>
      </c>
      <c r="L115">
        <v>1.3837776685000001E-5</v>
      </c>
      <c r="M115">
        <v>1.3905235660000001E-5</v>
      </c>
      <c r="N115">
        <v>1.3964619340000001E-5</v>
      </c>
      <c r="O115">
        <v>1.4020533319999999E-5</v>
      </c>
      <c r="P115">
        <v>1.4113751285E-5</v>
      </c>
      <c r="Q115">
        <v>1.415505092E-5</v>
      </c>
      <c r="R115">
        <v>1.4203701294999999E-5</v>
      </c>
      <c r="S115">
        <v>1.4259440219999998E-5</v>
      </c>
      <c r="T115">
        <v>1.430455888E-5</v>
      </c>
      <c r="U115">
        <v>1.4314474214999998E-5</v>
      </c>
      <c r="V115">
        <v>1.4295083145000001E-5</v>
      </c>
      <c r="W115">
        <v>1.4213215495000002E-5</v>
      </c>
      <c r="X115">
        <v>1.4120440270000001E-5</v>
      </c>
      <c r="Y115">
        <v>1.3970152805E-5</v>
      </c>
      <c r="Z115">
        <v>1.3800121805E-5</v>
      </c>
      <c r="AA115">
        <v>1.3972320975E-5</v>
      </c>
      <c r="AB115">
        <v>1.399364079E-5</v>
      </c>
      <c r="AC115">
        <v>1.4076134084999999E-5</v>
      </c>
      <c r="AD115">
        <v>1.415107097E-5</v>
      </c>
      <c r="AE115">
        <v>1.420262663E-5</v>
      </c>
    </row>
    <row r="116" spans="1:31" x14ac:dyDescent="0.35">
      <c r="A116" t="s">
        <v>54</v>
      </c>
      <c r="B116">
        <v>8.9573387735846202E-6</v>
      </c>
      <c r="C116">
        <v>2.1671296678884299E-5</v>
      </c>
      <c r="D116">
        <v>1.0691695223889337E-5</v>
      </c>
      <c r="E116">
        <v>1.0755325767111469E-5</v>
      </c>
      <c r="F116">
        <v>1.0818956310333601E-5</v>
      </c>
      <c r="G116">
        <v>1.0882586853555733E-5</v>
      </c>
      <c r="H116">
        <v>1.0946217396777865E-5</v>
      </c>
      <c r="I116">
        <v>1.100984794E-5</v>
      </c>
      <c r="J116">
        <v>1.107071527E-5</v>
      </c>
      <c r="K116">
        <v>1.1136758890000001E-5</v>
      </c>
      <c r="L116">
        <v>1.1221219395E-5</v>
      </c>
      <c r="M116">
        <v>1.129818001E-5</v>
      </c>
      <c r="N116">
        <v>1.1368621200000001E-5</v>
      </c>
      <c r="O116">
        <v>1.1447170654999999E-5</v>
      </c>
      <c r="P116">
        <v>1.1535057685E-5</v>
      </c>
      <c r="Q116">
        <v>1.1605159755E-5</v>
      </c>
      <c r="R116">
        <v>1.168120035E-5</v>
      </c>
      <c r="S116">
        <v>1.1763930715000001E-5</v>
      </c>
      <c r="T116">
        <v>1.1816506875000001E-5</v>
      </c>
      <c r="U116">
        <v>1.188289668E-5</v>
      </c>
      <c r="V116">
        <v>1.198241741E-5</v>
      </c>
      <c r="W116">
        <v>1.1993219795000001E-5</v>
      </c>
      <c r="X116">
        <v>1.2047560635000001E-5</v>
      </c>
      <c r="Y116">
        <v>1.207061059E-5</v>
      </c>
      <c r="Z116">
        <v>1.211503531E-5</v>
      </c>
      <c r="AA116">
        <v>1.2242002780000001E-5</v>
      </c>
      <c r="AB116">
        <v>1.224137949E-5</v>
      </c>
      <c r="AC116">
        <v>1.2335924105000002E-5</v>
      </c>
      <c r="AD116">
        <v>1.240644772E-5</v>
      </c>
      <c r="AE116">
        <v>1.2460363875000001E-5</v>
      </c>
    </row>
    <row r="117" spans="1:31" x14ac:dyDescent="0.35">
      <c r="A117" t="s">
        <v>55</v>
      </c>
      <c r="B117">
        <v>8.9573387735846202E-6</v>
      </c>
      <c r="C117">
        <v>2.1671296678884299E-5</v>
      </c>
      <c r="D117">
        <v>1.0691695223889337E-5</v>
      </c>
      <c r="E117">
        <v>1.0755325767111469E-5</v>
      </c>
      <c r="F117">
        <v>1.0818956310333601E-5</v>
      </c>
      <c r="G117">
        <v>1.0882586853555733E-5</v>
      </c>
      <c r="H117">
        <v>1.0946217396777865E-5</v>
      </c>
      <c r="I117">
        <v>1.100984794E-5</v>
      </c>
      <c r="J117">
        <v>1.107071527E-5</v>
      </c>
      <c r="K117">
        <v>1.1136758890000001E-5</v>
      </c>
      <c r="L117">
        <v>1.1221219395E-5</v>
      </c>
      <c r="M117">
        <v>1.129818001E-5</v>
      </c>
      <c r="N117">
        <v>1.1368621200000001E-5</v>
      </c>
      <c r="O117">
        <v>1.1447170654999999E-5</v>
      </c>
      <c r="P117">
        <v>1.1535057685E-5</v>
      </c>
      <c r="Q117">
        <v>1.1605159755E-5</v>
      </c>
      <c r="R117">
        <v>1.168120035E-5</v>
      </c>
      <c r="S117">
        <v>1.1763930715000001E-5</v>
      </c>
      <c r="T117">
        <v>1.1816506875000001E-5</v>
      </c>
      <c r="U117">
        <v>1.188289668E-5</v>
      </c>
      <c r="V117">
        <v>1.198241741E-5</v>
      </c>
      <c r="W117">
        <v>1.1993219795000001E-5</v>
      </c>
      <c r="X117">
        <v>1.2047560635000001E-5</v>
      </c>
      <c r="Y117">
        <v>1.207061059E-5</v>
      </c>
      <c r="Z117">
        <v>1.211503531E-5</v>
      </c>
      <c r="AA117">
        <v>1.2242002780000001E-5</v>
      </c>
      <c r="AB117">
        <v>1.224137949E-5</v>
      </c>
      <c r="AC117">
        <v>1.2335924105000002E-5</v>
      </c>
      <c r="AD117">
        <v>1.240644772E-5</v>
      </c>
      <c r="AE117">
        <v>1.2460363875000001E-5</v>
      </c>
    </row>
    <row r="118" spans="1:31" x14ac:dyDescent="0.35">
      <c r="A118" t="s">
        <v>56</v>
      </c>
      <c r="B118">
        <v>9.7583626398075181E-6</v>
      </c>
      <c r="C118">
        <v>2.2900215327839849E-5</v>
      </c>
      <c r="D118">
        <v>1.1549577958782708E-5</v>
      </c>
      <c r="E118">
        <v>1.1679509563026166E-5</v>
      </c>
      <c r="F118">
        <v>1.1809441167269625E-5</v>
      </c>
      <c r="G118">
        <v>1.1939372771513083E-5</v>
      </c>
      <c r="H118">
        <v>1.2069304375756542E-5</v>
      </c>
      <c r="I118">
        <v>1.2199235980000001E-5</v>
      </c>
      <c r="J118">
        <v>1.2264887884999999E-5</v>
      </c>
      <c r="K118">
        <v>1.234677673E-5</v>
      </c>
      <c r="L118">
        <v>1.2442567925000001E-5</v>
      </c>
      <c r="M118">
        <v>1.2536963390000001E-5</v>
      </c>
      <c r="N118">
        <v>1.262670459E-5</v>
      </c>
      <c r="O118">
        <v>1.2721392075E-5</v>
      </c>
      <c r="P118">
        <v>1.2823291355000001E-5</v>
      </c>
      <c r="Q118">
        <v>1.2900690000000003E-5</v>
      </c>
      <c r="R118">
        <v>1.298217457E-5</v>
      </c>
      <c r="S118">
        <v>1.3076710550000001E-5</v>
      </c>
      <c r="T118">
        <v>1.3136864315000001E-5</v>
      </c>
      <c r="U118">
        <v>1.321491765E-5</v>
      </c>
      <c r="V118">
        <v>1.3322656545000002E-5</v>
      </c>
      <c r="W118">
        <v>1.333918472E-5</v>
      </c>
      <c r="X118">
        <v>1.3396988195000001E-5</v>
      </c>
      <c r="Y118">
        <v>1.3389351715E-5</v>
      </c>
      <c r="Z118">
        <v>1.3436872475000002E-5</v>
      </c>
      <c r="AA118">
        <v>1.3574459424999999E-5</v>
      </c>
      <c r="AB118">
        <v>1.3578236845E-5</v>
      </c>
      <c r="AC118">
        <v>1.3668008660000002E-5</v>
      </c>
      <c r="AD118">
        <v>1.3735420534999999E-5</v>
      </c>
      <c r="AE118">
        <v>1.3793012844999998E-5</v>
      </c>
    </row>
    <row r="119" spans="1:31" x14ac:dyDescent="0.35">
      <c r="A119" t="s">
        <v>57</v>
      </c>
      <c r="B119">
        <v>9.7583626398075181E-6</v>
      </c>
      <c r="C119">
        <v>2.2900215327839849E-5</v>
      </c>
      <c r="D119">
        <v>1.1549577958782708E-5</v>
      </c>
      <c r="E119">
        <v>1.1679509563026166E-5</v>
      </c>
      <c r="F119">
        <v>1.1809441167269625E-5</v>
      </c>
      <c r="G119">
        <v>1.1939372771513083E-5</v>
      </c>
      <c r="H119">
        <v>1.2069304375756542E-5</v>
      </c>
      <c r="I119">
        <v>1.2199235980000001E-5</v>
      </c>
      <c r="J119">
        <v>1.2264887884999999E-5</v>
      </c>
      <c r="K119">
        <v>1.234677673E-5</v>
      </c>
      <c r="L119">
        <v>1.2442567925000001E-5</v>
      </c>
      <c r="M119">
        <v>1.2536963390000001E-5</v>
      </c>
      <c r="N119">
        <v>1.262670459E-5</v>
      </c>
      <c r="O119">
        <v>1.2721392075E-5</v>
      </c>
      <c r="P119">
        <v>1.2823291355000001E-5</v>
      </c>
      <c r="Q119">
        <v>1.2900690000000003E-5</v>
      </c>
      <c r="R119">
        <v>1.298217457E-5</v>
      </c>
      <c r="S119">
        <v>1.3076710550000001E-5</v>
      </c>
      <c r="T119">
        <v>1.3136864315000001E-5</v>
      </c>
      <c r="U119">
        <v>1.321491765E-5</v>
      </c>
      <c r="V119">
        <v>1.3322656545000002E-5</v>
      </c>
      <c r="W119">
        <v>1.333918472E-5</v>
      </c>
      <c r="X119">
        <v>1.3396988195000001E-5</v>
      </c>
      <c r="Y119">
        <v>1.3389351715E-5</v>
      </c>
      <c r="Z119">
        <v>1.3436872475000002E-5</v>
      </c>
      <c r="AA119">
        <v>1.3574459424999999E-5</v>
      </c>
      <c r="AB119">
        <v>1.3578236845E-5</v>
      </c>
      <c r="AC119">
        <v>1.3668008660000002E-5</v>
      </c>
      <c r="AD119">
        <v>1.3735420534999999E-5</v>
      </c>
      <c r="AE119">
        <v>1.3793012844999998E-5</v>
      </c>
    </row>
    <row r="120" spans="1:31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t="s">
        <v>59</v>
      </c>
      <c r="B121">
        <v>9.7583626398075181E-6</v>
      </c>
      <c r="C121">
        <v>2.2900215327839849E-5</v>
      </c>
      <c r="D121">
        <v>1.1549577958782708E-5</v>
      </c>
      <c r="E121">
        <v>1.1679509563026166E-5</v>
      </c>
      <c r="F121">
        <v>1.1809441167269625E-5</v>
      </c>
      <c r="G121">
        <v>1.1939372771513083E-5</v>
      </c>
      <c r="H121">
        <v>1.2069304375756542E-5</v>
      </c>
      <c r="I121">
        <v>1.2199235980000001E-5</v>
      </c>
      <c r="J121">
        <v>1.2264887884999999E-5</v>
      </c>
      <c r="K121">
        <v>1.234677673E-5</v>
      </c>
      <c r="L121">
        <v>1.2442567925000001E-5</v>
      </c>
      <c r="M121">
        <v>1.2536963390000001E-5</v>
      </c>
      <c r="N121">
        <v>1.262670459E-5</v>
      </c>
      <c r="O121">
        <v>1.2721392075E-5</v>
      </c>
      <c r="P121">
        <v>1.2823291355000001E-5</v>
      </c>
      <c r="Q121">
        <v>1.2900690000000003E-5</v>
      </c>
      <c r="R121">
        <v>1.298217457E-5</v>
      </c>
      <c r="S121">
        <v>1.3076710550000001E-5</v>
      </c>
      <c r="T121">
        <v>1.3136864315000001E-5</v>
      </c>
      <c r="U121">
        <v>1.321491765E-5</v>
      </c>
      <c r="V121">
        <v>1.3322656545000002E-5</v>
      </c>
      <c r="W121">
        <v>1.333918472E-5</v>
      </c>
      <c r="X121">
        <v>1.3396988195000001E-5</v>
      </c>
      <c r="Y121">
        <v>1.3389351715E-5</v>
      </c>
      <c r="Z121">
        <v>1.3436872475000002E-5</v>
      </c>
      <c r="AA121">
        <v>1.3574459424999999E-5</v>
      </c>
      <c r="AB121">
        <v>1.3578236845E-5</v>
      </c>
      <c r="AC121">
        <v>1.3668008660000002E-5</v>
      </c>
      <c r="AD121">
        <v>1.3735420534999999E-5</v>
      </c>
      <c r="AE121">
        <v>1.3793012844999998E-5</v>
      </c>
    </row>
    <row r="122" spans="1:31" s="3" customFormat="1" x14ac:dyDescent="0.35">
      <c r="A122" s="5" t="s">
        <v>48</v>
      </c>
    </row>
    <row r="123" spans="1:31" x14ac:dyDescent="0.35">
      <c r="A123" t="s">
        <v>30</v>
      </c>
      <c r="B123">
        <v>2021</v>
      </c>
      <c r="C123">
        <v>2022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</row>
    <row r="124" spans="1:31" x14ac:dyDescent="0.35">
      <c r="A124" t="s">
        <v>52</v>
      </c>
      <c r="B124">
        <v>1.4034002357819414E-5</v>
      </c>
      <c r="C124">
        <v>1.8783433364719997E-5</v>
      </c>
      <c r="D124">
        <v>1.76530212035E-5</v>
      </c>
      <c r="E124">
        <v>1.6440928790620001E-5</v>
      </c>
      <c r="F124">
        <v>1.5229371191959996E-5</v>
      </c>
      <c r="G124">
        <v>1.4631614240120001E-5</v>
      </c>
      <c r="H124">
        <v>1.4311942392179998E-5</v>
      </c>
      <c r="I124">
        <v>1.426085190434E-5</v>
      </c>
      <c r="J124">
        <v>1.434138790232E-5</v>
      </c>
      <c r="K124">
        <v>1.4533959065759999E-5</v>
      </c>
      <c r="L124">
        <v>1.4777594378719999E-5</v>
      </c>
      <c r="M124">
        <v>1.508314449742E-5</v>
      </c>
      <c r="N124">
        <v>1.5419313644739997E-5</v>
      </c>
      <c r="O124">
        <v>1.5690841238579997E-5</v>
      </c>
      <c r="P124">
        <v>1.5845508633060002E-5</v>
      </c>
      <c r="Q124">
        <v>1.5938896999579996E-5</v>
      </c>
      <c r="R124">
        <v>1.6051813035519998E-5</v>
      </c>
      <c r="S124">
        <v>1.627013356486E-5</v>
      </c>
      <c r="T124">
        <v>1.6267275125520001E-5</v>
      </c>
      <c r="U124">
        <v>1.645422013116E-5</v>
      </c>
      <c r="V124">
        <v>1.6597370363600002E-5</v>
      </c>
      <c r="W124">
        <v>1.665579607356E-5</v>
      </c>
      <c r="X124">
        <v>1.6651830693159998E-5</v>
      </c>
      <c r="Y124">
        <v>1.6618885112940002E-5</v>
      </c>
      <c r="Z124">
        <v>1.6662865717619998E-5</v>
      </c>
      <c r="AA124">
        <v>1.6845467826939997E-5</v>
      </c>
      <c r="AB124">
        <v>1.6869253524759997E-5</v>
      </c>
      <c r="AC124">
        <v>1.692868887032E-5</v>
      </c>
      <c r="AD124">
        <v>1.692062129658E-5</v>
      </c>
      <c r="AE124">
        <v>1.6894794378959999E-5</v>
      </c>
    </row>
    <row r="125" spans="1:31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t="s">
        <v>54</v>
      </c>
      <c r="B126">
        <v>1.6993709852156E-5</v>
      </c>
      <c r="C126">
        <v>2.1314554696159999E-5</v>
      </c>
      <c r="D126">
        <v>2.2904653946060002E-5</v>
      </c>
      <c r="E126">
        <v>2.3037964621120004E-5</v>
      </c>
      <c r="F126">
        <v>2.2251769427220001E-5</v>
      </c>
      <c r="G126">
        <v>2.1448679664279998E-5</v>
      </c>
      <c r="H126">
        <v>2.0801610792819998E-5</v>
      </c>
      <c r="I126">
        <v>2.0432082699979996E-5</v>
      </c>
      <c r="J126">
        <v>2.029277859388E-5</v>
      </c>
      <c r="K126">
        <v>2.0358390275479998E-5</v>
      </c>
      <c r="L126">
        <v>2.0569208773339998E-5</v>
      </c>
      <c r="M126">
        <v>2.0907754222419997E-5</v>
      </c>
      <c r="N126">
        <v>2.1338562074840001E-5</v>
      </c>
      <c r="O126">
        <v>2.1769376511839997E-5</v>
      </c>
      <c r="P126">
        <v>2.2114819674280001E-5</v>
      </c>
      <c r="Q126">
        <v>2.2374294560240003E-5</v>
      </c>
      <c r="R126">
        <v>2.2606305894640001E-5</v>
      </c>
      <c r="S126">
        <v>2.290497439562E-5</v>
      </c>
      <c r="T126">
        <v>2.3051356193599999E-5</v>
      </c>
      <c r="U126">
        <v>2.3288750056339996E-5</v>
      </c>
      <c r="V126">
        <v>2.3521645187699996E-5</v>
      </c>
      <c r="W126">
        <v>2.3688061667759997E-5</v>
      </c>
      <c r="X126">
        <v>2.3774532567180002E-5</v>
      </c>
      <c r="Y126">
        <v>2.3797953918239998E-5</v>
      </c>
      <c r="Z126">
        <v>2.3852044779699999E-5</v>
      </c>
      <c r="AA126">
        <v>2.4010556837280003E-5</v>
      </c>
      <c r="AB126">
        <v>2.4040104042599999E-5</v>
      </c>
      <c r="AC126">
        <v>2.4102612192159997E-5</v>
      </c>
      <c r="AD126">
        <v>2.412485051368E-5</v>
      </c>
      <c r="AE126">
        <v>2.4116812204740002E-5</v>
      </c>
    </row>
    <row r="127" spans="1:31" x14ac:dyDescent="0.35">
      <c r="A127" t="s">
        <v>55</v>
      </c>
      <c r="B127">
        <v>1.4863726170580947E-5</v>
      </c>
      <c r="C127">
        <v>2.035779766328E-5</v>
      </c>
      <c r="D127">
        <v>1.9570870117759999E-5</v>
      </c>
      <c r="E127">
        <v>1.8213728918539999E-5</v>
      </c>
      <c r="F127">
        <v>1.676543006218E-5</v>
      </c>
      <c r="G127">
        <v>1.5995457810159999E-5</v>
      </c>
      <c r="H127">
        <v>1.5576650720600001E-5</v>
      </c>
      <c r="I127">
        <v>1.5484364173800002E-5</v>
      </c>
      <c r="J127">
        <v>1.5562382667359999E-5</v>
      </c>
      <c r="K127">
        <v>1.577919679112E-5</v>
      </c>
      <c r="L127">
        <v>1.6064302520539998E-5</v>
      </c>
      <c r="M127">
        <v>1.6425083364659996E-5</v>
      </c>
      <c r="N127">
        <v>1.6826724454160003E-5</v>
      </c>
      <c r="O127">
        <v>1.716053339536E-5</v>
      </c>
      <c r="P127">
        <v>1.7359872775420001E-5</v>
      </c>
      <c r="Q127">
        <v>1.7481236827500001E-5</v>
      </c>
      <c r="R127">
        <v>1.7618320466899999E-5</v>
      </c>
      <c r="S127">
        <v>1.7873803634140001E-5</v>
      </c>
      <c r="T127">
        <v>1.7888565530880001E-5</v>
      </c>
      <c r="U127">
        <v>1.8102183206859999E-5</v>
      </c>
      <c r="V127">
        <v>1.82776198299E-5</v>
      </c>
      <c r="W127">
        <v>1.8356793551439998E-5</v>
      </c>
      <c r="X127">
        <v>1.835917277968E-5</v>
      </c>
      <c r="Y127">
        <v>1.832274468826E-5</v>
      </c>
      <c r="Z127">
        <v>1.8368084642900003E-5</v>
      </c>
      <c r="AA127">
        <v>1.8529820218200002E-5</v>
      </c>
      <c r="AB127">
        <v>1.8554722368139998E-5</v>
      </c>
      <c r="AC127">
        <v>1.8621454159959999E-5</v>
      </c>
      <c r="AD127">
        <v>1.86149917605E-5</v>
      </c>
      <c r="AE127">
        <v>1.8584001800539996E-5</v>
      </c>
    </row>
    <row r="128" spans="1:31" x14ac:dyDescent="0.35">
      <c r="A128" t="s">
        <v>56</v>
      </c>
      <c r="B128">
        <v>1.079015742253188E-5</v>
      </c>
      <c r="C128">
        <v>1.7145529332400001E-5</v>
      </c>
      <c r="D128">
        <v>1.5707245622220002E-5</v>
      </c>
      <c r="E128">
        <v>1.4051138884299999E-5</v>
      </c>
      <c r="F128">
        <v>1.24404481895E-5</v>
      </c>
      <c r="G128">
        <v>1.1656608812E-5</v>
      </c>
      <c r="H128">
        <v>1.1243623954399999E-5</v>
      </c>
      <c r="I128">
        <v>1.117191860982E-5</v>
      </c>
      <c r="J128">
        <v>1.1268114202279999E-5</v>
      </c>
      <c r="K128">
        <v>1.1506900337879998E-5</v>
      </c>
      <c r="L128">
        <v>1.1814528257380001E-5</v>
      </c>
      <c r="M128">
        <v>1.2205151881300001E-5</v>
      </c>
      <c r="N128">
        <v>1.2641453468299999E-5</v>
      </c>
      <c r="O128">
        <v>1.300050403112E-5</v>
      </c>
      <c r="P128">
        <v>1.3209160591879997E-5</v>
      </c>
      <c r="Q128">
        <v>1.3335869128060002E-5</v>
      </c>
      <c r="R128">
        <v>1.348711180932E-5</v>
      </c>
      <c r="S128">
        <v>1.377816853582E-5</v>
      </c>
      <c r="T128">
        <v>1.3779720301839999E-5</v>
      </c>
      <c r="U128">
        <v>1.4028931290819999E-5</v>
      </c>
      <c r="V128">
        <v>1.4224708413100001E-5</v>
      </c>
      <c r="W128">
        <v>1.4307002493940002E-5</v>
      </c>
      <c r="X128">
        <v>1.4303465111239997E-5</v>
      </c>
      <c r="Y128">
        <v>1.4259147961360002E-5</v>
      </c>
      <c r="Z128">
        <v>1.4304394268639999E-5</v>
      </c>
      <c r="AA128">
        <v>1.429972068008E-5</v>
      </c>
      <c r="AB128">
        <v>1.4330118027840002E-5</v>
      </c>
      <c r="AC128">
        <v>1.4409062752319998E-5</v>
      </c>
      <c r="AD128">
        <v>1.439806430886E-5</v>
      </c>
      <c r="AE128">
        <v>1.4361715232399997E-5</v>
      </c>
    </row>
    <row r="129" spans="1:31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5">
      <c r="A131" t="s">
        <v>59</v>
      </c>
      <c r="B131">
        <v>1.079015742253188E-5</v>
      </c>
      <c r="C131">
        <v>1.7145529332400001E-5</v>
      </c>
      <c r="D131">
        <v>1.5707245622220002E-5</v>
      </c>
      <c r="E131">
        <v>1.4051138884299999E-5</v>
      </c>
      <c r="F131">
        <v>1.24404481895E-5</v>
      </c>
      <c r="G131">
        <v>1.1656608812E-5</v>
      </c>
      <c r="H131">
        <v>1.1243623954399999E-5</v>
      </c>
      <c r="I131">
        <v>1.117191860982E-5</v>
      </c>
      <c r="J131">
        <v>1.1268114202279999E-5</v>
      </c>
      <c r="K131">
        <v>1.1506900337879998E-5</v>
      </c>
      <c r="L131">
        <v>1.1814528257380001E-5</v>
      </c>
      <c r="M131">
        <v>1.2205151881300001E-5</v>
      </c>
      <c r="N131">
        <v>1.2641453468299999E-5</v>
      </c>
      <c r="O131">
        <v>1.300050403112E-5</v>
      </c>
      <c r="P131">
        <v>1.3209160591879997E-5</v>
      </c>
      <c r="Q131">
        <v>1.3335869128060002E-5</v>
      </c>
      <c r="R131">
        <v>1.348711180932E-5</v>
      </c>
      <c r="S131">
        <v>1.377816853582E-5</v>
      </c>
      <c r="T131">
        <v>1.3779720301839999E-5</v>
      </c>
      <c r="U131">
        <v>1.4028931290819999E-5</v>
      </c>
      <c r="V131">
        <v>1.4224708413100001E-5</v>
      </c>
      <c r="W131">
        <v>1.4307002493940002E-5</v>
      </c>
      <c r="X131">
        <v>1.4303465111239997E-5</v>
      </c>
      <c r="Y131">
        <v>1.4259147961360002E-5</v>
      </c>
      <c r="Z131">
        <v>1.4304394268639999E-5</v>
      </c>
      <c r="AA131">
        <v>1.429972068008E-5</v>
      </c>
      <c r="AB131">
        <v>1.4330118027840002E-5</v>
      </c>
      <c r="AC131">
        <v>1.4409062752319998E-5</v>
      </c>
      <c r="AD131">
        <v>1.439806430886E-5</v>
      </c>
      <c r="AE131">
        <v>1.4361715232399997E-5</v>
      </c>
    </row>
    <row r="132" spans="1:31" s="3" customFormat="1" x14ac:dyDescent="0.35">
      <c r="A132" s="5" t="s">
        <v>49</v>
      </c>
    </row>
    <row r="133" spans="1:31" x14ac:dyDescent="0.35">
      <c r="A133" t="s">
        <v>30</v>
      </c>
      <c r="B133">
        <v>2021</v>
      </c>
      <c r="C133">
        <v>2022</v>
      </c>
      <c r="D133">
        <v>2023</v>
      </c>
      <c r="E133">
        <v>2024</v>
      </c>
      <c r="F133">
        <v>2025</v>
      </c>
      <c r="G133">
        <v>2026</v>
      </c>
      <c r="H133">
        <v>2027</v>
      </c>
      <c r="I133">
        <v>2028</v>
      </c>
      <c r="J133">
        <v>2029</v>
      </c>
      <c r="K133">
        <v>2030</v>
      </c>
      <c r="L133">
        <v>2031</v>
      </c>
      <c r="M133">
        <v>2032</v>
      </c>
      <c r="N133">
        <v>2033</v>
      </c>
      <c r="O133">
        <v>2034</v>
      </c>
      <c r="P133">
        <v>2035</v>
      </c>
      <c r="Q133">
        <v>2036</v>
      </c>
      <c r="R133">
        <v>2037</v>
      </c>
      <c r="S133">
        <v>2038</v>
      </c>
      <c r="T133">
        <v>2039</v>
      </c>
      <c r="U133">
        <v>2040</v>
      </c>
      <c r="V133">
        <v>2041</v>
      </c>
      <c r="W133">
        <v>2042</v>
      </c>
      <c r="X133">
        <v>2043</v>
      </c>
      <c r="Y133">
        <v>2044</v>
      </c>
      <c r="Z133">
        <v>2045</v>
      </c>
      <c r="AA133">
        <v>2046</v>
      </c>
      <c r="AB133">
        <v>2047</v>
      </c>
      <c r="AC133">
        <v>2048</v>
      </c>
      <c r="AD133">
        <v>2049</v>
      </c>
      <c r="AE133">
        <v>2050</v>
      </c>
    </row>
    <row r="134" spans="1:31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s="3" customFormat="1" x14ac:dyDescent="0.35">
      <c r="A142" s="5" t="s">
        <v>50</v>
      </c>
    </row>
    <row r="143" spans="1:31" x14ac:dyDescent="0.35">
      <c r="A143" t="s">
        <v>30</v>
      </c>
      <c r="B143">
        <v>2021</v>
      </c>
      <c r="C143">
        <v>2022</v>
      </c>
      <c r="D143">
        <v>2023</v>
      </c>
      <c r="E143">
        <v>2024</v>
      </c>
      <c r="F143">
        <v>2025</v>
      </c>
      <c r="G143">
        <v>2026</v>
      </c>
      <c r="H143">
        <v>2027</v>
      </c>
      <c r="I143">
        <v>2028</v>
      </c>
      <c r="J143">
        <v>2029</v>
      </c>
      <c r="K143">
        <v>2030</v>
      </c>
      <c r="L143">
        <v>2031</v>
      </c>
      <c r="M143">
        <v>2032</v>
      </c>
      <c r="N143">
        <v>2033</v>
      </c>
      <c r="O143">
        <v>2034</v>
      </c>
      <c r="P143">
        <v>2035</v>
      </c>
      <c r="Q143">
        <v>2036</v>
      </c>
      <c r="R143">
        <v>2037</v>
      </c>
      <c r="S143">
        <v>2038</v>
      </c>
      <c r="T143">
        <v>2039</v>
      </c>
      <c r="U143">
        <v>2040</v>
      </c>
      <c r="V143">
        <v>2041</v>
      </c>
      <c r="W143">
        <v>2042</v>
      </c>
      <c r="X143">
        <v>2043</v>
      </c>
      <c r="Y143">
        <v>2044</v>
      </c>
      <c r="Z143">
        <v>2045</v>
      </c>
      <c r="AA143">
        <v>2046</v>
      </c>
      <c r="AB143">
        <v>2047</v>
      </c>
      <c r="AC143">
        <v>2048</v>
      </c>
      <c r="AD143">
        <v>2049</v>
      </c>
      <c r="AE143">
        <v>2050</v>
      </c>
    </row>
    <row r="144" spans="1:31" x14ac:dyDescent="0.35">
      <c r="A144" t="s">
        <v>52</v>
      </c>
      <c r="B144">
        <v>6.6407640789389056E-5</v>
      </c>
      <c r="C144">
        <v>6.049136759400544E-5</v>
      </c>
      <c r="D144">
        <v>5.457509439862026E-5</v>
      </c>
      <c r="E144">
        <v>4.8658821203235079E-5</v>
      </c>
      <c r="F144">
        <v>4.2742548007849899E-5</v>
      </c>
      <c r="G144">
        <v>3.6826274812466284E-5</v>
      </c>
      <c r="H144">
        <v>3.091000161708111E-5</v>
      </c>
      <c r="I144">
        <v>2.499372842169593E-5</v>
      </c>
      <c r="J144">
        <v>1.9077455226312314E-5</v>
      </c>
      <c r="K144">
        <v>1.3161182030927136E-5</v>
      </c>
      <c r="L144">
        <v>1.284050348397962E-5</v>
      </c>
      <c r="M144">
        <v>1.251982493703318E-5</v>
      </c>
      <c r="N144">
        <v>1.219914639008674E-5</v>
      </c>
      <c r="O144">
        <v>1.1878467843140302E-5</v>
      </c>
      <c r="P144">
        <v>1.1557789296193959E-5</v>
      </c>
      <c r="Q144">
        <v>1.1237110749247519E-5</v>
      </c>
      <c r="R144">
        <v>1.0916432202301079E-5</v>
      </c>
      <c r="S144">
        <v>1.059575365535464E-5</v>
      </c>
      <c r="T144">
        <v>1.02750751084082E-5</v>
      </c>
      <c r="U144">
        <v>9.9543965614618587E-6</v>
      </c>
      <c r="V144">
        <v>9.6337180145154188E-6</v>
      </c>
      <c r="W144">
        <v>9.3130394675689806E-6</v>
      </c>
      <c r="X144">
        <v>8.9923609206225406E-6</v>
      </c>
      <c r="Y144">
        <v>8.6716823736761007E-6</v>
      </c>
      <c r="Z144">
        <v>8.3510038267296607E-6</v>
      </c>
      <c r="AA144">
        <v>8.0303252797833207E-6</v>
      </c>
      <c r="AB144">
        <v>7.7096467328368808E-6</v>
      </c>
      <c r="AC144">
        <v>7.3889681858904408E-6</v>
      </c>
      <c r="AD144">
        <v>7.0682896389440018E-6</v>
      </c>
      <c r="AE144">
        <v>6.7476110919975618E-6</v>
      </c>
    </row>
    <row r="145" spans="1:31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5">
      <c r="A146" t="s">
        <v>54</v>
      </c>
      <c r="B146">
        <v>6.6407640789389056E-5</v>
      </c>
      <c r="C146">
        <v>6.049136759400544E-5</v>
      </c>
      <c r="D146">
        <v>5.457509439862026E-5</v>
      </c>
      <c r="E146">
        <v>4.8658821203235079E-5</v>
      </c>
      <c r="F146">
        <v>4.2742548007849899E-5</v>
      </c>
      <c r="G146">
        <v>3.6826274812466284E-5</v>
      </c>
      <c r="H146">
        <v>3.091000161708111E-5</v>
      </c>
      <c r="I146">
        <v>2.499372842169593E-5</v>
      </c>
      <c r="J146">
        <v>1.9077455226312314E-5</v>
      </c>
      <c r="K146">
        <v>1.3161182030927136E-5</v>
      </c>
      <c r="L146">
        <v>1.284050348397962E-5</v>
      </c>
      <c r="M146">
        <v>1.251982493703318E-5</v>
      </c>
      <c r="N146">
        <v>1.219914639008674E-5</v>
      </c>
      <c r="O146">
        <v>1.1878467843140302E-5</v>
      </c>
      <c r="P146">
        <v>1.1557789296193959E-5</v>
      </c>
      <c r="Q146">
        <v>1.1237110749247519E-5</v>
      </c>
      <c r="R146">
        <v>1.0916432202301079E-5</v>
      </c>
      <c r="S146">
        <v>1.059575365535464E-5</v>
      </c>
      <c r="T146">
        <v>1.02750751084082E-5</v>
      </c>
      <c r="U146">
        <v>9.9543965614618587E-6</v>
      </c>
      <c r="V146">
        <v>9.6337180145154188E-6</v>
      </c>
      <c r="W146">
        <v>9.3130394675689806E-6</v>
      </c>
      <c r="X146">
        <v>8.9923609206225406E-6</v>
      </c>
      <c r="Y146">
        <v>8.6716823736761007E-6</v>
      </c>
      <c r="Z146">
        <v>8.3510038267296607E-6</v>
      </c>
      <c r="AA146">
        <v>8.0303252797833207E-6</v>
      </c>
      <c r="AB146">
        <v>7.7096467328368808E-6</v>
      </c>
      <c r="AC146">
        <v>7.3889681858904408E-6</v>
      </c>
      <c r="AD146">
        <v>7.0682896389440018E-6</v>
      </c>
      <c r="AE146">
        <v>6.7476110919975618E-6</v>
      </c>
    </row>
    <row r="147" spans="1:31" x14ac:dyDescent="0.35">
      <c r="A147" t="s">
        <v>55</v>
      </c>
      <c r="B147">
        <v>6.6407640789389056E-5</v>
      </c>
      <c r="C147">
        <v>6.049136759400544E-5</v>
      </c>
      <c r="D147">
        <v>5.457509439862026E-5</v>
      </c>
      <c r="E147">
        <v>4.8658821203235079E-5</v>
      </c>
      <c r="F147">
        <v>4.2742548007849899E-5</v>
      </c>
      <c r="G147">
        <v>3.6826274812466284E-5</v>
      </c>
      <c r="H147">
        <v>3.091000161708111E-5</v>
      </c>
      <c r="I147">
        <v>2.499372842169593E-5</v>
      </c>
      <c r="J147">
        <v>1.9077455226312314E-5</v>
      </c>
      <c r="K147">
        <v>1.3161182030927136E-5</v>
      </c>
      <c r="L147">
        <v>1.284050348397962E-5</v>
      </c>
      <c r="M147">
        <v>1.251982493703318E-5</v>
      </c>
      <c r="N147">
        <v>1.219914639008674E-5</v>
      </c>
      <c r="O147">
        <v>1.1878467843140302E-5</v>
      </c>
      <c r="P147">
        <v>1.1557789296193959E-5</v>
      </c>
      <c r="Q147">
        <v>1.1237110749247519E-5</v>
      </c>
      <c r="R147">
        <v>1.0916432202301079E-5</v>
      </c>
      <c r="S147">
        <v>1.059575365535464E-5</v>
      </c>
      <c r="T147">
        <v>1.02750751084082E-5</v>
      </c>
      <c r="U147">
        <v>9.9543965614618587E-6</v>
      </c>
      <c r="V147">
        <v>9.6337180145154188E-6</v>
      </c>
      <c r="W147">
        <v>9.3130394675689806E-6</v>
      </c>
      <c r="X147">
        <v>8.9923609206225406E-6</v>
      </c>
      <c r="Y147">
        <v>8.6716823736761007E-6</v>
      </c>
      <c r="Z147">
        <v>8.3510038267296607E-6</v>
      </c>
      <c r="AA147">
        <v>8.0303252797833207E-6</v>
      </c>
      <c r="AB147">
        <v>7.7096467328368808E-6</v>
      </c>
      <c r="AC147">
        <v>7.3889681858904408E-6</v>
      </c>
      <c r="AD147">
        <v>7.0682896389440018E-6</v>
      </c>
      <c r="AE147">
        <v>6.7476110919975618E-6</v>
      </c>
    </row>
    <row r="148" spans="1:31" x14ac:dyDescent="0.35">
      <c r="A148" t="s">
        <v>56</v>
      </c>
      <c r="B148">
        <v>6.6407640789389056E-5</v>
      </c>
      <c r="C148">
        <v>6.049136759400544E-5</v>
      </c>
      <c r="D148">
        <v>5.457509439862026E-5</v>
      </c>
      <c r="E148">
        <v>4.8658821203235079E-5</v>
      </c>
      <c r="F148">
        <v>4.2742548007849899E-5</v>
      </c>
      <c r="G148">
        <v>3.6826274812466284E-5</v>
      </c>
      <c r="H148">
        <v>3.091000161708111E-5</v>
      </c>
      <c r="I148">
        <v>2.499372842169593E-5</v>
      </c>
      <c r="J148">
        <v>1.9077455226312314E-5</v>
      </c>
      <c r="K148">
        <v>1.3161182030927136E-5</v>
      </c>
      <c r="L148">
        <v>1.284050348397962E-5</v>
      </c>
      <c r="M148">
        <v>1.251982493703318E-5</v>
      </c>
      <c r="N148">
        <v>1.219914639008674E-5</v>
      </c>
      <c r="O148">
        <v>1.1878467843140302E-5</v>
      </c>
      <c r="P148">
        <v>1.1557789296193959E-5</v>
      </c>
      <c r="Q148">
        <v>1.1237110749247519E-5</v>
      </c>
      <c r="R148">
        <v>1.0916432202301079E-5</v>
      </c>
      <c r="S148">
        <v>1.059575365535464E-5</v>
      </c>
      <c r="T148">
        <v>1.02750751084082E-5</v>
      </c>
      <c r="U148">
        <v>9.9543965614618587E-6</v>
      </c>
      <c r="V148">
        <v>9.6337180145154188E-6</v>
      </c>
      <c r="W148">
        <v>9.3130394675689806E-6</v>
      </c>
      <c r="X148">
        <v>8.9923609206225406E-6</v>
      </c>
      <c r="Y148">
        <v>8.6716823736761007E-6</v>
      </c>
      <c r="Z148">
        <v>8.3510038267296607E-6</v>
      </c>
      <c r="AA148">
        <v>8.0303252797833207E-6</v>
      </c>
      <c r="AB148">
        <v>7.7096467328368808E-6</v>
      </c>
      <c r="AC148">
        <v>7.3889681858904408E-6</v>
      </c>
      <c r="AD148">
        <v>7.0682896389440018E-6</v>
      </c>
      <c r="AE148">
        <v>6.7476110919975618E-6</v>
      </c>
    </row>
    <row r="149" spans="1:31" x14ac:dyDescent="0.35">
      <c r="A149" t="s">
        <v>57</v>
      </c>
      <c r="B149">
        <v>6.6407640789389056E-5</v>
      </c>
      <c r="C149">
        <v>6.049136759400544E-5</v>
      </c>
      <c r="D149">
        <v>5.457509439862026E-5</v>
      </c>
      <c r="E149">
        <v>4.8658821203235079E-5</v>
      </c>
      <c r="F149">
        <v>4.2742548007849899E-5</v>
      </c>
      <c r="G149">
        <v>3.6826274812466284E-5</v>
      </c>
      <c r="H149">
        <v>3.091000161708111E-5</v>
      </c>
      <c r="I149">
        <v>2.499372842169593E-5</v>
      </c>
      <c r="J149">
        <v>1.9077455226312314E-5</v>
      </c>
      <c r="K149">
        <v>1.3161182030927136E-5</v>
      </c>
      <c r="L149">
        <v>1.284050348397962E-5</v>
      </c>
      <c r="M149">
        <v>1.251982493703318E-5</v>
      </c>
      <c r="N149">
        <v>1.219914639008674E-5</v>
      </c>
      <c r="O149">
        <v>1.1878467843140302E-5</v>
      </c>
      <c r="P149">
        <v>1.1557789296193959E-5</v>
      </c>
      <c r="Q149">
        <v>1.1237110749247519E-5</v>
      </c>
      <c r="R149">
        <v>1.0916432202301079E-5</v>
      </c>
      <c r="S149">
        <v>1.059575365535464E-5</v>
      </c>
      <c r="T149">
        <v>1.02750751084082E-5</v>
      </c>
      <c r="U149">
        <v>9.9543965614618587E-6</v>
      </c>
      <c r="V149">
        <v>9.6337180145154188E-6</v>
      </c>
      <c r="W149">
        <v>9.3130394675689806E-6</v>
      </c>
      <c r="X149">
        <v>8.9923609206225406E-6</v>
      </c>
      <c r="Y149">
        <v>8.6716823736761007E-6</v>
      </c>
      <c r="Z149">
        <v>8.3510038267296607E-6</v>
      </c>
      <c r="AA149">
        <v>8.0303252797833207E-6</v>
      </c>
      <c r="AB149">
        <v>7.7096467328368808E-6</v>
      </c>
      <c r="AC149">
        <v>7.3889681858904408E-6</v>
      </c>
      <c r="AD149">
        <v>7.0682896389440018E-6</v>
      </c>
      <c r="AE149">
        <v>6.7476110919975618E-6</v>
      </c>
    </row>
    <row r="150" spans="1:31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5">
      <c r="A151" t="s">
        <v>59</v>
      </c>
      <c r="B151">
        <v>6.6407640789389056E-5</v>
      </c>
      <c r="C151">
        <v>6.049136759400544E-5</v>
      </c>
      <c r="D151">
        <v>5.457509439862026E-5</v>
      </c>
      <c r="E151">
        <v>4.8658821203235079E-5</v>
      </c>
      <c r="F151">
        <v>4.2742548007849899E-5</v>
      </c>
      <c r="G151">
        <v>3.6826274812466284E-5</v>
      </c>
      <c r="H151">
        <v>3.091000161708111E-5</v>
      </c>
      <c r="I151">
        <v>2.499372842169593E-5</v>
      </c>
      <c r="J151">
        <v>1.9077455226312314E-5</v>
      </c>
      <c r="K151">
        <v>1.3161182030927136E-5</v>
      </c>
      <c r="L151">
        <v>1.284050348397962E-5</v>
      </c>
      <c r="M151">
        <v>1.251982493703318E-5</v>
      </c>
      <c r="N151">
        <v>1.219914639008674E-5</v>
      </c>
      <c r="O151">
        <v>1.1878467843140302E-5</v>
      </c>
      <c r="P151">
        <v>1.1557789296193959E-5</v>
      </c>
      <c r="Q151">
        <v>1.1237110749247519E-5</v>
      </c>
      <c r="R151">
        <v>1.0916432202301079E-5</v>
      </c>
      <c r="S151">
        <v>1.059575365535464E-5</v>
      </c>
      <c r="T151">
        <v>1.02750751084082E-5</v>
      </c>
      <c r="U151">
        <v>9.9543965614618587E-6</v>
      </c>
      <c r="V151">
        <v>9.6337180145154188E-6</v>
      </c>
      <c r="W151">
        <v>9.3130394675689806E-6</v>
      </c>
      <c r="X151">
        <v>8.9923609206225406E-6</v>
      </c>
      <c r="Y151">
        <v>8.6716823736761007E-6</v>
      </c>
      <c r="Z151">
        <v>8.3510038267296607E-6</v>
      </c>
      <c r="AA151">
        <v>8.0303252797833207E-6</v>
      </c>
      <c r="AB151">
        <v>7.7096467328368808E-6</v>
      </c>
      <c r="AC151">
        <v>7.3889681858904408E-6</v>
      </c>
      <c r="AD151">
        <v>7.0682896389440018E-6</v>
      </c>
      <c r="AE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1"/>
  <sheetViews>
    <sheetView workbookViewId="0">
      <selection sqref="A1:XFD1048576"/>
    </sheetView>
  </sheetViews>
  <sheetFormatPr defaultRowHeight="14.5" x14ac:dyDescent="0.35"/>
  <cols>
    <col min="1" max="1" width="39.54296875" customWidth="1"/>
  </cols>
  <sheetData>
    <row r="1" spans="1:31" x14ac:dyDescent="0.3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x14ac:dyDescent="0.35">
      <c r="A2" s="5" t="s">
        <v>22</v>
      </c>
    </row>
    <row r="3" spans="1:31" x14ac:dyDescent="0.35">
      <c r="A3" t="s">
        <v>30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53</v>
      </c>
      <c r="B5">
        <v>1.1449622308853772E-7</v>
      </c>
      <c r="C5">
        <v>1.2697103219769372E-7</v>
      </c>
      <c r="D5">
        <v>1.3715014448358479E-7</v>
      </c>
      <c r="E5">
        <v>1.1003406083947475E-7</v>
      </c>
      <c r="F5">
        <v>1.0913781678983966E-7</v>
      </c>
      <c r="G5">
        <v>1.0758593076044277E-7</v>
      </c>
      <c r="H5">
        <v>1.0654337536526679E-7</v>
      </c>
      <c r="I5">
        <v>1.0522968056335975E-7</v>
      </c>
      <c r="J5">
        <v>1.0461711230084988E-7</v>
      </c>
      <c r="K5">
        <v>1.0468986616655639E-7</v>
      </c>
      <c r="L5">
        <v>1.0432004294492741E-7</v>
      </c>
      <c r="M5">
        <v>1.0273242287397955E-7</v>
      </c>
      <c r="N5">
        <v>1.0211637228358238E-7</v>
      </c>
      <c r="O5">
        <v>1.0203949319868631E-7</v>
      </c>
      <c r="P5">
        <v>1.0167502740457622E-7</v>
      </c>
      <c r="Q5">
        <v>1.0133638441110719E-7</v>
      </c>
      <c r="R5">
        <v>1.0121712807453669E-7</v>
      </c>
      <c r="S5">
        <v>1.0257930759548966E-7</v>
      </c>
      <c r="T5">
        <v>1.0234561660711567E-7</v>
      </c>
      <c r="U5">
        <v>1.0245790828791162E-7</v>
      </c>
      <c r="V5">
        <v>1.0238601161060812E-7</v>
      </c>
      <c r="W5">
        <v>1.0229536393698852E-7</v>
      </c>
      <c r="X5">
        <v>1.0227457711821521E-7</v>
      </c>
      <c r="Y5">
        <v>1.0199433008470208E-7</v>
      </c>
      <c r="Z5">
        <v>1.0177955081546976E-7</v>
      </c>
      <c r="AA5">
        <v>1.0181785642222983E-7</v>
      </c>
      <c r="AB5">
        <v>1.0154280609341002E-7</v>
      </c>
      <c r="AC5">
        <v>1.0108013865287866E-7</v>
      </c>
      <c r="AD5">
        <v>1.0126695215046237E-7</v>
      </c>
      <c r="AE5">
        <v>1.0110965807850775E-7</v>
      </c>
    </row>
    <row r="6" spans="1:31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56</v>
      </c>
      <c r="B8">
        <v>3.4171827562981273E-7</v>
      </c>
      <c r="C8">
        <v>3.7894981168053008E-7</v>
      </c>
      <c r="D8">
        <v>4.0932975438909579E-7</v>
      </c>
      <c r="E8">
        <v>3.2840078490218283E-7</v>
      </c>
      <c r="F8">
        <v>3.2826252203884715E-7</v>
      </c>
      <c r="G8">
        <v>3.3001500816860533E-7</v>
      </c>
      <c r="H8">
        <v>3.329300935737146E-7</v>
      </c>
      <c r="I8">
        <v>3.3524494120323847E-7</v>
      </c>
      <c r="J8">
        <v>3.3790073314151489E-7</v>
      </c>
      <c r="K8">
        <v>3.4392722449586746E-7</v>
      </c>
      <c r="L8">
        <v>3.4752367808110402E-7</v>
      </c>
      <c r="M8">
        <v>3.5336419981250071E-7</v>
      </c>
      <c r="N8">
        <v>3.5753822323420617E-7</v>
      </c>
      <c r="O8">
        <v>3.6145318449458E-7</v>
      </c>
      <c r="P8">
        <v>3.658064696797069E-7</v>
      </c>
      <c r="Q8">
        <v>3.702705501999034E-7</v>
      </c>
      <c r="R8">
        <v>3.7560347200894091E-7</v>
      </c>
      <c r="S8">
        <v>3.7982849829365847E-7</v>
      </c>
      <c r="T8">
        <v>3.8391184995889787E-7</v>
      </c>
      <c r="U8">
        <v>3.8801069909271701E-7</v>
      </c>
      <c r="V8">
        <v>3.9088015948771666E-7</v>
      </c>
      <c r="W8">
        <v>3.936125713732619E-7</v>
      </c>
      <c r="X8">
        <v>3.9646624516780547E-7</v>
      </c>
      <c r="Y8">
        <v>3.9948374108356609E-7</v>
      </c>
      <c r="Z8">
        <v>4.0279661412434505E-7</v>
      </c>
      <c r="AA8">
        <v>4.0585094544117005E-7</v>
      </c>
      <c r="AB8">
        <v>4.0880575756610847E-7</v>
      </c>
      <c r="AC8">
        <v>4.1187743679552262E-7</v>
      </c>
      <c r="AD8">
        <v>4.1468484948982843E-7</v>
      </c>
      <c r="AE8">
        <v>4.1786686144330969E-7</v>
      </c>
    </row>
    <row r="9" spans="1:31" x14ac:dyDescent="0.35">
      <c r="A9" t="s">
        <v>57</v>
      </c>
      <c r="B9">
        <v>1.1449622308853772E-7</v>
      </c>
      <c r="C9">
        <v>1.2697103219769372E-7</v>
      </c>
      <c r="D9">
        <v>1.3715014448358479E-7</v>
      </c>
      <c r="E9">
        <v>1.1003406083947475E-7</v>
      </c>
      <c r="F9">
        <v>1.0913781678983966E-7</v>
      </c>
      <c r="G9">
        <v>1.0758593076044277E-7</v>
      </c>
      <c r="H9">
        <v>1.0654337536526679E-7</v>
      </c>
      <c r="I9">
        <v>1.0522968056335975E-7</v>
      </c>
      <c r="J9">
        <v>1.0461711230084988E-7</v>
      </c>
      <c r="K9">
        <v>1.0468986616655639E-7</v>
      </c>
      <c r="L9">
        <v>1.0432004294492741E-7</v>
      </c>
      <c r="M9">
        <v>1.0273242287397955E-7</v>
      </c>
      <c r="N9">
        <v>1.0211637228358238E-7</v>
      </c>
      <c r="O9">
        <v>1.0203949319868631E-7</v>
      </c>
      <c r="P9">
        <v>1.0167502740457622E-7</v>
      </c>
      <c r="Q9">
        <v>1.0133638441110719E-7</v>
      </c>
      <c r="R9">
        <v>1.0121712807453669E-7</v>
      </c>
      <c r="S9">
        <v>1.0257930759548966E-7</v>
      </c>
      <c r="T9">
        <v>1.0234561660711567E-7</v>
      </c>
      <c r="U9">
        <v>1.0245790828791162E-7</v>
      </c>
      <c r="V9">
        <v>1.0238601161060812E-7</v>
      </c>
      <c r="W9">
        <v>1.0229536393698852E-7</v>
      </c>
      <c r="X9">
        <v>1.0227457711821521E-7</v>
      </c>
      <c r="Y9">
        <v>1.0199433008470208E-7</v>
      </c>
      <c r="Z9">
        <v>1.0177955081546976E-7</v>
      </c>
      <c r="AA9">
        <v>1.0181785642222983E-7</v>
      </c>
      <c r="AB9">
        <v>1.0154280609341002E-7</v>
      </c>
      <c r="AC9">
        <v>1.0108013865287866E-7</v>
      </c>
      <c r="AD9">
        <v>1.0126695215046237E-7</v>
      </c>
      <c r="AE9">
        <v>1.0110965807850775E-7</v>
      </c>
    </row>
    <row r="10" spans="1:31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59</v>
      </c>
      <c r="B11">
        <v>3.4171827562981273E-7</v>
      </c>
      <c r="C11">
        <v>3.7894981168053008E-7</v>
      </c>
      <c r="D11">
        <v>4.0932975438909579E-7</v>
      </c>
      <c r="E11">
        <v>3.2840078490218283E-7</v>
      </c>
      <c r="F11">
        <v>3.2826252203884715E-7</v>
      </c>
      <c r="G11">
        <v>3.3001500816860533E-7</v>
      </c>
      <c r="H11">
        <v>3.329300935737146E-7</v>
      </c>
      <c r="I11">
        <v>3.3524494120323847E-7</v>
      </c>
      <c r="J11">
        <v>3.3790073314151489E-7</v>
      </c>
      <c r="K11">
        <v>3.4392722449586746E-7</v>
      </c>
      <c r="L11">
        <v>3.4752367808110402E-7</v>
      </c>
      <c r="M11">
        <v>3.5336419981250071E-7</v>
      </c>
      <c r="N11">
        <v>3.5753822323420617E-7</v>
      </c>
      <c r="O11">
        <v>3.6145318449458E-7</v>
      </c>
      <c r="P11">
        <v>3.658064696797069E-7</v>
      </c>
      <c r="Q11">
        <v>3.702705501999034E-7</v>
      </c>
      <c r="R11">
        <v>3.7560347200894091E-7</v>
      </c>
      <c r="S11">
        <v>3.7982849829365847E-7</v>
      </c>
      <c r="T11">
        <v>3.8391184995889787E-7</v>
      </c>
      <c r="U11">
        <v>3.8801069909271701E-7</v>
      </c>
      <c r="V11">
        <v>3.9088015948771666E-7</v>
      </c>
      <c r="W11">
        <v>3.936125713732619E-7</v>
      </c>
      <c r="X11">
        <v>3.9646624516780547E-7</v>
      </c>
      <c r="Y11">
        <v>3.9948374108356609E-7</v>
      </c>
      <c r="Z11">
        <v>4.0279661412434505E-7</v>
      </c>
      <c r="AA11">
        <v>4.0585094544117005E-7</v>
      </c>
      <c r="AB11">
        <v>4.0880575756610847E-7</v>
      </c>
      <c r="AC11">
        <v>4.1187743679552262E-7</v>
      </c>
      <c r="AD11">
        <v>4.1468484948982843E-7</v>
      </c>
      <c r="AE11">
        <v>4.1786686144330969E-7</v>
      </c>
    </row>
    <row r="12" spans="1:31" s="3" customFormat="1" x14ac:dyDescent="0.35">
      <c r="A12" s="5" t="s">
        <v>31</v>
      </c>
    </row>
    <row r="13" spans="1:31" x14ac:dyDescent="0.35">
      <c r="A13" t="s">
        <v>30</v>
      </c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35">
      <c r="A14" t="s">
        <v>52</v>
      </c>
      <c r="B14">
        <v>7.2767327501635025E-7</v>
      </c>
      <c r="C14">
        <v>1.1569982811218219E-6</v>
      </c>
      <c r="D14">
        <v>5.1083682860488721E-7</v>
      </c>
      <c r="E14">
        <v>6.7575371174274865E-7</v>
      </c>
      <c r="F14">
        <v>7.8789579450408624E-7</v>
      </c>
      <c r="G14">
        <v>8.0086642181925322E-7</v>
      </c>
      <c r="H14">
        <v>7.715221456094399E-7</v>
      </c>
      <c r="I14">
        <v>7.4217786939962659E-7</v>
      </c>
      <c r="J14">
        <v>7.1283359318981328E-7</v>
      </c>
      <c r="K14">
        <v>6.8348931698000007E-7</v>
      </c>
      <c r="L14">
        <v>6.8290048220000005E-7</v>
      </c>
      <c r="M14">
        <v>6.8178425301999996E-7</v>
      </c>
      <c r="N14">
        <v>6.8402818808000005E-7</v>
      </c>
      <c r="O14">
        <v>6.8386089516000003E-7</v>
      </c>
      <c r="P14">
        <v>6.8235744746000012E-7</v>
      </c>
      <c r="Q14">
        <v>6.7533514832000009E-7</v>
      </c>
      <c r="R14">
        <v>6.6952393462000007E-7</v>
      </c>
      <c r="S14">
        <v>6.6918545204000012E-7</v>
      </c>
      <c r="T14">
        <v>6.5836746124000005E-7</v>
      </c>
      <c r="U14">
        <v>6.5720335020000005E-7</v>
      </c>
      <c r="V14">
        <v>6.5400546116000009E-7</v>
      </c>
      <c r="W14">
        <v>6.4672757858000006E-7</v>
      </c>
      <c r="X14">
        <v>6.374339070600001E-7</v>
      </c>
      <c r="Y14">
        <v>6.2809646394000016E-7</v>
      </c>
      <c r="Z14">
        <v>6.2426628880000007E-7</v>
      </c>
      <c r="AA14">
        <v>6.5647727544000008E-7</v>
      </c>
      <c r="AB14">
        <v>6.4782202872000007E-7</v>
      </c>
      <c r="AC14">
        <v>6.3958837724000008E-7</v>
      </c>
      <c r="AD14">
        <v>6.3303261930000009E-7</v>
      </c>
      <c r="AE14">
        <v>6.2861190122000006E-7</v>
      </c>
    </row>
    <row r="15" spans="1:31" x14ac:dyDescent="0.35">
      <c r="A15" t="s">
        <v>53</v>
      </c>
      <c r="B15">
        <v>2.4253728727963544E-7</v>
      </c>
      <c r="C15">
        <v>3.8563354478585534E-7</v>
      </c>
      <c r="D15">
        <v>1.7026457189811949E-7</v>
      </c>
      <c r="E15">
        <v>2.2523222680061786E-7</v>
      </c>
      <c r="F15">
        <v>2.6260976624950323E-7</v>
      </c>
      <c r="G15">
        <v>2.6693294379544928E-7</v>
      </c>
      <c r="H15">
        <v>2.4023346676158696E-7</v>
      </c>
      <c r="I15">
        <v>2.1353398972772465E-7</v>
      </c>
      <c r="J15">
        <v>1.8683451269386233E-7</v>
      </c>
      <c r="K15">
        <v>1.6013503565999999E-7</v>
      </c>
      <c r="L15">
        <v>1.6395085158000004E-7</v>
      </c>
      <c r="M15">
        <v>1.6827287004000001E-7</v>
      </c>
      <c r="N15">
        <v>1.7519017072000003E-7</v>
      </c>
      <c r="O15">
        <v>1.8102556556000004E-7</v>
      </c>
      <c r="P15">
        <v>1.8742529376000002E-7</v>
      </c>
      <c r="Q15">
        <v>1.8930442990000004E-7</v>
      </c>
      <c r="R15">
        <v>1.9183047826000002E-7</v>
      </c>
      <c r="S15">
        <v>1.9928995960000004E-7</v>
      </c>
      <c r="T15">
        <v>1.9774418156000003E-7</v>
      </c>
      <c r="U15">
        <v>2.0519672350000004E-7</v>
      </c>
      <c r="V15">
        <v>2.0912356982000001E-7</v>
      </c>
      <c r="W15">
        <v>2.0810956334000001E-7</v>
      </c>
      <c r="X15">
        <v>2.0535851828000001E-7</v>
      </c>
      <c r="Y15">
        <v>2.0168960412E-7</v>
      </c>
      <c r="Z15">
        <v>2.0124895222000004E-7</v>
      </c>
      <c r="AA15">
        <v>1.999777609E-7</v>
      </c>
      <c r="AB15">
        <v>1.9825486802000003E-7</v>
      </c>
      <c r="AC15">
        <v>1.9737185606000004E-7</v>
      </c>
      <c r="AD15">
        <v>1.9444204138E-7</v>
      </c>
      <c r="AE15">
        <v>1.9434430260000004E-7</v>
      </c>
    </row>
    <row r="16" spans="1:31" x14ac:dyDescent="0.35">
      <c r="A16" t="s">
        <v>54</v>
      </c>
      <c r="B16">
        <v>7.2767327501635025E-7</v>
      </c>
      <c r="C16">
        <v>1.1569982811218219E-6</v>
      </c>
      <c r="D16">
        <v>5.1083682860488721E-7</v>
      </c>
      <c r="E16">
        <v>6.7575371174274865E-7</v>
      </c>
      <c r="F16">
        <v>7.8789579450408624E-7</v>
      </c>
      <c r="G16">
        <v>8.0086642181925322E-7</v>
      </c>
      <c r="H16">
        <v>7.463252909694399E-7</v>
      </c>
      <c r="I16">
        <v>6.9178416011962659E-7</v>
      </c>
      <c r="J16">
        <v>6.3724302926981328E-7</v>
      </c>
      <c r="K16">
        <v>5.8270189842000007E-7</v>
      </c>
      <c r="L16">
        <v>5.8816374002000004E-7</v>
      </c>
      <c r="M16">
        <v>5.9303317037999997E-7</v>
      </c>
      <c r="N16">
        <v>6.0086401638E-7</v>
      </c>
      <c r="O16">
        <v>6.0729523878000001E-7</v>
      </c>
      <c r="P16">
        <v>6.130285710600002E-7</v>
      </c>
      <c r="Q16">
        <v>6.1576845970000003E-7</v>
      </c>
      <c r="R16">
        <v>6.2023364332000002E-7</v>
      </c>
      <c r="S16">
        <v>6.2769584703999998E-7</v>
      </c>
      <c r="T16">
        <v>6.2804964968000023E-7</v>
      </c>
      <c r="U16">
        <v>6.3298986191999994E-7</v>
      </c>
      <c r="V16">
        <v>6.3814466175999998E-7</v>
      </c>
      <c r="W16">
        <v>6.3948199090000001E-7</v>
      </c>
      <c r="X16">
        <v>6.387911469400001E-7</v>
      </c>
      <c r="Y16">
        <v>6.3652265708000003E-7</v>
      </c>
      <c r="Z16">
        <v>6.3970143608000016E-7</v>
      </c>
      <c r="AA16">
        <v>6.5628094380000015E-7</v>
      </c>
      <c r="AB16">
        <v>6.5544912325999994E-7</v>
      </c>
      <c r="AC16">
        <v>6.5370258304E-7</v>
      </c>
      <c r="AD16">
        <v>6.5394989258000002E-7</v>
      </c>
      <c r="AE16">
        <v>6.5579182285999998E-7</v>
      </c>
    </row>
    <row r="17" spans="1:31" x14ac:dyDescent="0.35">
      <c r="A17" t="s">
        <v>55</v>
      </c>
      <c r="B17">
        <v>5.2661656422689918E-7</v>
      </c>
      <c r="C17">
        <v>8.3731872605478267E-7</v>
      </c>
      <c r="D17">
        <v>3.6969220225165832E-7</v>
      </c>
      <c r="E17">
        <v>4.8904241801864269E-7</v>
      </c>
      <c r="F17">
        <v>5.7019955317342378E-7</v>
      </c>
      <c r="G17">
        <v>5.7958638573564397E-7</v>
      </c>
      <c r="H17">
        <v>5.44339408841733E-7</v>
      </c>
      <c r="I17">
        <v>5.0909243194782202E-7</v>
      </c>
      <c r="J17">
        <v>4.7384545505391105E-7</v>
      </c>
      <c r="K17">
        <v>4.3859847816000008E-7</v>
      </c>
      <c r="L17">
        <v>4.4285291754000009E-7</v>
      </c>
      <c r="M17">
        <v>4.4666745233999996E-7</v>
      </c>
      <c r="N17">
        <v>4.5372140582000003E-7</v>
      </c>
      <c r="O17">
        <v>4.5910782148000004E-7</v>
      </c>
      <c r="P17">
        <v>4.6378246822000007E-7</v>
      </c>
      <c r="Q17">
        <v>4.6568647944000007E-7</v>
      </c>
      <c r="R17">
        <v>4.6935603416000005E-7</v>
      </c>
      <c r="S17">
        <v>4.7595999424000013E-7</v>
      </c>
      <c r="T17">
        <v>4.7578325306000009E-7</v>
      </c>
      <c r="U17">
        <v>4.8018251238000001E-7</v>
      </c>
      <c r="V17">
        <v>4.8473321076000007E-7</v>
      </c>
      <c r="W17">
        <v>4.8555974668E-7</v>
      </c>
      <c r="X17">
        <v>4.8449759143999997E-7</v>
      </c>
      <c r="Y17">
        <v>4.8206164852E-7</v>
      </c>
      <c r="Z17">
        <v>4.8466749998000001E-7</v>
      </c>
      <c r="AA17">
        <v>4.9517257722000006E-7</v>
      </c>
      <c r="AB17">
        <v>4.930075911800001E-7</v>
      </c>
      <c r="AC17">
        <v>4.9071641482000005E-7</v>
      </c>
      <c r="AD17">
        <v>4.9071855002000001E-7</v>
      </c>
      <c r="AE17">
        <v>4.9239639017999998E-7</v>
      </c>
    </row>
    <row r="18" spans="1:31" x14ac:dyDescent="0.35">
      <c r="A18" t="s">
        <v>56</v>
      </c>
      <c r="B18">
        <v>2.8537685980053239E-7</v>
      </c>
      <c r="C18">
        <v>4.5374833403595903E-7</v>
      </c>
      <c r="D18">
        <v>2.0033855168646935E-7</v>
      </c>
      <c r="E18">
        <v>2.6501519140079275E-7</v>
      </c>
      <c r="F18">
        <v>3.0899475823207815E-7</v>
      </c>
      <c r="G18">
        <v>3.1408154239735099E-7</v>
      </c>
      <c r="H18">
        <v>2.8774663250301325E-7</v>
      </c>
      <c r="I18">
        <v>2.614117226086755E-7</v>
      </c>
      <c r="J18">
        <v>2.3507681271433776E-7</v>
      </c>
      <c r="K18">
        <v>2.0874190282000002E-7</v>
      </c>
      <c r="L18">
        <v>2.1436388442000002E-7</v>
      </c>
      <c r="M18">
        <v>2.2027940264000005E-7</v>
      </c>
      <c r="N18">
        <v>2.2871360278000003E-7</v>
      </c>
      <c r="O18">
        <v>2.3545368186000006E-7</v>
      </c>
      <c r="P18">
        <v>2.4138852364E-7</v>
      </c>
      <c r="Q18">
        <v>2.4239884690000008E-7</v>
      </c>
      <c r="R18">
        <v>2.4477735293999998E-7</v>
      </c>
      <c r="S18">
        <v>2.5141099230000001E-7</v>
      </c>
      <c r="T18">
        <v>2.4847204964000006E-7</v>
      </c>
      <c r="U18">
        <v>2.5486910884000003E-7</v>
      </c>
      <c r="V18">
        <v>2.5896976044000002E-7</v>
      </c>
      <c r="W18">
        <v>2.5864873312000002E-7</v>
      </c>
      <c r="X18">
        <v>2.5591514332000009E-7</v>
      </c>
      <c r="Y18">
        <v>2.5326616082000003E-7</v>
      </c>
      <c r="Z18">
        <v>2.5313788868000003E-7</v>
      </c>
      <c r="AA18">
        <v>2.5123003410000005E-7</v>
      </c>
      <c r="AB18">
        <v>2.4938484764000008E-7</v>
      </c>
      <c r="AC18">
        <v>2.4758108406000001E-7</v>
      </c>
      <c r="AD18">
        <v>2.4535898142000005E-7</v>
      </c>
      <c r="AE18">
        <v>2.4515587051999999E-7</v>
      </c>
    </row>
    <row r="19" spans="1:31" x14ac:dyDescent="0.35">
      <c r="A19" t="s">
        <v>57</v>
      </c>
      <c r="B19">
        <v>2.4253728727963544E-7</v>
      </c>
      <c r="C19">
        <v>3.8563354478585534E-7</v>
      </c>
      <c r="D19">
        <v>1.7026457189811949E-7</v>
      </c>
      <c r="E19">
        <v>2.2523222680061786E-7</v>
      </c>
      <c r="F19">
        <v>2.6260976624950323E-7</v>
      </c>
      <c r="G19">
        <v>2.6693294379544928E-7</v>
      </c>
      <c r="H19">
        <v>2.4023346676158696E-7</v>
      </c>
      <c r="I19">
        <v>2.1353398972772465E-7</v>
      </c>
      <c r="J19">
        <v>1.8683451269386233E-7</v>
      </c>
      <c r="K19">
        <v>1.6013503565999999E-7</v>
      </c>
      <c r="L19">
        <v>1.6395085158000004E-7</v>
      </c>
      <c r="M19">
        <v>1.6827287004000001E-7</v>
      </c>
      <c r="N19">
        <v>1.7519017072000003E-7</v>
      </c>
      <c r="O19">
        <v>1.8102556556000004E-7</v>
      </c>
      <c r="P19">
        <v>1.8742529376000002E-7</v>
      </c>
      <c r="Q19">
        <v>1.8930442990000004E-7</v>
      </c>
      <c r="R19">
        <v>1.9183047826000002E-7</v>
      </c>
      <c r="S19">
        <v>1.9928995960000004E-7</v>
      </c>
      <c r="T19">
        <v>1.9774418156000003E-7</v>
      </c>
      <c r="U19">
        <v>2.0519672350000004E-7</v>
      </c>
      <c r="V19">
        <v>2.0912356982000001E-7</v>
      </c>
      <c r="W19">
        <v>2.0810956334000001E-7</v>
      </c>
      <c r="X19">
        <v>2.0535851828000001E-7</v>
      </c>
      <c r="Y19">
        <v>2.0168960412E-7</v>
      </c>
      <c r="Z19">
        <v>2.0124895222000004E-7</v>
      </c>
      <c r="AA19">
        <v>1.999777609E-7</v>
      </c>
      <c r="AB19">
        <v>1.9825486802000003E-7</v>
      </c>
      <c r="AC19">
        <v>1.9737185606000004E-7</v>
      </c>
      <c r="AD19">
        <v>1.9444204138E-7</v>
      </c>
      <c r="AE19">
        <v>1.9434430260000004E-7</v>
      </c>
    </row>
    <row r="20" spans="1:31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59</v>
      </c>
      <c r="B21">
        <v>2.8537685980053239E-7</v>
      </c>
      <c r="C21">
        <v>4.5374833403595903E-7</v>
      </c>
      <c r="D21">
        <v>2.0033855168646935E-7</v>
      </c>
      <c r="E21">
        <v>2.6501519140079275E-7</v>
      </c>
      <c r="F21">
        <v>3.0899475823207815E-7</v>
      </c>
      <c r="G21">
        <v>2.889441871496625E-7</v>
      </c>
      <c r="H21">
        <v>2.6889361606724691E-7</v>
      </c>
      <c r="I21">
        <v>2.4884304498483126E-7</v>
      </c>
      <c r="J21">
        <v>2.2879247390241564E-7</v>
      </c>
      <c r="K21">
        <v>2.0874190282000002E-7</v>
      </c>
      <c r="L21">
        <v>2.1436388442000002E-7</v>
      </c>
      <c r="M21">
        <v>2.2027940264000005E-7</v>
      </c>
      <c r="N21">
        <v>2.2871360278000003E-7</v>
      </c>
      <c r="O21">
        <v>2.3545368186000006E-7</v>
      </c>
      <c r="P21">
        <v>2.4138852364E-7</v>
      </c>
      <c r="Q21">
        <v>2.4239884690000008E-7</v>
      </c>
      <c r="R21">
        <v>2.4477735293999998E-7</v>
      </c>
      <c r="S21">
        <v>2.5141099230000001E-7</v>
      </c>
      <c r="T21">
        <v>2.4847204964000006E-7</v>
      </c>
      <c r="U21">
        <v>2.5486910884000003E-7</v>
      </c>
      <c r="V21">
        <v>2.5896976044000002E-7</v>
      </c>
      <c r="W21">
        <v>2.5864873312000002E-7</v>
      </c>
      <c r="X21">
        <v>2.5591514332000009E-7</v>
      </c>
      <c r="Y21">
        <v>2.5326616082000003E-7</v>
      </c>
      <c r="Z21">
        <v>2.5313788868000003E-7</v>
      </c>
      <c r="AA21">
        <v>2.5123003410000005E-7</v>
      </c>
      <c r="AB21">
        <v>2.4938484764000008E-7</v>
      </c>
      <c r="AC21">
        <v>2.4758108406000001E-7</v>
      </c>
      <c r="AD21">
        <v>2.4535898142000005E-7</v>
      </c>
      <c r="AE21">
        <v>2.4515587051999999E-7</v>
      </c>
    </row>
    <row r="22" spans="1:31" s="3" customFormat="1" x14ac:dyDescent="0.35">
      <c r="A22" s="5" t="s">
        <v>32</v>
      </c>
    </row>
    <row r="23" spans="1:31" x14ac:dyDescent="0.35">
      <c r="A23" t="s">
        <v>30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1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53</v>
      </c>
      <c r="B25">
        <v>4.1357887271328925E-8</v>
      </c>
      <c r="C25">
        <v>3.7946347360000003E-8</v>
      </c>
      <c r="D25">
        <v>3.7942504000000005E-8</v>
      </c>
      <c r="E25">
        <v>3.7939247820000006E-8</v>
      </c>
      <c r="F25">
        <v>3.7935938260000002E-8</v>
      </c>
      <c r="G25">
        <v>3.7932148280000001E-8</v>
      </c>
      <c r="H25">
        <v>3.7928838720000005E-8</v>
      </c>
      <c r="I25">
        <v>3.7925582539999999E-8</v>
      </c>
      <c r="J25">
        <v>3.7921739180000007E-8</v>
      </c>
      <c r="K25">
        <v>3.7918429620000003E-8</v>
      </c>
      <c r="L25">
        <v>3.7914586260000005E-8</v>
      </c>
      <c r="M25">
        <v>3.7911330079999999E-8</v>
      </c>
      <c r="N25">
        <v>3.7908020520000002E-8</v>
      </c>
      <c r="O25">
        <v>3.7904230540000008E-8</v>
      </c>
      <c r="P25">
        <v>3.7900920980000005E-8</v>
      </c>
      <c r="Q25">
        <v>3.7897077620000006E-8</v>
      </c>
      <c r="R25">
        <v>3.7893821440000007E-8</v>
      </c>
      <c r="S25">
        <v>3.7890511880000004E-8</v>
      </c>
      <c r="T25">
        <v>3.7886721900000003E-8</v>
      </c>
      <c r="U25">
        <v>3.7883412339999999E-8</v>
      </c>
      <c r="V25">
        <v>3.7880102780000002E-8</v>
      </c>
      <c r="W25">
        <v>3.7876312800000002E-8</v>
      </c>
      <c r="X25">
        <v>3.7873003240000005E-8</v>
      </c>
      <c r="Y25">
        <v>3.786915988E-8</v>
      </c>
      <c r="Z25">
        <v>3.7865903700000007E-8</v>
      </c>
      <c r="AA25">
        <v>3.7862594140000004E-8</v>
      </c>
      <c r="AB25">
        <v>3.7858804159999996E-8</v>
      </c>
      <c r="AC25">
        <v>3.7855494599999999E-8</v>
      </c>
      <c r="AD25">
        <v>3.7852185039999996E-8</v>
      </c>
      <c r="AE25">
        <v>3.7848395060000008E-8</v>
      </c>
    </row>
    <row r="26" spans="1:31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s="3" customFormat="1" x14ac:dyDescent="0.35">
      <c r="A32" s="5" t="s">
        <v>33</v>
      </c>
    </row>
    <row r="33" spans="1:31" x14ac:dyDescent="0.35">
      <c r="A33" t="s">
        <v>30</v>
      </c>
      <c r="B33">
        <v>2021</v>
      </c>
      <c r="C33">
        <v>2022</v>
      </c>
      <c r="D33">
        <v>2023</v>
      </c>
      <c r="E33">
        <v>2024</v>
      </c>
      <c r="F33">
        <v>2025</v>
      </c>
      <c r="G33">
        <v>2026</v>
      </c>
      <c r="H33">
        <v>2027</v>
      </c>
      <c r="I33">
        <v>2028</v>
      </c>
      <c r="J33">
        <v>2029</v>
      </c>
      <c r="K33">
        <v>2030</v>
      </c>
      <c r="L33">
        <v>2031</v>
      </c>
      <c r="M33">
        <v>2032</v>
      </c>
      <c r="N33">
        <v>2033</v>
      </c>
      <c r="O33">
        <v>2034</v>
      </c>
      <c r="P33">
        <v>2035</v>
      </c>
      <c r="Q33">
        <v>2036</v>
      </c>
      <c r="R33">
        <v>2037</v>
      </c>
      <c r="S33">
        <v>2038</v>
      </c>
      <c r="T33">
        <v>2039</v>
      </c>
      <c r="U33">
        <v>2040</v>
      </c>
      <c r="V33">
        <v>2041</v>
      </c>
      <c r="W33">
        <v>2042</v>
      </c>
      <c r="X33">
        <v>2043</v>
      </c>
      <c r="Y33">
        <v>2044</v>
      </c>
      <c r="Z33">
        <v>2045</v>
      </c>
      <c r="AA33">
        <v>2046</v>
      </c>
      <c r="AB33">
        <v>2047</v>
      </c>
      <c r="AC33">
        <v>2048</v>
      </c>
      <c r="AD33">
        <v>2049</v>
      </c>
      <c r="AE33">
        <v>2050</v>
      </c>
    </row>
    <row r="34" spans="1:31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</row>
    <row r="36" spans="1:31" x14ac:dyDescent="0.3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</row>
    <row r="37" spans="1:31" x14ac:dyDescent="0.3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</row>
    <row r="38" spans="1:31" x14ac:dyDescent="0.3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</row>
    <row r="39" spans="1:31" x14ac:dyDescent="0.3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</row>
    <row r="40" spans="1:31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</row>
    <row r="42" spans="1:31" s="3" customFormat="1" x14ac:dyDescent="0.35">
      <c r="A42" s="5" t="s">
        <v>34</v>
      </c>
    </row>
    <row r="43" spans="1:31" x14ac:dyDescent="0.35">
      <c r="A43" t="s">
        <v>30</v>
      </c>
      <c r="B43">
        <v>2021</v>
      </c>
      <c r="C43">
        <v>2022</v>
      </c>
      <c r="D43">
        <v>2023</v>
      </c>
      <c r="E43">
        <v>2024</v>
      </c>
      <c r="F43">
        <v>2025</v>
      </c>
      <c r="G43">
        <v>2026</v>
      </c>
      <c r="H43">
        <v>2027</v>
      </c>
      <c r="I43">
        <v>2028</v>
      </c>
      <c r="J43">
        <v>2029</v>
      </c>
      <c r="K43">
        <v>2030</v>
      </c>
      <c r="L43">
        <v>2031</v>
      </c>
      <c r="M43">
        <v>2032</v>
      </c>
      <c r="N43">
        <v>2033</v>
      </c>
      <c r="O43">
        <v>2034</v>
      </c>
      <c r="P43">
        <v>2035</v>
      </c>
      <c r="Q43">
        <v>2036</v>
      </c>
      <c r="R43">
        <v>2037</v>
      </c>
      <c r="S43">
        <v>2038</v>
      </c>
      <c r="T43">
        <v>2039</v>
      </c>
      <c r="U43">
        <v>2040</v>
      </c>
      <c r="V43">
        <v>2041</v>
      </c>
      <c r="W43">
        <v>2042</v>
      </c>
      <c r="X43">
        <v>2043</v>
      </c>
      <c r="Y43">
        <v>2044</v>
      </c>
      <c r="Z43">
        <v>2045</v>
      </c>
      <c r="AA43">
        <v>2046</v>
      </c>
      <c r="AB43">
        <v>2047</v>
      </c>
      <c r="AC43">
        <v>2048</v>
      </c>
      <c r="AD43">
        <v>2049</v>
      </c>
      <c r="AE43">
        <v>2050</v>
      </c>
    </row>
    <row r="44" spans="1:31" x14ac:dyDescent="0.35">
      <c r="A44" t="s">
        <v>52</v>
      </c>
      <c r="B44">
        <v>3.9826855264708125E-6</v>
      </c>
      <c r="C44">
        <v>5.1555735252677961E-6</v>
      </c>
      <c r="D44">
        <v>4.313393083666313E-6</v>
      </c>
      <c r="E44">
        <v>4.2433691592242811E-6</v>
      </c>
      <c r="F44">
        <v>4.1733452347822492E-6</v>
      </c>
      <c r="G44">
        <v>4.1033213103402173E-6</v>
      </c>
      <c r="H44">
        <v>4.0332973858981854E-6</v>
      </c>
      <c r="I44">
        <v>3.9632734614561518E-6</v>
      </c>
      <c r="J44">
        <v>3.925671873329702E-6</v>
      </c>
      <c r="K44">
        <v>3.8870997650720396E-6</v>
      </c>
      <c r="L44">
        <v>3.8517152271607831E-6</v>
      </c>
      <c r="M44">
        <v>3.8133549714343382E-6</v>
      </c>
      <c r="N44">
        <v>3.7764000027770398E-6</v>
      </c>
      <c r="O44">
        <v>3.7397120399870396E-6</v>
      </c>
      <c r="P44">
        <v>3.7043647108536912E-6</v>
      </c>
      <c r="Q44">
        <v>3.6680889241493003E-6</v>
      </c>
      <c r="R44">
        <v>3.6364689060291493E-6</v>
      </c>
      <c r="S44">
        <v>3.6055591287557074E-6</v>
      </c>
      <c r="T44">
        <v>3.5755522539925439E-6</v>
      </c>
      <c r="U44">
        <v>3.5469686556033852E-6</v>
      </c>
      <c r="V44">
        <v>3.5192055104833839E-6</v>
      </c>
      <c r="W44">
        <v>3.4914462664911665E-6</v>
      </c>
      <c r="X44">
        <v>3.4659347828513489E-6</v>
      </c>
      <c r="Y44">
        <v>3.4381752849322437E-6</v>
      </c>
      <c r="Z44">
        <v>3.4128729562704082E-6</v>
      </c>
      <c r="AA44">
        <v>3.3770910820273137E-6</v>
      </c>
      <c r="AB44">
        <v>3.3528778949688606E-6</v>
      </c>
      <c r="AC44">
        <v>3.3277872963739432E-6</v>
      </c>
      <c r="AD44">
        <v>3.3038752672695297E-6</v>
      </c>
      <c r="AE44">
        <v>3.2794608778517564E-6</v>
      </c>
    </row>
    <row r="45" spans="1:31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s="3" customFormat="1" x14ac:dyDescent="0.35">
      <c r="A52" s="5" t="s">
        <v>35</v>
      </c>
    </row>
    <row r="53" spans="1:31" x14ac:dyDescent="0.35">
      <c r="A53" t="s">
        <v>30</v>
      </c>
      <c r="B53">
        <v>2021</v>
      </c>
      <c r="C53">
        <v>2022</v>
      </c>
      <c r="D53">
        <v>2023</v>
      </c>
      <c r="E53">
        <v>2024</v>
      </c>
      <c r="F53">
        <v>2025</v>
      </c>
      <c r="G53">
        <v>2026</v>
      </c>
      <c r="H53">
        <v>2027</v>
      </c>
      <c r="I53">
        <v>2028</v>
      </c>
      <c r="J53">
        <v>2029</v>
      </c>
      <c r="K53">
        <v>2030</v>
      </c>
      <c r="L53">
        <v>2031</v>
      </c>
      <c r="M53">
        <v>2032</v>
      </c>
      <c r="N53">
        <v>2033</v>
      </c>
      <c r="O53">
        <v>2034</v>
      </c>
      <c r="P53">
        <v>2035</v>
      </c>
      <c r="Q53">
        <v>2036</v>
      </c>
      <c r="R53">
        <v>2037</v>
      </c>
      <c r="S53">
        <v>2038</v>
      </c>
      <c r="T53">
        <v>2039</v>
      </c>
      <c r="U53">
        <v>2040</v>
      </c>
      <c r="V53">
        <v>2041</v>
      </c>
      <c r="W53">
        <v>2042</v>
      </c>
      <c r="X53">
        <v>2043</v>
      </c>
      <c r="Y53">
        <v>2044</v>
      </c>
      <c r="Z53">
        <v>2045</v>
      </c>
      <c r="AA53">
        <v>2046</v>
      </c>
      <c r="AB53">
        <v>2047</v>
      </c>
      <c r="AC53">
        <v>2048</v>
      </c>
      <c r="AD53">
        <v>2049</v>
      </c>
      <c r="AE53">
        <v>2050</v>
      </c>
    </row>
    <row r="54" spans="1:31" x14ac:dyDescent="0.35">
      <c r="A54" t="s">
        <v>52</v>
      </c>
      <c r="B54">
        <v>3.1272580972353816E-6</v>
      </c>
      <c r="C54">
        <v>4.7187988975259153E-6</v>
      </c>
      <c r="D54">
        <v>3.6041511695769408E-6</v>
      </c>
      <c r="E54">
        <v>3.5837919583641341E-6</v>
      </c>
      <c r="F54">
        <v>3.5634327471513275E-6</v>
      </c>
      <c r="G54">
        <v>3.5430735359385208E-6</v>
      </c>
      <c r="H54">
        <v>3.5227143247257142E-6</v>
      </c>
      <c r="I54">
        <v>3.5023551135129067E-6</v>
      </c>
      <c r="J54">
        <v>3.4649305949318424E-6</v>
      </c>
      <c r="K54">
        <v>3.4298132841418679E-6</v>
      </c>
      <c r="L54">
        <v>3.3917667317776775E-6</v>
      </c>
      <c r="M54">
        <v>3.3550488091643943E-6</v>
      </c>
      <c r="N54">
        <v>3.318571875140549E-6</v>
      </c>
      <c r="O54">
        <v>3.2838848974068386E-6</v>
      </c>
      <c r="P54">
        <v>3.2479199263777084E-6</v>
      </c>
      <c r="Q54">
        <v>3.2170173883436974E-6</v>
      </c>
      <c r="R54">
        <v>3.1854095616256226E-6</v>
      </c>
      <c r="S54">
        <v>3.155466964053406E-6</v>
      </c>
      <c r="T54">
        <v>3.1274515103662636E-6</v>
      </c>
      <c r="U54">
        <v>3.0993793746324556E-6</v>
      </c>
      <c r="V54">
        <v>3.0698311695404681E-6</v>
      </c>
      <c r="W54">
        <v>3.0434452261235519E-6</v>
      </c>
      <c r="X54">
        <v>3.0157467499100076E-6</v>
      </c>
      <c r="Y54">
        <v>2.9917136757085255E-6</v>
      </c>
      <c r="Z54">
        <v>2.9658767945718372E-6</v>
      </c>
      <c r="AA54">
        <v>2.9329724095202755E-6</v>
      </c>
      <c r="AB54">
        <v>2.9083324908622983E-6</v>
      </c>
      <c r="AC54">
        <v>2.883874775486615E-6</v>
      </c>
      <c r="AD54">
        <v>2.8597925920570197E-6</v>
      </c>
      <c r="AE54">
        <v>2.8367538987944902E-6</v>
      </c>
    </row>
    <row r="55" spans="1:31" x14ac:dyDescent="0.35">
      <c r="A55" t="s">
        <v>53</v>
      </c>
      <c r="B55">
        <v>2.9702119436864348E-6</v>
      </c>
      <c r="C55">
        <v>4.4818279814117035E-6</v>
      </c>
      <c r="D55">
        <v>3.6097586503872587E-6</v>
      </c>
      <c r="E55">
        <v>3.5007751802069197E-6</v>
      </c>
      <c r="F55">
        <v>3.3917917100265808E-6</v>
      </c>
      <c r="G55">
        <v>3.2828082398462419E-6</v>
      </c>
      <c r="H55">
        <v>3.173824769665903E-6</v>
      </c>
      <c r="I55">
        <v>3.0648412994855632E-6</v>
      </c>
      <c r="J55">
        <v>3.0447279003743079E-6</v>
      </c>
      <c r="K55">
        <v>3.0290058858972525E-6</v>
      </c>
      <c r="L55">
        <v>2.9762626354311451E-6</v>
      </c>
      <c r="M55">
        <v>2.9444614107542747E-6</v>
      </c>
      <c r="N55">
        <v>2.8985055844160924E-6</v>
      </c>
      <c r="O55">
        <v>2.8799528970879661E-6</v>
      </c>
      <c r="P55">
        <v>2.8382502454434614E-6</v>
      </c>
      <c r="Q55">
        <v>2.8189778618217728E-6</v>
      </c>
      <c r="R55">
        <v>2.7829757304091331E-6</v>
      </c>
      <c r="S55">
        <v>2.751226008579118E-6</v>
      </c>
      <c r="T55">
        <v>2.7310775076521428E-6</v>
      </c>
      <c r="U55">
        <v>2.7123543518735224E-6</v>
      </c>
      <c r="V55">
        <v>2.6875188739557867E-6</v>
      </c>
      <c r="W55">
        <v>2.6625421324654716E-6</v>
      </c>
      <c r="X55">
        <v>2.639118856278214E-6</v>
      </c>
      <c r="Y55">
        <v>2.6207235122692785E-6</v>
      </c>
      <c r="Z55">
        <v>2.6051546073274975E-6</v>
      </c>
      <c r="AA55">
        <v>2.5478235308878472E-6</v>
      </c>
      <c r="AB55">
        <v>2.5280216405619381E-6</v>
      </c>
      <c r="AC55">
        <v>2.5074662148302051E-6</v>
      </c>
      <c r="AD55">
        <v>2.4929855147472079E-6</v>
      </c>
      <c r="AE55">
        <v>2.4728701918360233E-6</v>
      </c>
    </row>
    <row r="56" spans="1:31" x14ac:dyDescent="0.35">
      <c r="A56" t="s">
        <v>54</v>
      </c>
      <c r="B56">
        <v>2.9687873804718662E-6</v>
      </c>
      <c r="C56">
        <v>4.4796784219198583E-6</v>
      </c>
      <c r="D56">
        <v>3.6006618095867812E-6</v>
      </c>
      <c r="E56">
        <v>3.6433311463310514E-6</v>
      </c>
      <c r="F56">
        <v>3.6860004830753217E-6</v>
      </c>
      <c r="G56">
        <v>3.7286698198195919E-6</v>
      </c>
      <c r="H56">
        <v>3.7713391565638622E-6</v>
      </c>
      <c r="I56">
        <v>3.8140084933081333E-6</v>
      </c>
      <c r="J56">
        <v>3.7711043152413428E-6</v>
      </c>
      <c r="K56">
        <v>3.7303560392683208E-6</v>
      </c>
      <c r="L56">
        <v>3.6898221749365491E-6</v>
      </c>
      <c r="M56">
        <v>3.6436406607166033E-6</v>
      </c>
      <c r="N56">
        <v>3.6024228043352689E-6</v>
      </c>
      <c r="O56">
        <v>3.5640391980347908E-6</v>
      </c>
      <c r="P56">
        <v>3.5189532476659848E-6</v>
      </c>
      <c r="Q56">
        <v>3.4865857365346257E-6</v>
      </c>
      <c r="R56">
        <v>3.4490178907199164E-6</v>
      </c>
      <c r="S56">
        <v>3.4141736567413995E-6</v>
      </c>
      <c r="T56">
        <v>3.3833221379429154E-6</v>
      </c>
      <c r="U56">
        <v>3.3524083021072819E-6</v>
      </c>
      <c r="V56">
        <v>3.317323403682747E-6</v>
      </c>
      <c r="W56">
        <v>3.2868287074258497E-6</v>
      </c>
      <c r="X56">
        <v>3.2551775023403739E-6</v>
      </c>
      <c r="Y56">
        <v>3.2300174567162364E-6</v>
      </c>
      <c r="Z56">
        <v>3.2003874818112099E-6</v>
      </c>
      <c r="AA56">
        <v>3.1211401393478299E-6</v>
      </c>
      <c r="AB56">
        <v>3.0948170559175786E-6</v>
      </c>
      <c r="AC56">
        <v>3.0668724968035196E-6</v>
      </c>
      <c r="AD56">
        <v>3.041073753494743E-6</v>
      </c>
      <c r="AE56">
        <v>3.0157019297158448E-6</v>
      </c>
    </row>
    <row r="57" spans="1:31" x14ac:dyDescent="0.35">
      <c r="A57" t="s">
        <v>55</v>
      </c>
      <c r="B57">
        <v>2.9705731598808682E-6</v>
      </c>
      <c r="C57">
        <v>4.4823730296702935E-6</v>
      </c>
      <c r="D57">
        <v>3.6177135048667285E-6</v>
      </c>
      <c r="E57">
        <v>3.5071755128814841E-6</v>
      </c>
      <c r="F57">
        <v>3.3966375208962396E-6</v>
      </c>
      <c r="G57">
        <v>3.2860995289109951E-6</v>
      </c>
      <c r="H57">
        <v>3.1755615369257506E-6</v>
      </c>
      <c r="I57">
        <v>3.065023544940507E-6</v>
      </c>
      <c r="J57">
        <v>3.0321687644134958E-6</v>
      </c>
      <c r="K57">
        <v>2.9988735060528947E-6</v>
      </c>
      <c r="L57">
        <v>2.9693128396110659E-6</v>
      </c>
      <c r="M57">
        <v>2.9351177537729239E-6</v>
      </c>
      <c r="N57">
        <v>2.9032741639648546E-6</v>
      </c>
      <c r="O57">
        <v>2.8745218352511303E-6</v>
      </c>
      <c r="P57">
        <v>2.8396147144880685E-6</v>
      </c>
      <c r="Q57">
        <v>2.8150899125104506E-6</v>
      </c>
      <c r="R57">
        <v>2.7864631597632904E-6</v>
      </c>
      <c r="S57">
        <v>2.7596527153596397E-6</v>
      </c>
      <c r="T57">
        <v>2.7355772380122929E-6</v>
      </c>
      <c r="U57">
        <v>2.7116085972833318E-6</v>
      </c>
      <c r="V57">
        <v>2.6863707587081558E-6</v>
      </c>
      <c r="W57">
        <v>2.6615291504331184E-6</v>
      </c>
      <c r="X57">
        <v>2.6383405143743111E-6</v>
      </c>
      <c r="Y57">
        <v>2.6164610112960973E-6</v>
      </c>
      <c r="Z57">
        <v>2.5961069157167421E-6</v>
      </c>
      <c r="AA57">
        <v>2.5680723979247708E-6</v>
      </c>
      <c r="AB57">
        <v>2.5456552393124285E-6</v>
      </c>
      <c r="AC57">
        <v>2.5232057610706755E-6</v>
      </c>
      <c r="AD57">
        <v>2.5036302347941779E-6</v>
      </c>
      <c r="AE57">
        <v>2.4828971560732246E-6</v>
      </c>
    </row>
    <row r="58" spans="1:31" x14ac:dyDescent="0.35">
      <c r="A58" t="s">
        <v>56</v>
      </c>
      <c r="B58">
        <v>2.9641379013124517E-6</v>
      </c>
      <c r="C58">
        <v>4.4726627051323914E-6</v>
      </c>
      <c r="D58">
        <v>3.5983516209491165E-6</v>
      </c>
      <c r="E58">
        <v>3.4840561374120407E-6</v>
      </c>
      <c r="F58">
        <v>3.3697606538749649E-6</v>
      </c>
      <c r="G58">
        <v>3.2554651703378891E-6</v>
      </c>
      <c r="H58">
        <v>3.1411696868008134E-6</v>
      </c>
      <c r="I58">
        <v>3.0268742032637367E-6</v>
      </c>
      <c r="J58">
        <v>2.996310044217787E-6</v>
      </c>
      <c r="K58">
        <v>2.9640164924654146E-6</v>
      </c>
      <c r="L58">
        <v>2.9354780599644853E-6</v>
      </c>
      <c r="M58">
        <v>2.902985543592775E-6</v>
      </c>
      <c r="N58">
        <v>2.8736949310396831E-6</v>
      </c>
      <c r="O58">
        <v>2.8455155806801707E-6</v>
      </c>
      <c r="P58">
        <v>2.8133859106550139E-6</v>
      </c>
      <c r="Q58">
        <v>2.7892452953493414E-6</v>
      </c>
      <c r="R58">
        <v>2.7623994545637321E-6</v>
      </c>
      <c r="S58">
        <v>2.7367112455676108E-6</v>
      </c>
      <c r="T58">
        <v>2.7137103368863482E-6</v>
      </c>
      <c r="U58">
        <v>2.6908653421918642E-6</v>
      </c>
      <c r="V58">
        <v>2.6670327222198465E-6</v>
      </c>
      <c r="W58">
        <v>2.643186006791766E-6</v>
      </c>
      <c r="X58">
        <v>2.6213734191703144E-6</v>
      </c>
      <c r="Y58">
        <v>2.6006362742528108E-6</v>
      </c>
      <c r="Z58">
        <v>2.5790596001584722E-6</v>
      </c>
      <c r="AA58">
        <v>2.5210250670511609E-6</v>
      </c>
      <c r="AB58">
        <v>2.500124721094956E-6</v>
      </c>
      <c r="AC58">
        <v>2.4790243830989855E-6</v>
      </c>
      <c r="AD58">
        <v>2.4605990981228326E-6</v>
      </c>
      <c r="AE58">
        <v>2.4408247677345315E-6</v>
      </c>
    </row>
    <row r="59" spans="1:31" x14ac:dyDescent="0.35">
      <c r="A59" t="s">
        <v>57</v>
      </c>
      <c r="B59">
        <v>2.9702119436864348E-6</v>
      </c>
      <c r="C59">
        <v>4.4818279814117035E-6</v>
      </c>
      <c r="D59">
        <v>3.6097586503872587E-6</v>
      </c>
      <c r="E59">
        <v>3.5007751802069197E-6</v>
      </c>
      <c r="F59">
        <v>3.3917917100265808E-6</v>
      </c>
      <c r="G59">
        <v>3.2828082398462419E-6</v>
      </c>
      <c r="H59">
        <v>3.173824769665903E-6</v>
      </c>
      <c r="I59">
        <v>3.0648412994855632E-6</v>
      </c>
      <c r="J59">
        <v>3.0447279003743079E-6</v>
      </c>
      <c r="K59">
        <v>3.0290058858972525E-6</v>
      </c>
      <c r="L59">
        <v>2.9762626354311451E-6</v>
      </c>
      <c r="M59">
        <v>2.9444614107542747E-6</v>
      </c>
      <c r="N59">
        <v>2.8985055844160924E-6</v>
      </c>
      <c r="O59">
        <v>2.8799528970879661E-6</v>
      </c>
      <c r="P59">
        <v>2.8382502454434614E-6</v>
      </c>
      <c r="Q59">
        <v>2.8189778618217728E-6</v>
      </c>
      <c r="R59">
        <v>2.7829757304091331E-6</v>
      </c>
      <c r="S59">
        <v>2.751226008579118E-6</v>
      </c>
      <c r="T59">
        <v>2.7310775076521428E-6</v>
      </c>
      <c r="U59">
        <v>2.7123543518735224E-6</v>
      </c>
      <c r="V59">
        <v>2.6875188739557867E-6</v>
      </c>
      <c r="W59">
        <v>2.6625421324654716E-6</v>
      </c>
      <c r="X59">
        <v>2.639118856278214E-6</v>
      </c>
      <c r="Y59">
        <v>2.6207235122692785E-6</v>
      </c>
      <c r="Z59">
        <v>2.6051546073274975E-6</v>
      </c>
      <c r="AA59">
        <v>2.5478235308878472E-6</v>
      </c>
      <c r="AB59">
        <v>2.5280216405619381E-6</v>
      </c>
      <c r="AC59">
        <v>2.5074662148302051E-6</v>
      </c>
      <c r="AD59">
        <v>2.4929855147472079E-6</v>
      </c>
      <c r="AE59">
        <v>2.4728701918360233E-6</v>
      </c>
    </row>
    <row r="60" spans="1:31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t="s">
        <v>59</v>
      </c>
      <c r="B61">
        <v>2.9641379013124517E-6</v>
      </c>
      <c r="C61">
        <v>4.4726627051323914E-6</v>
      </c>
      <c r="D61">
        <v>3.5983516209491165E-6</v>
      </c>
      <c r="E61">
        <v>3.4840561374120407E-6</v>
      </c>
      <c r="F61">
        <v>3.3697606538749649E-6</v>
      </c>
      <c r="G61">
        <v>3.2554651703378891E-6</v>
      </c>
      <c r="H61">
        <v>3.1411696868008134E-6</v>
      </c>
      <c r="I61">
        <v>3.0268742032637367E-6</v>
      </c>
      <c r="J61">
        <v>2.996310044217787E-6</v>
      </c>
      <c r="K61">
        <v>2.9640164924654146E-6</v>
      </c>
      <c r="L61">
        <v>2.9354780599644853E-6</v>
      </c>
      <c r="M61">
        <v>2.902985543592775E-6</v>
      </c>
      <c r="N61">
        <v>2.8736949310396831E-6</v>
      </c>
      <c r="O61">
        <v>2.8455155806801707E-6</v>
      </c>
      <c r="P61">
        <v>2.8133859106550139E-6</v>
      </c>
      <c r="Q61">
        <v>2.7892452953493414E-6</v>
      </c>
      <c r="R61">
        <v>2.7623994545637321E-6</v>
      </c>
      <c r="S61">
        <v>2.7367112455676108E-6</v>
      </c>
      <c r="T61">
        <v>2.7137103368863482E-6</v>
      </c>
      <c r="U61">
        <v>2.6908653421918642E-6</v>
      </c>
      <c r="V61">
        <v>2.6670327222198465E-6</v>
      </c>
      <c r="W61">
        <v>2.643186006791766E-6</v>
      </c>
      <c r="X61">
        <v>2.6213734191703144E-6</v>
      </c>
      <c r="Y61">
        <v>2.6006362742528108E-6</v>
      </c>
      <c r="Z61">
        <v>2.5790596001584722E-6</v>
      </c>
      <c r="AA61">
        <v>2.5210250670511609E-6</v>
      </c>
      <c r="AB61">
        <v>2.500124721094956E-6</v>
      </c>
      <c r="AC61">
        <v>2.4790243830989855E-6</v>
      </c>
      <c r="AD61">
        <v>2.4605990981228326E-6</v>
      </c>
      <c r="AE61">
        <v>2.4408247677345315E-6</v>
      </c>
    </row>
    <row r="62" spans="1:31" s="3" customFormat="1" x14ac:dyDescent="0.35">
      <c r="A62" s="5" t="s">
        <v>36</v>
      </c>
    </row>
    <row r="63" spans="1:31" x14ac:dyDescent="0.35">
      <c r="A63" t="s">
        <v>30</v>
      </c>
      <c r="B63">
        <v>2021</v>
      </c>
      <c r="C63">
        <v>2022</v>
      </c>
      <c r="D63">
        <v>2023</v>
      </c>
      <c r="E63">
        <v>2024</v>
      </c>
      <c r="F63">
        <v>2025</v>
      </c>
      <c r="G63">
        <v>2026</v>
      </c>
      <c r="H63">
        <v>2027</v>
      </c>
      <c r="I63">
        <v>2028</v>
      </c>
      <c r="J63">
        <v>2029</v>
      </c>
      <c r="K63">
        <v>2030</v>
      </c>
      <c r="L63">
        <v>2031</v>
      </c>
      <c r="M63">
        <v>2032</v>
      </c>
      <c r="N63">
        <v>2033</v>
      </c>
      <c r="O63">
        <v>2034</v>
      </c>
      <c r="P63">
        <v>2035</v>
      </c>
      <c r="Q63">
        <v>2036</v>
      </c>
      <c r="R63">
        <v>2037</v>
      </c>
      <c r="S63">
        <v>2038</v>
      </c>
      <c r="T63">
        <v>2039</v>
      </c>
      <c r="U63">
        <v>2040</v>
      </c>
      <c r="V63">
        <v>2041</v>
      </c>
      <c r="W63">
        <v>2042</v>
      </c>
      <c r="X63">
        <v>2043</v>
      </c>
      <c r="Y63">
        <v>2044</v>
      </c>
      <c r="Z63">
        <v>2045</v>
      </c>
      <c r="AA63">
        <v>2046</v>
      </c>
      <c r="AB63">
        <v>2047</v>
      </c>
      <c r="AC63">
        <v>2048</v>
      </c>
      <c r="AD63">
        <v>2049</v>
      </c>
      <c r="AE63">
        <v>2050</v>
      </c>
    </row>
    <row r="64" spans="1:31" x14ac:dyDescent="0.35">
      <c r="A64" t="s">
        <v>52</v>
      </c>
      <c r="B64">
        <v>4.6649161216986992E-6</v>
      </c>
      <c r="C64">
        <v>4.4396472811621226E-6</v>
      </c>
      <c r="D64">
        <v>4.486032805514344E-6</v>
      </c>
      <c r="E64">
        <v>4.7739655347136236E-6</v>
      </c>
      <c r="F64">
        <v>4.7643559999687675E-6</v>
      </c>
      <c r="G64">
        <v>4.7307482618937891E-6</v>
      </c>
      <c r="H64">
        <v>4.694280354248914E-6</v>
      </c>
      <c r="I64">
        <v>4.6568508421939862E-6</v>
      </c>
      <c r="J64">
        <v>4.6163804064582768E-6</v>
      </c>
      <c r="K64">
        <v>4.5757959384623146E-6</v>
      </c>
      <c r="L64">
        <v>4.5371229010980433E-6</v>
      </c>
      <c r="M64">
        <v>4.496991178707875E-6</v>
      </c>
      <c r="N64">
        <v>4.4576863041512369E-6</v>
      </c>
      <c r="O64">
        <v>4.4190520441748927E-6</v>
      </c>
      <c r="P64">
        <v>4.3811918337552307E-6</v>
      </c>
      <c r="Q64">
        <v>4.342711393711534E-6</v>
      </c>
      <c r="R64">
        <v>4.3085829846169786E-6</v>
      </c>
      <c r="S64">
        <v>4.2753338483550715E-6</v>
      </c>
      <c r="T64">
        <v>4.2422848316314103E-6</v>
      </c>
      <c r="U64">
        <v>4.2106847440852631E-6</v>
      </c>
      <c r="V64">
        <v>4.179713559551059E-6</v>
      </c>
      <c r="W64">
        <v>4.1488848186179114E-6</v>
      </c>
      <c r="X64">
        <v>4.1198979563593757E-6</v>
      </c>
      <c r="Y64">
        <v>4.088244264043206E-6</v>
      </c>
      <c r="Z64">
        <v>4.0596654617061784E-6</v>
      </c>
      <c r="AA64">
        <v>4.0122235359114547E-6</v>
      </c>
      <c r="AB64">
        <v>3.9847453044110559E-6</v>
      </c>
      <c r="AC64">
        <v>3.9569356934669785E-6</v>
      </c>
      <c r="AD64">
        <v>3.9300860683663626E-6</v>
      </c>
      <c r="AE64">
        <v>3.9031621572643751E-6</v>
      </c>
    </row>
    <row r="65" spans="1:31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s="3" customFormat="1" x14ac:dyDescent="0.35">
      <c r="A72" s="5" t="s">
        <v>37</v>
      </c>
    </row>
    <row r="73" spans="1:31" x14ac:dyDescent="0.35">
      <c r="A73" t="s">
        <v>30</v>
      </c>
      <c r="B73">
        <v>2021</v>
      </c>
      <c r="C73">
        <v>2022</v>
      </c>
      <c r="D73">
        <v>2023</v>
      </c>
      <c r="E73">
        <v>2024</v>
      </c>
      <c r="F73">
        <v>2025</v>
      </c>
      <c r="G73">
        <v>2026</v>
      </c>
      <c r="H73">
        <v>2027</v>
      </c>
      <c r="I73">
        <v>2028</v>
      </c>
      <c r="J73">
        <v>2029</v>
      </c>
      <c r="K73">
        <v>2030</v>
      </c>
      <c r="L73">
        <v>2031</v>
      </c>
      <c r="M73">
        <v>2032</v>
      </c>
      <c r="N73">
        <v>2033</v>
      </c>
      <c r="O73">
        <v>2034</v>
      </c>
      <c r="P73">
        <v>2035</v>
      </c>
      <c r="Q73">
        <v>2036</v>
      </c>
      <c r="R73">
        <v>2037</v>
      </c>
      <c r="S73">
        <v>2038</v>
      </c>
      <c r="T73">
        <v>2039</v>
      </c>
      <c r="U73">
        <v>2040</v>
      </c>
      <c r="V73">
        <v>2041</v>
      </c>
      <c r="W73">
        <v>2042</v>
      </c>
      <c r="X73">
        <v>2043</v>
      </c>
      <c r="Y73">
        <v>2044</v>
      </c>
      <c r="Z73">
        <v>2045</v>
      </c>
      <c r="AA73">
        <v>2046</v>
      </c>
      <c r="AB73">
        <v>2047</v>
      </c>
      <c r="AC73">
        <v>2048</v>
      </c>
      <c r="AD73">
        <v>2049</v>
      </c>
      <c r="AE73">
        <v>2050</v>
      </c>
    </row>
    <row r="74" spans="1:31" x14ac:dyDescent="0.35">
      <c r="A74" t="s">
        <v>52</v>
      </c>
      <c r="B74">
        <v>3.6523460529341837E-6</v>
      </c>
      <c r="C74">
        <v>1.8710237478285657E-6</v>
      </c>
      <c r="D74">
        <v>2.0231328153756967E-6</v>
      </c>
      <c r="E74">
        <v>2.1933340744826448E-6</v>
      </c>
      <c r="F74">
        <v>2.3600770752532849E-6</v>
      </c>
      <c r="G74">
        <v>2.4209358415198723E-6</v>
      </c>
      <c r="H74">
        <v>2.4991249714739446E-6</v>
      </c>
      <c r="I74">
        <v>2.5689959173563499E-6</v>
      </c>
      <c r="J74">
        <v>2.5449443352281805E-6</v>
      </c>
      <c r="K74">
        <v>2.513929064068753E-6</v>
      </c>
      <c r="L74">
        <v>2.4887092769534734E-6</v>
      </c>
      <c r="M74">
        <v>2.4996266047315702E-6</v>
      </c>
      <c r="N74">
        <v>2.4701981613045355E-6</v>
      </c>
      <c r="O74">
        <v>2.4339738143616022E-6</v>
      </c>
      <c r="P74">
        <v>2.393744012272438E-6</v>
      </c>
      <c r="Q74">
        <v>2.3696744753166546E-6</v>
      </c>
      <c r="R74">
        <v>2.3509524133107108E-6</v>
      </c>
      <c r="S74">
        <v>2.3300584268751685E-6</v>
      </c>
      <c r="T74">
        <v>2.3061890612051557E-6</v>
      </c>
      <c r="U74">
        <v>2.3043084976869868E-6</v>
      </c>
      <c r="V74">
        <v>2.2843706688328612E-6</v>
      </c>
      <c r="W74">
        <v>2.2723638648948275E-6</v>
      </c>
      <c r="X74">
        <v>2.2667036537738195E-6</v>
      </c>
      <c r="Y74">
        <v>2.2809310681128003E-6</v>
      </c>
      <c r="Z74">
        <v>2.2570948504655125E-6</v>
      </c>
      <c r="AA74">
        <v>2.2038306093943903E-6</v>
      </c>
      <c r="AB74">
        <v>2.1824152738978065E-6</v>
      </c>
      <c r="AC74">
        <v>2.1515256307878627E-6</v>
      </c>
      <c r="AD74">
        <v>2.136082309133114E-6</v>
      </c>
      <c r="AE74">
        <v>2.1066767323907142E-6</v>
      </c>
    </row>
    <row r="75" spans="1:31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s="3" customFormat="1" x14ac:dyDescent="0.35">
      <c r="A82" s="5" t="s">
        <v>38</v>
      </c>
    </row>
    <row r="83" spans="1:31" x14ac:dyDescent="0.35">
      <c r="A83" t="s">
        <v>30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35">
      <c r="A84" t="s">
        <v>52</v>
      </c>
      <c r="B84">
        <v>4.0806972636946692E-7</v>
      </c>
      <c r="C84">
        <v>6.9741992296012322E-7</v>
      </c>
      <c r="D84">
        <v>4.8814695017830095E-7</v>
      </c>
      <c r="E84">
        <v>5.0408106935547454E-7</v>
      </c>
      <c r="F84">
        <v>5.2001518853264813E-7</v>
      </c>
      <c r="G84">
        <v>5.3594930770982172E-7</v>
      </c>
      <c r="H84">
        <v>5.518834268869953E-7</v>
      </c>
      <c r="I84">
        <v>5.67817546064169E-7</v>
      </c>
      <c r="J84">
        <v>5.6289333741929435E-7</v>
      </c>
      <c r="K84">
        <v>5.5809493840728971E-7</v>
      </c>
      <c r="L84">
        <v>5.5306978726369272E-7</v>
      </c>
      <c r="M84">
        <v>5.4821402846147558E-7</v>
      </c>
      <c r="N84">
        <v>5.4340381029597641E-7</v>
      </c>
      <c r="O84">
        <v>5.386432541610755E-7</v>
      </c>
      <c r="P84">
        <v>5.34104900450985E-7</v>
      </c>
      <c r="Q84">
        <v>5.2978902050598283E-7</v>
      </c>
      <c r="R84">
        <v>5.2568168152121711E-7</v>
      </c>
      <c r="S84">
        <v>5.2168665010867685E-7</v>
      </c>
      <c r="T84">
        <v>5.1781627180815402E-7</v>
      </c>
      <c r="U84">
        <v>5.1396976278665249E-7</v>
      </c>
      <c r="V84">
        <v>5.1010282059293593E-7</v>
      </c>
      <c r="W84">
        <v>5.064623953299205E-7</v>
      </c>
      <c r="X84">
        <v>5.0278705437974237E-7</v>
      </c>
      <c r="Y84">
        <v>4.9931271122536326E-7</v>
      </c>
      <c r="Z84">
        <v>4.9574392227736396E-7</v>
      </c>
      <c r="AA84">
        <v>4.920738735642618E-7</v>
      </c>
      <c r="AB84">
        <v>4.8856368785757825E-7</v>
      </c>
      <c r="AC84">
        <v>4.8508367979702656E-7</v>
      </c>
      <c r="AD84">
        <v>4.8164364907091213E-7</v>
      </c>
      <c r="AE84">
        <v>4.7829849408971411E-7</v>
      </c>
    </row>
    <row r="85" spans="1:31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 t="s">
        <v>54</v>
      </c>
      <c r="B86">
        <v>5.3782704552357724E-7</v>
      </c>
      <c r="C86">
        <v>9.1918432663959916E-7</v>
      </c>
      <c r="D86">
        <v>7.1002769783622679E-7</v>
      </c>
      <c r="E86">
        <v>7.3458403934731616E-7</v>
      </c>
      <c r="F86">
        <v>7.5914038085840554E-7</v>
      </c>
      <c r="G86">
        <v>7.8369672236949491E-7</v>
      </c>
      <c r="H86">
        <v>8.0825306388058429E-7</v>
      </c>
      <c r="I86">
        <v>8.3280940539167387E-7</v>
      </c>
      <c r="J86">
        <v>8.2334684025152622E-7</v>
      </c>
      <c r="K86">
        <v>8.1565218295667199E-7</v>
      </c>
      <c r="L86">
        <v>8.0438725850321796E-7</v>
      </c>
      <c r="M86">
        <v>7.9338468240378115E-7</v>
      </c>
      <c r="N86">
        <v>7.8616019784286535E-7</v>
      </c>
      <c r="O86">
        <v>7.7475979229135426E-7</v>
      </c>
      <c r="P86">
        <v>7.66955127376891E-7</v>
      </c>
      <c r="Q86">
        <v>7.5752076537821587E-7</v>
      </c>
      <c r="R86">
        <v>7.5023743113575553E-7</v>
      </c>
      <c r="S86">
        <v>7.4236753355643727E-7</v>
      </c>
      <c r="T86">
        <v>7.3446188802148546E-7</v>
      </c>
      <c r="U86">
        <v>7.2597527537967585E-7</v>
      </c>
      <c r="V86">
        <v>7.1726546200121959E-7</v>
      </c>
      <c r="W86">
        <v>7.1035857998473255E-7</v>
      </c>
      <c r="X86">
        <v>7.0248165038945122E-7</v>
      </c>
      <c r="Y86">
        <v>6.9673548938670911E-7</v>
      </c>
      <c r="Z86">
        <v>6.8777562661707525E-7</v>
      </c>
      <c r="AA86">
        <v>6.7738941796642564E-7</v>
      </c>
      <c r="AB86">
        <v>6.7173908192226965E-7</v>
      </c>
      <c r="AC86">
        <v>6.6582392570778053E-7</v>
      </c>
      <c r="AD86">
        <v>6.595372712257637E-7</v>
      </c>
      <c r="AE86">
        <v>6.5410632896924868E-7</v>
      </c>
    </row>
    <row r="87" spans="1:31" x14ac:dyDescent="0.35">
      <c r="A87" t="s">
        <v>55</v>
      </c>
      <c r="B87">
        <v>5.381505582378316E-7</v>
      </c>
      <c r="C87">
        <v>9.1973723266930936E-7</v>
      </c>
      <c r="D87">
        <v>7.1339018411905132E-7</v>
      </c>
      <c r="E87">
        <v>7.0456504460535521E-7</v>
      </c>
      <c r="F87">
        <v>6.9573990509165911E-7</v>
      </c>
      <c r="G87">
        <v>6.8691476557796301E-7</v>
      </c>
      <c r="H87">
        <v>6.780896260642669E-7</v>
      </c>
      <c r="I87">
        <v>6.6926448655057091E-7</v>
      </c>
      <c r="J87">
        <v>6.6201472104583074E-7</v>
      </c>
      <c r="K87">
        <v>6.55711598537587E-7</v>
      </c>
      <c r="L87">
        <v>6.473150470277672E-7</v>
      </c>
      <c r="M87">
        <v>6.3910733349782199E-7</v>
      </c>
      <c r="N87">
        <v>6.3358431675147379E-7</v>
      </c>
      <c r="O87">
        <v>6.2487077618117391E-7</v>
      </c>
      <c r="P87">
        <v>6.1889343556809041E-7</v>
      </c>
      <c r="Q87">
        <v>6.1162673924460174E-7</v>
      </c>
      <c r="R87">
        <v>6.061171699225016E-7</v>
      </c>
      <c r="S87">
        <v>6.0005049120119601E-7</v>
      </c>
      <c r="T87">
        <v>5.9384744967876562E-7</v>
      </c>
      <c r="U87">
        <v>5.8720794746190389E-7</v>
      </c>
      <c r="V87">
        <v>5.8084206116662548E-7</v>
      </c>
      <c r="W87">
        <v>5.7521709714235055E-7</v>
      </c>
      <c r="X87">
        <v>5.6936551002041872E-7</v>
      </c>
      <c r="Y87">
        <v>5.6438742749704663E-7</v>
      </c>
      <c r="Z87">
        <v>5.5791339982104502E-7</v>
      </c>
      <c r="AA87">
        <v>5.573556422523834E-7</v>
      </c>
      <c r="AB87">
        <v>5.525419055309379E-7</v>
      </c>
      <c r="AC87">
        <v>5.4779283030369679E-7</v>
      </c>
      <c r="AD87">
        <v>5.4297843033793579E-7</v>
      </c>
      <c r="AE87">
        <v>5.3854087102045726E-7</v>
      </c>
    </row>
    <row r="88" spans="1:31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s="3" customFormat="1" x14ac:dyDescent="0.35">
      <c r="A92" s="5" t="s">
        <v>39</v>
      </c>
    </row>
    <row r="93" spans="1:31" x14ac:dyDescent="0.35">
      <c r="A93" t="s">
        <v>30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5">
      <c r="A95" t="s">
        <v>53</v>
      </c>
      <c r="B95">
        <v>1.0502627892049509E-7</v>
      </c>
      <c r="C95">
        <v>1.1646930075681375E-7</v>
      </c>
      <c r="D95">
        <v>1.2580650208330935E-7</v>
      </c>
      <c r="E95">
        <v>1.0093318061282254E-7</v>
      </c>
      <c r="F95">
        <v>1.0011106460760706E-7</v>
      </c>
      <c r="G95">
        <v>9.868753455063548E-8</v>
      </c>
      <c r="H95">
        <v>9.7731208562142842E-8</v>
      </c>
      <c r="I95">
        <v>9.6526169016211236E-8</v>
      </c>
      <c r="J95">
        <v>9.5964266069015725E-8</v>
      </c>
      <c r="K95">
        <v>9.6031002486917726E-8</v>
      </c>
      <c r="L95">
        <v>9.569176721977667E-8</v>
      </c>
      <c r="M95">
        <v>9.4235458671832629E-8</v>
      </c>
      <c r="N95">
        <v>9.3670361418920132E-8</v>
      </c>
      <c r="O95">
        <v>9.3599840977322662E-8</v>
      </c>
      <c r="P95">
        <v>9.3265520026669231E-8</v>
      </c>
      <c r="Q95">
        <v>9.2954886081486195E-8</v>
      </c>
      <c r="R95">
        <v>9.2845493396471556E-8</v>
      </c>
      <c r="S95">
        <v>9.4095007506616172E-8</v>
      </c>
      <c r="T95">
        <v>9.3880645021425779E-8</v>
      </c>
      <c r="U95">
        <v>9.3983649095006498E-8</v>
      </c>
      <c r="V95">
        <v>9.3917698967742511E-8</v>
      </c>
      <c r="W95">
        <v>9.3834548732771837E-8</v>
      </c>
      <c r="X95">
        <v>9.381548118479982E-8</v>
      </c>
      <c r="Y95">
        <v>9.3558413289331935E-8</v>
      </c>
      <c r="Z95">
        <v>9.3361398341342882E-8</v>
      </c>
      <c r="AA95">
        <v>9.3396535704229446E-8</v>
      </c>
      <c r="AB95">
        <v>9.3144234695754536E-8</v>
      </c>
      <c r="AC95">
        <v>9.2719834323882879E-8</v>
      </c>
      <c r="AD95">
        <v>9.2891196539806504E-8</v>
      </c>
      <c r="AE95">
        <v>9.2746912207729697E-8</v>
      </c>
    </row>
    <row r="96" spans="1:31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s="3" customFormat="1" x14ac:dyDescent="0.35">
      <c r="A102" s="5" t="s">
        <v>46</v>
      </c>
    </row>
    <row r="103" spans="1:31" x14ac:dyDescent="0.35">
      <c r="A103" t="s">
        <v>30</v>
      </c>
      <c r="B103">
        <v>2021</v>
      </c>
      <c r="C103">
        <v>2022</v>
      </c>
      <c r="D103">
        <v>2023</v>
      </c>
      <c r="E103">
        <v>2024</v>
      </c>
      <c r="F103">
        <v>2025</v>
      </c>
      <c r="G103">
        <v>2026</v>
      </c>
      <c r="H103">
        <v>2027</v>
      </c>
      <c r="I103">
        <v>2028</v>
      </c>
      <c r="J103">
        <v>2029</v>
      </c>
      <c r="K103">
        <v>2030</v>
      </c>
      <c r="L103">
        <v>2031</v>
      </c>
      <c r="M103">
        <v>2032</v>
      </c>
      <c r="N103">
        <v>2033</v>
      </c>
      <c r="O103">
        <v>2034</v>
      </c>
      <c r="P103">
        <v>2035</v>
      </c>
      <c r="Q103">
        <v>2036</v>
      </c>
      <c r="R103">
        <v>2037</v>
      </c>
      <c r="S103">
        <v>2038</v>
      </c>
      <c r="T103">
        <v>2039</v>
      </c>
      <c r="U103">
        <v>2040</v>
      </c>
      <c r="V103">
        <v>2041</v>
      </c>
      <c r="W103">
        <v>2042</v>
      </c>
      <c r="X103">
        <v>2043</v>
      </c>
      <c r="Y103">
        <v>2044</v>
      </c>
      <c r="Z103">
        <v>2045</v>
      </c>
      <c r="AA103">
        <v>2046</v>
      </c>
      <c r="AB103">
        <v>2047</v>
      </c>
      <c r="AC103">
        <v>2048</v>
      </c>
      <c r="AD103">
        <v>2049</v>
      </c>
      <c r="AE103">
        <v>2050</v>
      </c>
    </row>
    <row r="104" spans="1:31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s="3" customFormat="1" x14ac:dyDescent="0.35">
      <c r="A112" s="5" t="s">
        <v>47</v>
      </c>
    </row>
    <row r="113" spans="1:31" x14ac:dyDescent="0.35">
      <c r="A113" t="s">
        <v>30</v>
      </c>
      <c r="B113">
        <v>2021</v>
      </c>
      <c r="C113">
        <v>2022</v>
      </c>
      <c r="D113">
        <v>2023</v>
      </c>
      <c r="E113">
        <v>2024</v>
      </c>
      <c r="F113">
        <v>2025</v>
      </c>
      <c r="G113">
        <v>2026</v>
      </c>
      <c r="H113">
        <v>2027</v>
      </c>
      <c r="I113">
        <v>2028</v>
      </c>
      <c r="J113">
        <v>2029</v>
      </c>
      <c r="K113">
        <v>2030</v>
      </c>
      <c r="L113">
        <v>2031</v>
      </c>
      <c r="M113">
        <v>2032</v>
      </c>
      <c r="N113">
        <v>2033</v>
      </c>
      <c r="O113">
        <v>2034</v>
      </c>
      <c r="P113">
        <v>2035</v>
      </c>
      <c r="Q113">
        <v>2036</v>
      </c>
      <c r="R113">
        <v>2037</v>
      </c>
      <c r="S113">
        <v>2038</v>
      </c>
      <c r="T113">
        <v>2039</v>
      </c>
      <c r="U113">
        <v>2040</v>
      </c>
      <c r="V113">
        <v>2041</v>
      </c>
      <c r="W113">
        <v>2042</v>
      </c>
      <c r="X113">
        <v>2043</v>
      </c>
      <c r="Y113">
        <v>2044</v>
      </c>
      <c r="Z113">
        <v>2045</v>
      </c>
      <c r="AA113">
        <v>2046</v>
      </c>
      <c r="AB113">
        <v>2047</v>
      </c>
      <c r="AC113">
        <v>2048</v>
      </c>
      <c r="AD113">
        <v>2049</v>
      </c>
      <c r="AE113">
        <v>2050</v>
      </c>
    </row>
    <row r="114" spans="1:31" x14ac:dyDescent="0.3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s="3" customFormat="1" x14ac:dyDescent="0.35">
      <c r="A122" s="5" t="s">
        <v>48</v>
      </c>
    </row>
    <row r="123" spans="1:31" x14ac:dyDescent="0.35">
      <c r="A123" t="s">
        <v>30</v>
      </c>
      <c r="B123">
        <v>2021</v>
      </c>
      <c r="C123">
        <v>2022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</row>
    <row r="124" spans="1:31" x14ac:dyDescent="0.35">
      <c r="A124" t="s">
        <v>52</v>
      </c>
      <c r="B124">
        <v>1.023940086192833E-6</v>
      </c>
      <c r="C124">
        <v>1.37046509528E-6</v>
      </c>
      <c r="D124">
        <v>1.2879886715000002E-6</v>
      </c>
      <c r="E124">
        <v>1.1995527443800002E-6</v>
      </c>
      <c r="F124">
        <v>1.1111558380399998E-6</v>
      </c>
      <c r="G124">
        <v>1.0675426698800001E-6</v>
      </c>
      <c r="H124">
        <v>1.04421897282E-6</v>
      </c>
      <c r="I124">
        <v>1.0404913406600002E-6</v>
      </c>
      <c r="J124">
        <v>1.0463673576800001E-6</v>
      </c>
      <c r="K124">
        <v>1.06041761424E-6</v>
      </c>
      <c r="L124">
        <v>1.0781935812800001E-6</v>
      </c>
      <c r="M124">
        <v>1.1004869375800001E-6</v>
      </c>
      <c r="N124">
        <v>1.12501430026E-6</v>
      </c>
      <c r="O124">
        <v>1.14482532642E-6</v>
      </c>
      <c r="P124">
        <v>1.1561100719400001E-6</v>
      </c>
      <c r="Q124">
        <v>1.16292381542E-6</v>
      </c>
      <c r="R124">
        <v>1.17116232448E-6</v>
      </c>
      <c r="S124">
        <v>1.1870912901400001E-6</v>
      </c>
      <c r="T124">
        <v>1.1868827344800001E-6</v>
      </c>
      <c r="U124">
        <v>1.2005224988400001E-6</v>
      </c>
      <c r="V124">
        <v>1.2109669364000004E-6</v>
      </c>
      <c r="W124">
        <v>1.2152297564400001E-6</v>
      </c>
      <c r="X124">
        <v>1.21494043684E-6</v>
      </c>
      <c r="Y124">
        <v>1.2125366820600003E-6</v>
      </c>
      <c r="Z124">
        <v>1.21574556738E-6</v>
      </c>
      <c r="AA124">
        <v>1.22906846806E-6</v>
      </c>
      <c r="AB124">
        <v>1.23080390524E-6</v>
      </c>
      <c r="AC124">
        <v>1.2351403896800003E-6</v>
      </c>
      <c r="AD124">
        <v>1.2345517684200002E-6</v>
      </c>
      <c r="AE124">
        <v>1.2326674010399999E-6</v>
      </c>
    </row>
    <row r="125" spans="1:31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t="s">
        <v>54</v>
      </c>
      <c r="B126">
        <v>1.2398844098139572E-6</v>
      </c>
      <c r="C126">
        <v>1.5551391838400001E-6</v>
      </c>
      <c r="D126">
        <v>1.6711550089400004E-6</v>
      </c>
      <c r="E126">
        <v>1.6808815388800003E-6</v>
      </c>
      <c r="F126">
        <v>1.6235196577800003E-6</v>
      </c>
      <c r="G126">
        <v>1.5649251257200001E-6</v>
      </c>
      <c r="H126">
        <v>1.5177140921800002E-6</v>
      </c>
      <c r="I126">
        <v>1.49075281502E-6</v>
      </c>
      <c r="J126">
        <v>1.4805889961200002E-6</v>
      </c>
      <c r="K126">
        <v>1.4853761145200001E-6</v>
      </c>
      <c r="L126">
        <v>1.5007577216600002E-6</v>
      </c>
      <c r="M126">
        <v>1.52545846258E-6</v>
      </c>
      <c r="N126">
        <v>1.5568907951600003E-6</v>
      </c>
      <c r="O126">
        <v>1.5883236081600001E-6</v>
      </c>
      <c r="P126">
        <v>1.6135276157200002E-6</v>
      </c>
      <c r="Q126">
        <v>1.6324592597600003E-6</v>
      </c>
      <c r="R126">
        <v>1.6493871253600003E-6</v>
      </c>
      <c r="S126">
        <v>1.6711783893800002E-6</v>
      </c>
      <c r="T126">
        <v>1.6818586064000002E-6</v>
      </c>
      <c r="U126">
        <v>1.6991791886600001E-6</v>
      </c>
      <c r="V126">
        <v>1.7161715373E-6</v>
      </c>
      <c r="W126">
        <v>1.7283135122399999E-6</v>
      </c>
      <c r="X126">
        <v>1.7346225478200003E-6</v>
      </c>
      <c r="Y126">
        <v>1.7363314017600002E-6</v>
      </c>
      <c r="Z126">
        <v>1.7402779453000002E-6</v>
      </c>
      <c r="AA126">
        <v>1.7518432027200006E-6</v>
      </c>
      <c r="AB126">
        <v>1.7539990074000003E-6</v>
      </c>
      <c r="AC126">
        <v>1.75855968784E-6</v>
      </c>
      <c r="AD126">
        <v>1.7601822263200002E-6</v>
      </c>
      <c r="AE126">
        <v>1.7595957402600004E-6</v>
      </c>
    </row>
    <row r="127" spans="1:31" x14ac:dyDescent="0.35">
      <c r="A127" t="s">
        <v>55</v>
      </c>
      <c r="B127">
        <v>1.0844778751067645E-6</v>
      </c>
      <c r="C127">
        <v>1.4853328767200001E-6</v>
      </c>
      <c r="D127">
        <v>1.4279175622400003E-6</v>
      </c>
      <c r="E127">
        <v>1.32889867646E-6</v>
      </c>
      <c r="F127">
        <v>1.2232288028200002E-6</v>
      </c>
      <c r="G127">
        <v>1.16705056984E-6</v>
      </c>
      <c r="H127">
        <v>1.1364938294000003E-6</v>
      </c>
      <c r="I127">
        <v>1.1297604762000001E-6</v>
      </c>
      <c r="J127">
        <v>1.1354528126400002E-6</v>
      </c>
      <c r="K127">
        <v>1.1512718688800002E-6</v>
      </c>
      <c r="L127">
        <v>1.1720735744599999E-6</v>
      </c>
      <c r="M127">
        <v>1.19839664034E-6</v>
      </c>
      <c r="N127">
        <v>1.2277009258400002E-6</v>
      </c>
      <c r="O127">
        <v>1.2520560846400003E-6</v>
      </c>
      <c r="P127">
        <v>1.2666001595800002E-6</v>
      </c>
      <c r="Q127">
        <v>1.2754550475000002E-6</v>
      </c>
      <c r="R127">
        <v>1.2854568581000001E-6</v>
      </c>
      <c r="S127">
        <v>1.3040972608600001E-6</v>
      </c>
      <c r="T127">
        <v>1.3051743091200001E-6</v>
      </c>
      <c r="U127">
        <v>1.3207601481400001E-6</v>
      </c>
      <c r="V127">
        <v>1.3335602451000002E-6</v>
      </c>
      <c r="W127">
        <v>1.3393368685600001E-6</v>
      </c>
      <c r="X127">
        <v>1.3395104603200002E-6</v>
      </c>
      <c r="Y127">
        <v>1.3368526167400003E-6</v>
      </c>
      <c r="Z127">
        <v>1.3401606821000005E-6</v>
      </c>
      <c r="AA127">
        <v>1.3519611318000002E-6</v>
      </c>
      <c r="AB127">
        <v>1.3537780268599999E-6</v>
      </c>
      <c r="AC127">
        <v>1.3586468700400003E-6</v>
      </c>
      <c r="AD127">
        <v>1.3581753645000001E-6</v>
      </c>
      <c r="AE127">
        <v>1.3559142944600001E-6</v>
      </c>
    </row>
    <row r="128" spans="1:31" x14ac:dyDescent="0.35">
      <c r="A128" t="s">
        <v>56</v>
      </c>
      <c r="B128">
        <v>7.8726470464824886E-7</v>
      </c>
      <c r="C128">
        <v>1.2509613676000003E-6</v>
      </c>
      <c r="D128">
        <v>1.1460222127800003E-6</v>
      </c>
      <c r="E128">
        <v>1.0251903907000001E-6</v>
      </c>
      <c r="F128">
        <v>9.0767218550000007E-7</v>
      </c>
      <c r="G128">
        <v>8.5048218800000013E-7</v>
      </c>
      <c r="H128">
        <v>8.2035024560000008E-7</v>
      </c>
      <c r="I128">
        <v>8.1511852518000012E-7</v>
      </c>
      <c r="J128">
        <v>8.2213708772000002E-7</v>
      </c>
      <c r="K128">
        <v>8.3955925211999997E-7</v>
      </c>
      <c r="L128">
        <v>8.6200420762000014E-7</v>
      </c>
      <c r="M128">
        <v>8.905046437000003E-7</v>
      </c>
      <c r="N128">
        <v>9.2233780670000007E-7</v>
      </c>
      <c r="O128">
        <v>9.4853462888000015E-7</v>
      </c>
      <c r="P128">
        <v>9.6375849812E-7</v>
      </c>
      <c r="Q128">
        <v>9.7300332694000015E-7</v>
      </c>
      <c r="R128">
        <v>9.8403820068000006E-7</v>
      </c>
      <c r="S128">
        <v>1.0052740991800001E-6</v>
      </c>
      <c r="T128">
        <v>1.00538731816E-6</v>
      </c>
      <c r="U128">
        <v>1.02357009418E-6</v>
      </c>
      <c r="V128">
        <v>1.0378542619000001E-6</v>
      </c>
      <c r="W128">
        <v>1.0438585510600004E-6</v>
      </c>
      <c r="X128">
        <v>1.0436004587599999E-6</v>
      </c>
      <c r="Y128">
        <v>1.0403670186400003E-6</v>
      </c>
      <c r="Z128">
        <v>1.04366825136E-6</v>
      </c>
      <c r="AA128">
        <v>1.0433272599200001E-6</v>
      </c>
      <c r="AB128">
        <v>1.0455450921600002E-6</v>
      </c>
      <c r="AC128">
        <v>1.05130500768E-6</v>
      </c>
      <c r="AD128">
        <v>1.05050254614E-6</v>
      </c>
      <c r="AE128">
        <v>1.0478504676E-6</v>
      </c>
    </row>
    <row r="129" spans="1:31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5">
      <c r="A131" t="s">
        <v>59</v>
      </c>
      <c r="B131">
        <v>7.8726470464824886E-7</v>
      </c>
      <c r="C131">
        <v>1.2509613676000003E-6</v>
      </c>
      <c r="D131">
        <v>1.1460222127800003E-6</v>
      </c>
      <c r="E131">
        <v>1.0251903907000001E-6</v>
      </c>
      <c r="F131">
        <v>9.0767218550000007E-7</v>
      </c>
      <c r="G131">
        <v>8.5048218800000013E-7</v>
      </c>
      <c r="H131">
        <v>8.2035024560000008E-7</v>
      </c>
      <c r="I131">
        <v>8.1511852518000012E-7</v>
      </c>
      <c r="J131">
        <v>8.2213708772000002E-7</v>
      </c>
      <c r="K131">
        <v>8.3955925211999997E-7</v>
      </c>
      <c r="L131">
        <v>8.6200420762000014E-7</v>
      </c>
      <c r="M131">
        <v>8.905046437000003E-7</v>
      </c>
      <c r="N131">
        <v>9.2233780670000007E-7</v>
      </c>
      <c r="O131">
        <v>9.4853462888000015E-7</v>
      </c>
      <c r="P131">
        <v>9.6375849812E-7</v>
      </c>
      <c r="Q131">
        <v>9.7300332694000015E-7</v>
      </c>
      <c r="R131">
        <v>9.8403820068000006E-7</v>
      </c>
      <c r="S131">
        <v>1.0052740991800001E-6</v>
      </c>
      <c r="T131">
        <v>1.00538731816E-6</v>
      </c>
      <c r="U131">
        <v>1.02357009418E-6</v>
      </c>
      <c r="V131">
        <v>1.0378542619000001E-6</v>
      </c>
      <c r="W131">
        <v>1.0438585510600004E-6</v>
      </c>
      <c r="X131">
        <v>1.0436004587599999E-6</v>
      </c>
      <c r="Y131">
        <v>1.0403670186400003E-6</v>
      </c>
      <c r="Z131">
        <v>1.04366825136E-6</v>
      </c>
      <c r="AA131">
        <v>1.0433272599200001E-6</v>
      </c>
      <c r="AB131">
        <v>1.0455450921600002E-6</v>
      </c>
      <c r="AC131">
        <v>1.05130500768E-6</v>
      </c>
      <c r="AD131">
        <v>1.05050254614E-6</v>
      </c>
      <c r="AE131">
        <v>1.0478504676E-6</v>
      </c>
    </row>
    <row r="132" spans="1:31" s="3" customFormat="1" x14ac:dyDescent="0.35">
      <c r="A132" s="5" t="s">
        <v>49</v>
      </c>
    </row>
    <row r="133" spans="1:31" x14ac:dyDescent="0.35">
      <c r="A133" t="s">
        <v>30</v>
      </c>
      <c r="B133">
        <v>2021</v>
      </c>
      <c r="C133">
        <v>2022</v>
      </c>
      <c r="D133">
        <v>2023</v>
      </c>
      <c r="E133">
        <v>2024</v>
      </c>
      <c r="F133">
        <v>2025</v>
      </c>
      <c r="G133">
        <v>2026</v>
      </c>
      <c r="H133">
        <v>2027</v>
      </c>
      <c r="I133">
        <v>2028</v>
      </c>
      <c r="J133">
        <v>2029</v>
      </c>
      <c r="K133">
        <v>2030</v>
      </c>
      <c r="L133">
        <v>2031</v>
      </c>
      <c r="M133">
        <v>2032</v>
      </c>
      <c r="N133">
        <v>2033</v>
      </c>
      <c r="O133">
        <v>2034</v>
      </c>
      <c r="P133">
        <v>2035</v>
      </c>
      <c r="Q133">
        <v>2036</v>
      </c>
      <c r="R133">
        <v>2037</v>
      </c>
      <c r="S133">
        <v>2038</v>
      </c>
      <c r="T133">
        <v>2039</v>
      </c>
      <c r="U133">
        <v>2040</v>
      </c>
      <c r="V133">
        <v>2041</v>
      </c>
      <c r="W133">
        <v>2042</v>
      </c>
      <c r="X133">
        <v>2043</v>
      </c>
      <c r="Y133">
        <v>2044</v>
      </c>
      <c r="Z133">
        <v>2045</v>
      </c>
      <c r="AA133">
        <v>2046</v>
      </c>
      <c r="AB133">
        <v>2047</v>
      </c>
      <c r="AC133">
        <v>2048</v>
      </c>
      <c r="AD133">
        <v>2049</v>
      </c>
      <c r="AE133">
        <v>2050</v>
      </c>
    </row>
    <row r="134" spans="1:31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s="3" customFormat="1" x14ac:dyDescent="0.35">
      <c r="A142" s="5" t="s">
        <v>50</v>
      </c>
    </row>
    <row r="143" spans="1:31" x14ac:dyDescent="0.35">
      <c r="A143" t="s">
        <v>30</v>
      </c>
      <c r="B143">
        <v>2021</v>
      </c>
      <c r="C143">
        <v>2022</v>
      </c>
      <c r="D143">
        <v>2023</v>
      </c>
      <c r="E143">
        <v>2024</v>
      </c>
      <c r="F143">
        <v>2025</v>
      </c>
      <c r="G143">
        <v>2026</v>
      </c>
      <c r="H143">
        <v>2027</v>
      </c>
      <c r="I143">
        <v>2028</v>
      </c>
      <c r="J143">
        <v>2029</v>
      </c>
      <c r="K143">
        <v>2030</v>
      </c>
      <c r="L143">
        <v>2031</v>
      </c>
      <c r="M143">
        <v>2032</v>
      </c>
      <c r="N143">
        <v>2033</v>
      </c>
      <c r="O143">
        <v>2034</v>
      </c>
      <c r="P143">
        <v>2035</v>
      </c>
      <c r="Q143">
        <v>2036</v>
      </c>
      <c r="R143">
        <v>2037</v>
      </c>
      <c r="S143">
        <v>2038</v>
      </c>
      <c r="T143">
        <v>2039</v>
      </c>
      <c r="U143">
        <v>2040</v>
      </c>
      <c r="V143">
        <v>2041</v>
      </c>
      <c r="W143">
        <v>2042</v>
      </c>
      <c r="X143">
        <v>2043</v>
      </c>
      <c r="Y143">
        <v>2044</v>
      </c>
      <c r="Z143">
        <v>2045</v>
      </c>
      <c r="AA143">
        <v>2046</v>
      </c>
      <c r="AB143">
        <v>2047</v>
      </c>
      <c r="AC143">
        <v>2048</v>
      </c>
      <c r="AD143">
        <v>2049</v>
      </c>
      <c r="AE143">
        <v>2050</v>
      </c>
    </row>
    <row r="144" spans="1:31" x14ac:dyDescent="0.35">
      <c r="A144" t="s">
        <v>52</v>
      </c>
      <c r="B144">
        <v>4.8451926756206613E-6</v>
      </c>
      <c r="C144">
        <v>4.4135332579317278E-6</v>
      </c>
      <c r="D144">
        <v>3.9818738402426808E-6</v>
      </c>
      <c r="E144">
        <v>3.5502144225536329E-6</v>
      </c>
      <c r="F144">
        <v>3.1185550048645855E-6</v>
      </c>
      <c r="G144">
        <v>2.686895587175652E-6</v>
      </c>
      <c r="H144">
        <v>2.255236169486605E-6</v>
      </c>
      <c r="I144">
        <v>1.8235767517975574E-6</v>
      </c>
      <c r="J144">
        <v>1.3919173341086239E-6</v>
      </c>
      <c r="K144">
        <v>9.6025791641957667E-7</v>
      </c>
      <c r="L144">
        <v>9.3686076921739722E-7</v>
      </c>
      <c r="M144">
        <v>9.1346362201529645E-7</v>
      </c>
      <c r="N144">
        <v>8.9006647481319567E-7</v>
      </c>
      <c r="O144">
        <v>8.6666932761109511E-7</v>
      </c>
      <c r="P144">
        <v>8.4327218040900143E-7</v>
      </c>
      <c r="Q144">
        <v>8.1987503320690065E-7</v>
      </c>
      <c r="R144">
        <v>7.9647788600479987E-7</v>
      </c>
      <c r="S144">
        <v>7.730807388026992E-7</v>
      </c>
      <c r="T144">
        <v>7.4968359160059843E-7</v>
      </c>
      <c r="U144">
        <v>7.2628644439850485E-7</v>
      </c>
      <c r="V144">
        <v>7.0288929719640408E-7</v>
      </c>
      <c r="W144">
        <v>6.7949214999430341E-7</v>
      </c>
      <c r="X144">
        <v>6.5609500279220263E-7</v>
      </c>
      <c r="Y144">
        <v>6.3269785559010186E-7</v>
      </c>
      <c r="Z144">
        <v>6.0930070838800108E-7</v>
      </c>
      <c r="AA144">
        <v>5.8590356118590761E-7</v>
      </c>
      <c r="AB144">
        <v>5.6250641398380684E-7</v>
      </c>
      <c r="AC144">
        <v>5.3910926678170606E-7</v>
      </c>
      <c r="AD144">
        <v>5.1571211957960539E-7</v>
      </c>
      <c r="AE144">
        <v>4.9231497237750461E-7</v>
      </c>
    </row>
    <row r="145" spans="1:31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5">
      <c r="A146" t="s">
        <v>54</v>
      </c>
      <c r="B146">
        <v>4.8451926756206613E-6</v>
      </c>
      <c r="C146">
        <v>4.4135332579317278E-6</v>
      </c>
      <c r="D146">
        <v>3.9818738402426808E-6</v>
      </c>
      <c r="E146">
        <v>3.5502144225536329E-6</v>
      </c>
      <c r="F146">
        <v>3.1185550048645855E-6</v>
      </c>
      <c r="G146">
        <v>2.686895587175652E-6</v>
      </c>
      <c r="H146">
        <v>2.255236169486605E-6</v>
      </c>
      <c r="I146">
        <v>1.8235767517975574E-6</v>
      </c>
      <c r="J146">
        <v>1.3919173341086239E-6</v>
      </c>
      <c r="K146">
        <v>9.6025791641957667E-7</v>
      </c>
      <c r="L146">
        <v>9.3686076921739722E-7</v>
      </c>
      <c r="M146">
        <v>9.1346362201529645E-7</v>
      </c>
      <c r="N146">
        <v>8.9006647481319567E-7</v>
      </c>
      <c r="O146">
        <v>8.6666932761109511E-7</v>
      </c>
      <c r="P146">
        <v>8.4327218040900143E-7</v>
      </c>
      <c r="Q146">
        <v>8.1987503320690065E-7</v>
      </c>
      <c r="R146">
        <v>7.9647788600479987E-7</v>
      </c>
      <c r="S146">
        <v>7.730807388026992E-7</v>
      </c>
      <c r="T146">
        <v>7.4968359160059843E-7</v>
      </c>
      <c r="U146">
        <v>7.2628644439850485E-7</v>
      </c>
      <c r="V146">
        <v>7.0288929719640408E-7</v>
      </c>
      <c r="W146">
        <v>6.7949214999430341E-7</v>
      </c>
      <c r="X146">
        <v>6.5609500279220263E-7</v>
      </c>
      <c r="Y146">
        <v>6.3269785559010186E-7</v>
      </c>
      <c r="Z146">
        <v>6.0930070838800108E-7</v>
      </c>
      <c r="AA146">
        <v>5.8590356118590761E-7</v>
      </c>
      <c r="AB146">
        <v>5.6250641398380684E-7</v>
      </c>
      <c r="AC146">
        <v>5.3910926678170606E-7</v>
      </c>
      <c r="AD146">
        <v>5.1571211957960539E-7</v>
      </c>
      <c r="AE146">
        <v>4.9231497237750461E-7</v>
      </c>
    </row>
    <row r="147" spans="1:31" x14ac:dyDescent="0.35">
      <c r="A147" t="s">
        <v>55</v>
      </c>
      <c r="B147">
        <v>4.8451926756206613E-6</v>
      </c>
      <c r="C147">
        <v>4.4135332579317278E-6</v>
      </c>
      <c r="D147">
        <v>3.9818738402426808E-6</v>
      </c>
      <c r="E147">
        <v>3.5502144225536329E-6</v>
      </c>
      <c r="F147">
        <v>3.1185550048645855E-6</v>
      </c>
      <c r="G147">
        <v>2.686895587175652E-6</v>
      </c>
      <c r="H147">
        <v>2.255236169486605E-6</v>
      </c>
      <c r="I147">
        <v>1.8235767517975574E-6</v>
      </c>
      <c r="J147">
        <v>1.3919173341086239E-6</v>
      </c>
      <c r="K147">
        <v>9.6025791641957667E-7</v>
      </c>
      <c r="L147">
        <v>9.3686076921739722E-7</v>
      </c>
      <c r="M147">
        <v>9.1346362201529645E-7</v>
      </c>
      <c r="N147">
        <v>8.9006647481319567E-7</v>
      </c>
      <c r="O147">
        <v>8.6666932761109511E-7</v>
      </c>
      <c r="P147">
        <v>8.4327218040900143E-7</v>
      </c>
      <c r="Q147">
        <v>8.1987503320690065E-7</v>
      </c>
      <c r="R147">
        <v>7.9647788600479987E-7</v>
      </c>
      <c r="S147">
        <v>7.730807388026992E-7</v>
      </c>
      <c r="T147">
        <v>7.4968359160059843E-7</v>
      </c>
      <c r="U147">
        <v>7.2628644439850485E-7</v>
      </c>
      <c r="V147">
        <v>7.0288929719640408E-7</v>
      </c>
      <c r="W147">
        <v>6.7949214999430341E-7</v>
      </c>
      <c r="X147">
        <v>6.5609500279220263E-7</v>
      </c>
      <c r="Y147">
        <v>6.3269785559010186E-7</v>
      </c>
      <c r="Z147">
        <v>6.0930070838800108E-7</v>
      </c>
      <c r="AA147">
        <v>5.8590356118590761E-7</v>
      </c>
      <c r="AB147">
        <v>5.6250641398380684E-7</v>
      </c>
      <c r="AC147">
        <v>5.3910926678170606E-7</v>
      </c>
      <c r="AD147">
        <v>5.1571211957960539E-7</v>
      </c>
      <c r="AE147">
        <v>4.9231497237750461E-7</v>
      </c>
    </row>
    <row r="148" spans="1:31" x14ac:dyDescent="0.35">
      <c r="A148" t="s">
        <v>56</v>
      </c>
      <c r="B148">
        <v>4.8451926756206613E-6</v>
      </c>
      <c r="C148">
        <v>4.4135332579317278E-6</v>
      </c>
      <c r="D148">
        <v>3.9818738402426808E-6</v>
      </c>
      <c r="E148">
        <v>3.5502144225536329E-6</v>
      </c>
      <c r="F148">
        <v>3.1185550048645855E-6</v>
      </c>
      <c r="G148">
        <v>2.686895587175652E-6</v>
      </c>
      <c r="H148">
        <v>2.255236169486605E-6</v>
      </c>
      <c r="I148">
        <v>1.8235767517975574E-6</v>
      </c>
      <c r="J148">
        <v>1.3919173341086239E-6</v>
      </c>
      <c r="K148">
        <v>9.6025791641957667E-7</v>
      </c>
      <c r="L148">
        <v>9.3686076921739722E-7</v>
      </c>
      <c r="M148">
        <v>9.1346362201529645E-7</v>
      </c>
      <c r="N148">
        <v>8.9006647481319567E-7</v>
      </c>
      <c r="O148">
        <v>8.6666932761109511E-7</v>
      </c>
      <c r="P148">
        <v>8.4327218040900143E-7</v>
      </c>
      <c r="Q148">
        <v>8.1987503320690065E-7</v>
      </c>
      <c r="R148">
        <v>7.9647788600479987E-7</v>
      </c>
      <c r="S148">
        <v>7.730807388026992E-7</v>
      </c>
      <c r="T148">
        <v>7.4968359160059843E-7</v>
      </c>
      <c r="U148">
        <v>7.2628644439850485E-7</v>
      </c>
      <c r="V148">
        <v>7.0288929719640408E-7</v>
      </c>
      <c r="W148">
        <v>6.7949214999430341E-7</v>
      </c>
      <c r="X148">
        <v>6.5609500279220263E-7</v>
      </c>
      <c r="Y148">
        <v>6.3269785559010186E-7</v>
      </c>
      <c r="Z148">
        <v>6.0930070838800108E-7</v>
      </c>
      <c r="AA148">
        <v>5.8590356118590761E-7</v>
      </c>
      <c r="AB148">
        <v>5.6250641398380684E-7</v>
      </c>
      <c r="AC148">
        <v>5.3910926678170606E-7</v>
      </c>
      <c r="AD148">
        <v>5.1571211957960539E-7</v>
      </c>
      <c r="AE148">
        <v>4.9231497237750461E-7</v>
      </c>
    </row>
    <row r="149" spans="1:31" x14ac:dyDescent="0.35">
      <c r="A149" t="s">
        <v>57</v>
      </c>
      <c r="B149">
        <v>4.8451926756206613E-6</v>
      </c>
      <c r="C149">
        <v>4.4135332579317278E-6</v>
      </c>
      <c r="D149">
        <v>3.9818738402426808E-6</v>
      </c>
      <c r="E149">
        <v>3.5502144225536329E-6</v>
      </c>
      <c r="F149">
        <v>3.1185550048645855E-6</v>
      </c>
      <c r="G149">
        <v>2.686895587175652E-6</v>
      </c>
      <c r="H149">
        <v>2.255236169486605E-6</v>
      </c>
      <c r="I149">
        <v>1.8235767517975574E-6</v>
      </c>
      <c r="J149">
        <v>1.3919173341086239E-6</v>
      </c>
      <c r="K149">
        <v>9.6025791641957667E-7</v>
      </c>
      <c r="L149">
        <v>9.3686076921739722E-7</v>
      </c>
      <c r="M149">
        <v>9.1346362201529645E-7</v>
      </c>
      <c r="N149">
        <v>8.9006647481319567E-7</v>
      </c>
      <c r="O149">
        <v>8.6666932761109511E-7</v>
      </c>
      <c r="P149">
        <v>8.4327218040900143E-7</v>
      </c>
      <c r="Q149">
        <v>8.1987503320690065E-7</v>
      </c>
      <c r="R149">
        <v>7.9647788600479987E-7</v>
      </c>
      <c r="S149">
        <v>7.730807388026992E-7</v>
      </c>
      <c r="T149">
        <v>7.4968359160059843E-7</v>
      </c>
      <c r="U149">
        <v>7.2628644439850485E-7</v>
      </c>
      <c r="V149">
        <v>7.0288929719640408E-7</v>
      </c>
      <c r="W149">
        <v>6.7949214999430341E-7</v>
      </c>
      <c r="X149">
        <v>6.5609500279220263E-7</v>
      </c>
      <c r="Y149">
        <v>6.3269785559010186E-7</v>
      </c>
      <c r="Z149">
        <v>6.0930070838800108E-7</v>
      </c>
      <c r="AA149">
        <v>5.8590356118590761E-7</v>
      </c>
      <c r="AB149">
        <v>5.6250641398380684E-7</v>
      </c>
      <c r="AC149">
        <v>5.3910926678170606E-7</v>
      </c>
      <c r="AD149">
        <v>5.1571211957960539E-7</v>
      </c>
      <c r="AE149">
        <v>4.9231497237750461E-7</v>
      </c>
    </row>
    <row r="150" spans="1:31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5">
      <c r="A151" t="s">
        <v>59</v>
      </c>
      <c r="B151">
        <v>4.8451926756206613E-6</v>
      </c>
      <c r="C151">
        <v>4.4135332579317278E-6</v>
      </c>
      <c r="D151">
        <v>3.9818738402426808E-6</v>
      </c>
      <c r="E151">
        <v>3.5502144225536329E-6</v>
      </c>
      <c r="F151">
        <v>3.1185550048645855E-6</v>
      </c>
      <c r="G151">
        <v>2.686895587175652E-6</v>
      </c>
      <c r="H151">
        <v>2.255236169486605E-6</v>
      </c>
      <c r="I151">
        <v>1.8235767517975574E-6</v>
      </c>
      <c r="J151">
        <v>1.3919173341086239E-6</v>
      </c>
      <c r="K151">
        <v>9.6025791641957667E-7</v>
      </c>
      <c r="L151">
        <v>9.3686076921739722E-7</v>
      </c>
      <c r="M151">
        <v>9.1346362201529645E-7</v>
      </c>
      <c r="N151">
        <v>8.9006647481319567E-7</v>
      </c>
      <c r="O151">
        <v>8.6666932761109511E-7</v>
      </c>
      <c r="P151">
        <v>8.4327218040900143E-7</v>
      </c>
      <c r="Q151">
        <v>8.1987503320690065E-7</v>
      </c>
      <c r="R151">
        <v>7.9647788600479987E-7</v>
      </c>
      <c r="S151">
        <v>7.730807388026992E-7</v>
      </c>
      <c r="T151">
        <v>7.4968359160059843E-7</v>
      </c>
      <c r="U151">
        <v>7.2628644439850485E-7</v>
      </c>
      <c r="V151">
        <v>7.0288929719640408E-7</v>
      </c>
      <c r="W151">
        <v>6.7949214999430341E-7</v>
      </c>
      <c r="X151">
        <v>6.5609500279220263E-7</v>
      </c>
      <c r="Y151">
        <v>6.3269785559010186E-7</v>
      </c>
      <c r="Z151">
        <v>6.0930070838800108E-7</v>
      </c>
      <c r="AA151">
        <v>5.8590356118590761E-7</v>
      </c>
      <c r="AB151">
        <v>5.6250641398380684E-7</v>
      </c>
      <c r="AC151">
        <v>5.3910926678170606E-7</v>
      </c>
      <c r="AD151">
        <v>5.1571211957960539E-7</v>
      </c>
      <c r="AE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J15" sqref="AJ15"/>
    </sheetView>
  </sheetViews>
  <sheetFormatPr defaultRowHeight="14.5" x14ac:dyDescent="0.35"/>
  <cols>
    <col min="1" max="1" width="17.26953125" customWidth="1"/>
    <col min="3" max="32" width="8.7265625" hidden="1" customWidth="1"/>
    <col min="35" max="36" width="24.1796875" customWidth="1"/>
    <col min="37" max="37" width="10.54296875" bestFit="1" customWidth="1"/>
  </cols>
  <sheetData>
    <row r="1" spans="1:57" x14ac:dyDescent="0.3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3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3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3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3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3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3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3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3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3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3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3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3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3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3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42" x14ac:dyDescent="0.3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42" x14ac:dyDescent="0.3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42" x14ac:dyDescent="0.3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2" x14ac:dyDescent="0.3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42" x14ac:dyDescent="0.3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2" x14ac:dyDescent="0.3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2" x14ac:dyDescent="0.3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42" x14ac:dyDescent="0.3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P24" t="s">
        <v>1625</v>
      </c>
    </row>
    <row r="25" spans="1:42" x14ac:dyDescent="0.3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42" x14ac:dyDescent="0.3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2" x14ac:dyDescent="0.3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42" x14ac:dyDescent="0.3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42" x14ac:dyDescent="0.3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42" x14ac:dyDescent="0.3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2" x14ac:dyDescent="0.3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42" x14ac:dyDescent="0.3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3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3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3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3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3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3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3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3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3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3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3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3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3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3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3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3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3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3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3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3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3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3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3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3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3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3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3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3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3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3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3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3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3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3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3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3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3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3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3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3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3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3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3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3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3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3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3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3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3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3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3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3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3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3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3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3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3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3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3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3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3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3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3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3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3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3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3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3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3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3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3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3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3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3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3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3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3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3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3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3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3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3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3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3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3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3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3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3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3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3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3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3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3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3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3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3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3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3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3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3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3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3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3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3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3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3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3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3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3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3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3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3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3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3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3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3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3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3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3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3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3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3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3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3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3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3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3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3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3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3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3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3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3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3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3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3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3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3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3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3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3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3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3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3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3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3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3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3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3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3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3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3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3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3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3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3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3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3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3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3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3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3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3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3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3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3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3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3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3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3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3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3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3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3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3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3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3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3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3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3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3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3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3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3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3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3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3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3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3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3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3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3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3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3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3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3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3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3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3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3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3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3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3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3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3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3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3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3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3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3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3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3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3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3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3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3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3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3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3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3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3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3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3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3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3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3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3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3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3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3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3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3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3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3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3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3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3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3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3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3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3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3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3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3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3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3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3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3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3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3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3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3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3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3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3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3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3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3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3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3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3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3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3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3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3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3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3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3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3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3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3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3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3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3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3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3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3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3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3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3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3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3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3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3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3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3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3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3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3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3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3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3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3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3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3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3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3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3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3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3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3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3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3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3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3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3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3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3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3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3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3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3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3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3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3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3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50"/>
  <sheetViews>
    <sheetView topLeftCell="A121" workbookViewId="0">
      <selection activeCell="C143" sqref="B143:C150"/>
    </sheetView>
  </sheetViews>
  <sheetFormatPr defaultRowHeight="14.5" x14ac:dyDescent="0.35"/>
  <cols>
    <col min="1" max="1" width="39.54296875" customWidth="1"/>
    <col min="2" max="3" width="12" bestFit="1" customWidth="1"/>
  </cols>
  <sheetData>
    <row r="1" spans="1:31" s="3" customFormat="1" x14ac:dyDescent="0.35">
      <c r="A1" s="5" t="s">
        <v>22</v>
      </c>
    </row>
    <row r="2" spans="1:31" x14ac:dyDescent="0.35">
      <c r="A2" t="s">
        <v>30</v>
      </c>
      <c r="B2">
        <f>'Fuel Taxes'!B$1</f>
        <v>2021</v>
      </c>
      <c r="C2">
        <f>'Fuel Taxes'!C$1</f>
        <v>2022</v>
      </c>
      <c r="D2">
        <f>'Fuel Taxes'!D$1</f>
        <v>2023</v>
      </c>
      <c r="E2">
        <f>'Fuel Taxes'!E$1</f>
        <v>2024</v>
      </c>
      <c r="F2">
        <f>'Fuel Taxes'!F$1</f>
        <v>2025</v>
      </c>
      <c r="G2">
        <f>'Fuel Taxes'!G$1</f>
        <v>2026</v>
      </c>
      <c r="H2">
        <f>'Fuel Taxes'!H$1</f>
        <v>2027</v>
      </c>
      <c r="I2">
        <f>'Fuel Taxes'!I$1</f>
        <v>2028</v>
      </c>
      <c r="J2">
        <f>'Fuel Taxes'!J$1</f>
        <v>2029</v>
      </c>
      <c r="K2">
        <f>'Fuel Taxes'!K$1</f>
        <v>2030</v>
      </c>
      <c r="L2">
        <f>'Fuel Taxes'!L$1</f>
        <v>2031</v>
      </c>
      <c r="M2">
        <f>'Fuel Taxes'!M$1</f>
        <v>2032</v>
      </c>
      <c r="N2">
        <f>'Fuel Taxes'!N$1</f>
        <v>2033</v>
      </c>
      <c r="O2">
        <f>'Fuel Taxes'!O$1</f>
        <v>2034</v>
      </c>
      <c r="P2">
        <f>'Fuel Taxes'!P$1</f>
        <v>2035</v>
      </c>
      <c r="Q2">
        <f>'Fuel Taxes'!Q$1</f>
        <v>2036</v>
      </c>
      <c r="R2">
        <f>'Fuel Taxes'!R$1</f>
        <v>2037</v>
      </c>
      <c r="S2">
        <f>'Fuel Taxes'!S$1</f>
        <v>2038</v>
      </c>
      <c r="T2">
        <f>'Fuel Taxes'!T$1</f>
        <v>2039</v>
      </c>
      <c r="U2">
        <f>'Fuel Taxes'!U$1</f>
        <v>2040</v>
      </c>
      <c r="V2">
        <f>'Fuel Taxes'!V$1</f>
        <v>2041</v>
      </c>
      <c r="W2">
        <f>'Fuel Taxes'!W$1</f>
        <v>2042</v>
      </c>
      <c r="X2">
        <f>'Fuel Taxes'!X$1</f>
        <v>2043</v>
      </c>
      <c r="Y2">
        <f>'Fuel Taxes'!Y$1</f>
        <v>2044</v>
      </c>
      <c r="Z2">
        <f>'Fuel Taxes'!Z$1</f>
        <v>2045</v>
      </c>
      <c r="AA2">
        <f>'Fuel Taxes'!AA$1</f>
        <v>2046</v>
      </c>
      <c r="AB2">
        <f>'Fuel Taxes'!AB$1</f>
        <v>2047</v>
      </c>
      <c r="AC2">
        <f>'Fuel Taxes'!AC$1</f>
        <v>2048</v>
      </c>
      <c r="AD2">
        <f>'Fuel Taxes'!AD$1</f>
        <v>2049</v>
      </c>
      <c r="AE2">
        <f>'Fuel Taxes'!AE$1</f>
        <v>2050</v>
      </c>
    </row>
    <row r="3" spans="1:31" x14ac:dyDescent="0.3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</row>
    <row r="4" spans="1:31" x14ac:dyDescent="0.35">
      <c r="A4" t="s">
        <v>53</v>
      </c>
      <c r="B4">
        <f>'Pretax Fuel Prices'!B5+'Fuel Taxes'!B5</f>
        <v>1.7574927331196255E-6</v>
      </c>
      <c r="C4">
        <f>'Pretax Fuel Prices'!C5+'Fuel Taxes'!C5</f>
        <v>1.8672210617307895E-6</v>
      </c>
      <c r="D4">
        <f>'Pretax Fuel Prices'!D5+'Fuel Taxes'!D5</f>
        <v>2.0169138894644819E-6</v>
      </c>
      <c r="E4">
        <f>'Pretax Fuel Prices'!E5+'Fuel Taxes'!E5</f>
        <v>1.6181479535216874E-6</v>
      </c>
      <c r="F4">
        <f>'Pretax Fuel Prices'!F5+'Fuel Taxes'!F5</f>
        <v>1.6049678939682302E-6</v>
      </c>
      <c r="G4">
        <f>'Pretax Fuel Prices'!G5+'Fuel Taxes'!G5</f>
        <v>1.5821460405947463E-6</v>
      </c>
      <c r="H4">
        <f>'Pretax Fuel Prices'!H5+'Fuel Taxes'!H5</f>
        <v>1.5668143436068642E-6</v>
      </c>
      <c r="I4">
        <f>'Pretax Fuel Prices'!I5+'Fuel Taxes'!I5</f>
        <v>1.5474953024023488E-6</v>
      </c>
      <c r="J4">
        <f>'Pretax Fuel Prices'!J5+'Fuel Taxes'!J5</f>
        <v>1.5384869456007331E-6</v>
      </c>
      <c r="K4">
        <f>'Pretax Fuel Prices'!K5+'Fuel Taxes'!K5</f>
        <v>1.5395568553905351E-6</v>
      </c>
      <c r="L4">
        <f>'Pretax Fuel Prices'!L5+'Fuel Taxes'!L5</f>
        <v>1.5341182786018733E-6</v>
      </c>
      <c r="M4">
        <f>'Pretax Fuel Prices'!M5+'Fuel Taxes'!M5</f>
        <v>1.5107709246173462E-6</v>
      </c>
      <c r="N4">
        <f>'Pretax Fuel Prices'!N5+'Fuel Taxes'!N5</f>
        <v>1.5017113571115053E-6</v>
      </c>
      <c r="O4">
        <f>'Pretax Fuel Prices'!O5+'Fuel Taxes'!O5</f>
        <v>1.500580782333622E-6</v>
      </c>
      <c r="P4">
        <f>'Pretax Fuel Prices'!P5+'Fuel Taxes'!P5</f>
        <v>1.4952209912437675E-6</v>
      </c>
      <c r="Q4">
        <f>'Pretax Fuel Prices'!Q5+'Fuel Taxes'!Q5</f>
        <v>1.4902409472221646E-6</v>
      </c>
      <c r="R4">
        <f>'Pretax Fuel Prices'!R5+'Fuel Taxes'!R5</f>
        <v>1.4884871775667156E-6</v>
      </c>
      <c r="S4">
        <f>'Pretax Fuel Prices'!S5+'Fuel Taxes'!S5</f>
        <v>1.5085192293454361E-6</v>
      </c>
      <c r="T4">
        <f>'Pretax Fuel Prices'!T5+'Fuel Taxes'!T5</f>
        <v>1.5050825971634658E-6</v>
      </c>
      <c r="U4">
        <f>'Pretax Fuel Prices'!U5+'Fuel Taxes'!U5</f>
        <v>1.5067339454104649E-6</v>
      </c>
      <c r="V4">
        <f>'Pretax Fuel Prices'!V5+'Fuel Taxes'!V5</f>
        <v>1.505676641332472E-6</v>
      </c>
      <c r="W4">
        <f>'Pretax Fuel Prices'!W5+'Fuel Taxes'!W5</f>
        <v>1.5043435873086545E-6</v>
      </c>
      <c r="X4">
        <f>'Pretax Fuel Prices'!X5+'Fuel Taxes'!X5</f>
        <v>1.5040378987972822E-6</v>
      </c>
      <c r="Y4">
        <f>'Pretax Fuel Prices'!Y5+'Fuel Taxes'!Y5</f>
        <v>1.4999166188926772E-6</v>
      </c>
      <c r="Z4">
        <f>'Pretax Fuel Prices'!Z5+'Fuel Taxes'!Z5</f>
        <v>1.4967581002274962E-6</v>
      </c>
      <c r="AA4">
        <f>'Pretax Fuel Prices'!AA5+'Fuel Taxes'!AA5</f>
        <v>1.4973214179739679E-6</v>
      </c>
      <c r="AB4">
        <f>'Pretax Fuel Prices'!AB5+'Fuel Taxes'!AB5</f>
        <v>1.4932765601972061E-6</v>
      </c>
      <c r="AC4">
        <f>'Pretax Fuel Prices'!AC5+'Fuel Taxes'!AC5</f>
        <v>1.4864726272482156E-6</v>
      </c>
      <c r="AD4">
        <f>'Pretax Fuel Prices'!AD5+'Fuel Taxes'!AD5</f>
        <v>1.489219884565623E-6</v>
      </c>
      <c r="AE4">
        <f>'Pretax Fuel Prices'!AE5+'Fuel Taxes'!AE5</f>
        <v>1.4869067364486433E-6</v>
      </c>
    </row>
    <row r="5" spans="1:31" x14ac:dyDescent="0.3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</row>
    <row r="6" spans="1:31" x14ac:dyDescent="0.3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</row>
    <row r="7" spans="1:31" x14ac:dyDescent="0.35">
      <c r="A7" t="s">
        <v>56</v>
      </c>
      <c r="B7">
        <f>'Pretax Fuel Prices'!B8+'Fuel Taxes'!B8</f>
        <v>5.2453030326525088E-6</v>
      </c>
      <c r="C7">
        <f>'Pretax Fuel Prices'!C8+'Fuel Taxes'!C8</f>
        <v>5.5727913482430881E-6</v>
      </c>
      <c r="D7">
        <f>'Pretax Fuel Prices'!D8+'Fuel Taxes'!D8</f>
        <v>6.0195552116043489E-6</v>
      </c>
      <c r="E7">
        <f>'Pretax Fuel Prices'!E8+'Fuel Taxes'!E8</f>
        <v>4.8294233073850415E-6</v>
      </c>
      <c r="F7">
        <f>'Pretax Fuel Prices'!F8+'Fuel Taxes'!F8</f>
        <v>4.8273900299830451E-6</v>
      </c>
      <c r="G7">
        <f>'Pretax Fuel Prices'!G8+'Fuel Taxes'!G8</f>
        <v>4.8531618848324307E-6</v>
      </c>
      <c r="H7">
        <f>'Pretax Fuel Prices'!H8+'Fuel Taxes'!H8</f>
        <v>4.8960307878487441E-6</v>
      </c>
      <c r="I7">
        <f>'Pretax Fuel Prices'!I8+'Fuel Taxes'!I8</f>
        <v>4.9300726647535065E-6</v>
      </c>
      <c r="J7">
        <f>'Pretax Fuel Prices'!J8+'Fuel Taxes'!J8</f>
        <v>4.9691284285516893E-6</v>
      </c>
      <c r="K7">
        <f>'Pretax Fuel Prices'!K8+'Fuel Taxes'!K8</f>
        <v>5.0577533014098149E-6</v>
      </c>
      <c r="L7">
        <f>'Pretax Fuel Prices'!L8+'Fuel Taxes'!L8</f>
        <v>5.1106423247221164E-6</v>
      </c>
      <c r="M7">
        <f>'Pretax Fuel Prices'!M8+'Fuel Taxes'!M8</f>
        <v>5.1965323501838324E-6</v>
      </c>
      <c r="N7">
        <f>'Pretax Fuel Prices'!N8+'Fuel Taxes'!N8</f>
        <v>5.2579150475618549E-6</v>
      </c>
      <c r="O7">
        <f>'Pretax Fuel Prices'!O8+'Fuel Taxes'!O8</f>
        <v>5.3154880072732346E-6</v>
      </c>
      <c r="P7">
        <f>'Pretax Fuel Prices'!P8+'Fuel Taxes'!P8</f>
        <v>5.379506907054513E-6</v>
      </c>
      <c r="Q7">
        <f>'Pretax Fuel Prices'!Q8+'Fuel Taxes'!Q8</f>
        <v>5.4451551499985788E-6</v>
      </c>
      <c r="R7">
        <f>'Pretax Fuel Prices'!R8+'Fuel Taxes'!R8</f>
        <v>5.5235804707197176E-6</v>
      </c>
      <c r="S7">
        <f>'Pretax Fuel Prices'!S8+'Fuel Taxes'!S8</f>
        <v>5.5857132102008595E-6</v>
      </c>
      <c r="T7">
        <f>'Pretax Fuel Prices'!T8+'Fuel Taxes'!T8</f>
        <v>5.6457624993955566E-6</v>
      </c>
      <c r="U7">
        <f>'Pretax Fuel Prices'!U8+'Fuel Taxes'!U8</f>
        <v>5.7060396925399552E-6</v>
      </c>
      <c r="V7">
        <f>'Pretax Fuel Prices'!V8+'Fuel Taxes'!V8</f>
        <v>5.7482376395252444E-6</v>
      </c>
      <c r="W7">
        <f>'Pretax Fuel Prices'!W8+'Fuel Taxes'!W8</f>
        <v>5.788420167253851E-6</v>
      </c>
      <c r="X7">
        <f>'Pretax Fuel Prices'!X8+'Fuel Taxes'!X8</f>
        <v>5.8303859583500798E-6</v>
      </c>
      <c r="Y7">
        <f>'Pretax Fuel Prices'!Y8+'Fuel Taxes'!Y8</f>
        <v>5.8747608982877366E-6</v>
      </c>
      <c r="Z7">
        <f>'Pretax Fuel Prices'!Z8+'Fuel Taxes'!Z8</f>
        <v>5.9234796194756615E-6</v>
      </c>
      <c r="AA7">
        <f>'Pretax Fuel Prices'!AA8+'Fuel Taxes'!AA8</f>
        <v>5.9683962564877947E-6</v>
      </c>
      <c r="AB7">
        <f>'Pretax Fuel Prices'!AB8+'Fuel Taxes'!AB8</f>
        <v>6.0118493759721819E-6</v>
      </c>
      <c r="AC7">
        <f>'Pretax Fuel Prices'!AC8+'Fuel Taxes'!AC8</f>
        <v>6.0570211293459194E-6</v>
      </c>
      <c r="AD7">
        <f>'Pretax Fuel Prices'!AD8+'Fuel Taxes'!AD8</f>
        <v>6.0983066101445341E-6</v>
      </c>
      <c r="AE7">
        <f>'Pretax Fuel Prices'!AE8+'Fuel Taxes'!AE8</f>
        <v>6.1451009035780833E-6</v>
      </c>
    </row>
    <row r="8" spans="1:31" x14ac:dyDescent="0.35">
      <c r="A8" t="s">
        <v>57</v>
      </c>
      <c r="B8">
        <f>'Pretax Fuel Prices'!B9+'Fuel Taxes'!B9</f>
        <v>1.7574927331196255E-6</v>
      </c>
      <c r="C8">
        <f>'Pretax Fuel Prices'!C9+'Fuel Taxes'!C9</f>
        <v>1.8672210617307895E-6</v>
      </c>
      <c r="D8">
        <f>'Pretax Fuel Prices'!D9+'Fuel Taxes'!D9</f>
        <v>2.0169138894644819E-6</v>
      </c>
      <c r="E8">
        <f>'Pretax Fuel Prices'!E9+'Fuel Taxes'!E9</f>
        <v>1.6181479535216874E-6</v>
      </c>
      <c r="F8">
        <f>'Pretax Fuel Prices'!F9+'Fuel Taxes'!F9</f>
        <v>1.6049678939682302E-6</v>
      </c>
      <c r="G8">
        <f>'Pretax Fuel Prices'!G9+'Fuel Taxes'!G9</f>
        <v>1.5821460405947463E-6</v>
      </c>
      <c r="H8">
        <f>'Pretax Fuel Prices'!H9+'Fuel Taxes'!H9</f>
        <v>1.5668143436068642E-6</v>
      </c>
      <c r="I8">
        <f>'Pretax Fuel Prices'!I9+'Fuel Taxes'!I9</f>
        <v>1.5474953024023488E-6</v>
      </c>
      <c r="J8">
        <f>'Pretax Fuel Prices'!J9+'Fuel Taxes'!J9</f>
        <v>1.5384869456007331E-6</v>
      </c>
      <c r="K8">
        <f>'Pretax Fuel Prices'!K9+'Fuel Taxes'!K9</f>
        <v>1.5395568553905351E-6</v>
      </c>
      <c r="L8">
        <f>'Pretax Fuel Prices'!L9+'Fuel Taxes'!L9</f>
        <v>1.5341182786018733E-6</v>
      </c>
      <c r="M8">
        <f>'Pretax Fuel Prices'!M9+'Fuel Taxes'!M9</f>
        <v>1.5107709246173462E-6</v>
      </c>
      <c r="N8">
        <f>'Pretax Fuel Prices'!N9+'Fuel Taxes'!N9</f>
        <v>1.5017113571115053E-6</v>
      </c>
      <c r="O8">
        <f>'Pretax Fuel Prices'!O9+'Fuel Taxes'!O9</f>
        <v>1.500580782333622E-6</v>
      </c>
      <c r="P8">
        <f>'Pretax Fuel Prices'!P9+'Fuel Taxes'!P9</f>
        <v>1.4952209912437675E-6</v>
      </c>
      <c r="Q8">
        <f>'Pretax Fuel Prices'!Q9+'Fuel Taxes'!Q9</f>
        <v>1.4902409472221646E-6</v>
      </c>
      <c r="R8">
        <f>'Pretax Fuel Prices'!R9+'Fuel Taxes'!R9</f>
        <v>1.4884871775667156E-6</v>
      </c>
      <c r="S8">
        <f>'Pretax Fuel Prices'!S9+'Fuel Taxes'!S9</f>
        <v>1.5085192293454361E-6</v>
      </c>
      <c r="T8">
        <f>'Pretax Fuel Prices'!T9+'Fuel Taxes'!T9</f>
        <v>1.5050825971634658E-6</v>
      </c>
      <c r="U8">
        <f>'Pretax Fuel Prices'!U9+'Fuel Taxes'!U9</f>
        <v>1.5067339454104649E-6</v>
      </c>
      <c r="V8">
        <f>'Pretax Fuel Prices'!V9+'Fuel Taxes'!V9</f>
        <v>1.505676641332472E-6</v>
      </c>
      <c r="W8">
        <f>'Pretax Fuel Prices'!W9+'Fuel Taxes'!W9</f>
        <v>1.5043435873086545E-6</v>
      </c>
      <c r="X8">
        <f>'Pretax Fuel Prices'!X9+'Fuel Taxes'!X9</f>
        <v>1.5040378987972822E-6</v>
      </c>
      <c r="Y8">
        <f>'Pretax Fuel Prices'!Y9+'Fuel Taxes'!Y9</f>
        <v>1.4999166188926772E-6</v>
      </c>
      <c r="Z8">
        <f>'Pretax Fuel Prices'!Z9+'Fuel Taxes'!Z9</f>
        <v>1.4967581002274962E-6</v>
      </c>
      <c r="AA8">
        <f>'Pretax Fuel Prices'!AA9+'Fuel Taxes'!AA9</f>
        <v>1.4973214179739679E-6</v>
      </c>
      <c r="AB8">
        <f>'Pretax Fuel Prices'!AB9+'Fuel Taxes'!AB9</f>
        <v>1.4932765601972061E-6</v>
      </c>
      <c r="AC8">
        <f>'Pretax Fuel Prices'!AC9+'Fuel Taxes'!AC9</f>
        <v>1.4864726272482156E-6</v>
      </c>
      <c r="AD8">
        <f>'Pretax Fuel Prices'!AD9+'Fuel Taxes'!AD9</f>
        <v>1.489219884565623E-6</v>
      </c>
      <c r="AE8">
        <f>'Pretax Fuel Prices'!AE9+'Fuel Taxes'!AE9</f>
        <v>1.4869067364486433E-6</v>
      </c>
    </row>
    <row r="9" spans="1:31" x14ac:dyDescent="0.3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</row>
    <row r="10" spans="1:31" x14ac:dyDescent="0.35">
      <c r="A10" t="s">
        <v>59</v>
      </c>
      <c r="B10">
        <f>'Pretax Fuel Prices'!B11+'Fuel Taxes'!B11</f>
        <v>5.2453030326525088E-6</v>
      </c>
      <c r="C10">
        <f>'Pretax Fuel Prices'!C11+'Fuel Taxes'!C11</f>
        <v>5.5727913482430881E-6</v>
      </c>
      <c r="D10">
        <f>'Pretax Fuel Prices'!D11+'Fuel Taxes'!D11</f>
        <v>6.0195552116043489E-6</v>
      </c>
      <c r="E10">
        <f>'Pretax Fuel Prices'!E11+'Fuel Taxes'!E11</f>
        <v>4.8294233073850415E-6</v>
      </c>
      <c r="F10">
        <f>'Pretax Fuel Prices'!F11+'Fuel Taxes'!F11</f>
        <v>4.8273900299830451E-6</v>
      </c>
      <c r="G10">
        <f>'Pretax Fuel Prices'!G11+'Fuel Taxes'!G11</f>
        <v>4.8531618848324307E-6</v>
      </c>
      <c r="H10">
        <f>'Pretax Fuel Prices'!H11+'Fuel Taxes'!H11</f>
        <v>4.8960307878487441E-6</v>
      </c>
      <c r="I10">
        <f>'Pretax Fuel Prices'!I11+'Fuel Taxes'!I11</f>
        <v>4.9300726647535065E-6</v>
      </c>
      <c r="J10">
        <f>'Pretax Fuel Prices'!J11+'Fuel Taxes'!J11</f>
        <v>4.9691284285516893E-6</v>
      </c>
      <c r="K10">
        <f>'Pretax Fuel Prices'!K11+'Fuel Taxes'!K11</f>
        <v>5.0577533014098149E-6</v>
      </c>
      <c r="L10">
        <f>'Pretax Fuel Prices'!L11+'Fuel Taxes'!L11</f>
        <v>5.1106423247221164E-6</v>
      </c>
      <c r="M10">
        <f>'Pretax Fuel Prices'!M11+'Fuel Taxes'!M11</f>
        <v>5.1965323501838324E-6</v>
      </c>
      <c r="N10">
        <f>'Pretax Fuel Prices'!N11+'Fuel Taxes'!N11</f>
        <v>5.2579150475618549E-6</v>
      </c>
      <c r="O10">
        <f>'Pretax Fuel Prices'!O11+'Fuel Taxes'!O11</f>
        <v>5.3154880072732346E-6</v>
      </c>
      <c r="P10">
        <f>'Pretax Fuel Prices'!P11+'Fuel Taxes'!P11</f>
        <v>5.379506907054513E-6</v>
      </c>
      <c r="Q10">
        <f>'Pretax Fuel Prices'!Q11+'Fuel Taxes'!Q11</f>
        <v>5.4451551499985788E-6</v>
      </c>
      <c r="R10">
        <f>'Pretax Fuel Prices'!R11+'Fuel Taxes'!R11</f>
        <v>5.5235804707197176E-6</v>
      </c>
      <c r="S10">
        <f>'Pretax Fuel Prices'!S11+'Fuel Taxes'!S11</f>
        <v>5.5857132102008595E-6</v>
      </c>
      <c r="T10">
        <f>'Pretax Fuel Prices'!T11+'Fuel Taxes'!T11</f>
        <v>5.6457624993955566E-6</v>
      </c>
      <c r="U10">
        <f>'Pretax Fuel Prices'!U11+'Fuel Taxes'!U11</f>
        <v>5.7060396925399552E-6</v>
      </c>
      <c r="V10">
        <f>'Pretax Fuel Prices'!V11+'Fuel Taxes'!V11</f>
        <v>5.7482376395252444E-6</v>
      </c>
      <c r="W10">
        <f>'Pretax Fuel Prices'!W11+'Fuel Taxes'!W11</f>
        <v>5.788420167253851E-6</v>
      </c>
      <c r="X10">
        <f>'Pretax Fuel Prices'!X11+'Fuel Taxes'!X11</f>
        <v>5.8303859583500798E-6</v>
      </c>
      <c r="Y10">
        <f>'Pretax Fuel Prices'!Y11+'Fuel Taxes'!Y11</f>
        <v>5.8747608982877366E-6</v>
      </c>
      <c r="Z10">
        <f>'Pretax Fuel Prices'!Z11+'Fuel Taxes'!Z11</f>
        <v>5.9234796194756615E-6</v>
      </c>
      <c r="AA10">
        <f>'Pretax Fuel Prices'!AA11+'Fuel Taxes'!AA11</f>
        <v>5.9683962564877947E-6</v>
      </c>
      <c r="AB10">
        <f>'Pretax Fuel Prices'!AB11+'Fuel Taxes'!AB11</f>
        <v>6.0118493759721819E-6</v>
      </c>
      <c r="AC10">
        <f>'Pretax Fuel Prices'!AC11+'Fuel Taxes'!AC11</f>
        <v>6.0570211293459194E-6</v>
      </c>
      <c r="AD10">
        <f>'Pretax Fuel Prices'!AD11+'Fuel Taxes'!AD11</f>
        <v>6.0983066101445341E-6</v>
      </c>
      <c r="AE10">
        <f>'Pretax Fuel Prices'!AE11+'Fuel Taxes'!AE11</f>
        <v>6.1451009035780833E-6</v>
      </c>
    </row>
    <row r="11" spans="1:31" s="3" customFormat="1" x14ac:dyDescent="0.35">
      <c r="A11" s="5" t="s">
        <v>31</v>
      </c>
    </row>
    <row r="12" spans="1:31" x14ac:dyDescent="0.35">
      <c r="A12" t="s">
        <v>30</v>
      </c>
      <c r="B12">
        <f>'Fuel Taxes'!B$1</f>
        <v>2021</v>
      </c>
      <c r="C12">
        <f>'Fuel Taxes'!C$1</f>
        <v>2022</v>
      </c>
      <c r="D12">
        <f>'Fuel Taxes'!D$1</f>
        <v>2023</v>
      </c>
      <c r="E12">
        <f>'Fuel Taxes'!E$1</f>
        <v>2024</v>
      </c>
      <c r="F12">
        <f>'Fuel Taxes'!F$1</f>
        <v>2025</v>
      </c>
      <c r="G12">
        <f>'Fuel Taxes'!G$1</f>
        <v>2026</v>
      </c>
      <c r="H12">
        <f>'Fuel Taxes'!H$1</f>
        <v>2027</v>
      </c>
      <c r="I12">
        <f>'Fuel Taxes'!I$1</f>
        <v>2028</v>
      </c>
      <c r="J12">
        <f>'Fuel Taxes'!J$1</f>
        <v>2029</v>
      </c>
      <c r="K12">
        <f>'Fuel Taxes'!K$1</f>
        <v>2030</v>
      </c>
      <c r="L12">
        <f>'Fuel Taxes'!L$1</f>
        <v>2031</v>
      </c>
      <c r="M12">
        <f>'Fuel Taxes'!M$1</f>
        <v>2032</v>
      </c>
      <c r="N12">
        <f>'Fuel Taxes'!N$1</f>
        <v>2033</v>
      </c>
      <c r="O12">
        <f>'Fuel Taxes'!O$1</f>
        <v>2034</v>
      </c>
      <c r="P12">
        <f>'Fuel Taxes'!P$1</f>
        <v>2035</v>
      </c>
      <c r="Q12">
        <f>'Fuel Taxes'!Q$1</f>
        <v>2036</v>
      </c>
      <c r="R12">
        <f>'Fuel Taxes'!R$1</f>
        <v>2037</v>
      </c>
      <c r="S12">
        <f>'Fuel Taxes'!S$1</f>
        <v>2038</v>
      </c>
      <c r="T12">
        <f>'Fuel Taxes'!T$1</f>
        <v>2039</v>
      </c>
      <c r="U12">
        <f>'Fuel Taxes'!U$1</f>
        <v>2040</v>
      </c>
      <c r="V12">
        <f>'Fuel Taxes'!V$1</f>
        <v>2041</v>
      </c>
      <c r="W12">
        <f>'Fuel Taxes'!W$1</f>
        <v>2042</v>
      </c>
      <c r="X12">
        <f>'Fuel Taxes'!X$1</f>
        <v>2043</v>
      </c>
      <c r="Y12">
        <f>'Fuel Taxes'!Y$1</f>
        <v>2044</v>
      </c>
      <c r="Z12">
        <f>'Fuel Taxes'!Z$1</f>
        <v>2045</v>
      </c>
      <c r="AA12">
        <f>'Fuel Taxes'!AA$1</f>
        <v>2046</v>
      </c>
      <c r="AB12">
        <f>'Fuel Taxes'!AB$1</f>
        <v>2047</v>
      </c>
      <c r="AC12">
        <f>'Fuel Taxes'!AC$1</f>
        <v>2048</v>
      </c>
      <c r="AD12">
        <f>'Fuel Taxes'!AD$1</f>
        <v>2049</v>
      </c>
      <c r="AE12">
        <f>'Fuel Taxes'!AE$1</f>
        <v>2050</v>
      </c>
    </row>
    <row r="13" spans="1:31" x14ac:dyDescent="0.35">
      <c r="A13" t="s">
        <v>52</v>
      </c>
      <c r="B13">
        <f>'Pretax Fuel Prices'!B14+'Fuel Taxes'!B14</f>
        <v>1.0701077573769856E-5</v>
      </c>
      <c r="C13">
        <f>'Pretax Fuel Prices'!C14+'Fuel Taxes'!C14</f>
        <v>1.7014680604732674E-5</v>
      </c>
      <c r="D13">
        <f>'Pretax Fuel Prices'!D14+'Fuel Taxes'!D14</f>
        <v>7.5123063030130466E-6</v>
      </c>
      <c r="E13">
        <f>'Pretax Fuel Prices'!E14+'Fuel Taxes'!E14</f>
        <v>9.9375545844521851E-6</v>
      </c>
      <c r="F13">
        <f>'Pretax Fuel Prices'!F14+'Fuel Taxes'!F14</f>
        <v>1.1586702860354208E-5</v>
      </c>
      <c r="G13">
        <f>'Pretax Fuel Prices'!G14+'Fuel Taxes'!G14</f>
        <v>1.1777447379694899E-5</v>
      </c>
      <c r="H13">
        <f>'Pretax Fuel Prices'!H14+'Fuel Taxes'!H14</f>
        <v>1.1345913906021175E-5</v>
      </c>
      <c r="I13">
        <f>'Pretax Fuel Prices'!I14+'Fuel Taxes'!I14</f>
        <v>1.091438043234745E-5</v>
      </c>
      <c r="J13">
        <f>'Pretax Fuel Prices'!J14+'Fuel Taxes'!J14</f>
        <v>1.0482846958673726E-5</v>
      </c>
      <c r="K13">
        <f>'Pretax Fuel Prices'!K14+'Fuel Taxes'!K14</f>
        <v>1.0051313484999999E-5</v>
      </c>
      <c r="L13">
        <f>'Pretax Fuel Prices'!L14+'Fuel Taxes'!L14</f>
        <v>1.0042654149999999E-5</v>
      </c>
      <c r="M13">
        <f>'Pretax Fuel Prices'!M14+'Fuel Taxes'!M14</f>
        <v>1.0026239014999999E-5</v>
      </c>
      <c r="N13">
        <f>'Pretax Fuel Prices'!N14+'Fuel Taxes'!N14</f>
        <v>1.005923806E-5</v>
      </c>
      <c r="O13">
        <f>'Pretax Fuel Prices'!O14+'Fuel Taxes'!O14</f>
        <v>1.005677787E-5</v>
      </c>
      <c r="P13">
        <f>'Pretax Fuel Prices'!P14+'Fuel Taxes'!P14</f>
        <v>1.0034668345000001E-5</v>
      </c>
      <c r="Q13">
        <f>'Pretax Fuel Prices'!Q14+'Fuel Taxes'!Q14</f>
        <v>9.931399240000001E-6</v>
      </c>
      <c r="R13">
        <f>'Pretax Fuel Prices'!R14+'Fuel Taxes'!R14</f>
        <v>9.8459402150000008E-6</v>
      </c>
      <c r="S13">
        <f>'Pretax Fuel Prices'!S14+'Fuel Taxes'!S14</f>
        <v>9.8409625300000014E-6</v>
      </c>
      <c r="T13">
        <f>'Pretax Fuel Prices'!T14+'Fuel Taxes'!T14</f>
        <v>9.6818744299999994E-6</v>
      </c>
      <c r="U13">
        <f>'Pretax Fuel Prices'!U14+'Fuel Taxes'!U14</f>
        <v>9.6647551499999987E-6</v>
      </c>
      <c r="V13">
        <f>'Pretax Fuel Prices'!V14+'Fuel Taxes'!V14</f>
        <v>9.6177273699999985E-6</v>
      </c>
      <c r="W13">
        <f>'Pretax Fuel Prices'!W14+'Fuel Taxes'!W14</f>
        <v>9.5106996850000007E-6</v>
      </c>
      <c r="X13">
        <f>'Pretax Fuel Prices'!X14+'Fuel Taxes'!X14</f>
        <v>9.3740280450000012E-6</v>
      </c>
      <c r="Y13">
        <f>'Pretax Fuel Prices'!Y14+'Fuel Taxes'!Y14</f>
        <v>9.2367127050000015E-6</v>
      </c>
      <c r="Z13">
        <f>'Pretax Fuel Prices'!Z14+'Fuel Taxes'!Z14</f>
        <v>9.1803866000000007E-6</v>
      </c>
      <c r="AA13">
        <f>'Pretax Fuel Prices'!AA14+'Fuel Taxes'!AA14</f>
        <v>9.65407758E-6</v>
      </c>
      <c r="AB13">
        <f>'Pretax Fuel Prices'!AB14+'Fuel Taxes'!AB14</f>
        <v>9.5267945400000009E-6</v>
      </c>
      <c r="AC13">
        <f>'Pretax Fuel Prices'!AC14+'Fuel Taxes'!AC14</f>
        <v>9.4057114299999981E-6</v>
      </c>
      <c r="AD13">
        <f>'Pretax Fuel Prices'!AD14+'Fuel Taxes'!AD14</f>
        <v>9.3093032250000001E-6</v>
      </c>
      <c r="AE13">
        <f>'Pretax Fuel Prices'!AE14+'Fuel Taxes'!AE14</f>
        <v>9.2442926650000006E-6</v>
      </c>
    </row>
    <row r="14" spans="1:31" x14ac:dyDescent="0.35">
      <c r="A14" t="s">
        <v>53</v>
      </c>
      <c r="B14">
        <f>'Pretax Fuel Prices'!B15+'Fuel Taxes'!B15</f>
        <v>3.5667248129358146E-6</v>
      </c>
      <c r="C14">
        <f>'Pretax Fuel Prices'!C15+'Fuel Taxes'!C15</f>
        <v>5.6710815409684595E-6</v>
      </c>
      <c r="D14">
        <f>'Pretax Fuel Prices'!D15+'Fuel Taxes'!D15</f>
        <v>2.503890763207639E-6</v>
      </c>
      <c r="E14">
        <f>'Pretax Fuel Prices'!E15+'Fuel Taxes'!E15</f>
        <v>3.3122386294208505E-6</v>
      </c>
      <c r="F14">
        <f>'Pretax Fuel Prices'!F15+'Fuel Taxes'!F15</f>
        <v>3.8619083271985763E-6</v>
      </c>
      <c r="G14">
        <f>'Pretax Fuel Prices'!G15+'Fuel Taxes'!G15</f>
        <v>3.9254844675801359E-6</v>
      </c>
      <c r="H14">
        <f>'Pretax Fuel Prices'!H15+'Fuel Taxes'!H15</f>
        <v>3.5328450994351019E-6</v>
      </c>
      <c r="I14">
        <f>'Pretax Fuel Prices'!I15+'Fuel Taxes'!I15</f>
        <v>3.1402057312900679E-6</v>
      </c>
      <c r="J14">
        <f>'Pretax Fuel Prices'!J15+'Fuel Taxes'!J15</f>
        <v>2.7475663631450339E-6</v>
      </c>
      <c r="K14">
        <f>'Pretax Fuel Prices'!K15+'Fuel Taxes'!K15</f>
        <v>2.3549269949999999E-6</v>
      </c>
      <c r="L14">
        <f>'Pretax Fuel Prices'!L15+'Fuel Taxes'!L15</f>
        <v>2.4110419350000005E-6</v>
      </c>
      <c r="M14">
        <f>'Pretax Fuel Prices'!M15+'Fuel Taxes'!M15</f>
        <v>2.4746010300000001E-6</v>
      </c>
      <c r="N14">
        <f>'Pretax Fuel Prices'!N15+'Fuel Taxes'!N15</f>
        <v>2.5763260400000002E-6</v>
      </c>
      <c r="O14">
        <f>'Pretax Fuel Prices'!O15+'Fuel Taxes'!O15</f>
        <v>2.6621406700000002E-6</v>
      </c>
      <c r="P14">
        <f>'Pretax Fuel Prices'!P15+'Fuel Taxes'!P15</f>
        <v>2.7562543200000001E-6</v>
      </c>
      <c r="Q14">
        <f>'Pretax Fuel Prices'!Q15+'Fuel Taxes'!Q15</f>
        <v>2.7838886749999998E-6</v>
      </c>
      <c r="R14">
        <f>'Pretax Fuel Prices'!R15+'Fuel Taxes'!R15</f>
        <v>2.8210364450000001E-6</v>
      </c>
      <c r="S14">
        <f>'Pretax Fuel Prices'!S15+'Fuel Taxes'!S15</f>
        <v>2.9307347000000003E-6</v>
      </c>
      <c r="T14">
        <f>'Pretax Fuel Prices'!T15+'Fuel Taxes'!T15</f>
        <v>2.9080026700000001E-6</v>
      </c>
      <c r="U14">
        <f>'Pretax Fuel Prices'!U15+'Fuel Taxes'!U15</f>
        <v>3.017598875E-6</v>
      </c>
      <c r="V14">
        <f>'Pretax Fuel Prices'!V15+'Fuel Taxes'!V15</f>
        <v>3.0753466149999998E-6</v>
      </c>
      <c r="W14">
        <f>'Pretax Fuel Prices'!W15+'Fuel Taxes'!W15</f>
        <v>3.0604347549999999E-6</v>
      </c>
      <c r="X14">
        <f>'Pretax Fuel Prices'!X15+'Fuel Taxes'!X15</f>
        <v>3.0199782099999998E-6</v>
      </c>
      <c r="Y14">
        <f>'Pretax Fuel Prices'!Y15+'Fuel Taxes'!Y15</f>
        <v>2.9660235899999999E-6</v>
      </c>
      <c r="Z14">
        <f>'Pretax Fuel Prices'!Z15+'Fuel Taxes'!Z15</f>
        <v>2.9595434149999998E-6</v>
      </c>
      <c r="AA14">
        <f>'Pretax Fuel Prices'!AA15+'Fuel Taxes'!AA15</f>
        <v>2.9408494249999999E-6</v>
      </c>
      <c r="AB14">
        <f>'Pretax Fuel Prices'!AB15+'Fuel Taxes'!AB15</f>
        <v>2.9155127650000003E-6</v>
      </c>
      <c r="AC14">
        <f>'Pretax Fuel Prices'!AC15+'Fuel Taxes'!AC15</f>
        <v>2.9025272950000002E-6</v>
      </c>
      <c r="AD14">
        <f>'Pretax Fuel Prices'!AD15+'Fuel Taxes'!AD15</f>
        <v>2.8594417849999995E-6</v>
      </c>
      <c r="AE14">
        <f>'Pretax Fuel Prices'!AE15+'Fuel Taxes'!AE15</f>
        <v>2.8580044500000003E-6</v>
      </c>
    </row>
    <row r="15" spans="1:31" x14ac:dyDescent="0.35">
      <c r="A15" t="s">
        <v>54</v>
      </c>
      <c r="B15">
        <f>'Pretax Fuel Prices'!B16+'Fuel Taxes'!B16</f>
        <v>1.0701077573769856E-5</v>
      </c>
      <c r="C15">
        <f>'Pretax Fuel Prices'!C16+'Fuel Taxes'!C16</f>
        <v>1.7014680604732674E-5</v>
      </c>
      <c r="D15">
        <f>'Pretax Fuel Prices'!D16+'Fuel Taxes'!D16</f>
        <v>7.5123063030130466E-6</v>
      </c>
      <c r="E15">
        <f>'Pretax Fuel Prices'!E16+'Fuel Taxes'!E16</f>
        <v>9.9375545844521851E-6</v>
      </c>
      <c r="F15">
        <f>'Pretax Fuel Prices'!F16+'Fuel Taxes'!F16</f>
        <v>1.1586702860354208E-5</v>
      </c>
      <c r="G15">
        <f>'Pretax Fuel Prices'!G16+'Fuel Taxes'!G16</f>
        <v>1.1777447379694899E-5</v>
      </c>
      <c r="H15">
        <f>'Pretax Fuel Prices'!H16+'Fuel Taxes'!H16</f>
        <v>1.0975371926021174E-5</v>
      </c>
      <c r="I15">
        <f>'Pretax Fuel Prices'!I16+'Fuel Taxes'!I16</f>
        <v>1.0173296472347451E-5</v>
      </c>
      <c r="J15">
        <f>'Pretax Fuel Prices'!J16+'Fuel Taxes'!J16</f>
        <v>9.3712210186737257E-6</v>
      </c>
      <c r="K15">
        <f>'Pretax Fuel Prices'!K16+'Fuel Taxes'!K16</f>
        <v>8.5691455650000007E-6</v>
      </c>
      <c r="L15">
        <f>'Pretax Fuel Prices'!L16+'Fuel Taxes'!L16</f>
        <v>8.6494667649999996E-6</v>
      </c>
      <c r="M15">
        <f>'Pretax Fuel Prices'!M16+'Fuel Taxes'!M16</f>
        <v>8.7210760349999973E-6</v>
      </c>
      <c r="N15">
        <f>'Pretax Fuel Prices'!N16+'Fuel Taxes'!N16</f>
        <v>8.836235535E-6</v>
      </c>
      <c r="O15">
        <f>'Pretax Fuel Prices'!O16+'Fuel Taxes'!O16</f>
        <v>8.9308123349999996E-6</v>
      </c>
      <c r="P15">
        <f>'Pretax Fuel Prices'!P16+'Fuel Taxes'!P16</f>
        <v>9.0151260450000015E-6</v>
      </c>
      <c r="Q15">
        <f>'Pretax Fuel Prices'!Q16+'Fuel Taxes'!Q16</f>
        <v>9.0554185249999999E-6</v>
      </c>
      <c r="R15">
        <f>'Pretax Fuel Prices'!R16+'Fuel Taxes'!R16</f>
        <v>9.1210829900000001E-6</v>
      </c>
      <c r="S15">
        <f>'Pretax Fuel Prices'!S16+'Fuel Taxes'!S16</f>
        <v>9.230821279999999E-6</v>
      </c>
      <c r="T15">
        <f>'Pretax Fuel Prices'!T16+'Fuel Taxes'!T16</f>
        <v>9.2360242600000022E-6</v>
      </c>
      <c r="U15">
        <f>'Pretax Fuel Prices'!U16+'Fuel Taxes'!U16</f>
        <v>9.3086744399999991E-6</v>
      </c>
      <c r="V15">
        <f>'Pretax Fuel Prices'!V16+'Fuel Taxes'!V16</f>
        <v>9.3844803199999977E-6</v>
      </c>
      <c r="W15">
        <f>'Pretax Fuel Prices'!W16+'Fuel Taxes'!W16</f>
        <v>9.4041469250000002E-6</v>
      </c>
      <c r="X15">
        <f>'Pretax Fuel Prices'!X16+'Fuel Taxes'!X16</f>
        <v>9.3939874549999984E-6</v>
      </c>
      <c r="Y15">
        <f>'Pretax Fuel Prices'!Y16+'Fuel Taxes'!Y16</f>
        <v>9.36062731E-6</v>
      </c>
      <c r="Z15">
        <f>'Pretax Fuel Prices'!Z16+'Fuel Taxes'!Z16</f>
        <v>9.4073740600000003E-6</v>
      </c>
      <c r="AA15">
        <f>'Pretax Fuel Prices'!AA16+'Fuel Taxes'!AA16</f>
        <v>9.65119035E-6</v>
      </c>
      <c r="AB15">
        <f>'Pretax Fuel Prices'!AB16+'Fuel Taxes'!AB16</f>
        <v>9.6389576949999991E-6</v>
      </c>
      <c r="AC15">
        <f>'Pretax Fuel Prices'!AC16+'Fuel Taxes'!AC16</f>
        <v>9.6132732799999996E-6</v>
      </c>
      <c r="AD15">
        <f>'Pretax Fuel Prices'!AD16+'Fuel Taxes'!AD16</f>
        <v>9.6169101850000002E-6</v>
      </c>
      <c r="AE15">
        <f>'Pretax Fuel Prices'!AE16+'Fuel Taxes'!AE16</f>
        <v>9.6439973949999978E-6</v>
      </c>
    </row>
    <row r="16" spans="1:31" x14ac:dyDescent="0.35">
      <c r="A16" t="s">
        <v>55</v>
      </c>
      <c r="B16">
        <f>'Pretax Fuel Prices'!B17+'Fuel Taxes'!B17</f>
        <v>7.7443612386308703E-6</v>
      </c>
      <c r="C16">
        <f>'Pretax Fuel Prices'!C17+'Fuel Taxes'!C17</f>
        <v>1.2313510677276215E-5</v>
      </c>
      <c r="D16">
        <f>'Pretax Fuel Prices'!D17+'Fuel Taxes'!D17</f>
        <v>5.436650033112621E-6</v>
      </c>
      <c r="E16">
        <f>'Pretax Fuel Prices'!E17+'Fuel Taxes'!E17</f>
        <v>7.1918002649800379E-6</v>
      </c>
      <c r="F16">
        <f>'Pretax Fuel Prices'!F17+'Fuel Taxes'!F17</f>
        <v>8.3852875466679968E-6</v>
      </c>
      <c r="G16">
        <f>'Pretax Fuel Prices'!G17+'Fuel Taxes'!G17</f>
        <v>8.523329201994762E-6</v>
      </c>
      <c r="H16">
        <f>'Pretax Fuel Prices'!H17+'Fuel Taxes'!H17</f>
        <v>8.0049913064960725E-6</v>
      </c>
      <c r="I16">
        <f>'Pretax Fuel Prices'!I17+'Fuel Taxes'!I17</f>
        <v>7.4866534109973813E-6</v>
      </c>
      <c r="J16">
        <f>'Pretax Fuel Prices'!J17+'Fuel Taxes'!J17</f>
        <v>6.9683155154986901E-6</v>
      </c>
      <c r="K16">
        <f>'Pretax Fuel Prices'!K17+'Fuel Taxes'!K17</f>
        <v>6.4499776200000006E-6</v>
      </c>
      <c r="L16">
        <f>'Pretax Fuel Prices'!L17+'Fuel Taxes'!L17</f>
        <v>6.5125429050000009E-6</v>
      </c>
      <c r="M16">
        <f>'Pretax Fuel Prices'!M17+'Fuel Taxes'!M17</f>
        <v>6.5686390049999992E-6</v>
      </c>
      <c r="N16">
        <f>'Pretax Fuel Prices'!N17+'Fuel Taxes'!N17</f>
        <v>6.6723736149999987E-6</v>
      </c>
      <c r="O16">
        <f>'Pretax Fuel Prices'!O17+'Fuel Taxes'!O17</f>
        <v>6.7515856099999991E-6</v>
      </c>
      <c r="P16">
        <f>'Pretax Fuel Prices'!P17+'Fuel Taxes'!P17</f>
        <v>6.8203304149999996E-6</v>
      </c>
      <c r="Q16">
        <f>'Pretax Fuel Prices'!Q17+'Fuel Taxes'!Q17</f>
        <v>6.8483305799999997E-6</v>
      </c>
      <c r="R16">
        <f>'Pretax Fuel Prices'!R17+'Fuel Taxes'!R17</f>
        <v>6.9022946199999995E-6</v>
      </c>
      <c r="S16">
        <f>'Pretax Fuel Prices'!S17+'Fuel Taxes'!S17</f>
        <v>6.9994116800000011E-6</v>
      </c>
      <c r="T16">
        <f>'Pretax Fuel Prices'!T17+'Fuel Taxes'!T17</f>
        <v>6.9968125450000006E-6</v>
      </c>
      <c r="U16">
        <f>'Pretax Fuel Prices'!U17+'Fuel Taxes'!U17</f>
        <v>7.061507535E-6</v>
      </c>
      <c r="V16">
        <f>'Pretax Fuel Prices'!V17+'Fuel Taxes'!V17</f>
        <v>7.1284295700000006E-6</v>
      </c>
      <c r="W16">
        <f>'Pretax Fuel Prices'!W17+'Fuel Taxes'!W17</f>
        <v>7.1405845099999998E-6</v>
      </c>
      <c r="X16">
        <f>'Pretax Fuel Prices'!X17+'Fuel Taxes'!X17</f>
        <v>7.1249645799999994E-6</v>
      </c>
      <c r="Y16">
        <f>'Pretax Fuel Prices'!Y17+'Fuel Taxes'!Y17</f>
        <v>7.0891418899999997E-6</v>
      </c>
      <c r="Z16">
        <f>'Pretax Fuel Prices'!Z17+'Fuel Taxes'!Z17</f>
        <v>7.1274632349999988E-6</v>
      </c>
      <c r="AA16">
        <f>'Pretax Fuel Prices'!AA17+'Fuel Taxes'!AA17</f>
        <v>7.2819496649999997E-6</v>
      </c>
      <c r="AB16">
        <f>'Pretax Fuel Prices'!AB17+'Fuel Taxes'!AB17</f>
        <v>7.2501116350000002E-6</v>
      </c>
      <c r="AC16">
        <f>'Pretax Fuel Prices'!AC17+'Fuel Taxes'!AC17</f>
        <v>7.2164178649999991E-6</v>
      </c>
      <c r="AD16">
        <f>'Pretax Fuel Prices'!AD17+'Fuel Taxes'!AD17</f>
        <v>7.2164492649999995E-6</v>
      </c>
      <c r="AE16">
        <f>'Pretax Fuel Prices'!AE17+'Fuel Taxes'!AE17</f>
        <v>7.2411233849999988E-6</v>
      </c>
    </row>
    <row r="17" spans="1:31" x14ac:dyDescent="0.35">
      <c r="A17" t="s">
        <v>56</v>
      </c>
      <c r="B17">
        <f>'Pretax Fuel Prices'!B18+'Fuel Taxes'!B18</f>
        <v>4.1967185264784174E-6</v>
      </c>
      <c r="C17">
        <f>'Pretax Fuel Prices'!C18+'Fuel Taxes'!C18</f>
        <v>6.6727696181758665E-6</v>
      </c>
      <c r="D17">
        <f>'Pretax Fuel Prices'!D18+'Fuel Taxes'!D18</f>
        <v>2.9461551718598426E-6</v>
      </c>
      <c r="E17">
        <f>'Pretax Fuel Prices'!E18+'Fuel Taxes'!E18</f>
        <v>3.897282226482246E-6</v>
      </c>
      <c r="F17">
        <f>'Pretax Fuel Prices'!F18+'Fuel Taxes'!F18</f>
        <v>4.5440405622364429E-6</v>
      </c>
      <c r="G17">
        <f>'Pretax Fuel Prices'!G18+'Fuel Taxes'!G18</f>
        <v>4.6188462117257494E-6</v>
      </c>
      <c r="H17">
        <f>'Pretax Fuel Prices'!H18+'Fuel Taxes'!H18</f>
        <v>4.2315681250443123E-6</v>
      </c>
      <c r="I17">
        <f>'Pretax Fuel Prices'!I18+'Fuel Taxes'!I18</f>
        <v>3.8442900383628751E-6</v>
      </c>
      <c r="J17">
        <f>'Pretax Fuel Prices'!J18+'Fuel Taxes'!J18</f>
        <v>3.4570119516814375E-6</v>
      </c>
      <c r="K17">
        <f>'Pretax Fuel Prices'!K18+'Fuel Taxes'!K18</f>
        <v>3.0697338649999995E-6</v>
      </c>
      <c r="L17">
        <f>'Pretax Fuel Prices'!L18+'Fuel Taxes'!L18</f>
        <v>3.1524100649999996E-6</v>
      </c>
      <c r="M17">
        <f>'Pretax Fuel Prices'!M18+'Fuel Taxes'!M18</f>
        <v>3.2394029800000005E-6</v>
      </c>
      <c r="N17">
        <f>'Pretax Fuel Prices'!N18+'Fuel Taxes'!N18</f>
        <v>3.3634353350000002E-6</v>
      </c>
      <c r="O17">
        <f>'Pretax Fuel Prices'!O18+'Fuel Taxes'!O18</f>
        <v>3.4625541450000001E-6</v>
      </c>
      <c r="P17">
        <f>'Pretax Fuel Prices'!P18+'Fuel Taxes'!P18</f>
        <v>3.5498312299999994E-6</v>
      </c>
      <c r="Q17">
        <f>'Pretax Fuel Prices'!Q18+'Fuel Taxes'!Q18</f>
        <v>3.5646889250000003E-6</v>
      </c>
      <c r="R17">
        <f>'Pretax Fuel Prices'!R18+'Fuel Taxes'!R18</f>
        <v>3.5996669549999997E-6</v>
      </c>
      <c r="S17">
        <f>'Pretax Fuel Prices'!S18+'Fuel Taxes'!S18</f>
        <v>3.6972204749999998E-6</v>
      </c>
      <c r="T17">
        <f>'Pretax Fuel Prices'!T18+'Fuel Taxes'!T18</f>
        <v>3.65400073E-6</v>
      </c>
      <c r="U17">
        <f>'Pretax Fuel Prices'!U18+'Fuel Taxes'!U18</f>
        <v>3.7480751300000004E-6</v>
      </c>
      <c r="V17">
        <f>'Pretax Fuel Prices'!V18+'Fuel Taxes'!V18</f>
        <v>3.8083788299999999E-6</v>
      </c>
      <c r="W17">
        <f>'Pretax Fuel Prices'!W18+'Fuel Taxes'!W18</f>
        <v>3.8036578399999996E-6</v>
      </c>
      <c r="X17">
        <f>'Pretax Fuel Prices'!X18+'Fuel Taxes'!X18</f>
        <v>3.7634579900000008E-6</v>
      </c>
      <c r="Y17">
        <f>'Pretax Fuel Prices'!Y18+'Fuel Taxes'!Y18</f>
        <v>3.7245023650000001E-6</v>
      </c>
      <c r="Z17">
        <f>'Pretax Fuel Prices'!Z18+'Fuel Taxes'!Z18</f>
        <v>3.7226160100000004E-6</v>
      </c>
      <c r="AA17">
        <f>'Pretax Fuel Prices'!AA18+'Fuel Taxes'!AA18</f>
        <v>3.6945593249999999E-6</v>
      </c>
      <c r="AB17">
        <f>'Pretax Fuel Prices'!AB18+'Fuel Taxes'!AB18</f>
        <v>3.6674242300000007E-6</v>
      </c>
      <c r="AC17">
        <f>'Pretax Fuel Prices'!AC18+'Fuel Taxes'!AC18</f>
        <v>3.6408982949999996E-6</v>
      </c>
      <c r="AD17">
        <f>'Pretax Fuel Prices'!AD18+'Fuel Taxes'!AD18</f>
        <v>3.6082203150000001E-6</v>
      </c>
      <c r="AE17">
        <f>'Pretax Fuel Prices'!AE18+'Fuel Taxes'!AE18</f>
        <v>3.6052333899999992E-6</v>
      </c>
    </row>
    <row r="18" spans="1:31" x14ac:dyDescent="0.35">
      <c r="A18" t="s">
        <v>57</v>
      </c>
      <c r="B18">
        <f>'Pretax Fuel Prices'!B19+'Fuel Taxes'!B19</f>
        <v>3.5667248129358146E-6</v>
      </c>
      <c r="C18">
        <f>'Pretax Fuel Prices'!C19+'Fuel Taxes'!C19</f>
        <v>5.6710815409684595E-6</v>
      </c>
      <c r="D18">
        <f>'Pretax Fuel Prices'!D19+'Fuel Taxes'!D19</f>
        <v>2.503890763207639E-6</v>
      </c>
      <c r="E18">
        <f>'Pretax Fuel Prices'!E19+'Fuel Taxes'!E19</f>
        <v>3.3122386294208505E-6</v>
      </c>
      <c r="F18">
        <f>'Pretax Fuel Prices'!F19+'Fuel Taxes'!F19</f>
        <v>3.8619083271985763E-6</v>
      </c>
      <c r="G18">
        <f>'Pretax Fuel Prices'!G19+'Fuel Taxes'!G19</f>
        <v>3.9254844675801359E-6</v>
      </c>
      <c r="H18">
        <f>'Pretax Fuel Prices'!H19+'Fuel Taxes'!H19</f>
        <v>3.5328450994351019E-6</v>
      </c>
      <c r="I18">
        <f>'Pretax Fuel Prices'!I19+'Fuel Taxes'!I19</f>
        <v>3.1402057312900679E-6</v>
      </c>
      <c r="J18">
        <f>'Pretax Fuel Prices'!J19+'Fuel Taxes'!J19</f>
        <v>2.7475663631450339E-6</v>
      </c>
      <c r="K18">
        <f>'Pretax Fuel Prices'!K19+'Fuel Taxes'!K19</f>
        <v>2.3549269949999999E-6</v>
      </c>
      <c r="L18">
        <f>'Pretax Fuel Prices'!L19+'Fuel Taxes'!L19</f>
        <v>2.4110419350000005E-6</v>
      </c>
      <c r="M18">
        <f>'Pretax Fuel Prices'!M19+'Fuel Taxes'!M19</f>
        <v>2.4746010300000001E-6</v>
      </c>
      <c r="N18">
        <f>'Pretax Fuel Prices'!N19+'Fuel Taxes'!N19</f>
        <v>2.5763260400000002E-6</v>
      </c>
      <c r="O18">
        <f>'Pretax Fuel Prices'!O19+'Fuel Taxes'!O19</f>
        <v>2.6621406700000002E-6</v>
      </c>
      <c r="P18">
        <f>'Pretax Fuel Prices'!P19+'Fuel Taxes'!P19</f>
        <v>2.7562543200000001E-6</v>
      </c>
      <c r="Q18">
        <f>'Pretax Fuel Prices'!Q19+'Fuel Taxes'!Q19</f>
        <v>2.7838886749999998E-6</v>
      </c>
      <c r="R18">
        <f>'Pretax Fuel Prices'!R19+'Fuel Taxes'!R19</f>
        <v>2.8210364450000001E-6</v>
      </c>
      <c r="S18">
        <f>'Pretax Fuel Prices'!S19+'Fuel Taxes'!S19</f>
        <v>2.9307347000000003E-6</v>
      </c>
      <c r="T18">
        <f>'Pretax Fuel Prices'!T19+'Fuel Taxes'!T19</f>
        <v>2.9080026700000001E-6</v>
      </c>
      <c r="U18">
        <f>'Pretax Fuel Prices'!U19+'Fuel Taxes'!U19</f>
        <v>3.017598875E-6</v>
      </c>
      <c r="V18">
        <f>'Pretax Fuel Prices'!V19+'Fuel Taxes'!V19</f>
        <v>3.0753466149999998E-6</v>
      </c>
      <c r="W18">
        <f>'Pretax Fuel Prices'!W19+'Fuel Taxes'!W19</f>
        <v>3.0604347549999999E-6</v>
      </c>
      <c r="X18">
        <f>'Pretax Fuel Prices'!X19+'Fuel Taxes'!X19</f>
        <v>3.0199782099999998E-6</v>
      </c>
      <c r="Y18">
        <f>'Pretax Fuel Prices'!Y19+'Fuel Taxes'!Y19</f>
        <v>2.9660235899999999E-6</v>
      </c>
      <c r="Z18">
        <f>'Pretax Fuel Prices'!Z19+'Fuel Taxes'!Z19</f>
        <v>2.9595434149999998E-6</v>
      </c>
      <c r="AA18">
        <f>'Pretax Fuel Prices'!AA19+'Fuel Taxes'!AA19</f>
        <v>2.9408494249999999E-6</v>
      </c>
      <c r="AB18">
        <f>'Pretax Fuel Prices'!AB19+'Fuel Taxes'!AB19</f>
        <v>2.9155127650000003E-6</v>
      </c>
      <c r="AC18">
        <f>'Pretax Fuel Prices'!AC19+'Fuel Taxes'!AC19</f>
        <v>2.9025272950000002E-6</v>
      </c>
      <c r="AD18">
        <f>'Pretax Fuel Prices'!AD19+'Fuel Taxes'!AD19</f>
        <v>2.8594417849999995E-6</v>
      </c>
      <c r="AE18">
        <f>'Pretax Fuel Prices'!AE19+'Fuel Taxes'!AE19</f>
        <v>2.8580044500000003E-6</v>
      </c>
    </row>
    <row r="19" spans="1:31" x14ac:dyDescent="0.3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</row>
    <row r="20" spans="1:31" x14ac:dyDescent="0.35">
      <c r="A20" t="s">
        <v>59</v>
      </c>
      <c r="B20">
        <f>'Pretax Fuel Prices'!B21+'Fuel Taxes'!B21</f>
        <v>4.1967185264784174E-6</v>
      </c>
      <c r="C20">
        <f>'Pretax Fuel Prices'!C21+'Fuel Taxes'!C21</f>
        <v>6.6727696181758665E-6</v>
      </c>
      <c r="D20">
        <f>'Pretax Fuel Prices'!D21+'Fuel Taxes'!D21</f>
        <v>2.9461551718598426E-6</v>
      </c>
      <c r="E20">
        <f>'Pretax Fuel Prices'!E21+'Fuel Taxes'!E21</f>
        <v>3.897282226482246E-6</v>
      </c>
      <c r="F20">
        <f>'Pretax Fuel Prices'!F21+'Fuel Taxes'!F21</f>
        <v>4.5440405622364429E-6</v>
      </c>
      <c r="G20">
        <f>'Pretax Fuel Prices'!G21+'Fuel Taxes'!G21</f>
        <v>4.2491792227891536E-6</v>
      </c>
      <c r="H20">
        <f>'Pretax Fuel Prices'!H21+'Fuel Taxes'!H21</f>
        <v>3.9543178833418652E-6</v>
      </c>
      <c r="I20">
        <f>'Pretax Fuel Prices'!I21+'Fuel Taxes'!I21</f>
        <v>3.6594565438945764E-6</v>
      </c>
      <c r="J20">
        <f>'Pretax Fuel Prices'!J21+'Fuel Taxes'!J21</f>
        <v>3.3645952044472879E-6</v>
      </c>
      <c r="K20">
        <f>'Pretax Fuel Prices'!K21+'Fuel Taxes'!K21</f>
        <v>3.0697338649999995E-6</v>
      </c>
      <c r="L20">
        <f>'Pretax Fuel Prices'!L21+'Fuel Taxes'!L21</f>
        <v>3.1524100649999996E-6</v>
      </c>
      <c r="M20">
        <f>'Pretax Fuel Prices'!M21+'Fuel Taxes'!M21</f>
        <v>3.2394029800000005E-6</v>
      </c>
      <c r="N20">
        <f>'Pretax Fuel Prices'!N21+'Fuel Taxes'!N21</f>
        <v>3.3634353350000002E-6</v>
      </c>
      <c r="O20">
        <f>'Pretax Fuel Prices'!O21+'Fuel Taxes'!O21</f>
        <v>3.4625541450000001E-6</v>
      </c>
      <c r="P20">
        <f>'Pretax Fuel Prices'!P21+'Fuel Taxes'!P21</f>
        <v>3.5498312299999994E-6</v>
      </c>
      <c r="Q20">
        <f>'Pretax Fuel Prices'!Q21+'Fuel Taxes'!Q21</f>
        <v>3.5646889250000003E-6</v>
      </c>
      <c r="R20">
        <f>'Pretax Fuel Prices'!R21+'Fuel Taxes'!R21</f>
        <v>3.5996669549999997E-6</v>
      </c>
      <c r="S20">
        <f>'Pretax Fuel Prices'!S21+'Fuel Taxes'!S21</f>
        <v>3.6972204749999998E-6</v>
      </c>
      <c r="T20">
        <f>'Pretax Fuel Prices'!T21+'Fuel Taxes'!T21</f>
        <v>3.65400073E-6</v>
      </c>
      <c r="U20">
        <f>'Pretax Fuel Prices'!U21+'Fuel Taxes'!U21</f>
        <v>3.7480751300000004E-6</v>
      </c>
      <c r="V20">
        <f>'Pretax Fuel Prices'!V21+'Fuel Taxes'!V21</f>
        <v>3.8083788299999999E-6</v>
      </c>
      <c r="W20">
        <f>'Pretax Fuel Prices'!W21+'Fuel Taxes'!W21</f>
        <v>3.8036578399999996E-6</v>
      </c>
      <c r="X20">
        <f>'Pretax Fuel Prices'!X21+'Fuel Taxes'!X21</f>
        <v>3.7634579900000008E-6</v>
      </c>
      <c r="Y20">
        <f>'Pretax Fuel Prices'!Y21+'Fuel Taxes'!Y21</f>
        <v>3.7245023650000001E-6</v>
      </c>
      <c r="Z20">
        <f>'Pretax Fuel Prices'!Z21+'Fuel Taxes'!Z21</f>
        <v>3.7226160100000004E-6</v>
      </c>
      <c r="AA20">
        <f>'Pretax Fuel Prices'!AA21+'Fuel Taxes'!AA21</f>
        <v>3.6945593249999999E-6</v>
      </c>
      <c r="AB20">
        <f>'Pretax Fuel Prices'!AB21+'Fuel Taxes'!AB21</f>
        <v>3.6674242300000007E-6</v>
      </c>
      <c r="AC20">
        <f>'Pretax Fuel Prices'!AC21+'Fuel Taxes'!AC21</f>
        <v>3.6408982949999996E-6</v>
      </c>
      <c r="AD20">
        <f>'Pretax Fuel Prices'!AD21+'Fuel Taxes'!AD21</f>
        <v>3.6082203150000001E-6</v>
      </c>
      <c r="AE20">
        <f>'Pretax Fuel Prices'!AE21+'Fuel Taxes'!AE21</f>
        <v>3.6052333899999992E-6</v>
      </c>
    </row>
    <row r="21" spans="1:31" s="3" customFormat="1" x14ac:dyDescent="0.35">
      <c r="A21" s="5" t="s">
        <v>32</v>
      </c>
    </row>
    <row r="22" spans="1:31" x14ac:dyDescent="0.35">
      <c r="A22" t="s">
        <v>30</v>
      </c>
      <c r="B22">
        <f>'Fuel Taxes'!B$1</f>
        <v>2021</v>
      </c>
      <c r="C22">
        <f>'Fuel Taxes'!C$1</f>
        <v>2022</v>
      </c>
      <c r="D22">
        <f>'Fuel Taxes'!D$1</f>
        <v>2023</v>
      </c>
      <c r="E22">
        <f>'Fuel Taxes'!E$1</f>
        <v>2024</v>
      </c>
      <c r="F22">
        <f>'Fuel Taxes'!F$1</f>
        <v>2025</v>
      </c>
      <c r="G22">
        <f>'Fuel Taxes'!G$1</f>
        <v>2026</v>
      </c>
      <c r="H22">
        <f>'Fuel Taxes'!H$1</f>
        <v>2027</v>
      </c>
      <c r="I22">
        <f>'Fuel Taxes'!I$1</f>
        <v>2028</v>
      </c>
      <c r="J22">
        <f>'Fuel Taxes'!J$1</f>
        <v>2029</v>
      </c>
      <c r="K22">
        <f>'Fuel Taxes'!K$1</f>
        <v>2030</v>
      </c>
      <c r="L22">
        <f>'Fuel Taxes'!L$1</f>
        <v>2031</v>
      </c>
      <c r="M22">
        <f>'Fuel Taxes'!M$1</f>
        <v>2032</v>
      </c>
      <c r="N22">
        <f>'Fuel Taxes'!N$1</f>
        <v>2033</v>
      </c>
      <c r="O22">
        <f>'Fuel Taxes'!O$1</f>
        <v>2034</v>
      </c>
      <c r="P22">
        <f>'Fuel Taxes'!P$1</f>
        <v>2035</v>
      </c>
      <c r="Q22">
        <f>'Fuel Taxes'!Q$1</f>
        <v>2036</v>
      </c>
      <c r="R22">
        <f>'Fuel Taxes'!R$1</f>
        <v>2037</v>
      </c>
      <c r="S22">
        <f>'Fuel Taxes'!S$1</f>
        <v>2038</v>
      </c>
      <c r="T22">
        <f>'Fuel Taxes'!T$1</f>
        <v>2039</v>
      </c>
      <c r="U22">
        <f>'Fuel Taxes'!U$1</f>
        <v>2040</v>
      </c>
      <c r="V22">
        <f>'Fuel Taxes'!V$1</f>
        <v>2041</v>
      </c>
      <c r="W22">
        <f>'Fuel Taxes'!W$1</f>
        <v>2042</v>
      </c>
      <c r="X22">
        <f>'Fuel Taxes'!X$1</f>
        <v>2043</v>
      </c>
      <c r="Y22">
        <f>'Fuel Taxes'!Y$1</f>
        <v>2044</v>
      </c>
      <c r="Z22">
        <f>'Fuel Taxes'!Z$1</f>
        <v>2045</v>
      </c>
      <c r="AA22">
        <f>'Fuel Taxes'!AA$1</f>
        <v>2046</v>
      </c>
      <c r="AB22">
        <f>'Fuel Taxes'!AB$1</f>
        <v>2047</v>
      </c>
      <c r="AC22">
        <f>'Fuel Taxes'!AC$1</f>
        <v>2048</v>
      </c>
      <c r="AD22">
        <f>'Fuel Taxes'!AD$1</f>
        <v>2049</v>
      </c>
      <c r="AE22">
        <f>'Fuel Taxes'!AE$1</f>
        <v>2050</v>
      </c>
    </row>
    <row r="23" spans="1:31" x14ac:dyDescent="0.3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</row>
    <row r="24" spans="1:31" x14ac:dyDescent="0.35">
      <c r="A24" t="s">
        <v>53</v>
      </c>
      <c r="B24">
        <f>'Pretax Fuel Prices'!B25+'Fuel Taxes'!B25</f>
        <v>6.3483479520834867E-7</v>
      </c>
      <c r="C24">
        <f>'Pretax Fuel Prices'!C25+'Fuel Taxes'!C25</f>
        <v>5.5803451999999996E-7</v>
      </c>
      <c r="D24">
        <f>'Pretax Fuel Prices'!D25+'Fuel Taxes'!D25</f>
        <v>5.5797800000000002E-7</v>
      </c>
      <c r="E24">
        <f>'Pretax Fuel Prices'!E25+'Fuel Taxes'!E25</f>
        <v>5.5793011500000007E-7</v>
      </c>
      <c r="F24">
        <f>'Pretax Fuel Prices'!F25+'Fuel Taxes'!F25</f>
        <v>5.5788144499999991E-7</v>
      </c>
      <c r="G24">
        <f>'Pretax Fuel Prices'!G25+'Fuel Taxes'!G25</f>
        <v>5.5782570999999996E-7</v>
      </c>
      <c r="H24">
        <f>'Pretax Fuel Prices'!H25+'Fuel Taxes'!H25</f>
        <v>5.5777704000000002E-7</v>
      </c>
      <c r="I24">
        <f>'Pretax Fuel Prices'!I25+'Fuel Taxes'!I25</f>
        <v>5.5772915499999985E-7</v>
      </c>
      <c r="J24">
        <f>'Pretax Fuel Prices'!J25+'Fuel Taxes'!J25</f>
        <v>5.5767263499999991E-7</v>
      </c>
      <c r="K24">
        <f>'Pretax Fuel Prices'!K25+'Fuel Taxes'!K25</f>
        <v>5.5762396499999997E-7</v>
      </c>
      <c r="L24">
        <f>'Pretax Fuel Prices'!L25+'Fuel Taxes'!L25</f>
        <v>5.5756744500000003E-7</v>
      </c>
      <c r="M24">
        <f>'Pretax Fuel Prices'!M25+'Fuel Taxes'!M25</f>
        <v>5.5751955999999997E-7</v>
      </c>
      <c r="N24">
        <f>'Pretax Fuel Prices'!N25+'Fuel Taxes'!N25</f>
        <v>5.5747089000000003E-7</v>
      </c>
      <c r="O24">
        <f>'Pretax Fuel Prices'!O25+'Fuel Taxes'!O25</f>
        <v>5.5741515500000008E-7</v>
      </c>
      <c r="P24">
        <f>'Pretax Fuel Prices'!P25+'Fuel Taxes'!P25</f>
        <v>5.5736648500000003E-7</v>
      </c>
      <c r="Q24">
        <f>'Pretax Fuel Prices'!Q25+'Fuel Taxes'!Q25</f>
        <v>5.5730996500000009E-7</v>
      </c>
      <c r="R24">
        <f>'Pretax Fuel Prices'!R25+'Fuel Taxes'!R25</f>
        <v>5.5726207999999992E-7</v>
      </c>
      <c r="S24">
        <f>'Pretax Fuel Prices'!S25+'Fuel Taxes'!S25</f>
        <v>5.5721340999999987E-7</v>
      </c>
      <c r="T24">
        <f>'Pretax Fuel Prices'!T25+'Fuel Taxes'!T25</f>
        <v>5.5715767500000003E-7</v>
      </c>
      <c r="U24">
        <f>'Pretax Fuel Prices'!U25+'Fuel Taxes'!U25</f>
        <v>5.5710900499999998E-7</v>
      </c>
      <c r="V24">
        <f>'Pretax Fuel Prices'!V25+'Fuel Taxes'!V25</f>
        <v>5.5706033500000004E-7</v>
      </c>
      <c r="W24">
        <f>'Pretax Fuel Prices'!W25+'Fuel Taxes'!W25</f>
        <v>5.5700459999999998E-7</v>
      </c>
      <c r="X24">
        <f>'Pretax Fuel Prices'!X25+'Fuel Taxes'!X25</f>
        <v>5.5695593000000004E-7</v>
      </c>
      <c r="Y24">
        <f>'Pretax Fuel Prices'!Y25+'Fuel Taxes'!Y25</f>
        <v>5.5689940999999999E-7</v>
      </c>
      <c r="Z24">
        <f>'Pretax Fuel Prices'!Z25+'Fuel Taxes'!Z25</f>
        <v>5.5685152499999993E-7</v>
      </c>
      <c r="AA24">
        <f>'Pretax Fuel Prices'!AA25+'Fuel Taxes'!AA25</f>
        <v>5.5680285499999988E-7</v>
      </c>
      <c r="AB24">
        <f>'Pretax Fuel Prices'!AB25+'Fuel Taxes'!AB25</f>
        <v>5.5674711999999993E-7</v>
      </c>
      <c r="AC24">
        <f>'Pretax Fuel Prices'!AC25+'Fuel Taxes'!AC25</f>
        <v>5.5669844999999999E-7</v>
      </c>
      <c r="AD24">
        <f>'Pretax Fuel Prices'!AD25+'Fuel Taxes'!AD25</f>
        <v>5.5664977999999994E-7</v>
      </c>
      <c r="AE24">
        <f>'Pretax Fuel Prices'!AE25+'Fuel Taxes'!AE25</f>
        <v>5.565940450000001E-7</v>
      </c>
    </row>
    <row r="25" spans="1:31" x14ac:dyDescent="0.3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</row>
    <row r="26" spans="1:31" x14ac:dyDescent="0.3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</row>
    <row r="27" spans="1:31" x14ac:dyDescent="0.3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</row>
    <row r="28" spans="1:31" x14ac:dyDescent="0.3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</row>
    <row r="29" spans="1:31" x14ac:dyDescent="0.3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</row>
    <row r="30" spans="1:31" x14ac:dyDescent="0.3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</row>
    <row r="31" spans="1:31" s="3" customFormat="1" x14ac:dyDescent="0.35">
      <c r="A31" s="5" t="s">
        <v>33</v>
      </c>
    </row>
    <row r="32" spans="1:31" x14ac:dyDescent="0.35">
      <c r="A32" t="s">
        <v>30</v>
      </c>
      <c r="B32">
        <f>'Fuel Taxes'!B$1</f>
        <v>2021</v>
      </c>
      <c r="C32">
        <f>'Fuel Taxes'!C$1</f>
        <v>2022</v>
      </c>
      <c r="D32">
        <f>'Fuel Taxes'!D$1</f>
        <v>2023</v>
      </c>
      <c r="E32">
        <f>'Fuel Taxes'!E$1</f>
        <v>2024</v>
      </c>
      <c r="F32">
        <f>'Fuel Taxes'!F$1</f>
        <v>2025</v>
      </c>
      <c r="G32">
        <f>'Fuel Taxes'!G$1</f>
        <v>2026</v>
      </c>
      <c r="H32">
        <f>'Fuel Taxes'!H$1</f>
        <v>2027</v>
      </c>
      <c r="I32">
        <f>'Fuel Taxes'!I$1</f>
        <v>2028</v>
      </c>
      <c r="J32">
        <f>'Fuel Taxes'!J$1</f>
        <v>2029</v>
      </c>
      <c r="K32">
        <f>'Fuel Taxes'!K$1</f>
        <v>2030</v>
      </c>
      <c r="L32">
        <f>'Fuel Taxes'!L$1</f>
        <v>2031</v>
      </c>
      <c r="M32">
        <f>'Fuel Taxes'!M$1</f>
        <v>2032</v>
      </c>
      <c r="N32">
        <f>'Fuel Taxes'!N$1</f>
        <v>2033</v>
      </c>
      <c r="O32">
        <f>'Fuel Taxes'!O$1</f>
        <v>2034</v>
      </c>
      <c r="P32">
        <f>'Fuel Taxes'!P$1</f>
        <v>2035</v>
      </c>
      <c r="Q32">
        <f>'Fuel Taxes'!Q$1</f>
        <v>2036</v>
      </c>
      <c r="R32">
        <f>'Fuel Taxes'!R$1</f>
        <v>2037</v>
      </c>
      <c r="S32">
        <f>'Fuel Taxes'!S$1</f>
        <v>2038</v>
      </c>
      <c r="T32">
        <f>'Fuel Taxes'!T$1</f>
        <v>2039</v>
      </c>
      <c r="U32">
        <f>'Fuel Taxes'!U$1</f>
        <v>2040</v>
      </c>
      <c r="V32">
        <f>'Fuel Taxes'!V$1</f>
        <v>2041</v>
      </c>
      <c r="W32">
        <f>'Fuel Taxes'!W$1</f>
        <v>2042</v>
      </c>
      <c r="X32">
        <f>'Fuel Taxes'!X$1</f>
        <v>2043</v>
      </c>
      <c r="Y32">
        <f>'Fuel Taxes'!Y$1</f>
        <v>2044</v>
      </c>
      <c r="Z32">
        <f>'Fuel Taxes'!Z$1</f>
        <v>2045</v>
      </c>
      <c r="AA32">
        <f>'Fuel Taxes'!AA$1</f>
        <v>2046</v>
      </c>
      <c r="AB32">
        <f>'Fuel Taxes'!AB$1</f>
        <v>2047</v>
      </c>
      <c r="AC32">
        <f>'Fuel Taxes'!AC$1</f>
        <v>2048</v>
      </c>
      <c r="AD32">
        <f>'Fuel Taxes'!AD$1</f>
        <v>2049</v>
      </c>
      <c r="AE32">
        <f>'Fuel Taxes'!AE$1</f>
        <v>2050</v>
      </c>
    </row>
    <row r="33" spans="1:31" x14ac:dyDescent="0.3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Prices'!C34+'Fuel Taxes'!D34</f>
        <v>0</v>
      </c>
      <c r="E33">
        <f>'Pretax Fuel Prices'!D34+'Fuel Taxes'!E34</f>
        <v>0</v>
      </c>
      <c r="F33">
        <f>'Pretax Fuel Prices'!E34+'Fuel Taxes'!F34</f>
        <v>0</v>
      </c>
      <c r="G33">
        <f>'Pretax Fuel Prices'!F34+'Fuel Taxes'!G34</f>
        <v>0</v>
      </c>
      <c r="H33">
        <f>'Pretax Fuel Prices'!G34+'Fuel Taxes'!H34</f>
        <v>0</v>
      </c>
      <c r="I33">
        <f>'Pretax Fuel Prices'!H34+'Fuel Taxes'!I34</f>
        <v>0</v>
      </c>
      <c r="J33">
        <f>'Pretax Fuel Prices'!I34+'Fuel Taxes'!J34</f>
        <v>0</v>
      </c>
      <c r="K33">
        <f>'Pretax Fuel Prices'!J34+'Fuel Taxes'!K34</f>
        <v>0</v>
      </c>
      <c r="L33">
        <f>'Pretax Fuel Prices'!K34+'Fuel Taxes'!L34</f>
        <v>0</v>
      </c>
      <c r="M33">
        <f>'Pretax Fuel Prices'!L34+'Fuel Taxes'!M34</f>
        <v>0</v>
      </c>
      <c r="N33">
        <f>'Pretax Fuel Prices'!M34+'Fuel Taxes'!N34</f>
        <v>0</v>
      </c>
      <c r="O33">
        <f>'Pretax Fuel Prices'!N34+'Fuel Taxes'!O34</f>
        <v>0</v>
      </c>
      <c r="P33">
        <f>'Pretax Fuel Prices'!O34+'Fuel Taxes'!P34</f>
        <v>0</v>
      </c>
      <c r="Q33">
        <f>'Pretax Fuel Prices'!P34+'Fuel Taxes'!Q34</f>
        <v>0</v>
      </c>
      <c r="R33">
        <f>'Pretax Fuel Prices'!Q34+'Fuel Taxes'!R34</f>
        <v>0</v>
      </c>
      <c r="S33">
        <f>'Pretax Fuel Prices'!R34+'Fuel Taxes'!S34</f>
        <v>0</v>
      </c>
      <c r="T33">
        <f>'Pretax Fuel Prices'!S34+'Fuel Taxes'!T34</f>
        <v>0</v>
      </c>
      <c r="U33">
        <f>'Pretax Fuel Prices'!T34+'Fuel Taxes'!U34</f>
        <v>0</v>
      </c>
      <c r="V33">
        <f>'Pretax Fuel Prices'!U34+'Fuel Taxes'!V34</f>
        <v>0</v>
      </c>
      <c r="W33">
        <f>'Pretax Fuel Prices'!V34+'Fuel Taxes'!W34</f>
        <v>0</v>
      </c>
      <c r="X33">
        <f>'Pretax Fuel Prices'!W34+'Fuel Taxes'!X34</f>
        <v>0</v>
      </c>
      <c r="Y33">
        <f>'Pretax Fuel Prices'!X34+'Fuel Taxes'!Y34</f>
        <v>0</v>
      </c>
      <c r="Z33">
        <f>'Pretax Fuel Prices'!Y34+'Fuel Taxes'!Z34</f>
        <v>0</v>
      </c>
      <c r="AA33">
        <f>'Pretax Fuel Prices'!Z34+'Fuel Taxes'!AA34</f>
        <v>0</v>
      </c>
      <c r="AB33">
        <f>'Pretax Fuel Prices'!AA34+'Fuel Taxes'!AB34</f>
        <v>0</v>
      </c>
      <c r="AC33">
        <f>'Pretax Fuel Prices'!AB34+'Fuel Taxes'!AC34</f>
        <v>0</v>
      </c>
      <c r="AD33">
        <f>'Pretax Fuel Prices'!AC34+'Fuel Taxes'!AD34</f>
        <v>0</v>
      </c>
      <c r="AE33">
        <f>'Pretax Fuel Prices'!AD34+'Fuel Taxes'!AE34</f>
        <v>0</v>
      </c>
    </row>
    <row r="34" spans="1:31" x14ac:dyDescent="0.3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Prices'!C35+'Fuel Taxes'!D35</f>
        <v>2.0290800000000005E-6</v>
      </c>
      <c r="E34">
        <f>'Pretax Fuel Prices'!D35+'Fuel Taxes'!E35</f>
        <v>2.0290800000000005E-6</v>
      </c>
      <c r="F34">
        <f>'Pretax Fuel Prices'!E35+'Fuel Taxes'!F35</f>
        <v>2.0290800000000005E-6</v>
      </c>
      <c r="G34">
        <f>'Pretax Fuel Prices'!F35+'Fuel Taxes'!G35</f>
        <v>2.0290800000000005E-6</v>
      </c>
      <c r="H34">
        <f>'Pretax Fuel Prices'!G35+'Fuel Taxes'!H35</f>
        <v>2.0290800000000005E-6</v>
      </c>
      <c r="I34">
        <f>'Pretax Fuel Prices'!H35+'Fuel Taxes'!I35</f>
        <v>2.0290800000000005E-6</v>
      </c>
      <c r="J34">
        <f>'Pretax Fuel Prices'!I35+'Fuel Taxes'!J35</f>
        <v>2.0290800000000005E-6</v>
      </c>
      <c r="K34">
        <f>'Pretax Fuel Prices'!J35+'Fuel Taxes'!K35</f>
        <v>2.0290800000000005E-6</v>
      </c>
      <c r="L34">
        <f>'Pretax Fuel Prices'!K35+'Fuel Taxes'!L35</f>
        <v>2.0290800000000005E-6</v>
      </c>
      <c r="M34">
        <f>'Pretax Fuel Prices'!L35+'Fuel Taxes'!M35</f>
        <v>2.0290800000000005E-6</v>
      </c>
      <c r="N34">
        <f>'Pretax Fuel Prices'!M35+'Fuel Taxes'!N35</f>
        <v>2.0290800000000005E-6</v>
      </c>
      <c r="O34">
        <f>'Pretax Fuel Prices'!N35+'Fuel Taxes'!O35</f>
        <v>2.0290800000000005E-6</v>
      </c>
      <c r="P34">
        <f>'Pretax Fuel Prices'!O35+'Fuel Taxes'!P35</f>
        <v>2.0290800000000005E-6</v>
      </c>
      <c r="Q34">
        <f>'Pretax Fuel Prices'!P35+'Fuel Taxes'!Q35</f>
        <v>2.0290800000000005E-6</v>
      </c>
      <c r="R34">
        <f>'Pretax Fuel Prices'!Q35+'Fuel Taxes'!R35</f>
        <v>2.0290800000000005E-6</v>
      </c>
      <c r="S34">
        <f>'Pretax Fuel Prices'!R35+'Fuel Taxes'!S35</f>
        <v>2.0290800000000005E-6</v>
      </c>
      <c r="T34">
        <f>'Pretax Fuel Prices'!S35+'Fuel Taxes'!T35</f>
        <v>2.0290800000000005E-6</v>
      </c>
      <c r="U34">
        <f>'Pretax Fuel Prices'!T35+'Fuel Taxes'!U35</f>
        <v>2.0290800000000005E-6</v>
      </c>
      <c r="V34">
        <f>'Pretax Fuel Prices'!U35+'Fuel Taxes'!V35</f>
        <v>2.0290800000000005E-6</v>
      </c>
      <c r="W34">
        <f>'Pretax Fuel Prices'!V35+'Fuel Taxes'!W35</f>
        <v>2.0290800000000005E-6</v>
      </c>
      <c r="X34">
        <f>'Pretax Fuel Prices'!W35+'Fuel Taxes'!X35</f>
        <v>2.0290800000000005E-6</v>
      </c>
      <c r="Y34">
        <f>'Pretax Fuel Prices'!X35+'Fuel Taxes'!Y35</f>
        <v>2.0290800000000005E-6</v>
      </c>
      <c r="Z34">
        <f>'Pretax Fuel Prices'!Y35+'Fuel Taxes'!Z35</f>
        <v>2.0290800000000005E-6</v>
      </c>
      <c r="AA34">
        <f>'Pretax Fuel Prices'!Z35+'Fuel Taxes'!AA35</f>
        <v>2.0290800000000005E-6</v>
      </c>
      <c r="AB34">
        <f>'Pretax Fuel Prices'!AA35+'Fuel Taxes'!AB35</f>
        <v>2.0290800000000005E-6</v>
      </c>
      <c r="AC34">
        <f>'Pretax Fuel Prices'!AB35+'Fuel Taxes'!AC35</f>
        <v>2.0290800000000005E-6</v>
      </c>
      <c r="AD34">
        <f>'Pretax Fuel Prices'!AC35+'Fuel Taxes'!AD35</f>
        <v>2.0290800000000005E-6</v>
      </c>
      <c r="AE34">
        <f>'Pretax Fuel Prices'!AD35+'Fuel Taxes'!AE35</f>
        <v>2.0290800000000005E-6</v>
      </c>
    </row>
    <row r="35" spans="1:31" x14ac:dyDescent="0.3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Prices'!C36+'Fuel Taxes'!D36</f>
        <v>8.0888999999999998E-6</v>
      </c>
      <c r="E35">
        <f>'Pretax Fuel Prices'!D36+'Fuel Taxes'!E36</f>
        <v>8.0888999999999998E-6</v>
      </c>
      <c r="F35">
        <f>'Pretax Fuel Prices'!E36+'Fuel Taxes'!F36</f>
        <v>8.0888999999999998E-6</v>
      </c>
      <c r="G35">
        <f>'Pretax Fuel Prices'!F36+'Fuel Taxes'!G36</f>
        <v>8.0888999999999998E-6</v>
      </c>
      <c r="H35">
        <f>'Pretax Fuel Prices'!G36+'Fuel Taxes'!H36</f>
        <v>8.0888999999999998E-6</v>
      </c>
      <c r="I35">
        <f>'Pretax Fuel Prices'!H36+'Fuel Taxes'!I36</f>
        <v>8.0888999999999998E-6</v>
      </c>
      <c r="J35">
        <f>'Pretax Fuel Prices'!I36+'Fuel Taxes'!J36</f>
        <v>8.0888999999999998E-6</v>
      </c>
      <c r="K35">
        <f>'Pretax Fuel Prices'!J36+'Fuel Taxes'!K36</f>
        <v>8.0888999999999998E-6</v>
      </c>
      <c r="L35">
        <f>'Pretax Fuel Prices'!K36+'Fuel Taxes'!L36</f>
        <v>8.0888999999999998E-6</v>
      </c>
      <c r="M35">
        <f>'Pretax Fuel Prices'!L36+'Fuel Taxes'!M36</f>
        <v>8.0888999999999998E-6</v>
      </c>
      <c r="N35">
        <f>'Pretax Fuel Prices'!M36+'Fuel Taxes'!N36</f>
        <v>8.0888999999999998E-6</v>
      </c>
      <c r="O35">
        <f>'Pretax Fuel Prices'!N36+'Fuel Taxes'!O36</f>
        <v>8.0888999999999998E-6</v>
      </c>
      <c r="P35">
        <f>'Pretax Fuel Prices'!O36+'Fuel Taxes'!P36</f>
        <v>8.0888999999999998E-6</v>
      </c>
      <c r="Q35">
        <f>'Pretax Fuel Prices'!P36+'Fuel Taxes'!Q36</f>
        <v>8.0888999999999998E-6</v>
      </c>
      <c r="R35">
        <f>'Pretax Fuel Prices'!Q36+'Fuel Taxes'!R36</f>
        <v>8.0888999999999998E-6</v>
      </c>
      <c r="S35">
        <f>'Pretax Fuel Prices'!R36+'Fuel Taxes'!S36</f>
        <v>8.0888999999999998E-6</v>
      </c>
      <c r="T35">
        <f>'Pretax Fuel Prices'!S36+'Fuel Taxes'!T36</f>
        <v>8.0888999999999998E-6</v>
      </c>
      <c r="U35">
        <f>'Pretax Fuel Prices'!T36+'Fuel Taxes'!U36</f>
        <v>8.0888999999999998E-6</v>
      </c>
      <c r="V35">
        <f>'Pretax Fuel Prices'!U36+'Fuel Taxes'!V36</f>
        <v>8.0888999999999998E-6</v>
      </c>
      <c r="W35">
        <f>'Pretax Fuel Prices'!V36+'Fuel Taxes'!W36</f>
        <v>8.0888999999999998E-6</v>
      </c>
      <c r="X35">
        <f>'Pretax Fuel Prices'!W36+'Fuel Taxes'!X36</f>
        <v>8.0888999999999998E-6</v>
      </c>
      <c r="Y35">
        <f>'Pretax Fuel Prices'!X36+'Fuel Taxes'!Y36</f>
        <v>8.0888999999999998E-6</v>
      </c>
      <c r="Z35">
        <f>'Pretax Fuel Prices'!Y36+'Fuel Taxes'!Z36</f>
        <v>8.0888999999999998E-6</v>
      </c>
      <c r="AA35">
        <f>'Pretax Fuel Prices'!Z36+'Fuel Taxes'!AA36</f>
        <v>8.0888999999999998E-6</v>
      </c>
      <c r="AB35">
        <f>'Pretax Fuel Prices'!AA36+'Fuel Taxes'!AB36</f>
        <v>8.0888999999999998E-6</v>
      </c>
      <c r="AC35">
        <f>'Pretax Fuel Prices'!AB36+'Fuel Taxes'!AC36</f>
        <v>8.0888999999999998E-6</v>
      </c>
      <c r="AD35">
        <f>'Pretax Fuel Prices'!AC36+'Fuel Taxes'!AD36</f>
        <v>8.0888999999999998E-6</v>
      </c>
      <c r="AE35">
        <f>'Pretax Fuel Prices'!AD36+'Fuel Taxes'!AE36</f>
        <v>8.0888999999999998E-6</v>
      </c>
    </row>
    <row r="36" spans="1:31" x14ac:dyDescent="0.3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Prices'!C37+'Fuel Taxes'!D37</f>
        <v>3.7565400000000006E-6</v>
      </c>
      <c r="E36">
        <f>'Pretax Fuel Prices'!D37+'Fuel Taxes'!E37</f>
        <v>3.7565400000000006E-6</v>
      </c>
      <c r="F36">
        <f>'Pretax Fuel Prices'!E37+'Fuel Taxes'!F37</f>
        <v>3.7565400000000006E-6</v>
      </c>
      <c r="G36">
        <f>'Pretax Fuel Prices'!F37+'Fuel Taxes'!G37</f>
        <v>3.7565400000000006E-6</v>
      </c>
      <c r="H36">
        <f>'Pretax Fuel Prices'!G37+'Fuel Taxes'!H37</f>
        <v>3.7565400000000006E-6</v>
      </c>
      <c r="I36">
        <f>'Pretax Fuel Prices'!H37+'Fuel Taxes'!I37</f>
        <v>3.7565400000000006E-6</v>
      </c>
      <c r="J36">
        <f>'Pretax Fuel Prices'!I37+'Fuel Taxes'!J37</f>
        <v>3.7565400000000006E-6</v>
      </c>
      <c r="K36">
        <f>'Pretax Fuel Prices'!J37+'Fuel Taxes'!K37</f>
        <v>3.7565400000000006E-6</v>
      </c>
      <c r="L36">
        <f>'Pretax Fuel Prices'!K37+'Fuel Taxes'!L37</f>
        <v>3.7565400000000006E-6</v>
      </c>
      <c r="M36">
        <f>'Pretax Fuel Prices'!L37+'Fuel Taxes'!M37</f>
        <v>3.7565400000000006E-6</v>
      </c>
      <c r="N36">
        <f>'Pretax Fuel Prices'!M37+'Fuel Taxes'!N37</f>
        <v>3.7565400000000006E-6</v>
      </c>
      <c r="O36">
        <f>'Pretax Fuel Prices'!N37+'Fuel Taxes'!O37</f>
        <v>3.7565400000000006E-6</v>
      </c>
      <c r="P36">
        <f>'Pretax Fuel Prices'!O37+'Fuel Taxes'!P37</f>
        <v>3.7565400000000006E-6</v>
      </c>
      <c r="Q36">
        <f>'Pretax Fuel Prices'!P37+'Fuel Taxes'!Q37</f>
        <v>3.7565400000000006E-6</v>
      </c>
      <c r="R36">
        <f>'Pretax Fuel Prices'!Q37+'Fuel Taxes'!R37</f>
        <v>3.7565400000000006E-6</v>
      </c>
      <c r="S36">
        <f>'Pretax Fuel Prices'!R37+'Fuel Taxes'!S37</f>
        <v>3.7565400000000006E-6</v>
      </c>
      <c r="T36">
        <f>'Pretax Fuel Prices'!S37+'Fuel Taxes'!T37</f>
        <v>3.7565400000000006E-6</v>
      </c>
      <c r="U36">
        <f>'Pretax Fuel Prices'!T37+'Fuel Taxes'!U37</f>
        <v>3.7565400000000006E-6</v>
      </c>
      <c r="V36">
        <f>'Pretax Fuel Prices'!U37+'Fuel Taxes'!V37</f>
        <v>3.7565400000000006E-6</v>
      </c>
      <c r="W36">
        <f>'Pretax Fuel Prices'!V37+'Fuel Taxes'!W37</f>
        <v>3.7565400000000006E-6</v>
      </c>
      <c r="X36">
        <f>'Pretax Fuel Prices'!W37+'Fuel Taxes'!X37</f>
        <v>3.7565400000000006E-6</v>
      </c>
      <c r="Y36">
        <f>'Pretax Fuel Prices'!X37+'Fuel Taxes'!Y37</f>
        <v>3.7565400000000006E-6</v>
      </c>
      <c r="Z36">
        <f>'Pretax Fuel Prices'!Y37+'Fuel Taxes'!Z37</f>
        <v>3.7565400000000006E-6</v>
      </c>
      <c r="AA36">
        <f>'Pretax Fuel Prices'!Z37+'Fuel Taxes'!AA37</f>
        <v>3.7565400000000006E-6</v>
      </c>
      <c r="AB36">
        <f>'Pretax Fuel Prices'!AA37+'Fuel Taxes'!AB37</f>
        <v>3.7565400000000006E-6</v>
      </c>
      <c r="AC36">
        <f>'Pretax Fuel Prices'!AB37+'Fuel Taxes'!AC37</f>
        <v>3.7565400000000006E-6</v>
      </c>
      <c r="AD36">
        <f>'Pretax Fuel Prices'!AC37+'Fuel Taxes'!AD37</f>
        <v>3.7565400000000006E-6</v>
      </c>
      <c r="AE36">
        <f>'Pretax Fuel Prices'!AD37+'Fuel Taxes'!AE37</f>
        <v>3.7565400000000006E-6</v>
      </c>
    </row>
    <row r="37" spans="1:31" x14ac:dyDescent="0.3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Prices'!C38+'Fuel Taxes'!D38</f>
        <v>2.4038199999999999E-6</v>
      </c>
      <c r="E37">
        <f>'Pretax Fuel Prices'!D38+'Fuel Taxes'!E38</f>
        <v>2.4038199999999999E-6</v>
      </c>
      <c r="F37">
        <f>'Pretax Fuel Prices'!E38+'Fuel Taxes'!F38</f>
        <v>2.4038199999999999E-6</v>
      </c>
      <c r="G37">
        <f>'Pretax Fuel Prices'!F38+'Fuel Taxes'!G38</f>
        <v>2.4038199999999999E-6</v>
      </c>
      <c r="H37">
        <f>'Pretax Fuel Prices'!G38+'Fuel Taxes'!H38</f>
        <v>2.4038199999999999E-6</v>
      </c>
      <c r="I37">
        <f>'Pretax Fuel Prices'!H38+'Fuel Taxes'!I38</f>
        <v>2.4038199999999999E-6</v>
      </c>
      <c r="J37">
        <f>'Pretax Fuel Prices'!I38+'Fuel Taxes'!J38</f>
        <v>2.4038199999999999E-6</v>
      </c>
      <c r="K37">
        <f>'Pretax Fuel Prices'!J38+'Fuel Taxes'!K38</f>
        <v>2.4038199999999999E-6</v>
      </c>
      <c r="L37">
        <f>'Pretax Fuel Prices'!K38+'Fuel Taxes'!L38</f>
        <v>2.4038199999999999E-6</v>
      </c>
      <c r="M37">
        <f>'Pretax Fuel Prices'!L38+'Fuel Taxes'!M38</f>
        <v>2.4038199999999999E-6</v>
      </c>
      <c r="N37">
        <f>'Pretax Fuel Prices'!M38+'Fuel Taxes'!N38</f>
        <v>2.4038199999999999E-6</v>
      </c>
      <c r="O37">
        <f>'Pretax Fuel Prices'!N38+'Fuel Taxes'!O38</f>
        <v>2.4038199999999999E-6</v>
      </c>
      <c r="P37">
        <f>'Pretax Fuel Prices'!O38+'Fuel Taxes'!P38</f>
        <v>2.4038199999999999E-6</v>
      </c>
      <c r="Q37">
        <f>'Pretax Fuel Prices'!P38+'Fuel Taxes'!Q38</f>
        <v>2.4038199999999999E-6</v>
      </c>
      <c r="R37">
        <f>'Pretax Fuel Prices'!Q38+'Fuel Taxes'!R38</f>
        <v>2.4038199999999999E-6</v>
      </c>
      <c r="S37">
        <f>'Pretax Fuel Prices'!R38+'Fuel Taxes'!S38</f>
        <v>2.4038199999999999E-6</v>
      </c>
      <c r="T37">
        <f>'Pretax Fuel Prices'!S38+'Fuel Taxes'!T38</f>
        <v>2.4038199999999999E-6</v>
      </c>
      <c r="U37">
        <f>'Pretax Fuel Prices'!T38+'Fuel Taxes'!U38</f>
        <v>2.4038199999999999E-6</v>
      </c>
      <c r="V37">
        <f>'Pretax Fuel Prices'!U38+'Fuel Taxes'!V38</f>
        <v>2.4038199999999999E-6</v>
      </c>
      <c r="W37">
        <f>'Pretax Fuel Prices'!V38+'Fuel Taxes'!W38</f>
        <v>2.4038199999999999E-6</v>
      </c>
      <c r="X37">
        <f>'Pretax Fuel Prices'!W38+'Fuel Taxes'!X38</f>
        <v>2.4038199999999999E-6</v>
      </c>
      <c r="Y37">
        <f>'Pretax Fuel Prices'!X38+'Fuel Taxes'!Y38</f>
        <v>2.4038199999999999E-6</v>
      </c>
      <c r="Z37">
        <f>'Pretax Fuel Prices'!Y38+'Fuel Taxes'!Z38</f>
        <v>2.4038199999999999E-6</v>
      </c>
      <c r="AA37">
        <f>'Pretax Fuel Prices'!Z38+'Fuel Taxes'!AA38</f>
        <v>2.4038199999999999E-6</v>
      </c>
      <c r="AB37">
        <f>'Pretax Fuel Prices'!AA38+'Fuel Taxes'!AB38</f>
        <v>2.4038199999999999E-6</v>
      </c>
      <c r="AC37">
        <f>'Pretax Fuel Prices'!AB38+'Fuel Taxes'!AC38</f>
        <v>2.4038199999999999E-6</v>
      </c>
      <c r="AD37">
        <f>'Pretax Fuel Prices'!AC38+'Fuel Taxes'!AD38</f>
        <v>2.4038199999999999E-6</v>
      </c>
      <c r="AE37">
        <f>'Pretax Fuel Prices'!AD38+'Fuel Taxes'!AE38</f>
        <v>2.4038199999999999E-6</v>
      </c>
    </row>
    <row r="38" spans="1:31" x14ac:dyDescent="0.3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Prices'!C39+'Fuel Taxes'!D39</f>
        <v>2.0290800000000005E-6</v>
      </c>
      <c r="E38">
        <f>'Pretax Fuel Prices'!D39+'Fuel Taxes'!E39</f>
        <v>2.0290800000000005E-6</v>
      </c>
      <c r="F38">
        <f>'Pretax Fuel Prices'!E39+'Fuel Taxes'!F39</f>
        <v>2.0290800000000005E-6</v>
      </c>
      <c r="G38">
        <f>'Pretax Fuel Prices'!F39+'Fuel Taxes'!G39</f>
        <v>2.0290800000000005E-6</v>
      </c>
      <c r="H38">
        <f>'Pretax Fuel Prices'!G39+'Fuel Taxes'!H39</f>
        <v>2.0290800000000005E-6</v>
      </c>
      <c r="I38">
        <f>'Pretax Fuel Prices'!H39+'Fuel Taxes'!I39</f>
        <v>2.0290800000000005E-6</v>
      </c>
      <c r="J38">
        <f>'Pretax Fuel Prices'!I39+'Fuel Taxes'!J39</f>
        <v>2.0290800000000005E-6</v>
      </c>
      <c r="K38">
        <f>'Pretax Fuel Prices'!J39+'Fuel Taxes'!K39</f>
        <v>2.0290800000000005E-6</v>
      </c>
      <c r="L38">
        <f>'Pretax Fuel Prices'!K39+'Fuel Taxes'!L39</f>
        <v>2.0290800000000005E-6</v>
      </c>
      <c r="M38">
        <f>'Pretax Fuel Prices'!L39+'Fuel Taxes'!M39</f>
        <v>2.0290800000000005E-6</v>
      </c>
      <c r="N38">
        <f>'Pretax Fuel Prices'!M39+'Fuel Taxes'!N39</f>
        <v>2.0290800000000005E-6</v>
      </c>
      <c r="O38">
        <f>'Pretax Fuel Prices'!N39+'Fuel Taxes'!O39</f>
        <v>2.0290800000000005E-6</v>
      </c>
      <c r="P38">
        <f>'Pretax Fuel Prices'!O39+'Fuel Taxes'!P39</f>
        <v>2.0290800000000005E-6</v>
      </c>
      <c r="Q38">
        <f>'Pretax Fuel Prices'!P39+'Fuel Taxes'!Q39</f>
        <v>2.0290800000000005E-6</v>
      </c>
      <c r="R38">
        <f>'Pretax Fuel Prices'!Q39+'Fuel Taxes'!R39</f>
        <v>2.0290800000000005E-6</v>
      </c>
      <c r="S38">
        <f>'Pretax Fuel Prices'!R39+'Fuel Taxes'!S39</f>
        <v>2.0290800000000005E-6</v>
      </c>
      <c r="T38">
        <f>'Pretax Fuel Prices'!S39+'Fuel Taxes'!T39</f>
        <v>2.0290800000000005E-6</v>
      </c>
      <c r="U38">
        <f>'Pretax Fuel Prices'!T39+'Fuel Taxes'!U39</f>
        <v>2.0290800000000005E-6</v>
      </c>
      <c r="V38">
        <f>'Pretax Fuel Prices'!U39+'Fuel Taxes'!V39</f>
        <v>2.0290800000000005E-6</v>
      </c>
      <c r="W38">
        <f>'Pretax Fuel Prices'!V39+'Fuel Taxes'!W39</f>
        <v>2.0290800000000005E-6</v>
      </c>
      <c r="X38">
        <f>'Pretax Fuel Prices'!W39+'Fuel Taxes'!X39</f>
        <v>2.0290800000000005E-6</v>
      </c>
      <c r="Y38">
        <f>'Pretax Fuel Prices'!X39+'Fuel Taxes'!Y39</f>
        <v>2.0290800000000005E-6</v>
      </c>
      <c r="Z38">
        <f>'Pretax Fuel Prices'!Y39+'Fuel Taxes'!Z39</f>
        <v>2.0290800000000005E-6</v>
      </c>
      <c r="AA38">
        <f>'Pretax Fuel Prices'!Z39+'Fuel Taxes'!AA39</f>
        <v>2.0290800000000005E-6</v>
      </c>
      <c r="AB38">
        <f>'Pretax Fuel Prices'!AA39+'Fuel Taxes'!AB39</f>
        <v>2.0290800000000005E-6</v>
      </c>
      <c r="AC38">
        <f>'Pretax Fuel Prices'!AB39+'Fuel Taxes'!AC39</f>
        <v>2.0290800000000005E-6</v>
      </c>
      <c r="AD38">
        <f>'Pretax Fuel Prices'!AC39+'Fuel Taxes'!AD39</f>
        <v>2.0290800000000005E-6</v>
      </c>
      <c r="AE38">
        <f>'Pretax Fuel Prices'!AD39+'Fuel Taxes'!AE39</f>
        <v>2.0290800000000005E-6</v>
      </c>
    </row>
    <row r="39" spans="1:31" x14ac:dyDescent="0.3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Prices'!C40+'Fuel Taxes'!D40</f>
        <v>0</v>
      </c>
      <c r="E39">
        <f>'Pretax Fuel Prices'!D40+'Fuel Taxes'!E40</f>
        <v>0</v>
      </c>
      <c r="F39">
        <f>'Pretax Fuel Prices'!E40+'Fuel Taxes'!F40</f>
        <v>0</v>
      </c>
      <c r="G39">
        <f>'Pretax Fuel Prices'!F40+'Fuel Taxes'!G40</f>
        <v>0</v>
      </c>
      <c r="H39">
        <f>'Pretax Fuel Prices'!G40+'Fuel Taxes'!H40</f>
        <v>0</v>
      </c>
      <c r="I39">
        <f>'Pretax Fuel Prices'!H40+'Fuel Taxes'!I40</f>
        <v>0</v>
      </c>
      <c r="J39">
        <f>'Pretax Fuel Prices'!I40+'Fuel Taxes'!J40</f>
        <v>0</v>
      </c>
      <c r="K39">
        <f>'Pretax Fuel Prices'!J40+'Fuel Taxes'!K40</f>
        <v>0</v>
      </c>
      <c r="L39">
        <f>'Pretax Fuel Prices'!K40+'Fuel Taxes'!L40</f>
        <v>0</v>
      </c>
      <c r="M39">
        <f>'Pretax Fuel Prices'!L40+'Fuel Taxes'!M40</f>
        <v>0</v>
      </c>
      <c r="N39">
        <f>'Pretax Fuel Prices'!M40+'Fuel Taxes'!N40</f>
        <v>0</v>
      </c>
      <c r="O39">
        <f>'Pretax Fuel Prices'!N40+'Fuel Taxes'!O40</f>
        <v>0</v>
      </c>
      <c r="P39">
        <f>'Pretax Fuel Prices'!O40+'Fuel Taxes'!P40</f>
        <v>0</v>
      </c>
      <c r="Q39">
        <f>'Pretax Fuel Prices'!P40+'Fuel Taxes'!Q40</f>
        <v>0</v>
      </c>
      <c r="R39">
        <f>'Pretax Fuel Prices'!Q40+'Fuel Taxes'!R40</f>
        <v>0</v>
      </c>
      <c r="S39">
        <f>'Pretax Fuel Prices'!R40+'Fuel Taxes'!S40</f>
        <v>0</v>
      </c>
      <c r="T39">
        <f>'Pretax Fuel Prices'!S40+'Fuel Taxes'!T40</f>
        <v>0</v>
      </c>
      <c r="U39">
        <f>'Pretax Fuel Prices'!T40+'Fuel Taxes'!U40</f>
        <v>0</v>
      </c>
      <c r="V39">
        <f>'Pretax Fuel Prices'!U40+'Fuel Taxes'!V40</f>
        <v>0</v>
      </c>
      <c r="W39">
        <f>'Pretax Fuel Prices'!V40+'Fuel Taxes'!W40</f>
        <v>0</v>
      </c>
      <c r="X39">
        <f>'Pretax Fuel Prices'!W40+'Fuel Taxes'!X40</f>
        <v>0</v>
      </c>
      <c r="Y39">
        <f>'Pretax Fuel Prices'!X40+'Fuel Taxes'!Y40</f>
        <v>0</v>
      </c>
      <c r="Z39">
        <f>'Pretax Fuel Prices'!Y40+'Fuel Taxes'!Z40</f>
        <v>0</v>
      </c>
      <c r="AA39">
        <f>'Pretax Fuel Prices'!Z40+'Fuel Taxes'!AA40</f>
        <v>0</v>
      </c>
      <c r="AB39">
        <f>'Pretax Fuel Prices'!AA40+'Fuel Taxes'!AB40</f>
        <v>0</v>
      </c>
      <c r="AC39">
        <f>'Pretax Fuel Prices'!AB40+'Fuel Taxes'!AC40</f>
        <v>0</v>
      </c>
      <c r="AD39">
        <f>'Pretax Fuel Prices'!AC40+'Fuel Taxes'!AD40</f>
        <v>0</v>
      </c>
      <c r="AE39">
        <f>'Pretax Fuel Prices'!AD40+'Fuel Taxes'!AE40</f>
        <v>0</v>
      </c>
    </row>
    <row r="40" spans="1:31" x14ac:dyDescent="0.3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Prices'!C41+'Fuel Taxes'!D41</f>
        <v>2.4038199999999999E-6</v>
      </c>
      <c r="E40">
        <f>'Pretax Fuel Prices'!D41+'Fuel Taxes'!E41</f>
        <v>2.4038199999999999E-6</v>
      </c>
      <c r="F40">
        <f>'Pretax Fuel Prices'!E41+'Fuel Taxes'!F41</f>
        <v>2.4038199999999999E-6</v>
      </c>
      <c r="G40">
        <f>'Pretax Fuel Prices'!F41+'Fuel Taxes'!G41</f>
        <v>2.4038199999999999E-6</v>
      </c>
      <c r="H40">
        <f>'Pretax Fuel Prices'!G41+'Fuel Taxes'!H41</f>
        <v>2.4038199999999999E-6</v>
      </c>
      <c r="I40">
        <f>'Pretax Fuel Prices'!H41+'Fuel Taxes'!I41</f>
        <v>2.4038199999999999E-6</v>
      </c>
      <c r="J40">
        <f>'Pretax Fuel Prices'!I41+'Fuel Taxes'!J41</f>
        <v>2.4038199999999999E-6</v>
      </c>
      <c r="K40">
        <f>'Pretax Fuel Prices'!J41+'Fuel Taxes'!K41</f>
        <v>2.4038199999999999E-6</v>
      </c>
      <c r="L40">
        <f>'Pretax Fuel Prices'!K41+'Fuel Taxes'!L41</f>
        <v>2.4038199999999999E-6</v>
      </c>
      <c r="M40">
        <f>'Pretax Fuel Prices'!L41+'Fuel Taxes'!M41</f>
        <v>2.4038199999999999E-6</v>
      </c>
      <c r="N40">
        <f>'Pretax Fuel Prices'!M41+'Fuel Taxes'!N41</f>
        <v>2.4038199999999999E-6</v>
      </c>
      <c r="O40">
        <f>'Pretax Fuel Prices'!N41+'Fuel Taxes'!O41</f>
        <v>2.4038199999999999E-6</v>
      </c>
      <c r="P40">
        <f>'Pretax Fuel Prices'!O41+'Fuel Taxes'!P41</f>
        <v>2.4038199999999999E-6</v>
      </c>
      <c r="Q40">
        <f>'Pretax Fuel Prices'!P41+'Fuel Taxes'!Q41</f>
        <v>2.4038199999999999E-6</v>
      </c>
      <c r="R40">
        <f>'Pretax Fuel Prices'!Q41+'Fuel Taxes'!R41</f>
        <v>2.4038199999999999E-6</v>
      </c>
      <c r="S40">
        <f>'Pretax Fuel Prices'!R41+'Fuel Taxes'!S41</f>
        <v>2.4038199999999999E-6</v>
      </c>
      <c r="T40">
        <f>'Pretax Fuel Prices'!S41+'Fuel Taxes'!T41</f>
        <v>2.4038199999999999E-6</v>
      </c>
      <c r="U40">
        <f>'Pretax Fuel Prices'!T41+'Fuel Taxes'!U41</f>
        <v>2.4038199999999999E-6</v>
      </c>
      <c r="V40">
        <f>'Pretax Fuel Prices'!U41+'Fuel Taxes'!V41</f>
        <v>2.4038199999999999E-6</v>
      </c>
      <c r="W40">
        <f>'Pretax Fuel Prices'!V41+'Fuel Taxes'!W41</f>
        <v>2.4038199999999999E-6</v>
      </c>
      <c r="X40">
        <f>'Pretax Fuel Prices'!W41+'Fuel Taxes'!X41</f>
        <v>2.4038199999999999E-6</v>
      </c>
      <c r="Y40">
        <f>'Pretax Fuel Prices'!X41+'Fuel Taxes'!Y41</f>
        <v>2.4038199999999999E-6</v>
      </c>
      <c r="Z40">
        <f>'Pretax Fuel Prices'!Y41+'Fuel Taxes'!Z41</f>
        <v>2.4038199999999999E-6</v>
      </c>
      <c r="AA40">
        <f>'Pretax Fuel Prices'!Z41+'Fuel Taxes'!AA41</f>
        <v>2.4038199999999999E-6</v>
      </c>
      <c r="AB40">
        <f>'Pretax Fuel Prices'!AA41+'Fuel Taxes'!AB41</f>
        <v>2.4038199999999999E-6</v>
      </c>
      <c r="AC40">
        <f>'Pretax Fuel Prices'!AB41+'Fuel Taxes'!AC41</f>
        <v>2.4038199999999999E-6</v>
      </c>
      <c r="AD40">
        <f>'Pretax Fuel Prices'!AC41+'Fuel Taxes'!AD41</f>
        <v>2.4038199999999999E-6</v>
      </c>
      <c r="AE40">
        <f>'Pretax Fuel Prices'!AD41+'Fuel Taxes'!AE41</f>
        <v>2.4038199999999999E-6</v>
      </c>
    </row>
    <row r="41" spans="1:31" s="3" customFormat="1" x14ac:dyDescent="0.35">
      <c r="A41" s="5" t="s">
        <v>34</v>
      </c>
    </row>
    <row r="42" spans="1:31" x14ac:dyDescent="0.35">
      <c r="A42" t="s">
        <v>30</v>
      </c>
      <c r="B42">
        <f>'Fuel Taxes'!B$1</f>
        <v>2021</v>
      </c>
      <c r="C42">
        <f>'Fuel Taxes'!C$1</f>
        <v>2022</v>
      </c>
      <c r="D42">
        <f>'Fuel Taxes'!D$1</f>
        <v>2023</v>
      </c>
      <c r="E42">
        <f>'Fuel Taxes'!E$1</f>
        <v>2024</v>
      </c>
      <c r="F42">
        <f>'Fuel Taxes'!F$1</f>
        <v>2025</v>
      </c>
      <c r="G42">
        <f>'Fuel Taxes'!G$1</f>
        <v>2026</v>
      </c>
      <c r="H42">
        <f>'Fuel Taxes'!H$1</f>
        <v>2027</v>
      </c>
      <c r="I42">
        <f>'Fuel Taxes'!I$1</f>
        <v>2028</v>
      </c>
      <c r="J42">
        <f>'Fuel Taxes'!J$1</f>
        <v>2029</v>
      </c>
      <c r="K42">
        <f>'Fuel Taxes'!K$1</f>
        <v>2030</v>
      </c>
      <c r="L42">
        <f>'Fuel Taxes'!L$1</f>
        <v>2031</v>
      </c>
      <c r="M42">
        <f>'Fuel Taxes'!M$1</f>
        <v>2032</v>
      </c>
      <c r="N42">
        <f>'Fuel Taxes'!N$1</f>
        <v>2033</v>
      </c>
      <c r="O42">
        <f>'Fuel Taxes'!O$1</f>
        <v>2034</v>
      </c>
      <c r="P42">
        <f>'Fuel Taxes'!P$1</f>
        <v>2035</v>
      </c>
      <c r="Q42">
        <f>'Fuel Taxes'!Q$1</f>
        <v>2036</v>
      </c>
      <c r="R42">
        <f>'Fuel Taxes'!R$1</f>
        <v>2037</v>
      </c>
      <c r="S42">
        <f>'Fuel Taxes'!S$1</f>
        <v>2038</v>
      </c>
      <c r="T42">
        <f>'Fuel Taxes'!T$1</f>
        <v>2039</v>
      </c>
      <c r="U42">
        <f>'Fuel Taxes'!U$1</f>
        <v>2040</v>
      </c>
      <c r="V42">
        <f>'Fuel Taxes'!V$1</f>
        <v>2041</v>
      </c>
      <c r="W42">
        <f>'Fuel Taxes'!W$1</f>
        <v>2042</v>
      </c>
      <c r="X42">
        <f>'Fuel Taxes'!X$1</f>
        <v>2043</v>
      </c>
      <c r="Y42">
        <f>'Fuel Taxes'!Y$1</f>
        <v>2044</v>
      </c>
      <c r="Z42">
        <f>'Fuel Taxes'!Z$1</f>
        <v>2045</v>
      </c>
      <c r="AA42">
        <f>'Fuel Taxes'!AA$1</f>
        <v>2046</v>
      </c>
      <c r="AB42">
        <f>'Fuel Taxes'!AB$1</f>
        <v>2047</v>
      </c>
      <c r="AC42">
        <f>'Fuel Taxes'!AC$1</f>
        <v>2048</v>
      </c>
      <c r="AD42">
        <f>'Fuel Taxes'!AD$1</f>
        <v>2049</v>
      </c>
      <c r="AE42">
        <f>'Fuel Taxes'!AE$1</f>
        <v>2050</v>
      </c>
    </row>
    <row r="43" spans="1:31" x14ac:dyDescent="0.35">
      <c r="A43" t="s">
        <v>52</v>
      </c>
      <c r="B43">
        <f>'Pretax Fuel Prices'!B44+'Fuel Taxes'!B44</f>
        <v>2.0317026333154531E-5</v>
      </c>
      <c r="C43">
        <f>'Pretax Fuel Prices'!C44+'Fuel Taxes'!C44</f>
        <v>2.6624236664865044E-5</v>
      </c>
      <c r="D43">
        <f>'Pretax Fuel Prices'!C44+'Fuel Taxes'!D44</f>
        <v>2.5782056223263561E-5</v>
      </c>
      <c r="E43">
        <f>'Pretax Fuel Prices'!D44+'Fuel Taxes'!E44</f>
        <v>2.2409778211425305E-5</v>
      </c>
      <c r="F43">
        <f>'Pretax Fuel Prices'!E44+'Fuel Taxes'!F44</f>
        <v>2.1901630344251838E-5</v>
      </c>
      <c r="G43">
        <f>'Pretax Fuel Prices'!F44+'Fuel Taxes'!G44</f>
        <v>2.139348247707837E-5</v>
      </c>
      <c r="H43">
        <f>'Pretax Fuel Prices'!G44+'Fuel Taxes'!H44</f>
        <v>2.0885334609904902E-5</v>
      </c>
      <c r="I43">
        <f>'Pretax Fuel Prices'!H44+'Fuel Taxes'!I44</f>
        <v>2.0377186742731435E-5</v>
      </c>
      <c r="J43">
        <f>'Pretax Fuel Prices'!I44+'Fuel Taxes'!J44</f>
        <v>1.9901461211873548E-5</v>
      </c>
      <c r="K43">
        <f>'Pretax Fuel Prices'!J44+'Fuel Taxes'!K44</f>
        <v>1.9935540156742334E-5</v>
      </c>
      <c r="L43">
        <f>'Pretax Fuel Prices'!K44+'Fuel Taxes'!L44</f>
        <v>2.0008319547088743E-5</v>
      </c>
      <c r="M43">
        <f>'Pretax Fuel Prices'!L44+'Fuel Taxes'!M44</f>
        <v>1.997696686427356E-5</v>
      </c>
      <c r="N43">
        <f>'Pretax Fuel Prices'!M44+'Fuel Taxes'!N44</f>
        <v>2.0084013526342704E-5</v>
      </c>
      <c r="O43">
        <f>'Pretax Fuel Prices'!N44+'Fuel Taxes'!O44</f>
        <v>2.0133780277210003E-5</v>
      </c>
      <c r="P43">
        <f>'Pretax Fuel Prices'!O44+'Fuel Taxes'!P44</f>
        <v>2.0205064410866652E-5</v>
      </c>
      <c r="Q43">
        <f>'Pretax Fuel Prices'!P44+'Fuel Taxes'!Q44</f>
        <v>2.0249525438295611E-5</v>
      </c>
      <c r="R43">
        <f>'Pretax Fuel Prices'!Q44+'Fuel Taxes'!R44</f>
        <v>2.047395530187985E-5</v>
      </c>
      <c r="S43">
        <f>'Pretax Fuel Prices'!R44+'Fuel Taxes'!S44</f>
        <v>2.0505596112726558E-5</v>
      </c>
      <c r="T43">
        <f>'Pretax Fuel Prices'!S44+'Fuel Taxes'!T44</f>
        <v>2.0570271630236836E-5</v>
      </c>
      <c r="U43">
        <f>'Pretax Fuel Prices'!T44+'Fuel Taxes'!U44</f>
        <v>2.066284439661084E-5</v>
      </c>
      <c r="V43">
        <f>'Pretax Fuel Prices'!U44+'Fuel Taxes'!V44</f>
        <v>2.0692337759879999E-5</v>
      </c>
      <c r="W43">
        <f>'Pretax Fuel Prices'!V44+'Fuel Taxes'!W44</f>
        <v>2.0693954051007782E-5</v>
      </c>
      <c r="X43">
        <f>'Pretax Fuel Prices'!W44+'Fuel Taxes'!X44</f>
        <v>2.0751082731360186E-5</v>
      </c>
      <c r="Y43">
        <f>'Pretax Fuel Prices'!X44+'Fuel Taxes'!Y44</f>
        <v>2.0666353197080898E-5</v>
      </c>
      <c r="Z43">
        <f>'Pretax Fuel Prices'!Y44+'Fuel Taxes'!Z44</f>
        <v>2.0806091951338166E-5</v>
      </c>
      <c r="AA43">
        <f>'Pretax Fuel Prices'!Z44+'Fuel Taxes'!AA44</f>
        <v>2.0804899740756908E-5</v>
      </c>
      <c r="AB43">
        <f>'Pretax Fuel Prices'!AA44+'Fuel Taxes'!AB44</f>
        <v>2.1397305627941549E-5</v>
      </c>
      <c r="AC43">
        <f>'Pretax Fuel Prices'!AB44+'Fuel Taxes'!AC44</f>
        <v>2.1395703661405085E-5</v>
      </c>
      <c r="AD43">
        <f>'Pretax Fuel Prices'!AC44+'Fuel Taxes'!AD44</f>
        <v>2.1572487515895586E-5</v>
      </c>
      <c r="AE43">
        <f>'Pretax Fuel Prices'!AD44+'Fuel Taxes'!AE44</f>
        <v>2.1629192815582225E-5</v>
      </c>
    </row>
    <row r="44" spans="1:31" x14ac:dyDescent="0.3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Prices'!C45+'Fuel Taxes'!D45</f>
        <v>0</v>
      </c>
      <c r="E44">
        <f>'Pretax Fuel Prices'!D45+'Fuel Taxes'!E45</f>
        <v>0</v>
      </c>
      <c r="F44">
        <f>'Pretax Fuel Prices'!E45+'Fuel Taxes'!F45</f>
        <v>0</v>
      </c>
      <c r="G44">
        <f>'Pretax Fuel Prices'!F45+'Fuel Taxes'!G45</f>
        <v>0</v>
      </c>
      <c r="H44">
        <f>'Pretax Fuel Prices'!G45+'Fuel Taxes'!H45</f>
        <v>0</v>
      </c>
      <c r="I44">
        <f>'Pretax Fuel Prices'!H45+'Fuel Taxes'!I45</f>
        <v>0</v>
      </c>
      <c r="J44">
        <f>'Pretax Fuel Prices'!I45+'Fuel Taxes'!J45</f>
        <v>0</v>
      </c>
      <c r="K44">
        <f>'Pretax Fuel Prices'!J45+'Fuel Taxes'!K45</f>
        <v>0</v>
      </c>
      <c r="L44">
        <f>'Pretax Fuel Prices'!K45+'Fuel Taxes'!L45</f>
        <v>0</v>
      </c>
      <c r="M44">
        <f>'Pretax Fuel Prices'!L45+'Fuel Taxes'!M45</f>
        <v>0</v>
      </c>
      <c r="N44">
        <f>'Pretax Fuel Prices'!M45+'Fuel Taxes'!N45</f>
        <v>0</v>
      </c>
      <c r="O44">
        <f>'Pretax Fuel Prices'!N45+'Fuel Taxes'!O45</f>
        <v>0</v>
      </c>
      <c r="P44">
        <f>'Pretax Fuel Prices'!O45+'Fuel Taxes'!P45</f>
        <v>0</v>
      </c>
      <c r="Q44">
        <f>'Pretax Fuel Prices'!P45+'Fuel Taxes'!Q45</f>
        <v>0</v>
      </c>
      <c r="R44">
        <f>'Pretax Fuel Prices'!Q45+'Fuel Taxes'!R45</f>
        <v>0</v>
      </c>
      <c r="S44">
        <f>'Pretax Fuel Prices'!R45+'Fuel Taxes'!S45</f>
        <v>0</v>
      </c>
      <c r="T44">
        <f>'Pretax Fuel Prices'!S45+'Fuel Taxes'!T45</f>
        <v>0</v>
      </c>
      <c r="U44">
        <f>'Pretax Fuel Prices'!T45+'Fuel Taxes'!U45</f>
        <v>0</v>
      </c>
      <c r="V44">
        <f>'Pretax Fuel Prices'!U45+'Fuel Taxes'!V45</f>
        <v>0</v>
      </c>
      <c r="W44">
        <f>'Pretax Fuel Prices'!V45+'Fuel Taxes'!W45</f>
        <v>0</v>
      </c>
      <c r="X44">
        <f>'Pretax Fuel Prices'!W45+'Fuel Taxes'!X45</f>
        <v>0</v>
      </c>
      <c r="Y44">
        <f>'Pretax Fuel Prices'!X45+'Fuel Taxes'!Y45</f>
        <v>0</v>
      </c>
      <c r="Z44">
        <f>'Pretax Fuel Prices'!Y45+'Fuel Taxes'!Z45</f>
        <v>0</v>
      </c>
      <c r="AA44">
        <f>'Pretax Fuel Prices'!Z45+'Fuel Taxes'!AA45</f>
        <v>0</v>
      </c>
      <c r="AB44">
        <f>'Pretax Fuel Prices'!AA45+'Fuel Taxes'!AB45</f>
        <v>0</v>
      </c>
      <c r="AC44">
        <f>'Pretax Fuel Prices'!AB45+'Fuel Taxes'!AC45</f>
        <v>0</v>
      </c>
      <c r="AD44">
        <f>'Pretax Fuel Prices'!AC45+'Fuel Taxes'!AD45</f>
        <v>0</v>
      </c>
      <c r="AE44">
        <f>'Pretax Fuel Prices'!AD45+'Fuel Taxes'!AE45</f>
        <v>0</v>
      </c>
    </row>
    <row r="45" spans="1:31" x14ac:dyDescent="0.3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Prices'!C46+'Fuel Taxes'!D46</f>
        <v>0</v>
      </c>
      <c r="E45">
        <f>'Pretax Fuel Prices'!D46+'Fuel Taxes'!E46</f>
        <v>0</v>
      </c>
      <c r="F45">
        <f>'Pretax Fuel Prices'!E46+'Fuel Taxes'!F46</f>
        <v>0</v>
      </c>
      <c r="G45">
        <f>'Pretax Fuel Prices'!F46+'Fuel Taxes'!G46</f>
        <v>0</v>
      </c>
      <c r="H45">
        <f>'Pretax Fuel Prices'!G46+'Fuel Taxes'!H46</f>
        <v>0</v>
      </c>
      <c r="I45">
        <f>'Pretax Fuel Prices'!H46+'Fuel Taxes'!I46</f>
        <v>0</v>
      </c>
      <c r="J45">
        <f>'Pretax Fuel Prices'!I46+'Fuel Taxes'!J46</f>
        <v>0</v>
      </c>
      <c r="K45">
        <f>'Pretax Fuel Prices'!J46+'Fuel Taxes'!K46</f>
        <v>0</v>
      </c>
      <c r="L45">
        <f>'Pretax Fuel Prices'!K46+'Fuel Taxes'!L46</f>
        <v>0</v>
      </c>
      <c r="M45">
        <f>'Pretax Fuel Prices'!L46+'Fuel Taxes'!M46</f>
        <v>0</v>
      </c>
      <c r="N45">
        <f>'Pretax Fuel Prices'!M46+'Fuel Taxes'!N46</f>
        <v>0</v>
      </c>
      <c r="O45">
        <f>'Pretax Fuel Prices'!N46+'Fuel Taxes'!O46</f>
        <v>0</v>
      </c>
      <c r="P45">
        <f>'Pretax Fuel Prices'!O46+'Fuel Taxes'!P46</f>
        <v>0</v>
      </c>
      <c r="Q45">
        <f>'Pretax Fuel Prices'!P46+'Fuel Taxes'!Q46</f>
        <v>0</v>
      </c>
      <c r="R45">
        <f>'Pretax Fuel Prices'!Q46+'Fuel Taxes'!R46</f>
        <v>0</v>
      </c>
      <c r="S45">
        <f>'Pretax Fuel Prices'!R46+'Fuel Taxes'!S46</f>
        <v>0</v>
      </c>
      <c r="T45">
        <f>'Pretax Fuel Prices'!S46+'Fuel Taxes'!T46</f>
        <v>0</v>
      </c>
      <c r="U45">
        <f>'Pretax Fuel Prices'!T46+'Fuel Taxes'!U46</f>
        <v>0</v>
      </c>
      <c r="V45">
        <f>'Pretax Fuel Prices'!U46+'Fuel Taxes'!V46</f>
        <v>0</v>
      </c>
      <c r="W45">
        <f>'Pretax Fuel Prices'!V46+'Fuel Taxes'!W46</f>
        <v>0</v>
      </c>
      <c r="X45">
        <f>'Pretax Fuel Prices'!W46+'Fuel Taxes'!X46</f>
        <v>0</v>
      </c>
      <c r="Y45">
        <f>'Pretax Fuel Prices'!X46+'Fuel Taxes'!Y46</f>
        <v>0</v>
      </c>
      <c r="Z45">
        <f>'Pretax Fuel Prices'!Y46+'Fuel Taxes'!Z46</f>
        <v>0</v>
      </c>
      <c r="AA45">
        <f>'Pretax Fuel Prices'!Z46+'Fuel Taxes'!AA46</f>
        <v>0</v>
      </c>
      <c r="AB45">
        <f>'Pretax Fuel Prices'!AA46+'Fuel Taxes'!AB46</f>
        <v>0</v>
      </c>
      <c r="AC45">
        <f>'Pretax Fuel Prices'!AB46+'Fuel Taxes'!AC46</f>
        <v>0</v>
      </c>
      <c r="AD45">
        <f>'Pretax Fuel Prices'!AC46+'Fuel Taxes'!AD46</f>
        <v>0</v>
      </c>
      <c r="AE45">
        <f>'Pretax Fuel Prices'!AD46+'Fuel Taxes'!AE46</f>
        <v>0</v>
      </c>
    </row>
    <row r="46" spans="1:31" x14ac:dyDescent="0.3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Prices'!C47+'Fuel Taxes'!D47</f>
        <v>0</v>
      </c>
      <c r="E46">
        <f>'Pretax Fuel Prices'!D47+'Fuel Taxes'!E47</f>
        <v>0</v>
      </c>
      <c r="F46">
        <f>'Pretax Fuel Prices'!E47+'Fuel Taxes'!F47</f>
        <v>0</v>
      </c>
      <c r="G46">
        <f>'Pretax Fuel Prices'!F47+'Fuel Taxes'!G47</f>
        <v>0</v>
      </c>
      <c r="H46">
        <f>'Pretax Fuel Prices'!G47+'Fuel Taxes'!H47</f>
        <v>0</v>
      </c>
      <c r="I46">
        <f>'Pretax Fuel Prices'!H47+'Fuel Taxes'!I47</f>
        <v>0</v>
      </c>
      <c r="J46">
        <f>'Pretax Fuel Prices'!I47+'Fuel Taxes'!J47</f>
        <v>0</v>
      </c>
      <c r="K46">
        <f>'Pretax Fuel Prices'!J47+'Fuel Taxes'!K47</f>
        <v>0</v>
      </c>
      <c r="L46">
        <f>'Pretax Fuel Prices'!K47+'Fuel Taxes'!L47</f>
        <v>0</v>
      </c>
      <c r="M46">
        <f>'Pretax Fuel Prices'!L47+'Fuel Taxes'!M47</f>
        <v>0</v>
      </c>
      <c r="N46">
        <f>'Pretax Fuel Prices'!M47+'Fuel Taxes'!N47</f>
        <v>0</v>
      </c>
      <c r="O46">
        <f>'Pretax Fuel Prices'!N47+'Fuel Taxes'!O47</f>
        <v>0</v>
      </c>
      <c r="P46">
        <f>'Pretax Fuel Prices'!O47+'Fuel Taxes'!P47</f>
        <v>0</v>
      </c>
      <c r="Q46">
        <f>'Pretax Fuel Prices'!P47+'Fuel Taxes'!Q47</f>
        <v>0</v>
      </c>
      <c r="R46">
        <f>'Pretax Fuel Prices'!Q47+'Fuel Taxes'!R47</f>
        <v>0</v>
      </c>
      <c r="S46">
        <f>'Pretax Fuel Prices'!R47+'Fuel Taxes'!S47</f>
        <v>0</v>
      </c>
      <c r="T46">
        <f>'Pretax Fuel Prices'!S47+'Fuel Taxes'!T47</f>
        <v>0</v>
      </c>
      <c r="U46">
        <f>'Pretax Fuel Prices'!T47+'Fuel Taxes'!U47</f>
        <v>0</v>
      </c>
      <c r="V46">
        <f>'Pretax Fuel Prices'!U47+'Fuel Taxes'!V47</f>
        <v>0</v>
      </c>
      <c r="W46">
        <f>'Pretax Fuel Prices'!V47+'Fuel Taxes'!W47</f>
        <v>0</v>
      </c>
      <c r="X46">
        <f>'Pretax Fuel Prices'!W47+'Fuel Taxes'!X47</f>
        <v>0</v>
      </c>
      <c r="Y46">
        <f>'Pretax Fuel Prices'!X47+'Fuel Taxes'!Y47</f>
        <v>0</v>
      </c>
      <c r="Z46">
        <f>'Pretax Fuel Prices'!Y47+'Fuel Taxes'!Z47</f>
        <v>0</v>
      </c>
      <c r="AA46">
        <f>'Pretax Fuel Prices'!Z47+'Fuel Taxes'!AA47</f>
        <v>0</v>
      </c>
      <c r="AB46">
        <f>'Pretax Fuel Prices'!AA47+'Fuel Taxes'!AB47</f>
        <v>0</v>
      </c>
      <c r="AC46">
        <f>'Pretax Fuel Prices'!AB47+'Fuel Taxes'!AC47</f>
        <v>0</v>
      </c>
      <c r="AD46">
        <f>'Pretax Fuel Prices'!AC47+'Fuel Taxes'!AD47</f>
        <v>0</v>
      </c>
      <c r="AE46">
        <f>'Pretax Fuel Prices'!AD47+'Fuel Taxes'!AE47</f>
        <v>0</v>
      </c>
    </row>
    <row r="47" spans="1:31" x14ac:dyDescent="0.3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Prices'!C48+'Fuel Taxes'!D48</f>
        <v>0</v>
      </c>
      <c r="E47">
        <f>'Pretax Fuel Prices'!D48+'Fuel Taxes'!E48</f>
        <v>0</v>
      </c>
      <c r="F47">
        <f>'Pretax Fuel Prices'!E48+'Fuel Taxes'!F48</f>
        <v>0</v>
      </c>
      <c r="G47">
        <f>'Pretax Fuel Prices'!F48+'Fuel Taxes'!G48</f>
        <v>0</v>
      </c>
      <c r="H47">
        <f>'Pretax Fuel Prices'!G48+'Fuel Taxes'!H48</f>
        <v>0</v>
      </c>
      <c r="I47">
        <f>'Pretax Fuel Prices'!H48+'Fuel Taxes'!I48</f>
        <v>0</v>
      </c>
      <c r="J47">
        <f>'Pretax Fuel Prices'!I48+'Fuel Taxes'!J48</f>
        <v>0</v>
      </c>
      <c r="K47">
        <f>'Pretax Fuel Prices'!J48+'Fuel Taxes'!K48</f>
        <v>0</v>
      </c>
      <c r="L47">
        <f>'Pretax Fuel Prices'!K48+'Fuel Taxes'!L48</f>
        <v>0</v>
      </c>
      <c r="M47">
        <f>'Pretax Fuel Prices'!L48+'Fuel Taxes'!M48</f>
        <v>0</v>
      </c>
      <c r="N47">
        <f>'Pretax Fuel Prices'!M48+'Fuel Taxes'!N48</f>
        <v>0</v>
      </c>
      <c r="O47">
        <f>'Pretax Fuel Prices'!N48+'Fuel Taxes'!O48</f>
        <v>0</v>
      </c>
      <c r="P47">
        <f>'Pretax Fuel Prices'!O48+'Fuel Taxes'!P48</f>
        <v>0</v>
      </c>
      <c r="Q47">
        <f>'Pretax Fuel Prices'!P48+'Fuel Taxes'!Q48</f>
        <v>0</v>
      </c>
      <c r="R47">
        <f>'Pretax Fuel Prices'!Q48+'Fuel Taxes'!R48</f>
        <v>0</v>
      </c>
      <c r="S47">
        <f>'Pretax Fuel Prices'!R48+'Fuel Taxes'!S48</f>
        <v>0</v>
      </c>
      <c r="T47">
        <f>'Pretax Fuel Prices'!S48+'Fuel Taxes'!T48</f>
        <v>0</v>
      </c>
      <c r="U47">
        <f>'Pretax Fuel Prices'!T48+'Fuel Taxes'!U48</f>
        <v>0</v>
      </c>
      <c r="V47">
        <f>'Pretax Fuel Prices'!U48+'Fuel Taxes'!V48</f>
        <v>0</v>
      </c>
      <c r="W47">
        <f>'Pretax Fuel Prices'!V48+'Fuel Taxes'!W48</f>
        <v>0</v>
      </c>
      <c r="X47">
        <f>'Pretax Fuel Prices'!W48+'Fuel Taxes'!X48</f>
        <v>0</v>
      </c>
      <c r="Y47">
        <f>'Pretax Fuel Prices'!X48+'Fuel Taxes'!Y48</f>
        <v>0</v>
      </c>
      <c r="Z47">
        <f>'Pretax Fuel Prices'!Y48+'Fuel Taxes'!Z48</f>
        <v>0</v>
      </c>
      <c r="AA47">
        <f>'Pretax Fuel Prices'!Z48+'Fuel Taxes'!AA48</f>
        <v>0</v>
      </c>
      <c r="AB47">
        <f>'Pretax Fuel Prices'!AA48+'Fuel Taxes'!AB48</f>
        <v>0</v>
      </c>
      <c r="AC47">
        <f>'Pretax Fuel Prices'!AB48+'Fuel Taxes'!AC48</f>
        <v>0</v>
      </c>
      <c r="AD47">
        <f>'Pretax Fuel Prices'!AC48+'Fuel Taxes'!AD48</f>
        <v>0</v>
      </c>
      <c r="AE47">
        <f>'Pretax Fuel Prices'!AD48+'Fuel Taxes'!AE48</f>
        <v>0</v>
      </c>
    </row>
    <row r="48" spans="1:31" x14ac:dyDescent="0.3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Prices'!C49+'Fuel Taxes'!D49</f>
        <v>0</v>
      </c>
      <c r="E48">
        <f>'Pretax Fuel Prices'!D49+'Fuel Taxes'!E49</f>
        <v>0</v>
      </c>
      <c r="F48">
        <f>'Pretax Fuel Prices'!E49+'Fuel Taxes'!F49</f>
        <v>0</v>
      </c>
      <c r="G48">
        <f>'Pretax Fuel Prices'!F49+'Fuel Taxes'!G49</f>
        <v>0</v>
      </c>
      <c r="H48">
        <f>'Pretax Fuel Prices'!G49+'Fuel Taxes'!H49</f>
        <v>0</v>
      </c>
      <c r="I48">
        <f>'Pretax Fuel Prices'!H49+'Fuel Taxes'!I49</f>
        <v>0</v>
      </c>
      <c r="J48">
        <f>'Pretax Fuel Prices'!I49+'Fuel Taxes'!J49</f>
        <v>0</v>
      </c>
      <c r="K48">
        <f>'Pretax Fuel Prices'!J49+'Fuel Taxes'!K49</f>
        <v>0</v>
      </c>
      <c r="L48">
        <f>'Pretax Fuel Prices'!K49+'Fuel Taxes'!L49</f>
        <v>0</v>
      </c>
      <c r="M48">
        <f>'Pretax Fuel Prices'!L49+'Fuel Taxes'!M49</f>
        <v>0</v>
      </c>
      <c r="N48">
        <f>'Pretax Fuel Prices'!M49+'Fuel Taxes'!N49</f>
        <v>0</v>
      </c>
      <c r="O48">
        <f>'Pretax Fuel Prices'!N49+'Fuel Taxes'!O49</f>
        <v>0</v>
      </c>
      <c r="P48">
        <f>'Pretax Fuel Prices'!O49+'Fuel Taxes'!P49</f>
        <v>0</v>
      </c>
      <c r="Q48">
        <f>'Pretax Fuel Prices'!P49+'Fuel Taxes'!Q49</f>
        <v>0</v>
      </c>
      <c r="R48">
        <f>'Pretax Fuel Prices'!Q49+'Fuel Taxes'!R49</f>
        <v>0</v>
      </c>
      <c r="S48">
        <f>'Pretax Fuel Prices'!R49+'Fuel Taxes'!S49</f>
        <v>0</v>
      </c>
      <c r="T48">
        <f>'Pretax Fuel Prices'!S49+'Fuel Taxes'!T49</f>
        <v>0</v>
      </c>
      <c r="U48">
        <f>'Pretax Fuel Prices'!T49+'Fuel Taxes'!U49</f>
        <v>0</v>
      </c>
      <c r="V48">
        <f>'Pretax Fuel Prices'!U49+'Fuel Taxes'!V49</f>
        <v>0</v>
      </c>
      <c r="W48">
        <f>'Pretax Fuel Prices'!V49+'Fuel Taxes'!W49</f>
        <v>0</v>
      </c>
      <c r="X48">
        <f>'Pretax Fuel Prices'!W49+'Fuel Taxes'!X49</f>
        <v>0</v>
      </c>
      <c r="Y48">
        <f>'Pretax Fuel Prices'!X49+'Fuel Taxes'!Y49</f>
        <v>0</v>
      </c>
      <c r="Z48">
        <f>'Pretax Fuel Prices'!Y49+'Fuel Taxes'!Z49</f>
        <v>0</v>
      </c>
      <c r="AA48">
        <f>'Pretax Fuel Prices'!Z49+'Fuel Taxes'!AA49</f>
        <v>0</v>
      </c>
      <c r="AB48">
        <f>'Pretax Fuel Prices'!AA49+'Fuel Taxes'!AB49</f>
        <v>0</v>
      </c>
      <c r="AC48">
        <f>'Pretax Fuel Prices'!AB49+'Fuel Taxes'!AC49</f>
        <v>0</v>
      </c>
      <c r="AD48">
        <f>'Pretax Fuel Prices'!AC49+'Fuel Taxes'!AD49</f>
        <v>0</v>
      </c>
      <c r="AE48">
        <f>'Pretax Fuel Prices'!AD49+'Fuel Taxes'!AE49</f>
        <v>0</v>
      </c>
    </row>
    <row r="49" spans="1:31" x14ac:dyDescent="0.3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Prices'!C50+'Fuel Taxes'!D50</f>
        <v>0</v>
      </c>
      <c r="E49">
        <f>'Pretax Fuel Prices'!D50+'Fuel Taxes'!E50</f>
        <v>0</v>
      </c>
      <c r="F49">
        <f>'Pretax Fuel Prices'!E50+'Fuel Taxes'!F50</f>
        <v>0</v>
      </c>
      <c r="G49">
        <f>'Pretax Fuel Prices'!F50+'Fuel Taxes'!G50</f>
        <v>0</v>
      </c>
      <c r="H49">
        <f>'Pretax Fuel Prices'!G50+'Fuel Taxes'!H50</f>
        <v>0</v>
      </c>
      <c r="I49">
        <f>'Pretax Fuel Prices'!H50+'Fuel Taxes'!I50</f>
        <v>0</v>
      </c>
      <c r="J49">
        <f>'Pretax Fuel Prices'!I50+'Fuel Taxes'!J50</f>
        <v>0</v>
      </c>
      <c r="K49">
        <f>'Pretax Fuel Prices'!J50+'Fuel Taxes'!K50</f>
        <v>0</v>
      </c>
      <c r="L49">
        <f>'Pretax Fuel Prices'!K50+'Fuel Taxes'!L50</f>
        <v>0</v>
      </c>
      <c r="M49">
        <f>'Pretax Fuel Prices'!L50+'Fuel Taxes'!M50</f>
        <v>0</v>
      </c>
      <c r="N49">
        <f>'Pretax Fuel Prices'!M50+'Fuel Taxes'!N50</f>
        <v>0</v>
      </c>
      <c r="O49">
        <f>'Pretax Fuel Prices'!N50+'Fuel Taxes'!O50</f>
        <v>0</v>
      </c>
      <c r="P49">
        <f>'Pretax Fuel Prices'!O50+'Fuel Taxes'!P50</f>
        <v>0</v>
      </c>
      <c r="Q49">
        <f>'Pretax Fuel Prices'!P50+'Fuel Taxes'!Q50</f>
        <v>0</v>
      </c>
      <c r="R49">
        <f>'Pretax Fuel Prices'!Q50+'Fuel Taxes'!R50</f>
        <v>0</v>
      </c>
      <c r="S49">
        <f>'Pretax Fuel Prices'!R50+'Fuel Taxes'!S50</f>
        <v>0</v>
      </c>
      <c r="T49">
        <f>'Pretax Fuel Prices'!S50+'Fuel Taxes'!T50</f>
        <v>0</v>
      </c>
      <c r="U49">
        <f>'Pretax Fuel Prices'!T50+'Fuel Taxes'!U50</f>
        <v>0</v>
      </c>
      <c r="V49">
        <f>'Pretax Fuel Prices'!U50+'Fuel Taxes'!V50</f>
        <v>0</v>
      </c>
      <c r="W49">
        <f>'Pretax Fuel Prices'!V50+'Fuel Taxes'!W50</f>
        <v>0</v>
      </c>
      <c r="X49">
        <f>'Pretax Fuel Prices'!W50+'Fuel Taxes'!X50</f>
        <v>0</v>
      </c>
      <c r="Y49">
        <f>'Pretax Fuel Prices'!X50+'Fuel Taxes'!Y50</f>
        <v>0</v>
      </c>
      <c r="Z49">
        <f>'Pretax Fuel Prices'!Y50+'Fuel Taxes'!Z50</f>
        <v>0</v>
      </c>
      <c r="AA49">
        <f>'Pretax Fuel Prices'!Z50+'Fuel Taxes'!AA50</f>
        <v>0</v>
      </c>
      <c r="AB49">
        <f>'Pretax Fuel Prices'!AA50+'Fuel Taxes'!AB50</f>
        <v>0</v>
      </c>
      <c r="AC49">
        <f>'Pretax Fuel Prices'!AB50+'Fuel Taxes'!AC50</f>
        <v>0</v>
      </c>
      <c r="AD49">
        <f>'Pretax Fuel Prices'!AC50+'Fuel Taxes'!AD50</f>
        <v>0</v>
      </c>
      <c r="AE49">
        <f>'Pretax Fuel Prices'!AD50+'Fuel Taxes'!AE50</f>
        <v>0</v>
      </c>
    </row>
    <row r="50" spans="1:31" x14ac:dyDescent="0.3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Prices'!C51+'Fuel Taxes'!D51</f>
        <v>0</v>
      </c>
      <c r="E50">
        <f>'Pretax Fuel Prices'!D51+'Fuel Taxes'!E51</f>
        <v>0</v>
      </c>
      <c r="F50">
        <f>'Pretax Fuel Prices'!E51+'Fuel Taxes'!F51</f>
        <v>0</v>
      </c>
      <c r="G50">
        <f>'Pretax Fuel Prices'!F51+'Fuel Taxes'!G51</f>
        <v>0</v>
      </c>
      <c r="H50">
        <f>'Pretax Fuel Prices'!G51+'Fuel Taxes'!H51</f>
        <v>0</v>
      </c>
      <c r="I50">
        <f>'Pretax Fuel Prices'!H51+'Fuel Taxes'!I51</f>
        <v>0</v>
      </c>
      <c r="J50">
        <f>'Pretax Fuel Prices'!I51+'Fuel Taxes'!J51</f>
        <v>0</v>
      </c>
      <c r="K50">
        <f>'Pretax Fuel Prices'!J51+'Fuel Taxes'!K51</f>
        <v>0</v>
      </c>
      <c r="L50">
        <f>'Pretax Fuel Prices'!K51+'Fuel Taxes'!L51</f>
        <v>0</v>
      </c>
      <c r="M50">
        <f>'Pretax Fuel Prices'!L51+'Fuel Taxes'!M51</f>
        <v>0</v>
      </c>
      <c r="N50">
        <f>'Pretax Fuel Prices'!M51+'Fuel Taxes'!N51</f>
        <v>0</v>
      </c>
      <c r="O50">
        <f>'Pretax Fuel Prices'!N51+'Fuel Taxes'!O51</f>
        <v>0</v>
      </c>
      <c r="P50">
        <f>'Pretax Fuel Prices'!O51+'Fuel Taxes'!P51</f>
        <v>0</v>
      </c>
      <c r="Q50">
        <f>'Pretax Fuel Prices'!P51+'Fuel Taxes'!Q51</f>
        <v>0</v>
      </c>
      <c r="R50">
        <f>'Pretax Fuel Prices'!Q51+'Fuel Taxes'!R51</f>
        <v>0</v>
      </c>
      <c r="S50">
        <f>'Pretax Fuel Prices'!R51+'Fuel Taxes'!S51</f>
        <v>0</v>
      </c>
      <c r="T50">
        <f>'Pretax Fuel Prices'!S51+'Fuel Taxes'!T51</f>
        <v>0</v>
      </c>
      <c r="U50">
        <f>'Pretax Fuel Prices'!T51+'Fuel Taxes'!U51</f>
        <v>0</v>
      </c>
      <c r="V50">
        <f>'Pretax Fuel Prices'!U51+'Fuel Taxes'!V51</f>
        <v>0</v>
      </c>
      <c r="W50">
        <f>'Pretax Fuel Prices'!V51+'Fuel Taxes'!W51</f>
        <v>0</v>
      </c>
      <c r="X50">
        <f>'Pretax Fuel Prices'!W51+'Fuel Taxes'!X51</f>
        <v>0</v>
      </c>
      <c r="Y50">
        <f>'Pretax Fuel Prices'!X51+'Fuel Taxes'!Y51</f>
        <v>0</v>
      </c>
      <c r="Z50">
        <f>'Pretax Fuel Prices'!Y51+'Fuel Taxes'!Z51</f>
        <v>0</v>
      </c>
      <c r="AA50">
        <f>'Pretax Fuel Prices'!Z51+'Fuel Taxes'!AA51</f>
        <v>0</v>
      </c>
      <c r="AB50">
        <f>'Pretax Fuel Prices'!AA51+'Fuel Taxes'!AB51</f>
        <v>0</v>
      </c>
      <c r="AC50">
        <f>'Pretax Fuel Prices'!AB51+'Fuel Taxes'!AC51</f>
        <v>0</v>
      </c>
      <c r="AD50">
        <f>'Pretax Fuel Prices'!AC51+'Fuel Taxes'!AD51</f>
        <v>0</v>
      </c>
      <c r="AE50">
        <f>'Pretax Fuel Prices'!AD51+'Fuel Taxes'!AE51</f>
        <v>0</v>
      </c>
    </row>
    <row r="51" spans="1:31" s="3" customFormat="1" x14ac:dyDescent="0.35">
      <c r="A51" s="5" t="s">
        <v>35</v>
      </c>
    </row>
    <row r="52" spans="1:31" x14ac:dyDescent="0.35">
      <c r="A52" t="s">
        <v>30</v>
      </c>
      <c r="B52">
        <f>'Fuel Taxes'!B$1</f>
        <v>2021</v>
      </c>
      <c r="C52">
        <f>'Fuel Taxes'!C$1</f>
        <v>2022</v>
      </c>
      <c r="D52">
        <f>'Fuel Taxes'!D$1</f>
        <v>2023</v>
      </c>
      <c r="E52">
        <f>'Fuel Taxes'!E$1</f>
        <v>2024</v>
      </c>
      <c r="F52">
        <f>'Fuel Taxes'!F$1</f>
        <v>2025</v>
      </c>
      <c r="G52">
        <f>'Fuel Taxes'!G$1</f>
        <v>2026</v>
      </c>
      <c r="H52">
        <f>'Fuel Taxes'!H$1</f>
        <v>2027</v>
      </c>
      <c r="I52">
        <f>'Fuel Taxes'!I$1</f>
        <v>2028</v>
      </c>
      <c r="J52">
        <f>'Fuel Taxes'!J$1</f>
        <v>2029</v>
      </c>
      <c r="K52">
        <f>'Fuel Taxes'!K$1</f>
        <v>2030</v>
      </c>
      <c r="L52">
        <f>'Fuel Taxes'!L$1</f>
        <v>2031</v>
      </c>
      <c r="M52">
        <f>'Fuel Taxes'!M$1</f>
        <v>2032</v>
      </c>
      <c r="N52">
        <f>'Fuel Taxes'!N$1</f>
        <v>2033</v>
      </c>
      <c r="O52">
        <f>'Fuel Taxes'!O$1</f>
        <v>2034</v>
      </c>
      <c r="P52">
        <f>'Fuel Taxes'!P$1</f>
        <v>2035</v>
      </c>
      <c r="Q52">
        <f>'Fuel Taxes'!Q$1</f>
        <v>2036</v>
      </c>
      <c r="R52">
        <f>'Fuel Taxes'!R$1</f>
        <v>2037</v>
      </c>
      <c r="S52">
        <f>'Fuel Taxes'!S$1</f>
        <v>2038</v>
      </c>
      <c r="T52">
        <f>'Fuel Taxes'!T$1</f>
        <v>2039</v>
      </c>
      <c r="U52">
        <f>'Fuel Taxes'!U$1</f>
        <v>2040</v>
      </c>
      <c r="V52">
        <f>'Fuel Taxes'!V$1</f>
        <v>2041</v>
      </c>
      <c r="W52">
        <f>'Fuel Taxes'!W$1</f>
        <v>2042</v>
      </c>
      <c r="X52">
        <f>'Fuel Taxes'!X$1</f>
        <v>2043</v>
      </c>
      <c r="Y52">
        <f>'Fuel Taxes'!Y$1</f>
        <v>2044</v>
      </c>
      <c r="Z52">
        <f>'Fuel Taxes'!Z$1</f>
        <v>2045</v>
      </c>
      <c r="AA52">
        <f>'Fuel Taxes'!AA$1</f>
        <v>2046</v>
      </c>
      <c r="AB52">
        <f>'Fuel Taxes'!AB$1</f>
        <v>2047</v>
      </c>
      <c r="AC52">
        <f>'Fuel Taxes'!AC$1</f>
        <v>2048</v>
      </c>
      <c r="AD52">
        <f>'Fuel Taxes'!AD$1</f>
        <v>2049</v>
      </c>
      <c r="AE52">
        <f>'Fuel Taxes'!AE$1</f>
        <v>2050</v>
      </c>
    </row>
    <row r="53" spans="1:31" x14ac:dyDescent="0.35">
      <c r="A53" t="s">
        <v>52</v>
      </c>
      <c r="B53">
        <f>'Pretax Fuel Prices'!B54+'Fuel Taxes'!B54</f>
        <v>1.8789468323487472E-5</v>
      </c>
      <c r="C53">
        <f>'Pretax Fuel Prices'!C54+'Fuel Taxes'!C54</f>
        <v>2.8669644675959601E-5</v>
      </c>
      <c r="D53">
        <f>'Pretax Fuel Prices'!C54+'Fuel Taxes'!D54</f>
        <v>2.755499694801063E-5</v>
      </c>
      <c r="E53">
        <f>'Pretax Fuel Prices'!D54+'Fuel Taxes'!E54</f>
        <v>2.2252870716325534E-5</v>
      </c>
      <c r="F53">
        <f>'Pretax Fuel Prices'!E54+'Fuel Taxes'!F54</f>
        <v>2.1946865421817867E-5</v>
      </c>
      <c r="G53">
        <f>'Pretax Fuel Prices'!F54+'Fuel Taxes'!G54</f>
        <v>2.1640860127310199E-5</v>
      </c>
      <c r="H53">
        <f>'Pretax Fuel Prices'!G54+'Fuel Taxes'!H54</f>
        <v>2.1334854832802532E-5</v>
      </c>
      <c r="I53">
        <f>'Pretax Fuel Prices'!H54+'Fuel Taxes'!I54</f>
        <v>2.1028849538294864E-5</v>
      </c>
      <c r="J53">
        <f>'Pretax Fuel Prices'!I54+'Fuel Taxes'!J54</f>
        <v>2.0705778936418936E-5</v>
      </c>
      <c r="K53">
        <f>'Pretax Fuel Prices'!J54+'Fuel Taxes'!K54</f>
        <v>2.0783184739210028E-5</v>
      </c>
      <c r="L53">
        <f>'Pretax Fuel Prices'!K54+'Fuel Taxes'!L54</f>
        <v>2.0800207057635808E-5</v>
      </c>
      <c r="M53">
        <f>'Pretax Fuel Prices'!L54+'Fuel Taxes'!M54</f>
        <v>2.0924001182386713E-5</v>
      </c>
      <c r="N53">
        <f>'Pretax Fuel Prices'!M54+'Fuel Taxes'!N54</f>
        <v>2.1023010085976154E-5</v>
      </c>
      <c r="O53">
        <f>'Pretax Fuel Prices'!N54+'Fuel Taxes'!O54</f>
        <v>2.1118080807266287E-5</v>
      </c>
      <c r="P53">
        <f>'Pretax Fuel Prices'!O54+'Fuel Taxes'!P54</f>
        <v>2.1154277928970868E-5</v>
      </c>
      <c r="Q53">
        <f>'Pretax Fuel Prices'!P54+'Fuel Taxes'!Q54</f>
        <v>2.1321340811965991E-5</v>
      </c>
      <c r="R53">
        <f>'Pretax Fuel Prices'!Q54+'Fuel Taxes'!R54</f>
        <v>2.1325748228281928E-5</v>
      </c>
      <c r="S53">
        <f>'Pretax Fuel Prices'!R54+'Fuel Taxes'!S54</f>
        <v>2.1436115547427782E-5</v>
      </c>
      <c r="T53">
        <f>'Pretax Fuel Prices'!S54+'Fuel Taxes'!T54</f>
        <v>2.151773432131286E-5</v>
      </c>
      <c r="U53">
        <f>'Pretax Fuel Prices'!T54+'Fuel Taxes'!U54</f>
        <v>2.1551468749266193E-5</v>
      </c>
      <c r="V53">
        <f>'Pretax Fuel Prices'!U54+'Fuel Taxes'!V54</f>
        <v>2.1587674249908013E-5</v>
      </c>
      <c r="W53">
        <f>'Pretax Fuel Prices'!V54+'Fuel Taxes'!W54</f>
        <v>2.1724861131583085E-5</v>
      </c>
      <c r="X53">
        <f>'Pretax Fuel Prices'!W54+'Fuel Taxes'!X54</f>
        <v>2.1731698468786456E-5</v>
      </c>
      <c r="Y53">
        <f>'Pretax Fuel Prices'!X54+'Fuel Taxes'!Y54</f>
        <v>2.1829461035798521E-5</v>
      </c>
      <c r="Z53">
        <f>'Pretax Fuel Prices'!Y54+'Fuel Taxes'!Z54</f>
        <v>2.1753868798863309E-5</v>
      </c>
      <c r="AA53">
        <f>'Pretax Fuel Prices'!Z54+'Fuel Taxes'!AA54</f>
        <v>2.1790464564948437E-5</v>
      </c>
      <c r="AB53">
        <f>'Pretax Fuel Prices'!AA54+'Fuel Taxes'!AB54</f>
        <v>2.2259584476342028E-5</v>
      </c>
      <c r="AC53">
        <f>'Pretax Fuel Prices'!AB54+'Fuel Taxes'!AC54</f>
        <v>2.228004244462432E-5</v>
      </c>
      <c r="AD53">
        <f>'Pretax Fuel Prices'!AC54+'Fuel Taxes'!AD54</f>
        <v>2.2317975516570406E-5</v>
      </c>
      <c r="AE53">
        <f>'Pretax Fuel Prices'!AD54+'Fuel Taxes'!AE54</f>
        <v>2.2368926951737471E-5</v>
      </c>
    </row>
    <row r="54" spans="1:31" x14ac:dyDescent="0.35">
      <c r="A54" t="s">
        <v>53</v>
      </c>
      <c r="B54">
        <f>'Pretax Fuel Prices'!B55+'Fuel Taxes'!B55</f>
        <v>1.7845889752200973E-5</v>
      </c>
      <c r="C54">
        <f>'Pretax Fuel Prices'!C55+'Fuel Taxes'!C55</f>
        <v>2.7229898649254979E-5</v>
      </c>
      <c r="D54">
        <f>'Pretax Fuel Prices'!C55+'Fuel Taxes'!D55</f>
        <v>2.6357829318230532E-5</v>
      </c>
      <c r="E54">
        <f>'Pretax Fuel Prices'!D55+'Fuel Taxes'!E55</f>
        <v>2.2198900028622363E-5</v>
      </c>
      <c r="F54">
        <f>'Pretax Fuel Prices'!E55+'Fuel Taxes'!F55</f>
        <v>2.136771628286182E-5</v>
      </c>
      <c r="G54">
        <f>'Pretax Fuel Prices'!F55+'Fuel Taxes'!G55</f>
        <v>2.0536532537101281E-5</v>
      </c>
      <c r="H54">
        <f>'Pretax Fuel Prices'!G55+'Fuel Taxes'!H55</f>
        <v>1.9705348791340738E-5</v>
      </c>
      <c r="I54">
        <f>'Pretax Fuel Prices'!H55+'Fuel Taxes'!I55</f>
        <v>1.8874165045580199E-5</v>
      </c>
      <c r="J54">
        <f>'Pretax Fuel Prices'!I55+'Fuel Taxes'!J55</f>
        <v>1.8131851370888745E-5</v>
      </c>
      <c r="K54">
        <f>'Pretax Fuel Prices'!J55+'Fuel Taxes'!K55</f>
        <v>1.8277881090522948E-5</v>
      </c>
      <c r="L54">
        <f>'Pretax Fuel Prices'!K55+'Fuel Taxes'!L55</f>
        <v>1.8350355579533891E-5</v>
      </c>
      <c r="M54">
        <f>'Pretax Fuel Prices'!L55+'Fuel Taxes'!M55</f>
        <v>1.836115148032313E-5</v>
      </c>
      <c r="N54">
        <f>'Pretax Fuel Prices'!M55+'Fuel Taxes'!N55</f>
        <v>1.8436292983661818E-5</v>
      </c>
      <c r="O54">
        <f>'Pretax Fuel Prices'!N55+'Fuel Taxes'!O55</f>
        <v>1.8456688427671871E-5</v>
      </c>
      <c r="P54">
        <f>'Pretax Fuel Prices'!O55+'Fuel Taxes'!P55</f>
        <v>1.8542049013355498E-5</v>
      </c>
      <c r="Q54">
        <f>'Pretax Fuel Prices'!P55+'Fuel Taxes'!Q55</f>
        <v>1.863974979137831E-5</v>
      </c>
      <c r="R54">
        <f>'Pretax Fuel Prices'!Q55+'Fuel Taxes'!R55</f>
        <v>1.8678821768587358E-5</v>
      </c>
      <c r="S54">
        <f>'Pretax Fuel Prices'!R55+'Fuel Taxes'!S55</f>
        <v>1.8722359503169985E-5</v>
      </c>
      <c r="T54">
        <f>'Pretax Fuel Prices'!S55+'Fuel Taxes'!T55</f>
        <v>1.8765415674073027E-5</v>
      </c>
      <c r="U54">
        <f>'Pretax Fuel Prices'!T55+'Fuel Taxes'!U55</f>
        <v>1.8825821209221379E-5</v>
      </c>
      <c r="V54">
        <f>'Pretax Fuel Prices'!U55+'Fuel Taxes'!V55</f>
        <v>1.8893005907082261E-5</v>
      </c>
      <c r="W54">
        <f>'Pretax Fuel Prices'!V55+'Fuel Taxes'!W55</f>
        <v>1.9017401753509683E-5</v>
      </c>
      <c r="X54">
        <f>'Pretax Fuel Prices'!W55+'Fuel Taxes'!X55</f>
        <v>1.901267129381274E-5</v>
      </c>
      <c r="Y54">
        <f>'Pretax Fuel Prices'!X55+'Fuel Taxes'!Y55</f>
        <v>1.9105879060991067E-5</v>
      </c>
      <c r="Z54">
        <f>'Pretax Fuel Prices'!Y55+'Fuel Taxes'!Z55</f>
        <v>1.906332465005822E-5</v>
      </c>
      <c r="AA54">
        <f>'Pretax Fuel Prices'!Z55+'Fuel Taxes'!AA55</f>
        <v>1.9111789593560349E-5</v>
      </c>
      <c r="AB54">
        <f>'Pretax Fuel Prices'!AA55+'Fuel Taxes'!AB55</f>
        <v>1.9338126979674094E-5</v>
      </c>
      <c r="AC54">
        <f>'Pretax Fuel Prices'!AB55+'Fuel Taxes'!AC55</f>
        <v>1.9367275664268267E-5</v>
      </c>
      <c r="AD54">
        <f>'Pretax Fuel Prices'!AC55+'Fuel Taxes'!AD55</f>
        <v>1.9411451149917006E-5</v>
      </c>
      <c r="AE54">
        <f>'Pretax Fuel Prices'!AD55+'Fuel Taxes'!AE55</f>
        <v>1.9499777887088816E-5</v>
      </c>
    </row>
    <row r="55" spans="1:31" x14ac:dyDescent="0.35">
      <c r="A55" t="s">
        <v>54</v>
      </c>
      <c r="B55">
        <f>'Pretax Fuel Prices'!B56+'Fuel Taxes'!B56</f>
        <v>1.7837330565666737E-5</v>
      </c>
      <c r="C55">
        <f>'Pretax Fuel Prices'!C56+'Fuel Taxes'!C56</f>
        <v>2.7216838735455016E-5</v>
      </c>
      <c r="D55">
        <f>'Pretax Fuel Prices'!C56+'Fuel Taxes'!D56</f>
        <v>2.6337822123121938E-5</v>
      </c>
      <c r="E55">
        <f>'Pretax Fuel Prices'!D56+'Fuel Taxes'!E56</f>
        <v>2.2294335430330024E-5</v>
      </c>
      <c r="F55">
        <f>'Pretax Fuel Prices'!E56+'Fuel Taxes'!F56</f>
        <v>2.2361805323612875E-5</v>
      </c>
      <c r="G55">
        <f>'Pretax Fuel Prices'!F56+'Fuel Taxes'!G56</f>
        <v>2.2429275216895726E-5</v>
      </c>
      <c r="H55">
        <f>'Pretax Fuel Prices'!G56+'Fuel Taxes'!H56</f>
        <v>2.2496745110178574E-5</v>
      </c>
      <c r="I55">
        <f>'Pretax Fuel Prices'!H56+'Fuel Taxes'!I56</f>
        <v>2.2564215003461425E-5</v>
      </c>
      <c r="J55">
        <f>'Pretax Fuel Prices'!I56+'Fuel Taxes'!J56</f>
        <v>2.2546111381933211E-5</v>
      </c>
      <c r="K55">
        <f>'Pretax Fuel Prices'!J56+'Fuel Taxes'!K56</f>
        <v>2.2617133764026979E-5</v>
      </c>
      <c r="L55">
        <f>'Pretax Fuel Prices'!K56+'Fuel Taxes'!L56</f>
        <v>2.2623704320668228E-5</v>
      </c>
      <c r="M55">
        <f>'Pretax Fuel Prices'!L56+'Fuel Taxes'!M56</f>
        <v>2.2756485140780051E-5</v>
      </c>
      <c r="N55">
        <f>'Pretax Fuel Prices'!M56+'Fuel Taxes'!N56</f>
        <v>2.2829746938618664E-5</v>
      </c>
      <c r="O55">
        <f>'Pretax Fuel Prices'!N56+'Fuel Taxes'!O56</f>
        <v>2.2923666308699524E-5</v>
      </c>
      <c r="P55">
        <f>'Pretax Fuel Prices'!O56+'Fuel Taxes'!P56</f>
        <v>2.2952935804631194E-5</v>
      </c>
      <c r="Q55">
        <f>'Pretax Fuel Prices'!P56+'Fuel Taxes'!Q56</f>
        <v>2.3101683753868643E-5</v>
      </c>
      <c r="R55">
        <f>'Pretax Fuel Prices'!Q56+'Fuel Taxes'!R56</f>
        <v>2.3109417079185291E-5</v>
      </c>
      <c r="S55">
        <f>'Pretax Fuel Prices'!R56+'Fuel Taxes'!S56</f>
        <v>2.3207635941021482E-5</v>
      </c>
      <c r="T55">
        <f>'Pretax Fuel Prices'!S56+'Fuel Taxes'!T56</f>
        <v>2.3281365701201519E-5</v>
      </c>
      <c r="U55">
        <f>'Pretax Fuel Prices'!T56+'Fuel Taxes'!U56</f>
        <v>2.3314144644164367E-5</v>
      </c>
      <c r="V55">
        <f>'Pretax Fuel Prices'!U56+'Fuel Taxes'!V56</f>
        <v>2.3346936876575464E-5</v>
      </c>
      <c r="W55">
        <f>'Pretax Fuel Prices'!V56+'Fuel Taxes'!W56</f>
        <v>2.3474355243743099E-5</v>
      </c>
      <c r="X55">
        <f>'Pretax Fuel Prices'!W56+'Fuel Taxes'!X56</f>
        <v>2.3467838754914523E-5</v>
      </c>
      <c r="Y55">
        <f>'Pretax Fuel Prices'!X56+'Fuel Taxes'!Y56</f>
        <v>2.3563359904375865E-5</v>
      </c>
      <c r="Z55">
        <f>'Pretax Fuel Prices'!Y56+'Fuel Taxes'!Z56</f>
        <v>2.3484929630094977E-5</v>
      </c>
      <c r="AA55">
        <f>'Pretax Fuel Prices'!Z56+'Fuel Taxes'!AA56</f>
        <v>2.3469686627536619E-5</v>
      </c>
      <c r="AB55">
        <f>'Pretax Fuel Prices'!AA56+'Fuel Taxes'!AB56</f>
        <v>2.3687567646569749E-5</v>
      </c>
      <c r="AC55">
        <f>'Pretax Fuel Prices'!AB56+'Fuel Taxes'!AC56</f>
        <v>2.3706737680885943E-5</v>
      </c>
      <c r="AD55">
        <f>'Pretax Fuel Prices'!AC56+'Fuel Taxes'!AD56</f>
        <v>2.3733985441691221E-5</v>
      </c>
      <c r="AE55">
        <f>'Pretax Fuel Prices'!AD56+'Fuel Taxes'!AE56</f>
        <v>2.3786011981221102E-5</v>
      </c>
    </row>
    <row r="56" spans="1:31" x14ac:dyDescent="0.35">
      <c r="A56" t="s">
        <v>55</v>
      </c>
      <c r="B56">
        <f>'Pretax Fuel Prices'!B57+'Fuel Taxes'!B57</f>
        <v>1.7848060043245782E-5</v>
      </c>
      <c r="C56">
        <f>'Pretax Fuel Prices'!C57+'Fuel Taxes'!C57</f>
        <v>2.7233210157171371E-5</v>
      </c>
      <c r="D56">
        <f>'Pretax Fuel Prices'!C57+'Fuel Taxes'!D57</f>
        <v>2.6368550632367805E-5</v>
      </c>
      <c r="E56">
        <f>'Pretax Fuel Prices'!D57+'Fuel Taxes'!E57</f>
        <v>2.2246505571011471E-5</v>
      </c>
      <c r="F56">
        <f>'Pretax Fuel Prices'!E57+'Fuel Taxes'!F57</f>
        <v>2.1405705687412127E-5</v>
      </c>
      <c r="G56">
        <f>'Pretax Fuel Prices'!F57+'Fuel Taxes'!G57</f>
        <v>2.0564905803812783E-5</v>
      </c>
      <c r="H56">
        <f>'Pretax Fuel Prices'!G57+'Fuel Taxes'!H57</f>
        <v>1.972410592021344E-5</v>
      </c>
      <c r="I56">
        <f>'Pretax Fuel Prices'!H57+'Fuel Taxes'!I57</f>
        <v>1.8883306036614099E-5</v>
      </c>
      <c r="J56">
        <f>'Pretax Fuel Prices'!I57+'Fuel Taxes'!J57</f>
        <v>1.8120189364472988E-5</v>
      </c>
      <c r="K56">
        <f>'Pretax Fuel Prices'!J57+'Fuel Taxes'!K57</f>
        <v>1.8184848936639404E-5</v>
      </c>
      <c r="L56">
        <f>'Pretax Fuel Prices'!K57+'Fuel Taxes'!L57</f>
        <v>1.8190465173558168E-5</v>
      </c>
      <c r="M56">
        <f>'Pretax Fuel Prices'!L57+'Fuel Taxes'!M57</f>
        <v>1.8315808699161859E-5</v>
      </c>
      <c r="N56">
        <f>'Pretax Fuel Prices'!M57+'Fuel Taxes'!N57</f>
        <v>1.8391755515191933E-5</v>
      </c>
      <c r="O56">
        <f>'Pretax Fuel Prices'!N57+'Fuel Taxes'!O57</f>
        <v>1.8476883986286274E-5</v>
      </c>
      <c r="P56">
        <f>'Pretax Fuel Prices'!O57+'Fuel Taxes'!P57</f>
        <v>1.8513799004236936E-5</v>
      </c>
      <c r="Q56">
        <f>'Pretax Fuel Prices'!P57+'Fuel Taxes'!Q57</f>
        <v>1.864346756802238E-5</v>
      </c>
      <c r="R56">
        <f>'Pretax Fuel Prices'!Q57+'Fuel Taxes'!R57</f>
        <v>1.8660385562252841E-5</v>
      </c>
      <c r="S56">
        <f>'Pretax Fuel Prices'!R57+'Fuel Taxes'!S57</f>
        <v>1.875080011059635E-5</v>
      </c>
      <c r="T56">
        <f>'Pretax Fuel Prices'!S57+'Fuel Taxes'!T57</f>
        <v>1.8819026842652657E-5</v>
      </c>
      <c r="U56">
        <f>'Pretax Fuel Prices'!T57+'Fuel Taxes'!U57</f>
        <v>1.8851624044271041E-5</v>
      </c>
      <c r="V56">
        <f>'Pretax Fuel Prices'!U57+'Fuel Taxes'!V57</f>
        <v>1.8887402136424828E-5</v>
      </c>
      <c r="W56">
        <f>'Pretax Fuel Prices'!V57+'Fuel Taxes'!W57</f>
        <v>1.9009401931724964E-5</v>
      </c>
      <c r="X56">
        <f>'Pretax Fuel Prices'!W57+'Fuel Taxes'!X57</f>
        <v>1.9005663523941193E-5</v>
      </c>
      <c r="Y56">
        <f>'Pretax Fuel Prices'!X57+'Fuel Taxes'!Y57</f>
        <v>1.9096754676921786E-5</v>
      </c>
      <c r="Z56">
        <f>'Pretax Fuel Prices'!Y57+'Fuel Taxes'!Z57</f>
        <v>1.9027508409420645E-5</v>
      </c>
      <c r="AA56">
        <f>'Pretax Fuel Prices'!Z57+'Fuel Taxes'!AA57</f>
        <v>1.9074511872208032E-5</v>
      </c>
      <c r="AB56">
        <f>'Pretax Fuel Prices'!AA57+'Fuel Taxes'!AB57</f>
        <v>1.9489359151387659E-5</v>
      </c>
      <c r="AC56">
        <f>'Pretax Fuel Prices'!AB57+'Fuel Taxes'!AC57</f>
        <v>1.950061670175825E-5</v>
      </c>
      <c r="AD56">
        <f>'Pretax Fuel Prices'!AC57+'Fuel Taxes'!AD57</f>
        <v>1.95282942987235E-5</v>
      </c>
      <c r="AE56">
        <f>'Pretax Fuel Prices'!AD57+'Fuel Taxes'!AE57</f>
        <v>1.9582507506279047E-5</v>
      </c>
    </row>
    <row r="57" spans="1:31" x14ac:dyDescent="0.35">
      <c r="A57" t="s">
        <v>56</v>
      </c>
      <c r="B57">
        <f>'Pretax Fuel Prices'!B58+'Fuel Taxes'!B58</f>
        <v>1.7809395154303096E-5</v>
      </c>
      <c r="C57">
        <f>'Pretax Fuel Prices'!C58+'Fuel Taxes'!C58</f>
        <v>2.7174213882857613E-5</v>
      </c>
      <c r="D57">
        <f>'Pretax Fuel Prices'!C58+'Fuel Taxes'!D58</f>
        <v>2.6299902798674336E-5</v>
      </c>
      <c r="E57">
        <f>'Pretax Fuel Prices'!D58+'Fuel Taxes'!E58</f>
        <v>2.2123093916235989E-5</v>
      </c>
      <c r="F57">
        <f>'Pretax Fuel Prices'!E58+'Fuel Taxes'!F58</f>
        <v>2.1261035869281377E-5</v>
      </c>
      <c r="G57">
        <f>'Pretax Fuel Prices'!F58+'Fuel Taxes'!G58</f>
        <v>2.0398977822326764E-5</v>
      </c>
      <c r="H57">
        <f>'Pretax Fuel Prices'!G58+'Fuel Taxes'!H58</f>
        <v>1.9536919775372152E-5</v>
      </c>
      <c r="I57">
        <f>'Pretax Fuel Prices'!H58+'Fuel Taxes'!I58</f>
        <v>1.8674861728417536E-5</v>
      </c>
      <c r="J57">
        <f>'Pretax Fuel Prices'!I58+'Fuel Taxes'!J58</f>
        <v>1.7896535005954052E-5</v>
      </c>
      <c r="K57">
        <f>'Pretax Fuel Prices'!J58+'Fuel Taxes'!K58</f>
        <v>1.7970401113247627E-5</v>
      </c>
      <c r="L57">
        <f>'Pretax Fuel Prices'!K58+'Fuel Taxes'!L58</f>
        <v>1.7979709322499068E-5</v>
      </c>
      <c r="M57">
        <f>'Pretax Fuel Prices'!L58+'Fuel Taxes'!M58</f>
        <v>1.8108416313628289E-5</v>
      </c>
      <c r="N57">
        <f>'Pretax Fuel Prices'!M58+'Fuel Taxes'!N58</f>
        <v>1.8192616087446905E-5</v>
      </c>
      <c r="O57">
        <f>'Pretax Fuel Prices'!N58+'Fuel Taxes'!O58</f>
        <v>1.828891723464049E-5</v>
      </c>
      <c r="P57">
        <f>'Pretax Fuel Prices'!O58+'Fuel Taxes'!P58</f>
        <v>1.8329404979974841E-5</v>
      </c>
      <c r="Q57">
        <f>'Pretax Fuel Prices'!P58+'Fuel Taxes'!Q58</f>
        <v>1.8471420224694326E-5</v>
      </c>
      <c r="R57">
        <f>'Pretax Fuel Prices'!Q58+'Fuel Taxes'!R58</f>
        <v>1.8490587454214391E-5</v>
      </c>
      <c r="S57">
        <f>'Pretax Fuel Prices'!R58+'Fuel Taxes'!S58</f>
        <v>1.8589760186003882E-5</v>
      </c>
      <c r="T57">
        <f>'Pretax Fuel Prices'!S58+'Fuel Taxes'!T58</f>
        <v>1.8663455446318742E-5</v>
      </c>
      <c r="U57">
        <f>'Pretax Fuel Prices'!T58+'Fuel Taxes'!U58</f>
        <v>1.8701865195305519E-5</v>
      </c>
      <c r="V57">
        <f>'Pretax Fuel Prices'!U58+'Fuel Taxes'!V58</f>
        <v>1.8744129500027986E-5</v>
      </c>
      <c r="W57">
        <f>'Pretax Fuel Prices'!V58+'Fuel Taxes'!W58</f>
        <v>1.8873377429571917E-5</v>
      </c>
      <c r="X57">
        <f>'Pretax Fuel Prices'!W58+'Fuel Taxes'!X58</f>
        <v>1.8875893547378546E-5</v>
      </c>
      <c r="Y57">
        <f>'Pretax Fuel Prices'!X58+'Fuel Taxes'!Y58</f>
        <v>1.8974945625082498E-5</v>
      </c>
      <c r="Z57">
        <f>'Pretax Fuel Prices'!Y58+'Fuel Taxes'!Z58</f>
        <v>1.891108158590566E-5</v>
      </c>
      <c r="AA57">
        <f>'Pretax Fuel Prices'!Z58+'Fuel Taxes'!AA58</f>
        <v>1.8919075136892693E-5</v>
      </c>
      <c r="AB57">
        <f>'Pretax Fuel Prices'!AA58+'Fuel Taxes'!AB58</f>
        <v>1.9133418364043798E-5</v>
      </c>
      <c r="AC57">
        <f>'Pretax Fuel Prices'!AB58+'Fuel Taxes'!AC58</f>
        <v>1.9152784497004029E-5</v>
      </c>
      <c r="AD57">
        <f>'Pretax Fuel Prices'!AC58+'Fuel Taxes'!AD58</f>
        <v>1.9187160990023847E-5</v>
      </c>
      <c r="AE57">
        <f>'Pretax Fuel Prices'!AD58+'Fuel Taxes'!AE58</f>
        <v>1.9246535619611698E-5</v>
      </c>
    </row>
    <row r="58" spans="1:31" x14ac:dyDescent="0.35">
      <c r="A58" t="s">
        <v>57</v>
      </c>
      <c r="B58">
        <f>'Pretax Fuel Prices'!B59+'Fuel Taxes'!B59</f>
        <v>1.7845889752200973E-5</v>
      </c>
      <c r="C58">
        <f>'Pretax Fuel Prices'!C59+'Fuel Taxes'!C59</f>
        <v>2.7229898649254979E-5</v>
      </c>
      <c r="D58">
        <f>'Pretax Fuel Prices'!C59+'Fuel Taxes'!D59</f>
        <v>2.6357829318230532E-5</v>
      </c>
      <c r="E58">
        <f>'Pretax Fuel Prices'!D59+'Fuel Taxes'!E59</f>
        <v>2.2198900028622363E-5</v>
      </c>
      <c r="F58">
        <f>'Pretax Fuel Prices'!E59+'Fuel Taxes'!F59</f>
        <v>2.136771628286182E-5</v>
      </c>
      <c r="G58">
        <f>'Pretax Fuel Prices'!F59+'Fuel Taxes'!G59</f>
        <v>2.0536532537101281E-5</v>
      </c>
      <c r="H58">
        <f>'Pretax Fuel Prices'!G59+'Fuel Taxes'!H59</f>
        <v>1.9705348791340738E-5</v>
      </c>
      <c r="I58">
        <f>'Pretax Fuel Prices'!H59+'Fuel Taxes'!I59</f>
        <v>1.8874165045580199E-5</v>
      </c>
      <c r="J58">
        <f>'Pretax Fuel Prices'!I59+'Fuel Taxes'!J59</f>
        <v>1.8131851370888745E-5</v>
      </c>
      <c r="K58">
        <f>'Pretax Fuel Prices'!J59+'Fuel Taxes'!K59</f>
        <v>1.8277881090522948E-5</v>
      </c>
      <c r="L58">
        <f>'Pretax Fuel Prices'!K59+'Fuel Taxes'!L59</f>
        <v>1.8350355579533891E-5</v>
      </c>
      <c r="M58">
        <f>'Pretax Fuel Prices'!L59+'Fuel Taxes'!M59</f>
        <v>1.836115148032313E-5</v>
      </c>
      <c r="N58">
        <f>'Pretax Fuel Prices'!M59+'Fuel Taxes'!N59</f>
        <v>1.8436292983661818E-5</v>
      </c>
      <c r="O58">
        <f>'Pretax Fuel Prices'!N59+'Fuel Taxes'!O59</f>
        <v>1.8456688427671871E-5</v>
      </c>
      <c r="P58">
        <f>'Pretax Fuel Prices'!O59+'Fuel Taxes'!P59</f>
        <v>1.8542049013355498E-5</v>
      </c>
      <c r="Q58">
        <f>'Pretax Fuel Prices'!P59+'Fuel Taxes'!Q59</f>
        <v>1.863974979137831E-5</v>
      </c>
      <c r="R58">
        <f>'Pretax Fuel Prices'!Q59+'Fuel Taxes'!R59</f>
        <v>1.8678821768587358E-5</v>
      </c>
      <c r="S58">
        <f>'Pretax Fuel Prices'!R59+'Fuel Taxes'!S59</f>
        <v>1.8722359503169985E-5</v>
      </c>
      <c r="T58">
        <f>'Pretax Fuel Prices'!S59+'Fuel Taxes'!T59</f>
        <v>1.8765415674073027E-5</v>
      </c>
      <c r="U58">
        <f>'Pretax Fuel Prices'!T59+'Fuel Taxes'!U59</f>
        <v>1.8825821209221379E-5</v>
      </c>
      <c r="V58">
        <f>'Pretax Fuel Prices'!U59+'Fuel Taxes'!V59</f>
        <v>1.8893005907082261E-5</v>
      </c>
      <c r="W58">
        <f>'Pretax Fuel Prices'!V59+'Fuel Taxes'!W59</f>
        <v>1.9017401753509683E-5</v>
      </c>
      <c r="X58">
        <f>'Pretax Fuel Prices'!W59+'Fuel Taxes'!X59</f>
        <v>1.901267129381274E-5</v>
      </c>
      <c r="Y58">
        <f>'Pretax Fuel Prices'!X59+'Fuel Taxes'!Y59</f>
        <v>1.9105879060991067E-5</v>
      </c>
      <c r="Z58">
        <f>'Pretax Fuel Prices'!Y59+'Fuel Taxes'!Z59</f>
        <v>1.906332465005822E-5</v>
      </c>
      <c r="AA58">
        <f>'Pretax Fuel Prices'!Z59+'Fuel Taxes'!AA59</f>
        <v>1.9111789593560349E-5</v>
      </c>
      <c r="AB58">
        <f>'Pretax Fuel Prices'!AA59+'Fuel Taxes'!AB59</f>
        <v>1.9338126979674094E-5</v>
      </c>
      <c r="AC58">
        <f>'Pretax Fuel Prices'!AB59+'Fuel Taxes'!AC59</f>
        <v>1.9367275664268267E-5</v>
      </c>
      <c r="AD58">
        <f>'Pretax Fuel Prices'!AC59+'Fuel Taxes'!AD59</f>
        <v>1.9411451149917006E-5</v>
      </c>
      <c r="AE58">
        <f>'Pretax Fuel Prices'!AD59+'Fuel Taxes'!AE59</f>
        <v>1.9499777887088816E-5</v>
      </c>
    </row>
    <row r="59" spans="1:31" x14ac:dyDescent="0.3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Prices'!C60+'Fuel Taxes'!D60</f>
        <v>0</v>
      </c>
      <c r="E59">
        <f>'Pretax Fuel Prices'!D60+'Fuel Taxes'!E60</f>
        <v>0</v>
      </c>
      <c r="F59">
        <f>'Pretax Fuel Prices'!E60+'Fuel Taxes'!F60</f>
        <v>0</v>
      </c>
      <c r="G59">
        <f>'Pretax Fuel Prices'!F60+'Fuel Taxes'!G60</f>
        <v>0</v>
      </c>
      <c r="H59">
        <f>'Pretax Fuel Prices'!G60+'Fuel Taxes'!H60</f>
        <v>0</v>
      </c>
      <c r="I59">
        <f>'Pretax Fuel Prices'!H60+'Fuel Taxes'!I60</f>
        <v>0</v>
      </c>
      <c r="J59">
        <f>'Pretax Fuel Prices'!I60+'Fuel Taxes'!J60</f>
        <v>0</v>
      </c>
      <c r="K59">
        <f>'Pretax Fuel Prices'!J60+'Fuel Taxes'!K60</f>
        <v>0</v>
      </c>
      <c r="L59">
        <f>'Pretax Fuel Prices'!K60+'Fuel Taxes'!L60</f>
        <v>0</v>
      </c>
      <c r="M59">
        <f>'Pretax Fuel Prices'!L60+'Fuel Taxes'!M60</f>
        <v>0</v>
      </c>
      <c r="N59">
        <f>'Pretax Fuel Prices'!M60+'Fuel Taxes'!N60</f>
        <v>0</v>
      </c>
      <c r="O59">
        <f>'Pretax Fuel Prices'!N60+'Fuel Taxes'!O60</f>
        <v>0</v>
      </c>
      <c r="P59">
        <f>'Pretax Fuel Prices'!O60+'Fuel Taxes'!P60</f>
        <v>0</v>
      </c>
      <c r="Q59">
        <f>'Pretax Fuel Prices'!P60+'Fuel Taxes'!Q60</f>
        <v>0</v>
      </c>
      <c r="R59">
        <f>'Pretax Fuel Prices'!Q60+'Fuel Taxes'!R60</f>
        <v>0</v>
      </c>
      <c r="S59">
        <f>'Pretax Fuel Prices'!R60+'Fuel Taxes'!S60</f>
        <v>0</v>
      </c>
      <c r="T59">
        <f>'Pretax Fuel Prices'!S60+'Fuel Taxes'!T60</f>
        <v>0</v>
      </c>
      <c r="U59">
        <f>'Pretax Fuel Prices'!T60+'Fuel Taxes'!U60</f>
        <v>0</v>
      </c>
      <c r="V59">
        <f>'Pretax Fuel Prices'!U60+'Fuel Taxes'!V60</f>
        <v>0</v>
      </c>
      <c r="W59">
        <f>'Pretax Fuel Prices'!V60+'Fuel Taxes'!W60</f>
        <v>0</v>
      </c>
      <c r="X59">
        <f>'Pretax Fuel Prices'!W60+'Fuel Taxes'!X60</f>
        <v>0</v>
      </c>
      <c r="Y59">
        <f>'Pretax Fuel Prices'!X60+'Fuel Taxes'!Y60</f>
        <v>0</v>
      </c>
      <c r="Z59">
        <f>'Pretax Fuel Prices'!Y60+'Fuel Taxes'!Z60</f>
        <v>0</v>
      </c>
      <c r="AA59">
        <f>'Pretax Fuel Prices'!Z60+'Fuel Taxes'!AA60</f>
        <v>0</v>
      </c>
      <c r="AB59">
        <f>'Pretax Fuel Prices'!AA60+'Fuel Taxes'!AB60</f>
        <v>0</v>
      </c>
      <c r="AC59">
        <f>'Pretax Fuel Prices'!AB60+'Fuel Taxes'!AC60</f>
        <v>0</v>
      </c>
      <c r="AD59">
        <f>'Pretax Fuel Prices'!AC60+'Fuel Taxes'!AD60</f>
        <v>0</v>
      </c>
      <c r="AE59">
        <f>'Pretax Fuel Prices'!AD60+'Fuel Taxes'!AE60</f>
        <v>0</v>
      </c>
    </row>
    <row r="60" spans="1:31" x14ac:dyDescent="0.35">
      <c r="A60" t="s">
        <v>59</v>
      </c>
      <c r="B60">
        <f>'Pretax Fuel Prices'!B61+'Fuel Taxes'!B61</f>
        <v>1.7809395154303096E-5</v>
      </c>
      <c r="C60">
        <f>'Pretax Fuel Prices'!C61+'Fuel Taxes'!C61</f>
        <v>2.7174213882857613E-5</v>
      </c>
      <c r="D60">
        <f>'Pretax Fuel Prices'!C61+'Fuel Taxes'!D61</f>
        <v>2.6299902798674336E-5</v>
      </c>
      <c r="E60">
        <f>'Pretax Fuel Prices'!D61+'Fuel Taxes'!E61</f>
        <v>2.2123093916235989E-5</v>
      </c>
      <c r="F60">
        <f>'Pretax Fuel Prices'!E61+'Fuel Taxes'!F61</f>
        <v>2.1261035869281377E-5</v>
      </c>
      <c r="G60">
        <f>'Pretax Fuel Prices'!F61+'Fuel Taxes'!G61</f>
        <v>2.0398977822326764E-5</v>
      </c>
      <c r="H60">
        <f>'Pretax Fuel Prices'!G61+'Fuel Taxes'!H61</f>
        <v>1.9536919775372152E-5</v>
      </c>
      <c r="I60">
        <f>'Pretax Fuel Prices'!H61+'Fuel Taxes'!I61</f>
        <v>1.8674861728417536E-5</v>
      </c>
      <c r="J60">
        <f>'Pretax Fuel Prices'!I61+'Fuel Taxes'!J61</f>
        <v>1.7896535005954052E-5</v>
      </c>
      <c r="K60">
        <f>'Pretax Fuel Prices'!J61+'Fuel Taxes'!K61</f>
        <v>1.7970401113247627E-5</v>
      </c>
      <c r="L60">
        <f>'Pretax Fuel Prices'!K61+'Fuel Taxes'!L61</f>
        <v>1.7979709322499068E-5</v>
      </c>
      <c r="M60">
        <f>'Pretax Fuel Prices'!L61+'Fuel Taxes'!M61</f>
        <v>1.8108416313628289E-5</v>
      </c>
      <c r="N60">
        <f>'Pretax Fuel Prices'!M61+'Fuel Taxes'!N61</f>
        <v>1.8192616087446905E-5</v>
      </c>
      <c r="O60">
        <f>'Pretax Fuel Prices'!N61+'Fuel Taxes'!O61</f>
        <v>1.828891723464049E-5</v>
      </c>
      <c r="P60">
        <f>'Pretax Fuel Prices'!O61+'Fuel Taxes'!P61</f>
        <v>1.8329404979974841E-5</v>
      </c>
      <c r="Q60">
        <f>'Pretax Fuel Prices'!P61+'Fuel Taxes'!Q61</f>
        <v>1.8471420224694326E-5</v>
      </c>
      <c r="R60">
        <f>'Pretax Fuel Prices'!Q61+'Fuel Taxes'!R61</f>
        <v>1.8490587454214391E-5</v>
      </c>
      <c r="S60">
        <f>'Pretax Fuel Prices'!R61+'Fuel Taxes'!S61</f>
        <v>1.8589760186003882E-5</v>
      </c>
      <c r="T60">
        <f>'Pretax Fuel Prices'!S61+'Fuel Taxes'!T61</f>
        <v>1.8663455446318742E-5</v>
      </c>
      <c r="U60">
        <f>'Pretax Fuel Prices'!T61+'Fuel Taxes'!U61</f>
        <v>1.8701865195305519E-5</v>
      </c>
      <c r="V60">
        <f>'Pretax Fuel Prices'!U61+'Fuel Taxes'!V61</f>
        <v>1.8744129500027986E-5</v>
      </c>
      <c r="W60">
        <f>'Pretax Fuel Prices'!V61+'Fuel Taxes'!W61</f>
        <v>1.8873377429571917E-5</v>
      </c>
      <c r="X60">
        <f>'Pretax Fuel Prices'!W61+'Fuel Taxes'!X61</f>
        <v>1.8875893547378546E-5</v>
      </c>
      <c r="Y60">
        <f>'Pretax Fuel Prices'!X61+'Fuel Taxes'!Y61</f>
        <v>1.8974945625082498E-5</v>
      </c>
      <c r="Z60">
        <f>'Pretax Fuel Prices'!Y61+'Fuel Taxes'!Z61</f>
        <v>1.891108158590566E-5</v>
      </c>
      <c r="AA60">
        <f>'Pretax Fuel Prices'!Z61+'Fuel Taxes'!AA61</f>
        <v>1.8919075136892693E-5</v>
      </c>
      <c r="AB60">
        <f>'Pretax Fuel Prices'!AA61+'Fuel Taxes'!AB61</f>
        <v>1.9133418364043798E-5</v>
      </c>
      <c r="AC60">
        <f>'Pretax Fuel Prices'!AB61+'Fuel Taxes'!AC61</f>
        <v>1.9152784497004029E-5</v>
      </c>
      <c r="AD60">
        <f>'Pretax Fuel Prices'!AC61+'Fuel Taxes'!AD61</f>
        <v>1.9187160990023847E-5</v>
      </c>
      <c r="AE60">
        <f>'Pretax Fuel Prices'!AD61+'Fuel Taxes'!AE61</f>
        <v>1.9246535619611698E-5</v>
      </c>
    </row>
    <row r="61" spans="1:31" s="3" customFormat="1" x14ac:dyDescent="0.35">
      <c r="A61" s="5" t="s">
        <v>36</v>
      </c>
    </row>
    <row r="62" spans="1:31" x14ac:dyDescent="0.35">
      <c r="A62" t="s">
        <v>30</v>
      </c>
      <c r="B62">
        <f>'Fuel Taxes'!B$1</f>
        <v>2021</v>
      </c>
      <c r="C62">
        <f>'Fuel Taxes'!C$1</f>
        <v>2022</v>
      </c>
      <c r="D62">
        <f>'Fuel Taxes'!D$1</f>
        <v>2023</v>
      </c>
      <c r="E62">
        <f>'Fuel Taxes'!E$1</f>
        <v>2024</v>
      </c>
      <c r="F62">
        <f>'Fuel Taxes'!F$1</f>
        <v>2025</v>
      </c>
      <c r="G62">
        <f>'Fuel Taxes'!G$1</f>
        <v>2026</v>
      </c>
      <c r="H62">
        <f>'Fuel Taxes'!H$1</f>
        <v>2027</v>
      </c>
      <c r="I62">
        <f>'Fuel Taxes'!I$1</f>
        <v>2028</v>
      </c>
      <c r="J62">
        <f>'Fuel Taxes'!J$1</f>
        <v>2029</v>
      </c>
      <c r="K62">
        <f>'Fuel Taxes'!K$1</f>
        <v>2030</v>
      </c>
      <c r="L62">
        <f>'Fuel Taxes'!L$1</f>
        <v>2031</v>
      </c>
      <c r="M62">
        <f>'Fuel Taxes'!M$1</f>
        <v>2032</v>
      </c>
      <c r="N62">
        <f>'Fuel Taxes'!N$1</f>
        <v>2033</v>
      </c>
      <c r="O62">
        <f>'Fuel Taxes'!O$1</f>
        <v>2034</v>
      </c>
      <c r="P62">
        <f>'Fuel Taxes'!P$1</f>
        <v>2035</v>
      </c>
      <c r="Q62">
        <f>'Fuel Taxes'!Q$1</f>
        <v>2036</v>
      </c>
      <c r="R62">
        <f>'Fuel Taxes'!R$1</f>
        <v>2037</v>
      </c>
      <c r="S62">
        <f>'Fuel Taxes'!S$1</f>
        <v>2038</v>
      </c>
      <c r="T62">
        <f>'Fuel Taxes'!T$1</f>
        <v>2039</v>
      </c>
      <c r="U62">
        <f>'Fuel Taxes'!U$1</f>
        <v>2040</v>
      </c>
      <c r="V62">
        <f>'Fuel Taxes'!V$1</f>
        <v>2041</v>
      </c>
      <c r="W62">
        <f>'Fuel Taxes'!W$1</f>
        <v>2042</v>
      </c>
      <c r="X62">
        <f>'Fuel Taxes'!X$1</f>
        <v>2043</v>
      </c>
      <c r="Y62">
        <f>'Fuel Taxes'!Y$1</f>
        <v>2044</v>
      </c>
      <c r="Z62">
        <f>'Fuel Taxes'!Z$1</f>
        <v>2045</v>
      </c>
      <c r="AA62">
        <f>'Fuel Taxes'!AA$1</f>
        <v>2046</v>
      </c>
      <c r="AB62">
        <f>'Fuel Taxes'!AB$1</f>
        <v>2047</v>
      </c>
      <c r="AC62">
        <f>'Fuel Taxes'!AC$1</f>
        <v>2048</v>
      </c>
      <c r="AD62">
        <f>'Fuel Taxes'!AD$1</f>
        <v>2049</v>
      </c>
      <c r="AE62">
        <f>'Fuel Taxes'!AE$1</f>
        <v>2050</v>
      </c>
    </row>
    <row r="63" spans="1:31" x14ac:dyDescent="0.35">
      <c r="A63" t="s">
        <v>52</v>
      </c>
      <c r="B63">
        <f>'Pretax Fuel Prices'!B64+'Fuel Taxes'!B64</f>
        <v>2.1850196705841969E-5</v>
      </c>
      <c r="C63">
        <f>'Pretax Fuel Prices'!C64+'Fuel Taxes'!C64</f>
        <v>2.9952006270000006E-5</v>
      </c>
      <c r="D63">
        <f>'Pretax Fuel Prices'!C64+'Fuel Taxes'!D64</f>
        <v>2.9998391794352227E-5</v>
      </c>
      <c r="E63">
        <f>'Pretax Fuel Prices'!D64+'Fuel Taxes'!E64</f>
        <v>2.6777011194199276E-5</v>
      </c>
      <c r="F63">
        <f>'Pretax Fuel Prices'!E64+'Fuel Taxes'!F64</f>
        <v>2.5435222680255138E-5</v>
      </c>
      <c r="G63">
        <f>'Pretax Fuel Prices'!F64+'Fuel Taxes'!G64</f>
        <v>2.3716310566925022E-5</v>
      </c>
      <c r="H63">
        <f>'Pretax Fuel Prices'!G64+'Fuel Taxes'!H64</f>
        <v>2.3488262942355124E-5</v>
      </c>
      <c r="I63">
        <f>'Pretax Fuel Prices'!H64+'Fuel Taxes'!I64</f>
        <v>2.3360412367945068E-5</v>
      </c>
      <c r="J63">
        <f>'Pretax Fuel Prices'!I64+'Fuel Taxes'!J64</f>
        <v>2.3387951119264292E-5</v>
      </c>
      <c r="K63">
        <f>'Pretax Fuel Prices'!J64+'Fuel Taxes'!K64</f>
        <v>2.3447904502004038E-5</v>
      </c>
      <c r="L63">
        <f>'Pretax Fuel Prices'!K64+'Fuel Taxes'!L64</f>
        <v>2.3556270567635729E-5</v>
      </c>
      <c r="M63">
        <f>'Pretax Fuel Prices'!L64+'Fuel Taxes'!M64</f>
        <v>2.3536896612609834E-5</v>
      </c>
      <c r="N63">
        <f>'Pretax Fuel Prices'!M64+'Fuel Taxes'!N64</f>
        <v>2.3688834390443363E-5</v>
      </c>
      <c r="O63">
        <f>'Pretax Fuel Prices'!N64+'Fuel Taxes'!O64</f>
        <v>2.3770713255023658E-5</v>
      </c>
      <c r="P63">
        <f>'Pretax Fuel Prices'!O64+'Fuel Taxes'!P64</f>
        <v>2.3879337669580336E-5</v>
      </c>
      <c r="Q63">
        <f>'Pretax Fuel Prices'!P64+'Fuel Taxes'!Q64</f>
        <v>2.3953754019956301E-5</v>
      </c>
      <c r="R63">
        <f>'Pretax Fuel Prices'!Q64+'Fuel Taxes'!R64</f>
        <v>2.4242762750905442E-5</v>
      </c>
      <c r="S63">
        <f>'Pretax Fuel Prices'!R64+'Fuel Taxes'!S64</f>
        <v>2.4298937423738091E-5</v>
      </c>
      <c r="T63">
        <f>'Pretax Fuel Prices'!S64+'Fuel Taxes'!T64</f>
        <v>2.4393971823276337E-5</v>
      </c>
      <c r="U63">
        <f>'Pretax Fuel Prices'!T64+'Fuel Taxes'!U64</f>
        <v>2.4518154717453853E-5</v>
      </c>
      <c r="V63">
        <f>'Pretax Fuel Prices'!U64+'Fuel Taxes'!V64</f>
        <v>2.4566317725465795E-5</v>
      </c>
      <c r="W63">
        <f>'Pretax Fuel Prices'!V64+'Fuel Taxes'!W64</f>
        <v>2.4580074424066853E-5</v>
      </c>
      <c r="X63">
        <f>'Pretax Fuel Prices'!W64+'Fuel Taxes'!X64</f>
        <v>2.4659835402741466E-5</v>
      </c>
      <c r="Y63">
        <f>'Pretax Fuel Prices'!X64+'Fuel Taxes'!Y64</f>
        <v>2.4567087467683829E-5</v>
      </c>
      <c r="Z63">
        <f>'Pretax Fuel Prices'!Y64+'Fuel Taxes'!Z64</f>
        <v>2.4741487037662976E-5</v>
      </c>
      <c r="AA63">
        <f>'Pretax Fuel Prices'!Z64+'Fuel Taxes'!AA64</f>
        <v>2.4742872989205276E-5</v>
      </c>
      <c r="AB63">
        <f>'Pretax Fuel Prices'!AA64+'Fuel Taxes'!AB64</f>
        <v>2.54228042384996E-5</v>
      </c>
      <c r="AC63">
        <f>'Pretax Fuel Prices'!AB64+'Fuel Taxes'!AC64</f>
        <v>2.5429845579055922E-5</v>
      </c>
      <c r="AD63">
        <f>'Pretax Fuel Prices'!AC64+'Fuel Taxes'!AD64</f>
        <v>2.5652545299899386E-5</v>
      </c>
      <c r="AE63">
        <f>'Pretax Fuel Prices'!AD64+'Fuel Taxes'!AE64</f>
        <v>2.5730870533898015E-5</v>
      </c>
    </row>
    <row r="64" spans="1:31" x14ac:dyDescent="0.3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Prices'!C65+'Fuel Taxes'!D65</f>
        <v>0</v>
      </c>
      <c r="E64">
        <f>'Pretax Fuel Prices'!D65+'Fuel Taxes'!E65</f>
        <v>0</v>
      </c>
      <c r="F64">
        <f>'Pretax Fuel Prices'!E65+'Fuel Taxes'!F65</f>
        <v>0</v>
      </c>
      <c r="G64">
        <f>'Pretax Fuel Prices'!F65+'Fuel Taxes'!G65</f>
        <v>0</v>
      </c>
      <c r="H64">
        <f>'Pretax Fuel Prices'!G65+'Fuel Taxes'!H65</f>
        <v>0</v>
      </c>
      <c r="I64">
        <f>'Pretax Fuel Prices'!H65+'Fuel Taxes'!I65</f>
        <v>0</v>
      </c>
      <c r="J64">
        <f>'Pretax Fuel Prices'!I65+'Fuel Taxes'!J65</f>
        <v>0</v>
      </c>
      <c r="K64">
        <f>'Pretax Fuel Prices'!J65+'Fuel Taxes'!K65</f>
        <v>0</v>
      </c>
      <c r="L64">
        <f>'Pretax Fuel Prices'!K65+'Fuel Taxes'!L65</f>
        <v>0</v>
      </c>
      <c r="M64">
        <f>'Pretax Fuel Prices'!L65+'Fuel Taxes'!M65</f>
        <v>0</v>
      </c>
      <c r="N64">
        <f>'Pretax Fuel Prices'!M65+'Fuel Taxes'!N65</f>
        <v>0</v>
      </c>
      <c r="O64">
        <f>'Pretax Fuel Prices'!N65+'Fuel Taxes'!O65</f>
        <v>0</v>
      </c>
      <c r="P64">
        <f>'Pretax Fuel Prices'!O65+'Fuel Taxes'!P65</f>
        <v>0</v>
      </c>
      <c r="Q64">
        <f>'Pretax Fuel Prices'!P65+'Fuel Taxes'!Q65</f>
        <v>0</v>
      </c>
      <c r="R64">
        <f>'Pretax Fuel Prices'!Q65+'Fuel Taxes'!R65</f>
        <v>0</v>
      </c>
      <c r="S64">
        <f>'Pretax Fuel Prices'!R65+'Fuel Taxes'!S65</f>
        <v>0</v>
      </c>
      <c r="T64">
        <f>'Pretax Fuel Prices'!S65+'Fuel Taxes'!T65</f>
        <v>0</v>
      </c>
      <c r="U64">
        <f>'Pretax Fuel Prices'!T65+'Fuel Taxes'!U65</f>
        <v>0</v>
      </c>
      <c r="V64">
        <f>'Pretax Fuel Prices'!U65+'Fuel Taxes'!V65</f>
        <v>0</v>
      </c>
      <c r="W64">
        <f>'Pretax Fuel Prices'!V65+'Fuel Taxes'!W65</f>
        <v>0</v>
      </c>
      <c r="X64">
        <f>'Pretax Fuel Prices'!W65+'Fuel Taxes'!X65</f>
        <v>0</v>
      </c>
      <c r="Y64">
        <f>'Pretax Fuel Prices'!X65+'Fuel Taxes'!Y65</f>
        <v>0</v>
      </c>
      <c r="Z64">
        <f>'Pretax Fuel Prices'!Y65+'Fuel Taxes'!Z65</f>
        <v>0</v>
      </c>
      <c r="AA64">
        <f>'Pretax Fuel Prices'!Z65+'Fuel Taxes'!AA65</f>
        <v>0</v>
      </c>
      <c r="AB64">
        <f>'Pretax Fuel Prices'!AA65+'Fuel Taxes'!AB65</f>
        <v>0</v>
      </c>
      <c r="AC64">
        <f>'Pretax Fuel Prices'!AB65+'Fuel Taxes'!AC65</f>
        <v>0</v>
      </c>
      <c r="AD64">
        <f>'Pretax Fuel Prices'!AC65+'Fuel Taxes'!AD65</f>
        <v>0</v>
      </c>
      <c r="AE64">
        <f>'Pretax Fuel Prices'!AD65+'Fuel Taxes'!AE65</f>
        <v>0</v>
      </c>
    </row>
    <row r="65" spans="1:31" x14ac:dyDescent="0.3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Prices'!C66+'Fuel Taxes'!D66</f>
        <v>0</v>
      </c>
      <c r="E65">
        <f>'Pretax Fuel Prices'!D66+'Fuel Taxes'!E66</f>
        <v>0</v>
      </c>
      <c r="F65">
        <f>'Pretax Fuel Prices'!E66+'Fuel Taxes'!F66</f>
        <v>0</v>
      </c>
      <c r="G65">
        <f>'Pretax Fuel Prices'!F66+'Fuel Taxes'!G66</f>
        <v>0</v>
      </c>
      <c r="H65">
        <f>'Pretax Fuel Prices'!G66+'Fuel Taxes'!H66</f>
        <v>0</v>
      </c>
      <c r="I65">
        <f>'Pretax Fuel Prices'!H66+'Fuel Taxes'!I66</f>
        <v>0</v>
      </c>
      <c r="J65">
        <f>'Pretax Fuel Prices'!I66+'Fuel Taxes'!J66</f>
        <v>0</v>
      </c>
      <c r="K65">
        <f>'Pretax Fuel Prices'!J66+'Fuel Taxes'!K66</f>
        <v>0</v>
      </c>
      <c r="L65">
        <f>'Pretax Fuel Prices'!K66+'Fuel Taxes'!L66</f>
        <v>0</v>
      </c>
      <c r="M65">
        <f>'Pretax Fuel Prices'!L66+'Fuel Taxes'!M66</f>
        <v>0</v>
      </c>
      <c r="N65">
        <f>'Pretax Fuel Prices'!M66+'Fuel Taxes'!N66</f>
        <v>0</v>
      </c>
      <c r="O65">
        <f>'Pretax Fuel Prices'!N66+'Fuel Taxes'!O66</f>
        <v>0</v>
      </c>
      <c r="P65">
        <f>'Pretax Fuel Prices'!O66+'Fuel Taxes'!P66</f>
        <v>0</v>
      </c>
      <c r="Q65">
        <f>'Pretax Fuel Prices'!P66+'Fuel Taxes'!Q66</f>
        <v>0</v>
      </c>
      <c r="R65">
        <f>'Pretax Fuel Prices'!Q66+'Fuel Taxes'!R66</f>
        <v>0</v>
      </c>
      <c r="S65">
        <f>'Pretax Fuel Prices'!R66+'Fuel Taxes'!S66</f>
        <v>0</v>
      </c>
      <c r="T65">
        <f>'Pretax Fuel Prices'!S66+'Fuel Taxes'!T66</f>
        <v>0</v>
      </c>
      <c r="U65">
        <f>'Pretax Fuel Prices'!T66+'Fuel Taxes'!U66</f>
        <v>0</v>
      </c>
      <c r="V65">
        <f>'Pretax Fuel Prices'!U66+'Fuel Taxes'!V66</f>
        <v>0</v>
      </c>
      <c r="W65">
        <f>'Pretax Fuel Prices'!V66+'Fuel Taxes'!W66</f>
        <v>0</v>
      </c>
      <c r="X65">
        <f>'Pretax Fuel Prices'!W66+'Fuel Taxes'!X66</f>
        <v>0</v>
      </c>
      <c r="Y65">
        <f>'Pretax Fuel Prices'!X66+'Fuel Taxes'!Y66</f>
        <v>0</v>
      </c>
      <c r="Z65">
        <f>'Pretax Fuel Prices'!Y66+'Fuel Taxes'!Z66</f>
        <v>0</v>
      </c>
      <c r="AA65">
        <f>'Pretax Fuel Prices'!Z66+'Fuel Taxes'!AA66</f>
        <v>0</v>
      </c>
      <c r="AB65">
        <f>'Pretax Fuel Prices'!AA66+'Fuel Taxes'!AB66</f>
        <v>0</v>
      </c>
      <c r="AC65">
        <f>'Pretax Fuel Prices'!AB66+'Fuel Taxes'!AC66</f>
        <v>0</v>
      </c>
      <c r="AD65">
        <f>'Pretax Fuel Prices'!AC66+'Fuel Taxes'!AD66</f>
        <v>0</v>
      </c>
      <c r="AE65">
        <f>'Pretax Fuel Prices'!AD66+'Fuel Taxes'!AE66</f>
        <v>0</v>
      </c>
    </row>
    <row r="66" spans="1:31" x14ac:dyDescent="0.3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Prices'!C67+'Fuel Taxes'!D67</f>
        <v>0</v>
      </c>
      <c r="E66">
        <f>'Pretax Fuel Prices'!D67+'Fuel Taxes'!E67</f>
        <v>0</v>
      </c>
      <c r="F66">
        <f>'Pretax Fuel Prices'!E67+'Fuel Taxes'!F67</f>
        <v>0</v>
      </c>
      <c r="G66">
        <f>'Pretax Fuel Prices'!F67+'Fuel Taxes'!G67</f>
        <v>0</v>
      </c>
      <c r="H66">
        <f>'Pretax Fuel Prices'!G67+'Fuel Taxes'!H67</f>
        <v>0</v>
      </c>
      <c r="I66">
        <f>'Pretax Fuel Prices'!H67+'Fuel Taxes'!I67</f>
        <v>0</v>
      </c>
      <c r="J66">
        <f>'Pretax Fuel Prices'!I67+'Fuel Taxes'!J67</f>
        <v>0</v>
      </c>
      <c r="K66">
        <f>'Pretax Fuel Prices'!J67+'Fuel Taxes'!K67</f>
        <v>0</v>
      </c>
      <c r="L66">
        <f>'Pretax Fuel Prices'!K67+'Fuel Taxes'!L67</f>
        <v>0</v>
      </c>
      <c r="M66">
        <f>'Pretax Fuel Prices'!L67+'Fuel Taxes'!M67</f>
        <v>0</v>
      </c>
      <c r="N66">
        <f>'Pretax Fuel Prices'!M67+'Fuel Taxes'!N67</f>
        <v>0</v>
      </c>
      <c r="O66">
        <f>'Pretax Fuel Prices'!N67+'Fuel Taxes'!O67</f>
        <v>0</v>
      </c>
      <c r="P66">
        <f>'Pretax Fuel Prices'!O67+'Fuel Taxes'!P67</f>
        <v>0</v>
      </c>
      <c r="Q66">
        <f>'Pretax Fuel Prices'!P67+'Fuel Taxes'!Q67</f>
        <v>0</v>
      </c>
      <c r="R66">
        <f>'Pretax Fuel Prices'!Q67+'Fuel Taxes'!R67</f>
        <v>0</v>
      </c>
      <c r="S66">
        <f>'Pretax Fuel Prices'!R67+'Fuel Taxes'!S67</f>
        <v>0</v>
      </c>
      <c r="T66">
        <f>'Pretax Fuel Prices'!S67+'Fuel Taxes'!T67</f>
        <v>0</v>
      </c>
      <c r="U66">
        <f>'Pretax Fuel Prices'!T67+'Fuel Taxes'!U67</f>
        <v>0</v>
      </c>
      <c r="V66">
        <f>'Pretax Fuel Prices'!U67+'Fuel Taxes'!V67</f>
        <v>0</v>
      </c>
      <c r="W66">
        <f>'Pretax Fuel Prices'!V67+'Fuel Taxes'!W67</f>
        <v>0</v>
      </c>
      <c r="X66">
        <f>'Pretax Fuel Prices'!W67+'Fuel Taxes'!X67</f>
        <v>0</v>
      </c>
      <c r="Y66">
        <f>'Pretax Fuel Prices'!X67+'Fuel Taxes'!Y67</f>
        <v>0</v>
      </c>
      <c r="Z66">
        <f>'Pretax Fuel Prices'!Y67+'Fuel Taxes'!Z67</f>
        <v>0</v>
      </c>
      <c r="AA66">
        <f>'Pretax Fuel Prices'!Z67+'Fuel Taxes'!AA67</f>
        <v>0</v>
      </c>
      <c r="AB66">
        <f>'Pretax Fuel Prices'!AA67+'Fuel Taxes'!AB67</f>
        <v>0</v>
      </c>
      <c r="AC66">
        <f>'Pretax Fuel Prices'!AB67+'Fuel Taxes'!AC67</f>
        <v>0</v>
      </c>
      <c r="AD66">
        <f>'Pretax Fuel Prices'!AC67+'Fuel Taxes'!AD67</f>
        <v>0</v>
      </c>
      <c r="AE66">
        <f>'Pretax Fuel Prices'!AD67+'Fuel Taxes'!AE67</f>
        <v>0</v>
      </c>
    </row>
    <row r="67" spans="1:31" x14ac:dyDescent="0.3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Prices'!C68+'Fuel Taxes'!D68</f>
        <v>0</v>
      </c>
      <c r="E67">
        <f>'Pretax Fuel Prices'!D68+'Fuel Taxes'!E68</f>
        <v>0</v>
      </c>
      <c r="F67">
        <f>'Pretax Fuel Prices'!E68+'Fuel Taxes'!F68</f>
        <v>0</v>
      </c>
      <c r="G67">
        <f>'Pretax Fuel Prices'!F68+'Fuel Taxes'!G68</f>
        <v>0</v>
      </c>
      <c r="H67">
        <f>'Pretax Fuel Prices'!G68+'Fuel Taxes'!H68</f>
        <v>0</v>
      </c>
      <c r="I67">
        <f>'Pretax Fuel Prices'!H68+'Fuel Taxes'!I68</f>
        <v>0</v>
      </c>
      <c r="J67">
        <f>'Pretax Fuel Prices'!I68+'Fuel Taxes'!J68</f>
        <v>0</v>
      </c>
      <c r="K67">
        <f>'Pretax Fuel Prices'!J68+'Fuel Taxes'!K68</f>
        <v>0</v>
      </c>
      <c r="L67">
        <f>'Pretax Fuel Prices'!K68+'Fuel Taxes'!L68</f>
        <v>0</v>
      </c>
      <c r="M67">
        <f>'Pretax Fuel Prices'!L68+'Fuel Taxes'!M68</f>
        <v>0</v>
      </c>
      <c r="N67">
        <f>'Pretax Fuel Prices'!M68+'Fuel Taxes'!N68</f>
        <v>0</v>
      </c>
      <c r="O67">
        <f>'Pretax Fuel Prices'!N68+'Fuel Taxes'!O68</f>
        <v>0</v>
      </c>
      <c r="P67">
        <f>'Pretax Fuel Prices'!O68+'Fuel Taxes'!P68</f>
        <v>0</v>
      </c>
      <c r="Q67">
        <f>'Pretax Fuel Prices'!P68+'Fuel Taxes'!Q68</f>
        <v>0</v>
      </c>
      <c r="R67">
        <f>'Pretax Fuel Prices'!Q68+'Fuel Taxes'!R68</f>
        <v>0</v>
      </c>
      <c r="S67">
        <f>'Pretax Fuel Prices'!R68+'Fuel Taxes'!S68</f>
        <v>0</v>
      </c>
      <c r="T67">
        <f>'Pretax Fuel Prices'!S68+'Fuel Taxes'!T68</f>
        <v>0</v>
      </c>
      <c r="U67">
        <f>'Pretax Fuel Prices'!T68+'Fuel Taxes'!U68</f>
        <v>0</v>
      </c>
      <c r="V67">
        <f>'Pretax Fuel Prices'!U68+'Fuel Taxes'!V68</f>
        <v>0</v>
      </c>
      <c r="W67">
        <f>'Pretax Fuel Prices'!V68+'Fuel Taxes'!W68</f>
        <v>0</v>
      </c>
      <c r="X67">
        <f>'Pretax Fuel Prices'!W68+'Fuel Taxes'!X68</f>
        <v>0</v>
      </c>
      <c r="Y67">
        <f>'Pretax Fuel Prices'!X68+'Fuel Taxes'!Y68</f>
        <v>0</v>
      </c>
      <c r="Z67">
        <f>'Pretax Fuel Prices'!Y68+'Fuel Taxes'!Z68</f>
        <v>0</v>
      </c>
      <c r="AA67">
        <f>'Pretax Fuel Prices'!Z68+'Fuel Taxes'!AA68</f>
        <v>0</v>
      </c>
      <c r="AB67">
        <f>'Pretax Fuel Prices'!AA68+'Fuel Taxes'!AB68</f>
        <v>0</v>
      </c>
      <c r="AC67">
        <f>'Pretax Fuel Prices'!AB68+'Fuel Taxes'!AC68</f>
        <v>0</v>
      </c>
      <c r="AD67">
        <f>'Pretax Fuel Prices'!AC68+'Fuel Taxes'!AD68</f>
        <v>0</v>
      </c>
      <c r="AE67">
        <f>'Pretax Fuel Prices'!AD68+'Fuel Taxes'!AE68</f>
        <v>0</v>
      </c>
    </row>
    <row r="68" spans="1:31" x14ac:dyDescent="0.3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Prices'!C69+'Fuel Taxes'!D69</f>
        <v>0</v>
      </c>
      <c r="E68">
        <f>'Pretax Fuel Prices'!D69+'Fuel Taxes'!E69</f>
        <v>0</v>
      </c>
      <c r="F68">
        <f>'Pretax Fuel Prices'!E69+'Fuel Taxes'!F69</f>
        <v>0</v>
      </c>
      <c r="G68">
        <f>'Pretax Fuel Prices'!F69+'Fuel Taxes'!G69</f>
        <v>0</v>
      </c>
      <c r="H68">
        <f>'Pretax Fuel Prices'!G69+'Fuel Taxes'!H69</f>
        <v>0</v>
      </c>
      <c r="I68">
        <f>'Pretax Fuel Prices'!H69+'Fuel Taxes'!I69</f>
        <v>0</v>
      </c>
      <c r="J68">
        <f>'Pretax Fuel Prices'!I69+'Fuel Taxes'!J69</f>
        <v>0</v>
      </c>
      <c r="K68">
        <f>'Pretax Fuel Prices'!J69+'Fuel Taxes'!K69</f>
        <v>0</v>
      </c>
      <c r="L68">
        <f>'Pretax Fuel Prices'!K69+'Fuel Taxes'!L69</f>
        <v>0</v>
      </c>
      <c r="M68">
        <f>'Pretax Fuel Prices'!L69+'Fuel Taxes'!M69</f>
        <v>0</v>
      </c>
      <c r="N68">
        <f>'Pretax Fuel Prices'!M69+'Fuel Taxes'!N69</f>
        <v>0</v>
      </c>
      <c r="O68">
        <f>'Pretax Fuel Prices'!N69+'Fuel Taxes'!O69</f>
        <v>0</v>
      </c>
      <c r="P68">
        <f>'Pretax Fuel Prices'!O69+'Fuel Taxes'!P69</f>
        <v>0</v>
      </c>
      <c r="Q68">
        <f>'Pretax Fuel Prices'!P69+'Fuel Taxes'!Q69</f>
        <v>0</v>
      </c>
      <c r="R68">
        <f>'Pretax Fuel Prices'!Q69+'Fuel Taxes'!R69</f>
        <v>0</v>
      </c>
      <c r="S68">
        <f>'Pretax Fuel Prices'!R69+'Fuel Taxes'!S69</f>
        <v>0</v>
      </c>
      <c r="T68">
        <f>'Pretax Fuel Prices'!S69+'Fuel Taxes'!T69</f>
        <v>0</v>
      </c>
      <c r="U68">
        <f>'Pretax Fuel Prices'!T69+'Fuel Taxes'!U69</f>
        <v>0</v>
      </c>
      <c r="V68">
        <f>'Pretax Fuel Prices'!U69+'Fuel Taxes'!V69</f>
        <v>0</v>
      </c>
      <c r="W68">
        <f>'Pretax Fuel Prices'!V69+'Fuel Taxes'!W69</f>
        <v>0</v>
      </c>
      <c r="X68">
        <f>'Pretax Fuel Prices'!W69+'Fuel Taxes'!X69</f>
        <v>0</v>
      </c>
      <c r="Y68">
        <f>'Pretax Fuel Prices'!X69+'Fuel Taxes'!Y69</f>
        <v>0</v>
      </c>
      <c r="Z68">
        <f>'Pretax Fuel Prices'!Y69+'Fuel Taxes'!Z69</f>
        <v>0</v>
      </c>
      <c r="AA68">
        <f>'Pretax Fuel Prices'!Z69+'Fuel Taxes'!AA69</f>
        <v>0</v>
      </c>
      <c r="AB68">
        <f>'Pretax Fuel Prices'!AA69+'Fuel Taxes'!AB69</f>
        <v>0</v>
      </c>
      <c r="AC68">
        <f>'Pretax Fuel Prices'!AB69+'Fuel Taxes'!AC69</f>
        <v>0</v>
      </c>
      <c r="AD68">
        <f>'Pretax Fuel Prices'!AC69+'Fuel Taxes'!AD69</f>
        <v>0</v>
      </c>
      <c r="AE68">
        <f>'Pretax Fuel Prices'!AD69+'Fuel Taxes'!AE69</f>
        <v>0</v>
      </c>
    </row>
    <row r="69" spans="1:31" x14ac:dyDescent="0.3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Prices'!C70+'Fuel Taxes'!D70</f>
        <v>0</v>
      </c>
      <c r="E69">
        <f>'Pretax Fuel Prices'!D70+'Fuel Taxes'!E70</f>
        <v>0</v>
      </c>
      <c r="F69">
        <f>'Pretax Fuel Prices'!E70+'Fuel Taxes'!F70</f>
        <v>0</v>
      </c>
      <c r="G69">
        <f>'Pretax Fuel Prices'!F70+'Fuel Taxes'!G70</f>
        <v>0</v>
      </c>
      <c r="H69">
        <f>'Pretax Fuel Prices'!G70+'Fuel Taxes'!H70</f>
        <v>0</v>
      </c>
      <c r="I69">
        <f>'Pretax Fuel Prices'!H70+'Fuel Taxes'!I70</f>
        <v>0</v>
      </c>
      <c r="J69">
        <f>'Pretax Fuel Prices'!I70+'Fuel Taxes'!J70</f>
        <v>0</v>
      </c>
      <c r="K69">
        <f>'Pretax Fuel Prices'!J70+'Fuel Taxes'!K70</f>
        <v>0</v>
      </c>
      <c r="L69">
        <f>'Pretax Fuel Prices'!K70+'Fuel Taxes'!L70</f>
        <v>0</v>
      </c>
      <c r="M69">
        <f>'Pretax Fuel Prices'!L70+'Fuel Taxes'!M70</f>
        <v>0</v>
      </c>
      <c r="N69">
        <f>'Pretax Fuel Prices'!M70+'Fuel Taxes'!N70</f>
        <v>0</v>
      </c>
      <c r="O69">
        <f>'Pretax Fuel Prices'!N70+'Fuel Taxes'!O70</f>
        <v>0</v>
      </c>
      <c r="P69">
        <f>'Pretax Fuel Prices'!O70+'Fuel Taxes'!P70</f>
        <v>0</v>
      </c>
      <c r="Q69">
        <f>'Pretax Fuel Prices'!P70+'Fuel Taxes'!Q70</f>
        <v>0</v>
      </c>
      <c r="R69">
        <f>'Pretax Fuel Prices'!Q70+'Fuel Taxes'!R70</f>
        <v>0</v>
      </c>
      <c r="S69">
        <f>'Pretax Fuel Prices'!R70+'Fuel Taxes'!S70</f>
        <v>0</v>
      </c>
      <c r="T69">
        <f>'Pretax Fuel Prices'!S70+'Fuel Taxes'!T70</f>
        <v>0</v>
      </c>
      <c r="U69">
        <f>'Pretax Fuel Prices'!T70+'Fuel Taxes'!U70</f>
        <v>0</v>
      </c>
      <c r="V69">
        <f>'Pretax Fuel Prices'!U70+'Fuel Taxes'!V70</f>
        <v>0</v>
      </c>
      <c r="W69">
        <f>'Pretax Fuel Prices'!V70+'Fuel Taxes'!W70</f>
        <v>0</v>
      </c>
      <c r="X69">
        <f>'Pretax Fuel Prices'!W70+'Fuel Taxes'!X70</f>
        <v>0</v>
      </c>
      <c r="Y69">
        <f>'Pretax Fuel Prices'!X70+'Fuel Taxes'!Y70</f>
        <v>0</v>
      </c>
      <c r="Z69">
        <f>'Pretax Fuel Prices'!Y70+'Fuel Taxes'!Z70</f>
        <v>0</v>
      </c>
      <c r="AA69">
        <f>'Pretax Fuel Prices'!Z70+'Fuel Taxes'!AA70</f>
        <v>0</v>
      </c>
      <c r="AB69">
        <f>'Pretax Fuel Prices'!AA70+'Fuel Taxes'!AB70</f>
        <v>0</v>
      </c>
      <c r="AC69">
        <f>'Pretax Fuel Prices'!AB70+'Fuel Taxes'!AC70</f>
        <v>0</v>
      </c>
      <c r="AD69">
        <f>'Pretax Fuel Prices'!AC70+'Fuel Taxes'!AD70</f>
        <v>0</v>
      </c>
      <c r="AE69">
        <f>'Pretax Fuel Prices'!AD70+'Fuel Taxes'!AE70</f>
        <v>0</v>
      </c>
    </row>
    <row r="70" spans="1:31" x14ac:dyDescent="0.3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Prices'!C71+'Fuel Taxes'!D71</f>
        <v>0</v>
      </c>
      <c r="E70">
        <f>'Pretax Fuel Prices'!D71+'Fuel Taxes'!E71</f>
        <v>0</v>
      </c>
      <c r="F70">
        <f>'Pretax Fuel Prices'!E71+'Fuel Taxes'!F71</f>
        <v>0</v>
      </c>
      <c r="G70">
        <f>'Pretax Fuel Prices'!F71+'Fuel Taxes'!G71</f>
        <v>0</v>
      </c>
      <c r="H70">
        <f>'Pretax Fuel Prices'!G71+'Fuel Taxes'!H71</f>
        <v>0</v>
      </c>
      <c r="I70">
        <f>'Pretax Fuel Prices'!H71+'Fuel Taxes'!I71</f>
        <v>0</v>
      </c>
      <c r="J70">
        <f>'Pretax Fuel Prices'!I71+'Fuel Taxes'!J71</f>
        <v>0</v>
      </c>
      <c r="K70">
        <f>'Pretax Fuel Prices'!J71+'Fuel Taxes'!K71</f>
        <v>0</v>
      </c>
      <c r="L70">
        <f>'Pretax Fuel Prices'!K71+'Fuel Taxes'!L71</f>
        <v>0</v>
      </c>
      <c r="M70">
        <f>'Pretax Fuel Prices'!L71+'Fuel Taxes'!M71</f>
        <v>0</v>
      </c>
      <c r="N70">
        <f>'Pretax Fuel Prices'!M71+'Fuel Taxes'!N71</f>
        <v>0</v>
      </c>
      <c r="O70">
        <f>'Pretax Fuel Prices'!N71+'Fuel Taxes'!O71</f>
        <v>0</v>
      </c>
      <c r="P70">
        <f>'Pretax Fuel Prices'!O71+'Fuel Taxes'!P71</f>
        <v>0</v>
      </c>
      <c r="Q70">
        <f>'Pretax Fuel Prices'!P71+'Fuel Taxes'!Q71</f>
        <v>0</v>
      </c>
      <c r="R70">
        <f>'Pretax Fuel Prices'!Q71+'Fuel Taxes'!R71</f>
        <v>0</v>
      </c>
      <c r="S70">
        <f>'Pretax Fuel Prices'!R71+'Fuel Taxes'!S71</f>
        <v>0</v>
      </c>
      <c r="T70">
        <f>'Pretax Fuel Prices'!S71+'Fuel Taxes'!T71</f>
        <v>0</v>
      </c>
      <c r="U70">
        <f>'Pretax Fuel Prices'!T71+'Fuel Taxes'!U71</f>
        <v>0</v>
      </c>
      <c r="V70">
        <f>'Pretax Fuel Prices'!U71+'Fuel Taxes'!V71</f>
        <v>0</v>
      </c>
      <c r="W70">
        <f>'Pretax Fuel Prices'!V71+'Fuel Taxes'!W71</f>
        <v>0</v>
      </c>
      <c r="X70">
        <f>'Pretax Fuel Prices'!W71+'Fuel Taxes'!X71</f>
        <v>0</v>
      </c>
      <c r="Y70">
        <f>'Pretax Fuel Prices'!X71+'Fuel Taxes'!Y71</f>
        <v>0</v>
      </c>
      <c r="Z70">
        <f>'Pretax Fuel Prices'!Y71+'Fuel Taxes'!Z71</f>
        <v>0</v>
      </c>
      <c r="AA70">
        <f>'Pretax Fuel Prices'!Z71+'Fuel Taxes'!AA71</f>
        <v>0</v>
      </c>
      <c r="AB70">
        <f>'Pretax Fuel Prices'!AA71+'Fuel Taxes'!AB71</f>
        <v>0</v>
      </c>
      <c r="AC70">
        <f>'Pretax Fuel Prices'!AB71+'Fuel Taxes'!AC71</f>
        <v>0</v>
      </c>
      <c r="AD70">
        <f>'Pretax Fuel Prices'!AC71+'Fuel Taxes'!AD71</f>
        <v>0</v>
      </c>
      <c r="AE70">
        <f>'Pretax Fuel Prices'!AD71+'Fuel Taxes'!AE71</f>
        <v>0</v>
      </c>
    </row>
    <row r="71" spans="1:31" s="3" customFormat="1" x14ac:dyDescent="0.35">
      <c r="A71" s="5" t="s">
        <v>37</v>
      </c>
    </row>
    <row r="72" spans="1:31" x14ac:dyDescent="0.35">
      <c r="A72" t="s">
        <v>30</v>
      </c>
      <c r="B72">
        <f>'Fuel Taxes'!B$1</f>
        <v>2021</v>
      </c>
      <c r="C72">
        <f>'Fuel Taxes'!C$1</f>
        <v>2022</v>
      </c>
      <c r="D72">
        <f>'Fuel Taxes'!D$1</f>
        <v>2023</v>
      </c>
      <c r="E72">
        <f>'Fuel Taxes'!E$1</f>
        <v>2024</v>
      </c>
      <c r="F72">
        <f>'Fuel Taxes'!F$1</f>
        <v>2025</v>
      </c>
      <c r="G72">
        <f>'Fuel Taxes'!G$1</f>
        <v>2026</v>
      </c>
      <c r="H72">
        <f>'Fuel Taxes'!H$1</f>
        <v>2027</v>
      </c>
      <c r="I72">
        <f>'Fuel Taxes'!I$1</f>
        <v>2028</v>
      </c>
      <c r="J72">
        <f>'Fuel Taxes'!J$1</f>
        <v>2029</v>
      </c>
      <c r="K72">
        <f>'Fuel Taxes'!K$1</f>
        <v>2030</v>
      </c>
      <c r="L72">
        <f>'Fuel Taxes'!L$1</f>
        <v>2031</v>
      </c>
      <c r="M72">
        <f>'Fuel Taxes'!M$1</f>
        <v>2032</v>
      </c>
      <c r="N72">
        <f>'Fuel Taxes'!N$1</f>
        <v>2033</v>
      </c>
      <c r="O72">
        <f>'Fuel Taxes'!O$1</f>
        <v>2034</v>
      </c>
      <c r="P72">
        <f>'Fuel Taxes'!P$1</f>
        <v>2035</v>
      </c>
      <c r="Q72">
        <f>'Fuel Taxes'!Q$1</f>
        <v>2036</v>
      </c>
      <c r="R72">
        <f>'Fuel Taxes'!R$1</f>
        <v>2037</v>
      </c>
      <c r="S72">
        <f>'Fuel Taxes'!S$1</f>
        <v>2038</v>
      </c>
      <c r="T72">
        <f>'Fuel Taxes'!T$1</f>
        <v>2039</v>
      </c>
      <c r="U72">
        <f>'Fuel Taxes'!U$1</f>
        <v>2040</v>
      </c>
      <c r="V72">
        <f>'Fuel Taxes'!V$1</f>
        <v>2041</v>
      </c>
      <c r="W72">
        <f>'Fuel Taxes'!W$1</f>
        <v>2042</v>
      </c>
      <c r="X72">
        <f>'Fuel Taxes'!X$1</f>
        <v>2043</v>
      </c>
      <c r="Y72">
        <f>'Fuel Taxes'!Y$1</f>
        <v>2044</v>
      </c>
      <c r="Z72">
        <f>'Fuel Taxes'!Z$1</f>
        <v>2045</v>
      </c>
      <c r="AA72">
        <f>'Fuel Taxes'!AA$1</f>
        <v>2046</v>
      </c>
      <c r="AB72">
        <f>'Fuel Taxes'!AB$1</f>
        <v>2047</v>
      </c>
      <c r="AC72">
        <f>'Fuel Taxes'!AC$1</f>
        <v>2048</v>
      </c>
      <c r="AD72">
        <f>'Fuel Taxes'!AD$1</f>
        <v>2049</v>
      </c>
      <c r="AE72">
        <f>'Fuel Taxes'!AE$1</f>
        <v>2050</v>
      </c>
    </row>
    <row r="73" spans="1:31" x14ac:dyDescent="0.35">
      <c r="A73" t="s">
        <v>52</v>
      </c>
      <c r="B73">
        <f>'Pretax Fuel Prices'!B74+'Fuel Taxes'!B74</f>
        <v>1.7090124294202308E-5</v>
      </c>
      <c r="C73">
        <f>'Pretax Fuel Prices'!C74+'Fuel Taxes'!C74</f>
        <v>1.5228828240266224E-5</v>
      </c>
      <c r="D73">
        <f>'Pretax Fuel Prices'!C74+'Fuel Taxes'!D74</f>
        <v>1.5380937307813354E-5</v>
      </c>
      <c r="E73">
        <f>'Pretax Fuel Prices'!D74+'Fuel Taxes'!E74</f>
        <v>1.4794373739765377E-5</v>
      </c>
      <c r="F73">
        <f>'Pretax Fuel Prices'!E74+'Fuel Taxes'!F74</f>
        <v>1.5267769047907467E-5</v>
      </c>
      <c r="G73">
        <f>'Pretax Fuel Prices'!F74+'Fuel Taxes'!G74</f>
        <v>1.5208215308404673E-5</v>
      </c>
      <c r="H73">
        <f>'Pretax Fuel Prices'!G74+'Fuel Taxes'!H74</f>
        <v>1.5195215117807346E-5</v>
      </c>
      <c r="I73">
        <f>'Pretax Fuel Prices'!H74+'Fuel Taxes'!I74</f>
        <v>1.522427412857769E-5</v>
      </c>
      <c r="J73">
        <f>'Pretax Fuel Prices'!I74+'Fuel Taxes'!J74</f>
        <v>1.5191197375119169E-5</v>
      </c>
      <c r="K73">
        <f>'Pretax Fuel Prices'!J74+'Fuel Taxes'!K74</f>
        <v>1.5259744072970783E-5</v>
      </c>
      <c r="L73">
        <f>'Pretax Fuel Prices'!K74+'Fuel Taxes'!L74</f>
        <v>1.5248466286942087E-5</v>
      </c>
      <c r="M73">
        <f>'Pretax Fuel Prices'!L74+'Fuel Taxes'!M74</f>
        <v>1.5390847674842042E-5</v>
      </c>
      <c r="N73">
        <f>'Pretax Fuel Prices'!M74+'Fuel Taxes'!N74</f>
        <v>1.5660612754603065E-5</v>
      </c>
      <c r="O73">
        <f>'Pretax Fuel Prices'!N74+'Fuel Taxes'!O74</f>
        <v>1.5708960646766398E-5</v>
      </c>
      <c r="P73">
        <f>'Pretax Fuel Prices'!O74+'Fuel Taxes'!P74</f>
        <v>1.5665709337035317E-5</v>
      </c>
      <c r="Q73">
        <f>'Pretax Fuel Prices'!P74+'Fuel Taxes'!Q74</f>
        <v>1.5712711487892234E-5</v>
      </c>
      <c r="R73">
        <f>'Pretax Fuel Prices'!Q74+'Fuel Taxes'!R74</f>
        <v>1.5713235647380261E-5</v>
      </c>
      <c r="S73">
        <f>'Pretax Fuel Prices'!R74+'Fuel Taxes'!S74</f>
        <v>1.5821866645733039E-5</v>
      </c>
      <c r="T73">
        <f>'Pretax Fuel Prices'!S74+'Fuel Taxes'!T74</f>
        <v>1.5885933018093064E-5</v>
      </c>
      <c r="U73">
        <f>'Pretax Fuel Prices'!T74+'Fuel Taxes'!U74</f>
        <v>1.5910916475815673E-5</v>
      </c>
      <c r="V73">
        <f>'Pretax Fuel Prices'!U74+'Fuel Taxes'!V74</f>
        <v>1.6051908621164134E-5</v>
      </c>
      <c r="W73">
        <f>'Pretax Fuel Prices'!V74+'Fuel Taxes'!W74</f>
        <v>1.6173870556902139E-5</v>
      </c>
      <c r="X73">
        <f>'Pretax Fuel Prices'!W74+'Fuel Taxes'!X74</f>
        <v>1.6240818258511096E-5</v>
      </c>
      <c r="Y73">
        <f>'Pretax Fuel Prices'!X74+'Fuel Taxes'!Y74</f>
        <v>1.6439809220350982E-5</v>
      </c>
      <c r="Z73">
        <f>'Pretax Fuel Prices'!Y74+'Fuel Taxes'!Z74</f>
        <v>1.6581364922832714E-5</v>
      </c>
      <c r="AA73">
        <f>'Pretax Fuel Prices'!Z74+'Fuel Taxes'!AA74</f>
        <v>1.655478022220703E-5</v>
      </c>
      <c r="AB73">
        <f>'Pretax Fuel Prices'!AA74+'Fuel Taxes'!AB74</f>
        <v>1.6722913956147475E-5</v>
      </c>
      <c r="AC73">
        <f>'Pretax Fuel Prices'!AB74+'Fuel Taxes'!AC74</f>
        <v>1.6706427007850932E-5</v>
      </c>
      <c r="AD73">
        <f>'Pretax Fuel Prices'!AC74+'Fuel Taxes'!AD74</f>
        <v>1.6652932918079949E-5</v>
      </c>
      <c r="AE73">
        <f>'Pretax Fuel Prices'!AD74+'Fuel Taxes'!AE74</f>
        <v>1.6695961785160078E-5</v>
      </c>
    </row>
    <row r="74" spans="1:31" x14ac:dyDescent="0.3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Prices'!C75+'Fuel Taxes'!D75</f>
        <v>0</v>
      </c>
      <c r="E74">
        <f>'Pretax Fuel Prices'!D75+'Fuel Taxes'!E75</f>
        <v>0</v>
      </c>
      <c r="F74">
        <f>'Pretax Fuel Prices'!E75+'Fuel Taxes'!F75</f>
        <v>0</v>
      </c>
      <c r="G74">
        <f>'Pretax Fuel Prices'!F75+'Fuel Taxes'!G75</f>
        <v>0</v>
      </c>
      <c r="H74">
        <f>'Pretax Fuel Prices'!G75+'Fuel Taxes'!H75</f>
        <v>0</v>
      </c>
      <c r="I74">
        <f>'Pretax Fuel Prices'!H75+'Fuel Taxes'!I75</f>
        <v>0</v>
      </c>
      <c r="J74">
        <f>'Pretax Fuel Prices'!I75+'Fuel Taxes'!J75</f>
        <v>0</v>
      </c>
      <c r="K74">
        <f>'Pretax Fuel Prices'!J75+'Fuel Taxes'!K75</f>
        <v>0</v>
      </c>
      <c r="L74">
        <f>'Pretax Fuel Prices'!K75+'Fuel Taxes'!L75</f>
        <v>0</v>
      </c>
      <c r="M74">
        <f>'Pretax Fuel Prices'!L75+'Fuel Taxes'!M75</f>
        <v>0</v>
      </c>
      <c r="N74">
        <f>'Pretax Fuel Prices'!M75+'Fuel Taxes'!N75</f>
        <v>0</v>
      </c>
      <c r="O74">
        <f>'Pretax Fuel Prices'!N75+'Fuel Taxes'!O75</f>
        <v>0</v>
      </c>
      <c r="P74">
        <f>'Pretax Fuel Prices'!O75+'Fuel Taxes'!P75</f>
        <v>0</v>
      </c>
      <c r="Q74">
        <f>'Pretax Fuel Prices'!P75+'Fuel Taxes'!Q75</f>
        <v>0</v>
      </c>
      <c r="R74">
        <f>'Pretax Fuel Prices'!Q75+'Fuel Taxes'!R75</f>
        <v>0</v>
      </c>
      <c r="S74">
        <f>'Pretax Fuel Prices'!R75+'Fuel Taxes'!S75</f>
        <v>0</v>
      </c>
      <c r="T74">
        <f>'Pretax Fuel Prices'!S75+'Fuel Taxes'!T75</f>
        <v>0</v>
      </c>
      <c r="U74">
        <f>'Pretax Fuel Prices'!T75+'Fuel Taxes'!U75</f>
        <v>0</v>
      </c>
      <c r="V74">
        <f>'Pretax Fuel Prices'!U75+'Fuel Taxes'!V75</f>
        <v>0</v>
      </c>
      <c r="W74">
        <f>'Pretax Fuel Prices'!V75+'Fuel Taxes'!W75</f>
        <v>0</v>
      </c>
      <c r="X74">
        <f>'Pretax Fuel Prices'!W75+'Fuel Taxes'!X75</f>
        <v>0</v>
      </c>
      <c r="Y74">
        <f>'Pretax Fuel Prices'!X75+'Fuel Taxes'!Y75</f>
        <v>0</v>
      </c>
      <c r="Z74">
        <f>'Pretax Fuel Prices'!Y75+'Fuel Taxes'!Z75</f>
        <v>0</v>
      </c>
      <c r="AA74">
        <f>'Pretax Fuel Prices'!Z75+'Fuel Taxes'!AA75</f>
        <v>0</v>
      </c>
      <c r="AB74">
        <f>'Pretax Fuel Prices'!AA75+'Fuel Taxes'!AB75</f>
        <v>0</v>
      </c>
      <c r="AC74">
        <f>'Pretax Fuel Prices'!AB75+'Fuel Taxes'!AC75</f>
        <v>0</v>
      </c>
      <c r="AD74">
        <f>'Pretax Fuel Prices'!AC75+'Fuel Taxes'!AD75</f>
        <v>0</v>
      </c>
      <c r="AE74">
        <f>'Pretax Fuel Prices'!AD75+'Fuel Taxes'!AE75</f>
        <v>0</v>
      </c>
    </row>
    <row r="75" spans="1:31" x14ac:dyDescent="0.3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Prices'!C76+'Fuel Taxes'!D76</f>
        <v>0</v>
      </c>
      <c r="E75">
        <f>'Pretax Fuel Prices'!D76+'Fuel Taxes'!E76</f>
        <v>0</v>
      </c>
      <c r="F75">
        <f>'Pretax Fuel Prices'!E76+'Fuel Taxes'!F76</f>
        <v>0</v>
      </c>
      <c r="G75">
        <f>'Pretax Fuel Prices'!F76+'Fuel Taxes'!G76</f>
        <v>0</v>
      </c>
      <c r="H75">
        <f>'Pretax Fuel Prices'!G76+'Fuel Taxes'!H76</f>
        <v>0</v>
      </c>
      <c r="I75">
        <f>'Pretax Fuel Prices'!H76+'Fuel Taxes'!I76</f>
        <v>0</v>
      </c>
      <c r="J75">
        <f>'Pretax Fuel Prices'!I76+'Fuel Taxes'!J76</f>
        <v>0</v>
      </c>
      <c r="K75">
        <f>'Pretax Fuel Prices'!J76+'Fuel Taxes'!K76</f>
        <v>0</v>
      </c>
      <c r="L75">
        <f>'Pretax Fuel Prices'!K76+'Fuel Taxes'!L76</f>
        <v>0</v>
      </c>
      <c r="M75">
        <f>'Pretax Fuel Prices'!L76+'Fuel Taxes'!M76</f>
        <v>0</v>
      </c>
      <c r="N75">
        <f>'Pretax Fuel Prices'!M76+'Fuel Taxes'!N76</f>
        <v>0</v>
      </c>
      <c r="O75">
        <f>'Pretax Fuel Prices'!N76+'Fuel Taxes'!O76</f>
        <v>0</v>
      </c>
      <c r="P75">
        <f>'Pretax Fuel Prices'!O76+'Fuel Taxes'!P76</f>
        <v>0</v>
      </c>
      <c r="Q75">
        <f>'Pretax Fuel Prices'!P76+'Fuel Taxes'!Q76</f>
        <v>0</v>
      </c>
      <c r="R75">
        <f>'Pretax Fuel Prices'!Q76+'Fuel Taxes'!R76</f>
        <v>0</v>
      </c>
      <c r="S75">
        <f>'Pretax Fuel Prices'!R76+'Fuel Taxes'!S76</f>
        <v>0</v>
      </c>
      <c r="T75">
        <f>'Pretax Fuel Prices'!S76+'Fuel Taxes'!T76</f>
        <v>0</v>
      </c>
      <c r="U75">
        <f>'Pretax Fuel Prices'!T76+'Fuel Taxes'!U76</f>
        <v>0</v>
      </c>
      <c r="V75">
        <f>'Pretax Fuel Prices'!U76+'Fuel Taxes'!V76</f>
        <v>0</v>
      </c>
      <c r="W75">
        <f>'Pretax Fuel Prices'!V76+'Fuel Taxes'!W76</f>
        <v>0</v>
      </c>
      <c r="X75">
        <f>'Pretax Fuel Prices'!W76+'Fuel Taxes'!X76</f>
        <v>0</v>
      </c>
      <c r="Y75">
        <f>'Pretax Fuel Prices'!X76+'Fuel Taxes'!Y76</f>
        <v>0</v>
      </c>
      <c r="Z75">
        <f>'Pretax Fuel Prices'!Y76+'Fuel Taxes'!Z76</f>
        <v>0</v>
      </c>
      <c r="AA75">
        <f>'Pretax Fuel Prices'!Z76+'Fuel Taxes'!AA76</f>
        <v>0</v>
      </c>
      <c r="AB75">
        <f>'Pretax Fuel Prices'!AA76+'Fuel Taxes'!AB76</f>
        <v>0</v>
      </c>
      <c r="AC75">
        <f>'Pretax Fuel Prices'!AB76+'Fuel Taxes'!AC76</f>
        <v>0</v>
      </c>
      <c r="AD75">
        <f>'Pretax Fuel Prices'!AC76+'Fuel Taxes'!AD76</f>
        <v>0</v>
      </c>
      <c r="AE75">
        <f>'Pretax Fuel Prices'!AD76+'Fuel Taxes'!AE76</f>
        <v>0</v>
      </c>
    </row>
    <row r="76" spans="1:31" x14ac:dyDescent="0.3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Prices'!C77+'Fuel Taxes'!D77</f>
        <v>0</v>
      </c>
      <c r="E76">
        <f>'Pretax Fuel Prices'!D77+'Fuel Taxes'!E77</f>
        <v>0</v>
      </c>
      <c r="F76">
        <f>'Pretax Fuel Prices'!E77+'Fuel Taxes'!F77</f>
        <v>0</v>
      </c>
      <c r="G76">
        <f>'Pretax Fuel Prices'!F77+'Fuel Taxes'!G77</f>
        <v>0</v>
      </c>
      <c r="H76">
        <f>'Pretax Fuel Prices'!G77+'Fuel Taxes'!H77</f>
        <v>0</v>
      </c>
      <c r="I76">
        <f>'Pretax Fuel Prices'!H77+'Fuel Taxes'!I77</f>
        <v>0</v>
      </c>
      <c r="J76">
        <f>'Pretax Fuel Prices'!I77+'Fuel Taxes'!J77</f>
        <v>0</v>
      </c>
      <c r="K76">
        <f>'Pretax Fuel Prices'!J77+'Fuel Taxes'!K77</f>
        <v>0</v>
      </c>
      <c r="L76">
        <f>'Pretax Fuel Prices'!K77+'Fuel Taxes'!L77</f>
        <v>0</v>
      </c>
      <c r="M76">
        <f>'Pretax Fuel Prices'!L77+'Fuel Taxes'!M77</f>
        <v>0</v>
      </c>
      <c r="N76">
        <f>'Pretax Fuel Prices'!M77+'Fuel Taxes'!N77</f>
        <v>0</v>
      </c>
      <c r="O76">
        <f>'Pretax Fuel Prices'!N77+'Fuel Taxes'!O77</f>
        <v>0</v>
      </c>
      <c r="P76">
        <f>'Pretax Fuel Prices'!O77+'Fuel Taxes'!P77</f>
        <v>0</v>
      </c>
      <c r="Q76">
        <f>'Pretax Fuel Prices'!P77+'Fuel Taxes'!Q77</f>
        <v>0</v>
      </c>
      <c r="R76">
        <f>'Pretax Fuel Prices'!Q77+'Fuel Taxes'!R77</f>
        <v>0</v>
      </c>
      <c r="S76">
        <f>'Pretax Fuel Prices'!R77+'Fuel Taxes'!S77</f>
        <v>0</v>
      </c>
      <c r="T76">
        <f>'Pretax Fuel Prices'!S77+'Fuel Taxes'!T77</f>
        <v>0</v>
      </c>
      <c r="U76">
        <f>'Pretax Fuel Prices'!T77+'Fuel Taxes'!U77</f>
        <v>0</v>
      </c>
      <c r="V76">
        <f>'Pretax Fuel Prices'!U77+'Fuel Taxes'!V77</f>
        <v>0</v>
      </c>
      <c r="W76">
        <f>'Pretax Fuel Prices'!V77+'Fuel Taxes'!W77</f>
        <v>0</v>
      </c>
      <c r="X76">
        <f>'Pretax Fuel Prices'!W77+'Fuel Taxes'!X77</f>
        <v>0</v>
      </c>
      <c r="Y76">
        <f>'Pretax Fuel Prices'!X77+'Fuel Taxes'!Y77</f>
        <v>0</v>
      </c>
      <c r="Z76">
        <f>'Pretax Fuel Prices'!Y77+'Fuel Taxes'!Z77</f>
        <v>0</v>
      </c>
      <c r="AA76">
        <f>'Pretax Fuel Prices'!Z77+'Fuel Taxes'!AA77</f>
        <v>0</v>
      </c>
      <c r="AB76">
        <f>'Pretax Fuel Prices'!AA77+'Fuel Taxes'!AB77</f>
        <v>0</v>
      </c>
      <c r="AC76">
        <f>'Pretax Fuel Prices'!AB77+'Fuel Taxes'!AC77</f>
        <v>0</v>
      </c>
      <c r="AD76">
        <f>'Pretax Fuel Prices'!AC77+'Fuel Taxes'!AD77</f>
        <v>0</v>
      </c>
      <c r="AE76">
        <f>'Pretax Fuel Prices'!AD77+'Fuel Taxes'!AE77</f>
        <v>0</v>
      </c>
    </row>
    <row r="77" spans="1:31" x14ac:dyDescent="0.3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Prices'!C78+'Fuel Taxes'!D78</f>
        <v>0</v>
      </c>
      <c r="E77">
        <f>'Pretax Fuel Prices'!D78+'Fuel Taxes'!E78</f>
        <v>0</v>
      </c>
      <c r="F77">
        <f>'Pretax Fuel Prices'!E78+'Fuel Taxes'!F78</f>
        <v>0</v>
      </c>
      <c r="G77">
        <f>'Pretax Fuel Prices'!F78+'Fuel Taxes'!G78</f>
        <v>0</v>
      </c>
      <c r="H77">
        <f>'Pretax Fuel Prices'!G78+'Fuel Taxes'!H78</f>
        <v>0</v>
      </c>
      <c r="I77">
        <f>'Pretax Fuel Prices'!H78+'Fuel Taxes'!I78</f>
        <v>0</v>
      </c>
      <c r="J77">
        <f>'Pretax Fuel Prices'!I78+'Fuel Taxes'!J78</f>
        <v>0</v>
      </c>
      <c r="K77">
        <f>'Pretax Fuel Prices'!J78+'Fuel Taxes'!K78</f>
        <v>0</v>
      </c>
      <c r="L77">
        <f>'Pretax Fuel Prices'!K78+'Fuel Taxes'!L78</f>
        <v>0</v>
      </c>
      <c r="M77">
        <f>'Pretax Fuel Prices'!L78+'Fuel Taxes'!M78</f>
        <v>0</v>
      </c>
      <c r="N77">
        <f>'Pretax Fuel Prices'!M78+'Fuel Taxes'!N78</f>
        <v>0</v>
      </c>
      <c r="O77">
        <f>'Pretax Fuel Prices'!N78+'Fuel Taxes'!O78</f>
        <v>0</v>
      </c>
      <c r="P77">
        <f>'Pretax Fuel Prices'!O78+'Fuel Taxes'!P78</f>
        <v>0</v>
      </c>
      <c r="Q77">
        <f>'Pretax Fuel Prices'!P78+'Fuel Taxes'!Q78</f>
        <v>0</v>
      </c>
      <c r="R77">
        <f>'Pretax Fuel Prices'!Q78+'Fuel Taxes'!R78</f>
        <v>0</v>
      </c>
      <c r="S77">
        <f>'Pretax Fuel Prices'!R78+'Fuel Taxes'!S78</f>
        <v>0</v>
      </c>
      <c r="T77">
        <f>'Pretax Fuel Prices'!S78+'Fuel Taxes'!T78</f>
        <v>0</v>
      </c>
      <c r="U77">
        <f>'Pretax Fuel Prices'!T78+'Fuel Taxes'!U78</f>
        <v>0</v>
      </c>
      <c r="V77">
        <f>'Pretax Fuel Prices'!U78+'Fuel Taxes'!V78</f>
        <v>0</v>
      </c>
      <c r="W77">
        <f>'Pretax Fuel Prices'!V78+'Fuel Taxes'!W78</f>
        <v>0</v>
      </c>
      <c r="X77">
        <f>'Pretax Fuel Prices'!W78+'Fuel Taxes'!X78</f>
        <v>0</v>
      </c>
      <c r="Y77">
        <f>'Pretax Fuel Prices'!X78+'Fuel Taxes'!Y78</f>
        <v>0</v>
      </c>
      <c r="Z77">
        <f>'Pretax Fuel Prices'!Y78+'Fuel Taxes'!Z78</f>
        <v>0</v>
      </c>
      <c r="AA77">
        <f>'Pretax Fuel Prices'!Z78+'Fuel Taxes'!AA78</f>
        <v>0</v>
      </c>
      <c r="AB77">
        <f>'Pretax Fuel Prices'!AA78+'Fuel Taxes'!AB78</f>
        <v>0</v>
      </c>
      <c r="AC77">
        <f>'Pretax Fuel Prices'!AB78+'Fuel Taxes'!AC78</f>
        <v>0</v>
      </c>
      <c r="AD77">
        <f>'Pretax Fuel Prices'!AC78+'Fuel Taxes'!AD78</f>
        <v>0</v>
      </c>
      <c r="AE77">
        <f>'Pretax Fuel Prices'!AD78+'Fuel Taxes'!AE78</f>
        <v>0</v>
      </c>
    </row>
    <row r="78" spans="1:31" x14ac:dyDescent="0.3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Prices'!C79+'Fuel Taxes'!D79</f>
        <v>0</v>
      </c>
      <c r="E78">
        <f>'Pretax Fuel Prices'!D79+'Fuel Taxes'!E79</f>
        <v>0</v>
      </c>
      <c r="F78">
        <f>'Pretax Fuel Prices'!E79+'Fuel Taxes'!F79</f>
        <v>0</v>
      </c>
      <c r="G78">
        <f>'Pretax Fuel Prices'!F79+'Fuel Taxes'!G79</f>
        <v>0</v>
      </c>
      <c r="H78">
        <f>'Pretax Fuel Prices'!G79+'Fuel Taxes'!H79</f>
        <v>0</v>
      </c>
      <c r="I78">
        <f>'Pretax Fuel Prices'!H79+'Fuel Taxes'!I79</f>
        <v>0</v>
      </c>
      <c r="J78">
        <f>'Pretax Fuel Prices'!I79+'Fuel Taxes'!J79</f>
        <v>0</v>
      </c>
      <c r="K78">
        <f>'Pretax Fuel Prices'!J79+'Fuel Taxes'!K79</f>
        <v>0</v>
      </c>
      <c r="L78">
        <f>'Pretax Fuel Prices'!K79+'Fuel Taxes'!L79</f>
        <v>0</v>
      </c>
      <c r="M78">
        <f>'Pretax Fuel Prices'!L79+'Fuel Taxes'!M79</f>
        <v>0</v>
      </c>
      <c r="N78">
        <f>'Pretax Fuel Prices'!M79+'Fuel Taxes'!N79</f>
        <v>0</v>
      </c>
      <c r="O78">
        <f>'Pretax Fuel Prices'!N79+'Fuel Taxes'!O79</f>
        <v>0</v>
      </c>
      <c r="P78">
        <f>'Pretax Fuel Prices'!O79+'Fuel Taxes'!P79</f>
        <v>0</v>
      </c>
      <c r="Q78">
        <f>'Pretax Fuel Prices'!P79+'Fuel Taxes'!Q79</f>
        <v>0</v>
      </c>
      <c r="R78">
        <f>'Pretax Fuel Prices'!Q79+'Fuel Taxes'!R79</f>
        <v>0</v>
      </c>
      <c r="S78">
        <f>'Pretax Fuel Prices'!R79+'Fuel Taxes'!S79</f>
        <v>0</v>
      </c>
      <c r="T78">
        <f>'Pretax Fuel Prices'!S79+'Fuel Taxes'!T79</f>
        <v>0</v>
      </c>
      <c r="U78">
        <f>'Pretax Fuel Prices'!T79+'Fuel Taxes'!U79</f>
        <v>0</v>
      </c>
      <c r="V78">
        <f>'Pretax Fuel Prices'!U79+'Fuel Taxes'!V79</f>
        <v>0</v>
      </c>
      <c r="W78">
        <f>'Pretax Fuel Prices'!V79+'Fuel Taxes'!W79</f>
        <v>0</v>
      </c>
      <c r="X78">
        <f>'Pretax Fuel Prices'!W79+'Fuel Taxes'!X79</f>
        <v>0</v>
      </c>
      <c r="Y78">
        <f>'Pretax Fuel Prices'!X79+'Fuel Taxes'!Y79</f>
        <v>0</v>
      </c>
      <c r="Z78">
        <f>'Pretax Fuel Prices'!Y79+'Fuel Taxes'!Z79</f>
        <v>0</v>
      </c>
      <c r="AA78">
        <f>'Pretax Fuel Prices'!Z79+'Fuel Taxes'!AA79</f>
        <v>0</v>
      </c>
      <c r="AB78">
        <f>'Pretax Fuel Prices'!AA79+'Fuel Taxes'!AB79</f>
        <v>0</v>
      </c>
      <c r="AC78">
        <f>'Pretax Fuel Prices'!AB79+'Fuel Taxes'!AC79</f>
        <v>0</v>
      </c>
      <c r="AD78">
        <f>'Pretax Fuel Prices'!AC79+'Fuel Taxes'!AD79</f>
        <v>0</v>
      </c>
      <c r="AE78">
        <f>'Pretax Fuel Prices'!AD79+'Fuel Taxes'!AE79</f>
        <v>0</v>
      </c>
    </row>
    <row r="79" spans="1:31" x14ac:dyDescent="0.3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Prices'!C80+'Fuel Taxes'!D80</f>
        <v>0</v>
      </c>
      <c r="E79">
        <f>'Pretax Fuel Prices'!D80+'Fuel Taxes'!E80</f>
        <v>0</v>
      </c>
      <c r="F79">
        <f>'Pretax Fuel Prices'!E80+'Fuel Taxes'!F80</f>
        <v>0</v>
      </c>
      <c r="G79">
        <f>'Pretax Fuel Prices'!F80+'Fuel Taxes'!G80</f>
        <v>0</v>
      </c>
      <c r="H79">
        <f>'Pretax Fuel Prices'!G80+'Fuel Taxes'!H80</f>
        <v>0</v>
      </c>
      <c r="I79">
        <f>'Pretax Fuel Prices'!H80+'Fuel Taxes'!I80</f>
        <v>0</v>
      </c>
      <c r="J79">
        <f>'Pretax Fuel Prices'!I80+'Fuel Taxes'!J80</f>
        <v>0</v>
      </c>
      <c r="K79">
        <f>'Pretax Fuel Prices'!J80+'Fuel Taxes'!K80</f>
        <v>0</v>
      </c>
      <c r="L79">
        <f>'Pretax Fuel Prices'!K80+'Fuel Taxes'!L80</f>
        <v>0</v>
      </c>
      <c r="M79">
        <f>'Pretax Fuel Prices'!L80+'Fuel Taxes'!M80</f>
        <v>0</v>
      </c>
      <c r="N79">
        <f>'Pretax Fuel Prices'!M80+'Fuel Taxes'!N80</f>
        <v>0</v>
      </c>
      <c r="O79">
        <f>'Pretax Fuel Prices'!N80+'Fuel Taxes'!O80</f>
        <v>0</v>
      </c>
      <c r="P79">
        <f>'Pretax Fuel Prices'!O80+'Fuel Taxes'!P80</f>
        <v>0</v>
      </c>
      <c r="Q79">
        <f>'Pretax Fuel Prices'!P80+'Fuel Taxes'!Q80</f>
        <v>0</v>
      </c>
      <c r="R79">
        <f>'Pretax Fuel Prices'!Q80+'Fuel Taxes'!R80</f>
        <v>0</v>
      </c>
      <c r="S79">
        <f>'Pretax Fuel Prices'!R80+'Fuel Taxes'!S80</f>
        <v>0</v>
      </c>
      <c r="T79">
        <f>'Pretax Fuel Prices'!S80+'Fuel Taxes'!T80</f>
        <v>0</v>
      </c>
      <c r="U79">
        <f>'Pretax Fuel Prices'!T80+'Fuel Taxes'!U80</f>
        <v>0</v>
      </c>
      <c r="V79">
        <f>'Pretax Fuel Prices'!U80+'Fuel Taxes'!V80</f>
        <v>0</v>
      </c>
      <c r="W79">
        <f>'Pretax Fuel Prices'!V80+'Fuel Taxes'!W80</f>
        <v>0</v>
      </c>
      <c r="X79">
        <f>'Pretax Fuel Prices'!W80+'Fuel Taxes'!X80</f>
        <v>0</v>
      </c>
      <c r="Y79">
        <f>'Pretax Fuel Prices'!X80+'Fuel Taxes'!Y80</f>
        <v>0</v>
      </c>
      <c r="Z79">
        <f>'Pretax Fuel Prices'!Y80+'Fuel Taxes'!Z80</f>
        <v>0</v>
      </c>
      <c r="AA79">
        <f>'Pretax Fuel Prices'!Z80+'Fuel Taxes'!AA80</f>
        <v>0</v>
      </c>
      <c r="AB79">
        <f>'Pretax Fuel Prices'!AA80+'Fuel Taxes'!AB80</f>
        <v>0</v>
      </c>
      <c r="AC79">
        <f>'Pretax Fuel Prices'!AB80+'Fuel Taxes'!AC80</f>
        <v>0</v>
      </c>
      <c r="AD79">
        <f>'Pretax Fuel Prices'!AC80+'Fuel Taxes'!AD80</f>
        <v>0</v>
      </c>
      <c r="AE79">
        <f>'Pretax Fuel Prices'!AD80+'Fuel Taxes'!AE80</f>
        <v>0</v>
      </c>
    </row>
    <row r="80" spans="1:31" x14ac:dyDescent="0.3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Prices'!C81+'Fuel Taxes'!D81</f>
        <v>0</v>
      </c>
      <c r="E80">
        <f>'Pretax Fuel Prices'!D81+'Fuel Taxes'!E81</f>
        <v>0</v>
      </c>
      <c r="F80">
        <f>'Pretax Fuel Prices'!E81+'Fuel Taxes'!F81</f>
        <v>0</v>
      </c>
      <c r="G80">
        <f>'Pretax Fuel Prices'!F81+'Fuel Taxes'!G81</f>
        <v>0</v>
      </c>
      <c r="H80">
        <f>'Pretax Fuel Prices'!G81+'Fuel Taxes'!H81</f>
        <v>0</v>
      </c>
      <c r="I80">
        <f>'Pretax Fuel Prices'!H81+'Fuel Taxes'!I81</f>
        <v>0</v>
      </c>
      <c r="J80">
        <f>'Pretax Fuel Prices'!I81+'Fuel Taxes'!J81</f>
        <v>0</v>
      </c>
      <c r="K80">
        <f>'Pretax Fuel Prices'!J81+'Fuel Taxes'!K81</f>
        <v>0</v>
      </c>
      <c r="L80">
        <f>'Pretax Fuel Prices'!K81+'Fuel Taxes'!L81</f>
        <v>0</v>
      </c>
      <c r="M80">
        <f>'Pretax Fuel Prices'!L81+'Fuel Taxes'!M81</f>
        <v>0</v>
      </c>
      <c r="N80">
        <f>'Pretax Fuel Prices'!M81+'Fuel Taxes'!N81</f>
        <v>0</v>
      </c>
      <c r="O80">
        <f>'Pretax Fuel Prices'!N81+'Fuel Taxes'!O81</f>
        <v>0</v>
      </c>
      <c r="P80">
        <f>'Pretax Fuel Prices'!O81+'Fuel Taxes'!P81</f>
        <v>0</v>
      </c>
      <c r="Q80">
        <f>'Pretax Fuel Prices'!P81+'Fuel Taxes'!Q81</f>
        <v>0</v>
      </c>
      <c r="R80">
        <f>'Pretax Fuel Prices'!Q81+'Fuel Taxes'!R81</f>
        <v>0</v>
      </c>
      <c r="S80">
        <f>'Pretax Fuel Prices'!R81+'Fuel Taxes'!S81</f>
        <v>0</v>
      </c>
      <c r="T80">
        <f>'Pretax Fuel Prices'!S81+'Fuel Taxes'!T81</f>
        <v>0</v>
      </c>
      <c r="U80">
        <f>'Pretax Fuel Prices'!T81+'Fuel Taxes'!U81</f>
        <v>0</v>
      </c>
      <c r="V80">
        <f>'Pretax Fuel Prices'!U81+'Fuel Taxes'!V81</f>
        <v>0</v>
      </c>
      <c r="W80">
        <f>'Pretax Fuel Prices'!V81+'Fuel Taxes'!W81</f>
        <v>0</v>
      </c>
      <c r="X80">
        <f>'Pretax Fuel Prices'!W81+'Fuel Taxes'!X81</f>
        <v>0</v>
      </c>
      <c r="Y80">
        <f>'Pretax Fuel Prices'!X81+'Fuel Taxes'!Y81</f>
        <v>0</v>
      </c>
      <c r="Z80">
        <f>'Pretax Fuel Prices'!Y81+'Fuel Taxes'!Z81</f>
        <v>0</v>
      </c>
      <c r="AA80">
        <f>'Pretax Fuel Prices'!Z81+'Fuel Taxes'!AA81</f>
        <v>0</v>
      </c>
      <c r="AB80">
        <f>'Pretax Fuel Prices'!AA81+'Fuel Taxes'!AB81</f>
        <v>0</v>
      </c>
      <c r="AC80">
        <f>'Pretax Fuel Prices'!AB81+'Fuel Taxes'!AC81</f>
        <v>0</v>
      </c>
      <c r="AD80">
        <f>'Pretax Fuel Prices'!AC81+'Fuel Taxes'!AD81</f>
        <v>0</v>
      </c>
      <c r="AE80">
        <f>'Pretax Fuel Prices'!AD81+'Fuel Taxes'!AE81</f>
        <v>0</v>
      </c>
    </row>
    <row r="81" spans="1:31" s="3" customFormat="1" x14ac:dyDescent="0.35">
      <c r="A81" s="5" t="s">
        <v>38</v>
      </c>
    </row>
    <row r="82" spans="1:31" x14ac:dyDescent="0.35">
      <c r="A82" t="s">
        <v>30</v>
      </c>
      <c r="B82">
        <f>'Fuel Taxes'!B$1</f>
        <v>2021</v>
      </c>
      <c r="C82">
        <f>'Fuel Taxes'!C$1</f>
        <v>2022</v>
      </c>
      <c r="D82">
        <f>'Fuel Taxes'!D$1</f>
        <v>2023</v>
      </c>
      <c r="E82">
        <f>'Fuel Taxes'!E$1</f>
        <v>2024</v>
      </c>
      <c r="F82">
        <f>'Fuel Taxes'!F$1</f>
        <v>2025</v>
      </c>
      <c r="G82">
        <f>'Fuel Taxes'!G$1</f>
        <v>2026</v>
      </c>
      <c r="H82">
        <f>'Fuel Taxes'!H$1</f>
        <v>2027</v>
      </c>
      <c r="I82">
        <f>'Fuel Taxes'!I$1</f>
        <v>2028</v>
      </c>
      <c r="J82">
        <f>'Fuel Taxes'!J$1</f>
        <v>2029</v>
      </c>
      <c r="K82">
        <f>'Fuel Taxes'!K$1</f>
        <v>2030</v>
      </c>
      <c r="L82">
        <f>'Fuel Taxes'!L$1</f>
        <v>2031</v>
      </c>
      <c r="M82">
        <f>'Fuel Taxes'!M$1</f>
        <v>2032</v>
      </c>
      <c r="N82">
        <f>'Fuel Taxes'!N$1</f>
        <v>2033</v>
      </c>
      <c r="O82">
        <f>'Fuel Taxes'!O$1</f>
        <v>2034</v>
      </c>
      <c r="P82">
        <f>'Fuel Taxes'!P$1</f>
        <v>2035</v>
      </c>
      <c r="Q82">
        <f>'Fuel Taxes'!Q$1</f>
        <v>2036</v>
      </c>
      <c r="R82">
        <f>'Fuel Taxes'!R$1</f>
        <v>2037</v>
      </c>
      <c r="S82">
        <f>'Fuel Taxes'!S$1</f>
        <v>2038</v>
      </c>
      <c r="T82">
        <f>'Fuel Taxes'!T$1</f>
        <v>2039</v>
      </c>
      <c r="U82">
        <f>'Fuel Taxes'!U$1</f>
        <v>2040</v>
      </c>
      <c r="V82">
        <f>'Fuel Taxes'!V$1</f>
        <v>2041</v>
      </c>
      <c r="W82">
        <f>'Fuel Taxes'!W$1</f>
        <v>2042</v>
      </c>
      <c r="X82">
        <f>'Fuel Taxes'!X$1</f>
        <v>2043</v>
      </c>
      <c r="Y82">
        <f>'Fuel Taxes'!Y$1</f>
        <v>2044</v>
      </c>
      <c r="Z82">
        <f>'Fuel Taxes'!Z$1</f>
        <v>2045</v>
      </c>
      <c r="AA82">
        <f>'Fuel Taxes'!AA$1</f>
        <v>2046</v>
      </c>
      <c r="AB82">
        <f>'Fuel Taxes'!AB$1</f>
        <v>2047</v>
      </c>
      <c r="AC82">
        <f>'Fuel Taxes'!AC$1</f>
        <v>2048</v>
      </c>
      <c r="AD82">
        <f>'Fuel Taxes'!AD$1</f>
        <v>2049</v>
      </c>
      <c r="AE82">
        <f>'Fuel Taxes'!AE$1</f>
        <v>2050</v>
      </c>
    </row>
    <row r="83" spans="1:31" x14ac:dyDescent="0.35">
      <c r="A83" t="s">
        <v>52</v>
      </c>
      <c r="B83">
        <f>'Pretax Fuel Prices'!B84+'Fuel Taxes'!B84</f>
        <v>1.134696777709005E-5</v>
      </c>
      <c r="C83">
        <f>'Pretax Fuel Prices'!C84+'Fuel Taxes'!C84</f>
        <v>1.9781963999691554E-5</v>
      </c>
      <c r="D83">
        <f>'Pretax Fuel Prices'!C84+'Fuel Taxes'!D84</f>
        <v>1.957269102690973E-5</v>
      </c>
      <c r="E83">
        <f>'Pretax Fuel Prices'!D84+'Fuel Taxes'!E84</f>
        <v>1.4094149723417106E-5</v>
      </c>
      <c r="F83">
        <f>'Pretax Fuel Prices'!E84+'Fuel Taxes'!F84</f>
        <v>1.4358788669569121E-5</v>
      </c>
      <c r="G83">
        <f>'Pretax Fuel Prices'!F84+'Fuel Taxes'!G84</f>
        <v>1.4623427615721135E-5</v>
      </c>
      <c r="H83">
        <f>'Pretax Fuel Prices'!G84+'Fuel Taxes'!H84</f>
        <v>1.4888066561873147E-5</v>
      </c>
      <c r="I83">
        <f>'Pretax Fuel Prices'!H84+'Fuel Taxes'!I84</f>
        <v>1.5152705508025161E-5</v>
      </c>
      <c r="J83">
        <f>'Pretax Fuel Prices'!I84+'Fuel Taxes'!J84</f>
        <v>1.5396486126355126E-5</v>
      </c>
      <c r="K83">
        <f>'Pretax Fuel Prices'!J84+'Fuel Taxes'!K84</f>
        <v>1.5485600320987997E-5</v>
      </c>
      <c r="L83">
        <f>'Pretax Fuel Prices'!K84+'Fuel Taxes'!L84</f>
        <v>1.5502561143856406E-5</v>
      </c>
      <c r="M83">
        <f>'Pretax Fuel Prices'!L84+'Fuel Taxes'!M84</f>
        <v>1.5673495511197788E-5</v>
      </c>
      <c r="N83">
        <f>'Pretax Fuel Prices'!M84+'Fuel Taxes'!N84</f>
        <v>1.5798600186834501E-5</v>
      </c>
      <c r="O83">
        <f>'Pretax Fuel Prices'!N84+'Fuel Taxes'!O84</f>
        <v>1.5866896963865097E-5</v>
      </c>
      <c r="P83">
        <f>'Pretax Fuel Prices'!O84+'Fuel Taxes'!P84</f>
        <v>1.5984584211289911E-5</v>
      </c>
      <c r="Q83">
        <f>'Pretax Fuel Prices'!P84+'Fuel Taxes'!Q84</f>
        <v>1.6106157480054999E-5</v>
      </c>
      <c r="R83">
        <f>'Pretax Fuel Prices'!Q84+'Fuel Taxes'!R84</f>
        <v>1.6184252151015233E-5</v>
      </c>
      <c r="S83">
        <f>'Pretax Fuel Prices'!R84+'Fuel Taxes'!S84</f>
        <v>1.6281710738587462E-5</v>
      </c>
      <c r="T83">
        <f>'Pretax Fuel Prices'!S84+'Fuel Taxes'!T84</f>
        <v>1.6378409231699476E-5</v>
      </c>
      <c r="U83">
        <f>'Pretax Fuel Prices'!T84+'Fuel Taxes'!U84</f>
        <v>1.6455075790978498E-5</v>
      </c>
      <c r="V83">
        <f>'Pretax Fuel Prices'!U84+'Fuel Taxes'!V84</f>
        <v>1.6549936737806288E-5</v>
      </c>
      <c r="W83">
        <f>'Pretax Fuel Prices'!V84+'Fuel Taxes'!W84</f>
        <v>1.6712472209736986E-5</v>
      </c>
      <c r="X83">
        <f>'Pretax Fuel Prices'!W84+'Fuel Taxes'!X84</f>
        <v>1.6750691129049824E-5</v>
      </c>
      <c r="Y83">
        <f>'Pretax Fuel Prices'!X84+'Fuel Taxes'!Y84</f>
        <v>1.6879532431845624E-5</v>
      </c>
      <c r="Z83">
        <f>'Pretax Fuel Prices'!Y84+'Fuel Taxes'!Z84</f>
        <v>1.6848046621052002E-5</v>
      </c>
      <c r="AA83">
        <f>'Pretax Fuel Prices'!Z84+'Fuel Taxes'!AA84</f>
        <v>1.6970238941286901E-5</v>
      </c>
      <c r="AB83">
        <f>'Pretax Fuel Prices'!AA84+'Fuel Taxes'!AB84</f>
        <v>1.7222897194293314E-5</v>
      </c>
      <c r="AC83">
        <f>'Pretax Fuel Prices'!AB84+'Fuel Taxes'!AC84</f>
        <v>1.7259031876939445E-5</v>
      </c>
      <c r="AD83">
        <f>'Pretax Fuel Prices'!AC84+'Fuel Taxes'!AD84</f>
        <v>1.7306667189273887E-5</v>
      </c>
      <c r="AE83">
        <f>'Pretax Fuel Prices'!AD84+'Fuel Taxes'!AE84</f>
        <v>1.7385515620018803E-5</v>
      </c>
    </row>
    <row r="84" spans="1:31" x14ac:dyDescent="0.3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Prices'!C85+'Fuel Taxes'!D85</f>
        <v>0</v>
      </c>
      <c r="E84">
        <f>'Pretax Fuel Prices'!D85+'Fuel Taxes'!E85</f>
        <v>0</v>
      </c>
      <c r="F84">
        <f>'Pretax Fuel Prices'!E85+'Fuel Taxes'!F85</f>
        <v>0</v>
      </c>
      <c r="G84">
        <f>'Pretax Fuel Prices'!F85+'Fuel Taxes'!G85</f>
        <v>0</v>
      </c>
      <c r="H84">
        <f>'Pretax Fuel Prices'!G85+'Fuel Taxes'!H85</f>
        <v>0</v>
      </c>
      <c r="I84">
        <f>'Pretax Fuel Prices'!H85+'Fuel Taxes'!I85</f>
        <v>0</v>
      </c>
      <c r="J84">
        <f>'Pretax Fuel Prices'!I85+'Fuel Taxes'!J85</f>
        <v>0</v>
      </c>
      <c r="K84">
        <f>'Pretax Fuel Prices'!J85+'Fuel Taxes'!K85</f>
        <v>0</v>
      </c>
      <c r="L84">
        <f>'Pretax Fuel Prices'!K85+'Fuel Taxes'!L85</f>
        <v>0</v>
      </c>
      <c r="M84">
        <f>'Pretax Fuel Prices'!L85+'Fuel Taxes'!M85</f>
        <v>0</v>
      </c>
      <c r="N84">
        <f>'Pretax Fuel Prices'!M85+'Fuel Taxes'!N85</f>
        <v>0</v>
      </c>
      <c r="O84">
        <f>'Pretax Fuel Prices'!N85+'Fuel Taxes'!O85</f>
        <v>0</v>
      </c>
      <c r="P84">
        <f>'Pretax Fuel Prices'!O85+'Fuel Taxes'!P85</f>
        <v>0</v>
      </c>
      <c r="Q84">
        <f>'Pretax Fuel Prices'!P85+'Fuel Taxes'!Q85</f>
        <v>0</v>
      </c>
      <c r="R84">
        <f>'Pretax Fuel Prices'!Q85+'Fuel Taxes'!R85</f>
        <v>0</v>
      </c>
      <c r="S84">
        <f>'Pretax Fuel Prices'!R85+'Fuel Taxes'!S85</f>
        <v>0</v>
      </c>
      <c r="T84">
        <f>'Pretax Fuel Prices'!S85+'Fuel Taxes'!T85</f>
        <v>0</v>
      </c>
      <c r="U84">
        <f>'Pretax Fuel Prices'!T85+'Fuel Taxes'!U85</f>
        <v>0</v>
      </c>
      <c r="V84">
        <f>'Pretax Fuel Prices'!U85+'Fuel Taxes'!V85</f>
        <v>0</v>
      </c>
      <c r="W84">
        <f>'Pretax Fuel Prices'!V85+'Fuel Taxes'!W85</f>
        <v>0</v>
      </c>
      <c r="X84">
        <f>'Pretax Fuel Prices'!W85+'Fuel Taxes'!X85</f>
        <v>0</v>
      </c>
      <c r="Y84">
        <f>'Pretax Fuel Prices'!X85+'Fuel Taxes'!Y85</f>
        <v>0</v>
      </c>
      <c r="Z84">
        <f>'Pretax Fuel Prices'!Y85+'Fuel Taxes'!Z85</f>
        <v>0</v>
      </c>
      <c r="AA84">
        <f>'Pretax Fuel Prices'!Z85+'Fuel Taxes'!AA85</f>
        <v>0</v>
      </c>
      <c r="AB84">
        <f>'Pretax Fuel Prices'!AA85+'Fuel Taxes'!AB85</f>
        <v>0</v>
      </c>
      <c r="AC84">
        <f>'Pretax Fuel Prices'!AB85+'Fuel Taxes'!AC85</f>
        <v>0</v>
      </c>
      <c r="AD84">
        <f>'Pretax Fuel Prices'!AC85+'Fuel Taxes'!AD85</f>
        <v>0</v>
      </c>
      <c r="AE84">
        <f>'Pretax Fuel Prices'!AD85+'Fuel Taxes'!AE85</f>
        <v>0</v>
      </c>
    </row>
    <row r="85" spans="1:31" x14ac:dyDescent="0.35">
      <c r="A85" t="s">
        <v>54</v>
      </c>
      <c r="B85">
        <f>'Pretax Fuel Prices'!B86+'Fuel Taxes'!B86</f>
        <v>1.4955057336642939E-5</v>
      </c>
      <c r="C85">
        <f>'Pretax Fuel Prices'!C86+'Fuel Taxes'!C86</f>
        <v>2.6072199345106672E-5</v>
      </c>
      <c r="D85">
        <f>'Pretax Fuel Prices'!C86+'Fuel Taxes'!D86</f>
        <v>2.58630427163033E-5</v>
      </c>
      <c r="E85">
        <f>'Pretax Fuel Prices'!D86+'Fuel Taxes'!E86</f>
        <v>2.0501838871842178E-5</v>
      </c>
      <c r="F85">
        <f>'Pretax Fuel Prices'!E86+'Fuel Taxes'!F86</f>
        <v>2.0924185477775958E-5</v>
      </c>
      <c r="G85">
        <f>'Pretax Fuel Prices'!F86+'Fuel Taxes'!G86</f>
        <v>2.1346532083709743E-5</v>
      </c>
      <c r="H85">
        <f>'Pretax Fuel Prices'!G86+'Fuel Taxes'!H86</f>
        <v>2.1768878689643527E-5</v>
      </c>
      <c r="I85">
        <f>'Pretax Fuel Prices'!H86+'Fuel Taxes'!I86</f>
        <v>2.2191225295577311E-5</v>
      </c>
      <c r="J85">
        <f>'Pretax Fuel Prices'!I86+'Fuel Taxes'!J86</f>
        <v>2.2579552994859853E-5</v>
      </c>
      <c r="K85">
        <f>'Pretax Fuel Prices'!J86+'Fuel Taxes'!K86</f>
        <v>2.2650187382705145E-5</v>
      </c>
      <c r="L85">
        <f>'Pretax Fuel Prices'!K86+'Fuel Taxes'!L86</f>
        <v>2.2652973260546546E-5</v>
      </c>
      <c r="M85">
        <f>'Pretax Fuel Prices'!L86+'Fuel Taxes'!M86</f>
        <v>2.2791664078900562E-5</v>
      </c>
      <c r="N85">
        <f>'Pretax Fuel Prices'!M86+'Fuel Taxes'!N86</f>
        <v>2.2863740310439085E-5</v>
      </c>
      <c r="O85">
        <f>'Pretax Fuel Prices'!N86+'Fuel Taxes'!O86</f>
        <v>2.2950649509448489E-5</v>
      </c>
      <c r="P85">
        <f>'Pretax Fuel Prices'!O86+'Fuel Taxes'!P86</f>
        <v>2.2990217090085534E-5</v>
      </c>
      <c r="Q85">
        <f>'Pretax Fuel Prices'!P86+'Fuel Taxes'!Q86</f>
        <v>2.3124616903001326E-5</v>
      </c>
      <c r="R85">
        <f>'Pretax Fuel Prices'!Q86+'Fuel Taxes'!R86</f>
        <v>2.3139701590757539E-5</v>
      </c>
      <c r="S85">
        <f>'Pretax Fuel Prices'!R86+'Fuel Taxes'!S86</f>
        <v>2.3234610277420682E-5</v>
      </c>
      <c r="T85">
        <f>'Pretax Fuel Prices'!S86+'Fuel Taxes'!T86</f>
        <v>2.3304311574465053E-5</v>
      </c>
      <c r="U85">
        <f>'Pretax Fuel Prices'!T86+'Fuel Taxes'!U86</f>
        <v>2.3336571867358194E-5</v>
      </c>
      <c r="V85">
        <f>'Pretax Fuel Prices'!U86+'Fuel Taxes'!V86</f>
        <v>2.3373311961621545E-5</v>
      </c>
      <c r="W85">
        <f>'Pretax Fuel Prices'!V86+'Fuel Taxes'!W86</f>
        <v>2.3497943057983517E-5</v>
      </c>
      <c r="X85">
        <f>'Pretax Fuel Prices'!W86+'Fuel Taxes'!X86</f>
        <v>2.3491613030404718E-5</v>
      </c>
      <c r="Y85">
        <f>'Pretax Fuel Prices'!X86+'Fuel Taxes'!Y86</f>
        <v>2.3582773788997258E-5</v>
      </c>
      <c r="Z85">
        <f>'Pretax Fuel Prices'!Y86+'Fuel Taxes'!Z86</f>
        <v>2.3505599742230372E-5</v>
      </c>
      <c r="AA85">
        <f>'Pretax Fuel Prices'!Z86+'Fuel Taxes'!AA86</f>
        <v>2.3538547761349351E-5</v>
      </c>
      <c r="AB85">
        <f>'Pretax Fuel Prices'!AA86+'Fuel Taxes'!AB86</f>
        <v>2.3708240393955844E-5</v>
      </c>
      <c r="AC85">
        <f>'Pretax Fuel Prices'!AB86+'Fuel Taxes'!AC86</f>
        <v>2.3728767083785509E-5</v>
      </c>
      <c r="AD85">
        <f>'Pretax Fuel Prices'!AC86+'Fuel Taxes'!AD86</f>
        <v>2.3753497530517982E-5</v>
      </c>
      <c r="AE85">
        <f>'Pretax Fuel Prices'!AD86+'Fuel Taxes'!AE86</f>
        <v>2.3805952862743481E-5</v>
      </c>
    </row>
    <row r="86" spans="1:31" x14ac:dyDescent="0.35">
      <c r="A86" t="s">
        <v>55</v>
      </c>
      <c r="B86">
        <f>'Pretax Fuel Prices'!B87+'Fuel Taxes'!B87</f>
        <v>1.4964053074642872E-5</v>
      </c>
      <c r="C86">
        <f>'Pretax Fuel Prices'!C87+'Fuel Taxes'!C87</f>
        <v>2.6087882245486861E-5</v>
      </c>
      <c r="D86">
        <f>'Pretax Fuel Prices'!C87+'Fuel Taxes'!D87</f>
        <v>2.5881535196936602E-5</v>
      </c>
      <c r="E86">
        <f>'Pretax Fuel Prices'!D87+'Fuel Taxes'!E87</f>
        <v>2.0565431891710235E-5</v>
      </c>
      <c r="F86">
        <f>'Pretax Fuel Prices'!E87+'Fuel Taxes'!F87</f>
        <v>2.0081189314465447E-5</v>
      </c>
      <c r="G86">
        <f>'Pretax Fuel Prices'!F87+'Fuel Taxes'!G87</f>
        <v>1.959694673722066E-5</v>
      </c>
      <c r="H86">
        <f>'Pretax Fuel Prices'!G87+'Fuel Taxes'!H87</f>
        <v>1.9112704159975872E-5</v>
      </c>
      <c r="I86">
        <f>'Pretax Fuel Prices'!H87+'Fuel Taxes'!I87</f>
        <v>1.8628461582731085E-5</v>
      </c>
      <c r="J86">
        <f>'Pretax Fuel Prices'!I87+'Fuel Taxes'!J87</f>
        <v>1.8145794379495262E-5</v>
      </c>
      <c r="K86">
        <f>'Pretax Fuel Prices'!J87+'Fuel Taxes'!K87</f>
        <v>1.8211841072491759E-5</v>
      </c>
      <c r="L86">
        <f>'Pretax Fuel Prices'!K87+'Fuel Taxes'!L87</f>
        <v>1.8211629288490179E-5</v>
      </c>
      <c r="M86">
        <f>'Pretax Fuel Prices'!L87+'Fuel Taxes'!M87</f>
        <v>1.8341796071470055E-5</v>
      </c>
      <c r="N86">
        <f>'Pretax Fuel Prices'!M87+'Fuel Taxes'!N87</f>
        <v>1.8418076088253654E-5</v>
      </c>
      <c r="O86">
        <f>'Pretax Fuel Prices'!N87+'Fuel Taxes'!O87</f>
        <v>1.84969227744297E-5</v>
      </c>
      <c r="P86">
        <f>'Pretax Fuel Prices'!O87+'Fuel Taxes'!P87</f>
        <v>1.8542728784386917E-5</v>
      </c>
      <c r="Q86">
        <f>'Pretax Fuel Prices'!P87+'Fuel Taxes'!Q87</f>
        <v>1.8660725673676508E-5</v>
      </c>
      <c r="R86">
        <f>'Pretax Fuel Prices'!Q87+'Fuel Taxes'!R87</f>
        <v>1.86835027456779E-5</v>
      </c>
      <c r="S86">
        <f>'Pretax Fuel Prices'!R87+'Fuel Taxes'!S87</f>
        <v>1.8771543876278697E-5</v>
      </c>
      <c r="T86">
        <f>'Pretax Fuel Prices'!S87+'Fuel Taxes'!T87</f>
        <v>1.8836899278477575E-5</v>
      </c>
      <c r="U86">
        <f>'Pretax Fuel Prices'!T87+'Fuel Taxes'!U87</f>
        <v>1.886895318278314E-5</v>
      </c>
      <c r="V86">
        <f>'Pretax Fuel Prices'!U87+'Fuel Taxes'!V87</f>
        <v>1.8906274088704724E-5</v>
      </c>
      <c r="W86">
        <f>'Pretax Fuel Prices'!V87+'Fuel Taxes'!W87</f>
        <v>1.9028618575975728E-5</v>
      </c>
      <c r="X86">
        <f>'Pretax Fuel Prices'!W87+'Fuel Taxes'!X87</f>
        <v>1.902300057287807E-5</v>
      </c>
      <c r="Y86">
        <f>'Pretax Fuel Prices'!X87+'Fuel Taxes'!Y87</f>
        <v>1.9113656097476629E-5</v>
      </c>
      <c r="Z86">
        <f>'Pretax Fuel Prices'!Y87+'Fuel Taxes'!Z87</f>
        <v>1.9041388477323999E-5</v>
      </c>
      <c r="AA86">
        <f>'Pretax Fuel Prices'!Z87+'Fuel Taxes'!AA87</f>
        <v>1.9101988632431341E-5</v>
      </c>
      <c r="AB86">
        <f>'Pretax Fuel Prices'!AA87+'Fuel Taxes'!AB87</f>
        <v>1.9506962573278554E-5</v>
      </c>
      <c r="AC86">
        <f>'Pretax Fuel Prices'!AB87+'Fuel Taxes'!AC87</f>
        <v>1.951831710477276E-5</v>
      </c>
      <c r="AD86">
        <f>'Pretax Fuel Prices'!AC87+'Fuel Taxes'!AD87</f>
        <v>1.9543055425034238E-5</v>
      </c>
      <c r="AE86">
        <f>'Pretax Fuel Prices'!AD87+'Fuel Taxes'!AE87</f>
        <v>1.9598803025682521E-5</v>
      </c>
    </row>
    <row r="87" spans="1:31" x14ac:dyDescent="0.3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Prices'!C88+'Fuel Taxes'!D88</f>
        <v>0</v>
      </c>
      <c r="E87">
        <f>'Pretax Fuel Prices'!D88+'Fuel Taxes'!E88</f>
        <v>0</v>
      </c>
      <c r="F87">
        <f>'Pretax Fuel Prices'!E88+'Fuel Taxes'!F88</f>
        <v>0</v>
      </c>
      <c r="G87">
        <f>'Pretax Fuel Prices'!F88+'Fuel Taxes'!G88</f>
        <v>0</v>
      </c>
      <c r="H87">
        <f>'Pretax Fuel Prices'!G88+'Fuel Taxes'!H88</f>
        <v>0</v>
      </c>
      <c r="I87">
        <f>'Pretax Fuel Prices'!H88+'Fuel Taxes'!I88</f>
        <v>0</v>
      </c>
      <c r="J87">
        <f>'Pretax Fuel Prices'!I88+'Fuel Taxes'!J88</f>
        <v>0</v>
      </c>
      <c r="K87">
        <f>'Pretax Fuel Prices'!J88+'Fuel Taxes'!K88</f>
        <v>0</v>
      </c>
      <c r="L87">
        <f>'Pretax Fuel Prices'!K88+'Fuel Taxes'!L88</f>
        <v>0</v>
      </c>
      <c r="M87">
        <f>'Pretax Fuel Prices'!L88+'Fuel Taxes'!M88</f>
        <v>0</v>
      </c>
      <c r="N87">
        <f>'Pretax Fuel Prices'!M88+'Fuel Taxes'!N88</f>
        <v>0</v>
      </c>
      <c r="O87">
        <f>'Pretax Fuel Prices'!N88+'Fuel Taxes'!O88</f>
        <v>0</v>
      </c>
      <c r="P87">
        <f>'Pretax Fuel Prices'!O88+'Fuel Taxes'!P88</f>
        <v>0</v>
      </c>
      <c r="Q87">
        <f>'Pretax Fuel Prices'!P88+'Fuel Taxes'!Q88</f>
        <v>0</v>
      </c>
      <c r="R87">
        <f>'Pretax Fuel Prices'!Q88+'Fuel Taxes'!R88</f>
        <v>0</v>
      </c>
      <c r="S87">
        <f>'Pretax Fuel Prices'!R88+'Fuel Taxes'!S88</f>
        <v>0</v>
      </c>
      <c r="T87">
        <f>'Pretax Fuel Prices'!S88+'Fuel Taxes'!T88</f>
        <v>0</v>
      </c>
      <c r="U87">
        <f>'Pretax Fuel Prices'!T88+'Fuel Taxes'!U88</f>
        <v>0</v>
      </c>
      <c r="V87">
        <f>'Pretax Fuel Prices'!U88+'Fuel Taxes'!V88</f>
        <v>0</v>
      </c>
      <c r="W87">
        <f>'Pretax Fuel Prices'!V88+'Fuel Taxes'!W88</f>
        <v>0</v>
      </c>
      <c r="X87">
        <f>'Pretax Fuel Prices'!W88+'Fuel Taxes'!X88</f>
        <v>0</v>
      </c>
      <c r="Y87">
        <f>'Pretax Fuel Prices'!X88+'Fuel Taxes'!Y88</f>
        <v>0</v>
      </c>
      <c r="Z87">
        <f>'Pretax Fuel Prices'!Y88+'Fuel Taxes'!Z88</f>
        <v>0</v>
      </c>
      <c r="AA87">
        <f>'Pretax Fuel Prices'!Z88+'Fuel Taxes'!AA88</f>
        <v>0</v>
      </c>
      <c r="AB87">
        <f>'Pretax Fuel Prices'!AA88+'Fuel Taxes'!AB88</f>
        <v>0</v>
      </c>
      <c r="AC87">
        <f>'Pretax Fuel Prices'!AB88+'Fuel Taxes'!AC88</f>
        <v>0</v>
      </c>
      <c r="AD87">
        <f>'Pretax Fuel Prices'!AC88+'Fuel Taxes'!AD88</f>
        <v>0</v>
      </c>
      <c r="AE87">
        <f>'Pretax Fuel Prices'!AD88+'Fuel Taxes'!AE88</f>
        <v>0</v>
      </c>
    </row>
    <row r="88" spans="1:31" x14ac:dyDescent="0.3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Prices'!C89+'Fuel Taxes'!D89</f>
        <v>0</v>
      </c>
      <c r="E88">
        <f>'Pretax Fuel Prices'!D89+'Fuel Taxes'!E89</f>
        <v>0</v>
      </c>
      <c r="F88">
        <f>'Pretax Fuel Prices'!E89+'Fuel Taxes'!F89</f>
        <v>0</v>
      </c>
      <c r="G88">
        <f>'Pretax Fuel Prices'!F89+'Fuel Taxes'!G89</f>
        <v>0</v>
      </c>
      <c r="H88">
        <f>'Pretax Fuel Prices'!G89+'Fuel Taxes'!H89</f>
        <v>0</v>
      </c>
      <c r="I88">
        <f>'Pretax Fuel Prices'!H89+'Fuel Taxes'!I89</f>
        <v>0</v>
      </c>
      <c r="J88">
        <f>'Pretax Fuel Prices'!I89+'Fuel Taxes'!J89</f>
        <v>0</v>
      </c>
      <c r="K88">
        <f>'Pretax Fuel Prices'!J89+'Fuel Taxes'!K89</f>
        <v>0</v>
      </c>
      <c r="L88">
        <f>'Pretax Fuel Prices'!K89+'Fuel Taxes'!L89</f>
        <v>0</v>
      </c>
      <c r="M88">
        <f>'Pretax Fuel Prices'!L89+'Fuel Taxes'!M89</f>
        <v>0</v>
      </c>
      <c r="N88">
        <f>'Pretax Fuel Prices'!M89+'Fuel Taxes'!N89</f>
        <v>0</v>
      </c>
      <c r="O88">
        <f>'Pretax Fuel Prices'!N89+'Fuel Taxes'!O89</f>
        <v>0</v>
      </c>
      <c r="P88">
        <f>'Pretax Fuel Prices'!O89+'Fuel Taxes'!P89</f>
        <v>0</v>
      </c>
      <c r="Q88">
        <f>'Pretax Fuel Prices'!P89+'Fuel Taxes'!Q89</f>
        <v>0</v>
      </c>
      <c r="R88">
        <f>'Pretax Fuel Prices'!Q89+'Fuel Taxes'!R89</f>
        <v>0</v>
      </c>
      <c r="S88">
        <f>'Pretax Fuel Prices'!R89+'Fuel Taxes'!S89</f>
        <v>0</v>
      </c>
      <c r="T88">
        <f>'Pretax Fuel Prices'!S89+'Fuel Taxes'!T89</f>
        <v>0</v>
      </c>
      <c r="U88">
        <f>'Pretax Fuel Prices'!T89+'Fuel Taxes'!U89</f>
        <v>0</v>
      </c>
      <c r="V88">
        <f>'Pretax Fuel Prices'!U89+'Fuel Taxes'!V89</f>
        <v>0</v>
      </c>
      <c r="W88">
        <f>'Pretax Fuel Prices'!V89+'Fuel Taxes'!W89</f>
        <v>0</v>
      </c>
      <c r="X88">
        <f>'Pretax Fuel Prices'!W89+'Fuel Taxes'!X89</f>
        <v>0</v>
      </c>
      <c r="Y88">
        <f>'Pretax Fuel Prices'!X89+'Fuel Taxes'!Y89</f>
        <v>0</v>
      </c>
      <c r="Z88">
        <f>'Pretax Fuel Prices'!Y89+'Fuel Taxes'!Z89</f>
        <v>0</v>
      </c>
      <c r="AA88">
        <f>'Pretax Fuel Prices'!Z89+'Fuel Taxes'!AA89</f>
        <v>0</v>
      </c>
      <c r="AB88">
        <f>'Pretax Fuel Prices'!AA89+'Fuel Taxes'!AB89</f>
        <v>0</v>
      </c>
      <c r="AC88">
        <f>'Pretax Fuel Prices'!AB89+'Fuel Taxes'!AC89</f>
        <v>0</v>
      </c>
      <c r="AD88">
        <f>'Pretax Fuel Prices'!AC89+'Fuel Taxes'!AD89</f>
        <v>0</v>
      </c>
      <c r="AE88">
        <f>'Pretax Fuel Prices'!AD89+'Fuel Taxes'!AE89</f>
        <v>0</v>
      </c>
    </row>
    <row r="89" spans="1:31" x14ac:dyDescent="0.3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Prices'!C90+'Fuel Taxes'!D90</f>
        <v>0</v>
      </c>
      <c r="E89">
        <f>'Pretax Fuel Prices'!D90+'Fuel Taxes'!E90</f>
        <v>0</v>
      </c>
      <c r="F89">
        <f>'Pretax Fuel Prices'!E90+'Fuel Taxes'!F90</f>
        <v>0</v>
      </c>
      <c r="G89">
        <f>'Pretax Fuel Prices'!F90+'Fuel Taxes'!G90</f>
        <v>0</v>
      </c>
      <c r="H89">
        <f>'Pretax Fuel Prices'!G90+'Fuel Taxes'!H90</f>
        <v>0</v>
      </c>
      <c r="I89">
        <f>'Pretax Fuel Prices'!H90+'Fuel Taxes'!I90</f>
        <v>0</v>
      </c>
      <c r="J89">
        <f>'Pretax Fuel Prices'!I90+'Fuel Taxes'!J90</f>
        <v>0</v>
      </c>
      <c r="K89">
        <f>'Pretax Fuel Prices'!J90+'Fuel Taxes'!K90</f>
        <v>0</v>
      </c>
      <c r="L89">
        <f>'Pretax Fuel Prices'!K90+'Fuel Taxes'!L90</f>
        <v>0</v>
      </c>
      <c r="M89">
        <f>'Pretax Fuel Prices'!L90+'Fuel Taxes'!M90</f>
        <v>0</v>
      </c>
      <c r="N89">
        <f>'Pretax Fuel Prices'!M90+'Fuel Taxes'!N90</f>
        <v>0</v>
      </c>
      <c r="O89">
        <f>'Pretax Fuel Prices'!N90+'Fuel Taxes'!O90</f>
        <v>0</v>
      </c>
      <c r="P89">
        <f>'Pretax Fuel Prices'!O90+'Fuel Taxes'!P90</f>
        <v>0</v>
      </c>
      <c r="Q89">
        <f>'Pretax Fuel Prices'!P90+'Fuel Taxes'!Q90</f>
        <v>0</v>
      </c>
      <c r="R89">
        <f>'Pretax Fuel Prices'!Q90+'Fuel Taxes'!R90</f>
        <v>0</v>
      </c>
      <c r="S89">
        <f>'Pretax Fuel Prices'!R90+'Fuel Taxes'!S90</f>
        <v>0</v>
      </c>
      <c r="T89">
        <f>'Pretax Fuel Prices'!S90+'Fuel Taxes'!T90</f>
        <v>0</v>
      </c>
      <c r="U89">
        <f>'Pretax Fuel Prices'!T90+'Fuel Taxes'!U90</f>
        <v>0</v>
      </c>
      <c r="V89">
        <f>'Pretax Fuel Prices'!U90+'Fuel Taxes'!V90</f>
        <v>0</v>
      </c>
      <c r="W89">
        <f>'Pretax Fuel Prices'!V90+'Fuel Taxes'!W90</f>
        <v>0</v>
      </c>
      <c r="X89">
        <f>'Pretax Fuel Prices'!W90+'Fuel Taxes'!X90</f>
        <v>0</v>
      </c>
      <c r="Y89">
        <f>'Pretax Fuel Prices'!X90+'Fuel Taxes'!Y90</f>
        <v>0</v>
      </c>
      <c r="Z89">
        <f>'Pretax Fuel Prices'!Y90+'Fuel Taxes'!Z90</f>
        <v>0</v>
      </c>
      <c r="AA89">
        <f>'Pretax Fuel Prices'!Z90+'Fuel Taxes'!AA90</f>
        <v>0</v>
      </c>
      <c r="AB89">
        <f>'Pretax Fuel Prices'!AA90+'Fuel Taxes'!AB90</f>
        <v>0</v>
      </c>
      <c r="AC89">
        <f>'Pretax Fuel Prices'!AB90+'Fuel Taxes'!AC90</f>
        <v>0</v>
      </c>
      <c r="AD89">
        <f>'Pretax Fuel Prices'!AC90+'Fuel Taxes'!AD90</f>
        <v>0</v>
      </c>
      <c r="AE89">
        <f>'Pretax Fuel Prices'!AD90+'Fuel Taxes'!AE90</f>
        <v>0</v>
      </c>
    </row>
    <row r="90" spans="1:31" x14ac:dyDescent="0.3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Prices'!C91+'Fuel Taxes'!D91</f>
        <v>0</v>
      </c>
      <c r="E90">
        <f>'Pretax Fuel Prices'!D91+'Fuel Taxes'!E91</f>
        <v>0</v>
      </c>
      <c r="F90">
        <f>'Pretax Fuel Prices'!E91+'Fuel Taxes'!F91</f>
        <v>0</v>
      </c>
      <c r="G90">
        <f>'Pretax Fuel Prices'!F91+'Fuel Taxes'!G91</f>
        <v>0</v>
      </c>
      <c r="H90">
        <f>'Pretax Fuel Prices'!G91+'Fuel Taxes'!H91</f>
        <v>0</v>
      </c>
      <c r="I90">
        <f>'Pretax Fuel Prices'!H91+'Fuel Taxes'!I91</f>
        <v>0</v>
      </c>
      <c r="J90">
        <f>'Pretax Fuel Prices'!I91+'Fuel Taxes'!J91</f>
        <v>0</v>
      </c>
      <c r="K90">
        <f>'Pretax Fuel Prices'!J91+'Fuel Taxes'!K91</f>
        <v>0</v>
      </c>
      <c r="L90">
        <f>'Pretax Fuel Prices'!K91+'Fuel Taxes'!L91</f>
        <v>0</v>
      </c>
      <c r="M90">
        <f>'Pretax Fuel Prices'!L91+'Fuel Taxes'!M91</f>
        <v>0</v>
      </c>
      <c r="N90">
        <f>'Pretax Fuel Prices'!M91+'Fuel Taxes'!N91</f>
        <v>0</v>
      </c>
      <c r="O90">
        <f>'Pretax Fuel Prices'!N91+'Fuel Taxes'!O91</f>
        <v>0</v>
      </c>
      <c r="P90">
        <f>'Pretax Fuel Prices'!O91+'Fuel Taxes'!P91</f>
        <v>0</v>
      </c>
      <c r="Q90">
        <f>'Pretax Fuel Prices'!P91+'Fuel Taxes'!Q91</f>
        <v>0</v>
      </c>
      <c r="R90">
        <f>'Pretax Fuel Prices'!Q91+'Fuel Taxes'!R91</f>
        <v>0</v>
      </c>
      <c r="S90">
        <f>'Pretax Fuel Prices'!R91+'Fuel Taxes'!S91</f>
        <v>0</v>
      </c>
      <c r="T90">
        <f>'Pretax Fuel Prices'!S91+'Fuel Taxes'!T91</f>
        <v>0</v>
      </c>
      <c r="U90">
        <f>'Pretax Fuel Prices'!T91+'Fuel Taxes'!U91</f>
        <v>0</v>
      </c>
      <c r="V90">
        <f>'Pretax Fuel Prices'!U91+'Fuel Taxes'!V91</f>
        <v>0</v>
      </c>
      <c r="W90">
        <f>'Pretax Fuel Prices'!V91+'Fuel Taxes'!W91</f>
        <v>0</v>
      </c>
      <c r="X90">
        <f>'Pretax Fuel Prices'!W91+'Fuel Taxes'!X91</f>
        <v>0</v>
      </c>
      <c r="Y90">
        <f>'Pretax Fuel Prices'!X91+'Fuel Taxes'!Y91</f>
        <v>0</v>
      </c>
      <c r="Z90">
        <f>'Pretax Fuel Prices'!Y91+'Fuel Taxes'!Z91</f>
        <v>0</v>
      </c>
      <c r="AA90">
        <f>'Pretax Fuel Prices'!Z91+'Fuel Taxes'!AA91</f>
        <v>0</v>
      </c>
      <c r="AB90">
        <f>'Pretax Fuel Prices'!AA91+'Fuel Taxes'!AB91</f>
        <v>0</v>
      </c>
      <c r="AC90">
        <f>'Pretax Fuel Prices'!AB91+'Fuel Taxes'!AC91</f>
        <v>0</v>
      </c>
      <c r="AD90">
        <f>'Pretax Fuel Prices'!AC91+'Fuel Taxes'!AD91</f>
        <v>0</v>
      </c>
      <c r="AE90">
        <f>'Pretax Fuel Prices'!AD91+'Fuel Taxes'!AE91</f>
        <v>0</v>
      </c>
    </row>
    <row r="91" spans="1:31" s="3" customFormat="1" x14ac:dyDescent="0.35">
      <c r="A91" s="5" t="s">
        <v>39</v>
      </c>
    </row>
    <row r="92" spans="1:31" x14ac:dyDescent="0.35">
      <c r="A92" t="s">
        <v>30</v>
      </c>
      <c r="B92">
        <f>'Fuel Taxes'!B$1</f>
        <v>2021</v>
      </c>
      <c r="C92">
        <f>'Fuel Taxes'!C$1</f>
        <v>2022</v>
      </c>
      <c r="D92">
        <f>'Fuel Taxes'!D$1</f>
        <v>2023</v>
      </c>
      <c r="E92">
        <f>'Fuel Taxes'!E$1</f>
        <v>2024</v>
      </c>
      <c r="F92">
        <f>'Fuel Taxes'!F$1</f>
        <v>2025</v>
      </c>
      <c r="G92">
        <f>'Fuel Taxes'!G$1</f>
        <v>2026</v>
      </c>
      <c r="H92">
        <f>'Fuel Taxes'!H$1</f>
        <v>2027</v>
      </c>
      <c r="I92">
        <f>'Fuel Taxes'!I$1</f>
        <v>2028</v>
      </c>
      <c r="J92">
        <f>'Fuel Taxes'!J$1</f>
        <v>2029</v>
      </c>
      <c r="K92">
        <f>'Fuel Taxes'!K$1</f>
        <v>2030</v>
      </c>
      <c r="L92">
        <f>'Fuel Taxes'!L$1</f>
        <v>2031</v>
      </c>
      <c r="M92">
        <f>'Fuel Taxes'!M$1</f>
        <v>2032</v>
      </c>
      <c r="N92">
        <f>'Fuel Taxes'!N$1</f>
        <v>2033</v>
      </c>
      <c r="O92">
        <f>'Fuel Taxes'!O$1</f>
        <v>2034</v>
      </c>
      <c r="P92">
        <f>'Fuel Taxes'!P$1</f>
        <v>2035</v>
      </c>
      <c r="Q92">
        <f>'Fuel Taxes'!Q$1</f>
        <v>2036</v>
      </c>
      <c r="R92">
        <f>'Fuel Taxes'!R$1</f>
        <v>2037</v>
      </c>
      <c r="S92">
        <f>'Fuel Taxes'!S$1</f>
        <v>2038</v>
      </c>
      <c r="T92">
        <f>'Fuel Taxes'!T$1</f>
        <v>2039</v>
      </c>
      <c r="U92">
        <f>'Fuel Taxes'!U$1</f>
        <v>2040</v>
      </c>
      <c r="V92">
        <f>'Fuel Taxes'!V$1</f>
        <v>2041</v>
      </c>
      <c r="W92">
        <f>'Fuel Taxes'!W$1</f>
        <v>2042</v>
      </c>
      <c r="X92">
        <f>'Fuel Taxes'!X$1</f>
        <v>2043</v>
      </c>
      <c r="Y92">
        <f>'Fuel Taxes'!Y$1</f>
        <v>2044</v>
      </c>
      <c r="Z92">
        <f>'Fuel Taxes'!Z$1</f>
        <v>2045</v>
      </c>
      <c r="AA92">
        <f>'Fuel Taxes'!AA$1</f>
        <v>2046</v>
      </c>
      <c r="AB92">
        <f>'Fuel Taxes'!AB$1</f>
        <v>2047</v>
      </c>
      <c r="AC92">
        <f>'Fuel Taxes'!AC$1</f>
        <v>2048</v>
      </c>
      <c r="AD92">
        <f>'Fuel Taxes'!AD$1</f>
        <v>2049</v>
      </c>
      <c r="AE92">
        <f>'Fuel Taxes'!AE$1</f>
        <v>2050</v>
      </c>
    </row>
    <row r="93" spans="1:31" x14ac:dyDescent="0.3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Prices'!C94+'Fuel Taxes'!D94</f>
        <v>0</v>
      </c>
      <c r="E93">
        <f>'Pretax Fuel Prices'!D94+'Fuel Taxes'!E94</f>
        <v>0</v>
      </c>
      <c r="F93">
        <f>'Pretax Fuel Prices'!E94+'Fuel Taxes'!F94</f>
        <v>0</v>
      </c>
      <c r="G93">
        <f>'Pretax Fuel Prices'!F94+'Fuel Taxes'!G94</f>
        <v>0</v>
      </c>
      <c r="H93">
        <f>'Pretax Fuel Prices'!G94+'Fuel Taxes'!H94</f>
        <v>0</v>
      </c>
      <c r="I93">
        <f>'Pretax Fuel Prices'!H94+'Fuel Taxes'!I94</f>
        <v>0</v>
      </c>
      <c r="J93">
        <f>'Pretax Fuel Prices'!I94+'Fuel Taxes'!J94</f>
        <v>0</v>
      </c>
      <c r="K93">
        <f>'Pretax Fuel Prices'!J94+'Fuel Taxes'!K94</f>
        <v>0</v>
      </c>
      <c r="L93">
        <f>'Pretax Fuel Prices'!K94+'Fuel Taxes'!L94</f>
        <v>0</v>
      </c>
      <c r="M93">
        <f>'Pretax Fuel Prices'!L94+'Fuel Taxes'!M94</f>
        <v>0</v>
      </c>
      <c r="N93">
        <f>'Pretax Fuel Prices'!M94+'Fuel Taxes'!N94</f>
        <v>0</v>
      </c>
      <c r="O93">
        <f>'Pretax Fuel Prices'!N94+'Fuel Taxes'!O94</f>
        <v>0</v>
      </c>
      <c r="P93">
        <f>'Pretax Fuel Prices'!O94+'Fuel Taxes'!P94</f>
        <v>0</v>
      </c>
      <c r="Q93">
        <f>'Pretax Fuel Prices'!P94+'Fuel Taxes'!Q94</f>
        <v>0</v>
      </c>
      <c r="R93">
        <f>'Pretax Fuel Prices'!Q94+'Fuel Taxes'!R94</f>
        <v>0</v>
      </c>
      <c r="S93">
        <f>'Pretax Fuel Prices'!R94+'Fuel Taxes'!S94</f>
        <v>0</v>
      </c>
      <c r="T93">
        <f>'Pretax Fuel Prices'!S94+'Fuel Taxes'!T94</f>
        <v>0</v>
      </c>
      <c r="U93">
        <f>'Pretax Fuel Prices'!T94+'Fuel Taxes'!U94</f>
        <v>0</v>
      </c>
      <c r="V93">
        <f>'Pretax Fuel Prices'!U94+'Fuel Taxes'!V94</f>
        <v>0</v>
      </c>
      <c r="W93">
        <f>'Pretax Fuel Prices'!V94+'Fuel Taxes'!W94</f>
        <v>0</v>
      </c>
      <c r="X93">
        <f>'Pretax Fuel Prices'!W94+'Fuel Taxes'!X94</f>
        <v>0</v>
      </c>
      <c r="Y93">
        <f>'Pretax Fuel Prices'!X94+'Fuel Taxes'!Y94</f>
        <v>0</v>
      </c>
      <c r="Z93">
        <f>'Pretax Fuel Prices'!Y94+'Fuel Taxes'!Z94</f>
        <v>0</v>
      </c>
      <c r="AA93">
        <f>'Pretax Fuel Prices'!Z94+'Fuel Taxes'!AA94</f>
        <v>0</v>
      </c>
      <c r="AB93">
        <f>'Pretax Fuel Prices'!AA94+'Fuel Taxes'!AB94</f>
        <v>0</v>
      </c>
      <c r="AC93">
        <f>'Pretax Fuel Prices'!AB94+'Fuel Taxes'!AC94</f>
        <v>0</v>
      </c>
      <c r="AD93">
        <f>'Pretax Fuel Prices'!AC94+'Fuel Taxes'!AD94</f>
        <v>0</v>
      </c>
      <c r="AE93">
        <f>'Pretax Fuel Prices'!AD94+'Fuel Taxes'!AE94</f>
        <v>0</v>
      </c>
    </row>
    <row r="94" spans="1:31" x14ac:dyDescent="0.35">
      <c r="A94" t="s">
        <v>53</v>
      </c>
      <c r="B94">
        <f>'Pretax Fuel Prices'!B95+'Fuel Taxes'!B95</f>
        <v>1.5445041017719864E-6</v>
      </c>
      <c r="C94">
        <f>'Pretax Fuel Prices'!C95+'Fuel Taxes'!C95</f>
        <v>1.7127838346590252E-6</v>
      </c>
      <c r="D94">
        <f>'Pretax Fuel Prices'!C95+'Fuel Taxes'!D95</f>
        <v>1.7221210359855209E-6</v>
      </c>
      <c r="E94">
        <f>'Pretax Fuel Prices'!D95+'Fuel Taxes'!E95</f>
        <v>1.8252222974017092E-6</v>
      </c>
      <c r="F94">
        <f>'Pretax Fuel Prices'!E95+'Fuel Taxes'!F95</f>
        <v>1.4834893635951157E-6</v>
      </c>
      <c r="G94">
        <f>'Pretax Fuel Prices'!F95+'Fuel Taxes'!G95</f>
        <v>1.4707980082901909E-6</v>
      </c>
      <c r="H94">
        <f>'Pretax Fuel Prices'!G95+'Fuel Taxes'!H95</f>
        <v>1.4503309468149701E-6</v>
      </c>
      <c r="I94">
        <f>'Pretax Fuel Prices'!H95+'Fuel Taxes'!I95</f>
        <v>1.436018615779698E-6</v>
      </c>
      <c r="J94">
        <f>'Pretax Fuel Prices'!I95+'Fuel Taxes'!J95</f>
        <v>1.4189405825853225E-6</v>
      </c>
      <c r="K94">
        <f>'Pretax Fuel Prices'!J95+'Fuel Taxes'!K95</f>
        <v>1.411305943315192E-6</v>
      </c>
      <c r="L94">
        <f>'Pretax Fuel Prices'!K95+'Fuel Taxes'!L95</f>
        <v>1.4118813895404726E-6</v>
      </c>
      <c r="M94">
        <f>'Pretax Fuel Prices'!L95+'Fuel Taxes'!M95</f>
        <v>1.4057755623311245E-6</v>
      </c>
      <c r="N94">
        <f>'Pretax Fuel Prices'!M95+'Fuel Taxes'!N95</f>
        <v>1.3852504714505084E-6</v>
      </c>
      <c r="O94">
        <f>'Pretax Fuel Prices'!N95+'Fuel Taxes'!O95</f>
        <v>1.3774347945425218E-6</v>
      </c>
      <c r="P94">
        <f>'Pretax Fuel Prices'!O95+'Fuel Taxes'!P95</f>
        <v>1.376133928715856E-6</v>
      </c>
      <c r="Q94">
        <f>'Pretax Fuel Prices'!P95+'Fuel Taxes'!Q95</f>
        <v>1.3712411311528936E-6</v>
      </c>
      <c r="R94">
        <f>'Pretax Fuel Prices'!Q95+'Fuel Taxes'!R95</f>
        <v>1.3668742261603703E-6</v>
      </c>
      <c r="S94">
        <f>'Pretax Fuel Prices'!R95+'Fuel Taxes'!S95</f>
        <v>1.366624416999432E-6</v>
      </c>
      <c r="T94">
        <f>'Pretax Fuel Prices'!S95+'Fuel Taxes'!T95</f>
        <v>1.3835357479062238E-6</v>
      </c>
      <c r="U94">
        <f>'Pretax Fuel Prices'!T95+'Fuel Taxes'!U95</f>
        <v>1.3807007249769009E-6</v>
      </c>
      <c r="V94">
        <f>'Pretax Fuel Prices'!U95+'Fuel Taxes'!V95</f>
        <v>1.3820465365640078E-6</v>
      </c>
      <c r="W94">
        <f>'Pretax Fuel Prices'!V95+'Fuel Taxes'!W95</f>
        <v>1.3810594816435954E-6</v>
      </c>
      <c r="X94">
        <f>'Pretax Fuel Prices'!W95+'Fuel Taxes'!X95</f>
        <v>1.3799007667574962E-6</v>
      </c>
      <c r="Y94">
        <f>'Pretax Fuel Prices'!X95+'Fuel Taxes'!Y95</f>
        <v>1.3793823612927646E-6</v>
      </c>
      <c r="Z94">
        <f>'Pretax Fuel Prices'!Y95+'Fuel Taxes'!Z95</f>
        <v>1.3756620040127746E-6</v>
      </c>
      <c r="AA94">
        <f>'Pretax Fuel Prices'!Z95+'Fuel Taxes'!AA95</f>
        <v>1.3729968776767522E-6</v>
      </c>
      <c r="AB94">
        <f>'Pretax Fuel Prices'!AA95+'Fuel Taxes'!AB95</f>
        <v>1.373226165230193E-6</v>
      </c>
      <c r="AC94">
        <f>'Pretax Fuel Prices'!AB95+'Fuel Taxes'!AC95</f>
        <v>1.3693437569186361E-6</v>
      </c>
      <c r="AD94">
        <f>'Pretax Fuel Prices'!AC95+'Fuel Taxes'!AD95</f>
        <v>1.3636983375671423E-6</v>
      </c>
      <c r="AE94">
        <f>'Pretax Fuel Prices'!AD95+'Fuel Taxes'!AE95</f>
        <v>1.365902723606254E-6</v>
      </c>
    </row>
    <row r="95" spans="1:31" x14ac:dyDescent="0.3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Prices'!C96+'Fuel Taxes'!D96</f>
        <v>0</v>
      </c>
      <c r="E95">
        <f>'Pretax Fuel Prices'!D96+'Fuel Taxes'!E96</f>
        <v>0</v>
      </c>
      <c r="F95">
        <f>'Pretax Fuel Prices'!E96+'Fuel Taxes'!F96</f>
        <v>0</v>
      </c>
      <c r="G95">
        <f>'Pretax Fuel Prices'!F96+'Fuel Taxes'!G96</f>
        <v>0</v>
      </c>
      <c r="H95">
        <f>'Pretax Fuel Prices'!G96+'Fuel Taxes'!H96</f>
        <v>0</v>
      </c>
      <c r="I95">
        <f>'Pretax Fuel Prices'!H96+'Fuel Taxes'!I96</f>
        <v>0</v>
      </c>
      <c r="J95">
        <f>'Pretax Fuel Prices'!I96+'Fuel Taxes'!J96</f>
        <v>0</v>
      </c>
      <c r="K95">
        <f>'Pretax Fuel Prices'!J96+'Fuel Taxes'!K96</f>
        <v>0</v>
      </c>
      <c r="L95">
        <f>'Pretax Fuel Prices'!K96+'Fuel Taxes'!L96</f>
        <v>0</v>
      </c>
      <c r="M95">
        <f>'Pretax Fuel Prices'!L96+'Fuel Taxes'!M96</f>
        <v>0</v>
      </c>
      <c r="N95">
        <f>'Pretax Fuel Prices'!M96+'Fuel Taxes'!N96</f>
        <v>0</v>
      </c>
      <c r="O95">
        <f>'Pretax Fuel Prices'!N96+'Fuel Taxes'!O96</f>
        <v>0</v>
      </c>
      <c r="P95">
        <f>'Pretax Fuel Prices'!O96+'Fuel Taxes'!P96</f>
        <v>0</v>
      </c>
      <c r="Q95">
        <f>'Pretax Fuel Prices'!P96+'Fuel Taxes'!Q96</f>
        <v>0</v>
      </c>
      <c r="R95">
        <f>'Pretax Fuel Prices'!Q96+'Fuel Taxes'!R96</f>
        <v>0</v>
      </c>
      <c r="S95">
        <f>'Pretax Fuel Prices'!R96+'Fuel Taxes'!S96</f>
        <v>0</v>
      </c>
      <c r="T95">
        <f>'Pretax Fuel Prices'!S96+'Fuel Taxes'!T96</f>
        <v>0</v>
      </c>
      <c r="U95">
        <f>'Pretax Fuel Prices'!T96+'Fuel Taxes'!U96</f>
        <v>0</v>
      </c>
      <c r="V95">
        <f>'Pretax Fuel Prices'!U96+'Fuel Taxes'!V96</f>
        <v>0</v>
      </c>
      <c r="W95">
        <f>'Pretax Fuel Prices'!V96+'Fuel Taxes'!W96</f>
        <v>0</v>
      </c>
      <c r="X95">
        <f>'Pretax Fuel Prices'!W96+'Fuel Taxes'!X96</f>
        <v>0</v>
      </c>
      <c r="Y95">
        <f>'Pretax Fuel Prices'!X96+'Fuel Taxes'!Y96</f>
        <v>0</v>
      </c>
      <c r="Z95">
        <f>'Pretax Fuel Prices'!Y96+'Fuel Taxes'!Z96</f>
        <v>0</v>
      </c>
      <c r="AA95">
        <f>'Pretax Fuel Prices'!Z96+'Fuel Taxes'!AA96</f>
        <v>0</v>
      </c>
      <c r="AB95">
        <f>'Pretax Fuel Prices'!AA96+'Fuel Taxes'!AB96</f>
        <v>0</v>
      </c>
      <c r="AC95">
        <f>'Pretax Fuel Prices'!AB96+'Fuel Taxes'!AC96</f>
        <v>0</v>
      </c>
      <c r="AD95">
        <f>'Pretax Fuel Prices'!AC96+'Fuel Taxes'!AD96</f>
        <v>0</v>
      </c>
      <c r="AE95">
        <f>'Pretax Fuel Prices'!AD96+'Fuel Taxes'!AE96</f>
        <v>0</v>
      </c>
    </row>
    <row r="96" spans="1:31" x14ac:dyDescent="0.3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Prices'!C97+'Fuel Taxes'!D97</f>
        <v>0</v>
      </c>
      <c r="E96">
        <f>'Pretax Fuel Prices'!D97+'Fuel Taxes'!E97</f>
        <v>0</v>
      </c>
      <c r="F96">
        <f>'Pretax Fuel Prices'!E97+'Fuel Taxes'!F97</f>
        <v>0</v>
      </c>
      <c r="G96">
        <f>'Pretax Fuel Prices'!F97+'Fuel Taxes'!G97</f>
        <v>0</v>
      </c>
      <c r="H96">
        <f>'Pretax Fuel Prices'!G97+'Fuel Taxes'!H97</f>
        <v>0</v>
      </c>
      <c r="I96">
        <f>'Pretax Fuel Prices'!H97+'Fuel Taxes'!I97</f>
        <v>0</v>
      </c>
      <c r="J96">
        <f>'Pretax Fuel Prices'!I97+'Fuel Taxes'!J97</f>
        <v>0</v>
      </c>
      <c r="K96">
        <f>'Pretax Fuel Prices'!J97+'Fuel Taxes'!K97</f>
        <v>0</v>
      </c>
      <c r="L96">
        <f>'Pretax Fuel Prices'!K97+'Fuel Taxes'!L97</f>
        <v>0</v>
      </c>
      <c r="M96">
        <f>'Pretax Fuel Prices'!L97+'Fuel Taxes'!M97</f>
        <v>0</v>
      </c>
      <c r="N96">
        <f>'Pretax Fuel Prices'!M97+'Fuel Taxes'!N97</f>
        <v>0</v>
      </c>
      <c r="O96">
        <f>'Pretax Fuel Prices'!N97+'Fuel Taxes'!O97</f>
        <v>0</v>
      </c>
      <c r="P96">
        <f>'Pretax Fuel Prices'!O97+'Fuel Taxes'!P97</f>
        <v>0</v>
      </c>
      <c r="Q96">
        <f>'Pretax Fuel Prices'!P97+'Fuel Taxes'!Q97</f>
        <v>0</v>
      </c>
      <c r="R96">
        <f>'Pretax Fuel Prices'!Q97+'Fuel Taxes'!R97</f>
        <v>0</v>
      </c>
      <c r="S96">
        <f>'Pretax Fuel Prices'!R97+'Fuel Taxes'!S97</f>
        <v>0</v>
      </c>
      <c r="T96">
        <f>'Pretax Fuel Prices'!S97+'Fuel Taxes'!T97</f>
        <v>0</v>
      </c>
      <c r="U96">
        <f>'Pretax Fuel Prices'!T97+'Fuel Taxes'!U97</f>
        <v>0</v>
      </c>
      <c r="V96">
        <f>'Pretax Fuel Prices'!U97+'Fuel Taxes'!V97</f>
        <v>0</v>
      </c>
      <c r="W96">
        <f>'Pretax Fuel Prices'!V97+'Fuel Taxes'!W97</f>
        <v>0</v>
      </c>
      <c r="X96">
        <f>'Pretax Fuel Prices'!W97+'Fuel Taxes'!X97</f>
        <v>0</v>
      </c>
      <c r="Y96">
        <f>'Pretax Fuel Prices'!X97+'Fuel Taxes'!Y97</f>
        <v>0</v>
      </c>
      <c r="Z96">
        <f>'Pretax Fuel Prices'!Y97+'Fuel Taxes'!Z97</f>
        <v>0</v>
      </c>
      <c r="AA96">
        <f>'Pretax Fuel Prices'!Z97+'Fuel Taxes'!AA97</f>
        <v>0</v>
      </c>
      <c r="AB96">
        <f>'Pretax Fuel Prices'!AA97+'Fuel Taxes'!AB97</f>
        <v>0</v>
      </c>
      <c r="AC96">
        <f>'Pretax Fuel Prices'!AB97+'Fuel Taxes'!AC97</f>
        <v>0</v>
      </c>
      <c r="AD96">
        <f>'Pretax Fuel Prices'!AC97+'Fuel Taxes'!AD97</f>
        <v>0</v>
      </c>
      <c r="AE96">
        <f>'Pretax Fuel Prices'!AD97+'Fuel Taxes'!AE97</f>
        <v>0</v>
      </c>
    </row>
    <row r="97" spans="1:31" x14ac:dyDescent="0.3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Prices'!C98+'Fuel Taxes'!D98</f>
        <v>0</v>
      </c>
      <c r="E97">
        <f>'Pretax Fuel Prices'!D98+'Fuel Taxes'!E98</f>
        <v>0</v>
      </c>
      <c r="F97">
        <f>'Pretax Fuel Prices'!E98+'Fuel Taxes'!F98</f>
        <v>0</v>
      </c>
      <c r="G97">
        <f>'Pretax Fuel Prices'!F98+'Fuel Taxes'!G98</f>
        <v>0</v>
      </c>
      <c r="H97">
        <f>'Pretax Fuel Prices'!G98+'Fuel Taxes'!H98</f>
        <v>0</v>
      </c>
      <c r="I97">
        <f>'Pretax Fuel Prices'!H98+'Fuel Taxes'!I98</f>
        <v>0</v>
      </c>
      <c r="J97">
        <f>'Pretax Fuel Prices'!I98+'Fuel Taxes'!J98</f>
        <v>0</v>
      </c>
      <c r="K97">
        <f>'Pretax Fuel Prices'!J98+'Fuel Taxes'!K98</f>
        <v>0</v>
      </c>
      <c r="L97">
        <f>'Pretax Fuel Prices'!K98+'Fuel Taxes'!L98</f>
        <v>0</v>
      </c>
      <c r="M97">
        <f>'Pretax Fuel Prices'!L98+'Fuel Taxes'!M98</f>
        <v>0</v>
      </c>
      <c r="N97">
        <f>'Pretax Fuel Prices'!M98+'Fuel Taxes'!N98</f>
        <v>0</v>
      </c>
      <c r="O97">
        <f>'Pretax Fuel Prices'!N98+'Fuel Taxes'!O98</f>
        <v>0</v>
      </c>
      <c r="P97">
        <f>'Pretax Fuel Prices'!O98+'Fuel Taxes'!P98</f>
        <v>0</v>
      </c>
      <c r="Q97">
        <f>'Pretax Fuel Prices'!P98+'Fuel Taxes'!Q98</f>
        <v>0</v>
      </c>
      <c r="R97">
        <f>'Pretax Fuel Prices'!Q98+'Fuel Taxes'!R98</f>
        <v>0</v>
      </c>
      <c r="S97">
        <f>'Pretax Fuel Prices'!R98+'Fuel Taxes'!S98</f>
        <v>0</v>
      </c>
      <c r="T97">
        <f>'Pretax Fuel Prices'!S98+'Fuel Taxes'!T98</f>
        <v>0</v>
      </c>
      <c r="U97">
        <f>'Pretax Fuel Prices'!T98+'Fuel Taxes'!U98</f>
        <v>0</v>
      </c>
      <c r="V97">
        <f>'Pretax Fuel Prices'!U98+'Fuel Taxes'!V98</f>
        <v>0</v>
      </c>
      <c r="W97">
        <f>'Pretax Fuel Prices'!V98+'Fuel Taxes'!W98</f>
        <v>0</v>
      </c>
      <c r="X97">
        <f>'Pretax Fuel Prices'!W98+'Fuel Taxes'!X98</f>
        <v>0</v>
      </c>
      <c r="Y97">
        <f>'Pretax Fuel Prices'!X98+'Fuel Taxes'!Y98</f>
        <v>0</v>
      </c>
      <c r="Z97">
        <f>'Pretax Fuel Prices'!Y98+'Fuel Taxes'!Z98</f>
        <v>0</v>
      </c>
      <c r="AA97">
        <f>'Pretax Fuel Prices'!Z98+'Fuel Taxes'!AA98</f>
        <v>0</v>
      </c>
      <c r="AB97">
        <f>'Pretax Fuel Prices'!AA98+'Fuel Taxes'!AB98</f>
        <v>0</v>
      </c>
      <c r="AC97">
        <f>'Pretax Fuel Prices'!AB98+'Fuel Taxes'!AC98</f>
        <v>0</v>
      </c>
      <c r="AD97">
        <f>'Pretax Fuel Prices'!AC98+'Fuel Taxes'!AD98</f>
        <v>0</v>
      </c>
      <c r="AE97">
        <f>'Pretax Fuel Prices'!AD98+'Fuel Taxes'!AE98</f>
        <v>0</v>
      </c>
    </row>
    <row r="98" spans="1:31" x14ac:dyDescent="0.3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Prices'!C99+'Fuel Taxes'!D99</f>
        <v>0</v>
      </c>
      <c r="E98">
        <f>'Pretax Fuel Prices'!D99+'Fuel Taxes'!E99</f>
        <v>0</v>
      </c>
      <c r="F98">
        <f>'Pretax Fuel Prices'!E99+'Fuel Taxes'!F99</f>
        <v>0</v>
      </c>
      <c r="G98">
        <f>'Pretax Fuel Prices'!F99+'Fuel Taxes'!G99</f>
        <v>0</v>
      </c>
      <c r="H98">
        <f>'Pretax Fuel Prices'!G99+'Fuel Taxes'!H99</f>
        <v>0</v>
      </c>
      <c r="I98">
        <f>'Pretax Fuel Prices'!H99+'Fuel Taxes'!I99</f>
        <v>0</v>
      </c>
      <c r="J98">
        <f>'Pretax Fuel Prices'!I99+'Fuel Taxes'!J99</f>
        <v>0</v>
      </c>
      <c r="K98">
        <f>'Pretax Fuel Prices'!J99+'Fuel Taxes'!K99</f>
        <v>0</v>
      </c>
      <c r="L98">
        <f>'Pretax Fuel Prices'!K99+'Fuel Taxes'!L99</f>
        <v>0</v>
      </c>
      <c r="M98">
        <f>'Pretax Fuel Prices'!L99+'Fuel Taxes'!M99</f>
        <v>0</v>
      </c>
      <c r="N98">
        <f>'Pretax Fuel Prices'!M99+'Fuel Taxes'!N99</f>
        <v>0</v>
      </c>
      <c r="O98">
        <f>'Pretax Fuel Prices'!N99+'Fuel Taxes'!O99</f>
        <v>0</v>
      </c>
      <c r="P98">
        <f>'Pretax Fuel Prices'!O99+'Fuel Taxes'!P99</f>
        <v>0</v>
      </c>
      <c r="Q98">
        <f>'Pretax Fuel Prices'!P99+'Fuel Taxes'!Q99</f>
        <v>0</v>
      </c>
      <c r="R98">
        <f>'Pretax Fuel Prices'!Q99+'Fuel Taxes'!R99</f>
        <v>0</v>
      </c>
      <c r="S98">
        <f>'Pretax Fuel Prices'!R99+'Fuel Taxes'!S99</f>
        <v>0</v>
      </c>
      <c r="T98">
        <f>'Pretax Fuel Prices'!S99+'Fuel Taxes'!T99</f>
        <v>0</v>
      </c>
      <c r="U98">
        <f>'Pretax Fuel Prices'!T99+'Fuel Taxes'!U99</f>
        <v>0</v>
      </c>
      <c r="V98">
        <f>'Pretax Fuel Prices'!U99+'Fuel Taxes'!V99</f>
        <v>0</v>
      </c>
      <c r="W98">
        <f>'Pretax Fuel Prices'!V99+'Fuel Taxes'!W99</f>
        <v>0</v>
      </c>
      <c r="X98">
        <f>'Pretax Fuel Prices'!W99+'Fuel Taxes'!X99</f>
        <v>0</v>
      </c>
      <c r="Y98">
        <f>'Pretax Fuel Prices'!X99+'Fuel Taxes'!Y99</f>
        <v>0</v>
      </c>
      <c r="Z98">
        <f>'Pretax Fuel Prices'!Y99+'Fuel Taxes'!Z99</f>
        <v>0</v>
      </c>
      <c r="AA98">
        <f>'Pretax Fuel Prices'!Z99+'Fuel Taxes'!AA99</f>
        <v>0</v>
      </c>
      <c r="AB98">
        <f>'Pretax Fuel Prices'!AA99+'Fuel Taxes'!AB99</f>
        <v>0</v>
      </c>
      <c r="AC98">
        <f>'Pretax Fuel Prices'!AB99+'Fuel Taxes'!AC99</f>
        <v>0</v>
      </c>
      <c r="AD98">
        <f>'Pretax Fuel Prices'!AC99+'Fuel Taxes'!AD99</f>
        <v>0</v>
      </c>
      <c r="AE98">
        <f>'Pretax Fuel Prices'!AD99+'Fuel Taxes'!AE99</f>
        <v>0</v>
      </c>
    </row>
    <row r="99" spans="1:31" x14ac:dyDescent="0.3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Prices'!C100+'Fuel Taxes'!D100</f>
        <v>0</v>
      </c>
      <c r="E99">
        <f>'Pretax Fuel Prices'!D100+'Fuel Taxes'!E100</f>
        <v>0</v>
      </c>
      <c r="F99">
        <f>'Pretax Fuel Prices'!E100+'Fuel Taxes'!F100</f>
        <v>0</v>
      </c>
      <c r="G99">
        <f>'Pretax Fuel Prices'!F100+'Fuel Taxes'!G100</f>
        <v>0</v>
      </c>
      <c r="H99">
        <f>'Pretax Fuel Prices'!G100+'Fuel Taxes'!H100</f>
        <v>0</v>
      </c>
      <c r="I99">
        <f>'Pretax Fuel Prices'!H100+'Fuel Taxes'!I100</f>
        <v>0</v>
      </c>
      <c r="J99">
        <f>'Pretax Fuel Prices'!I100+'Fuel Taxes'!J100</f>
        <v>0</v>
      </c>
      <c r="K99">
        <f>'Pretax Fuel Prices'!J100+'Fuel Taxes'!K100</f>
        <v>0</v>
      </c>
      <c r="L99">
        <f>'Pretax Fuel Prices'!K100+'Fuel Taxes'!L100</f>
        <v>0</v>
      </c>
      <c r="M99">
        <f>'Pretax Fuel Prices'!L100+'Fuel Taxes'!M100</f>
        <v>0</v>
      </c>
      <c r="N99">
        <f>'Pretax Fuel Prices'!M100+'Fuel Taxes'!N100</f>
        <v>0</v>
      </c>
      <c r="O99">
        <f>'Pretax Fuel Prices'!N100+'Fuel Taxes'!O100</f>
        <v>0</v>
      </c>
      <c r="P99">
        <f>'Pretax Fuel Prices'!O100+'Fuel Taxes'!P100</f>
        <v>0</v>
      </c>
      <c r="Q99">
        <f>'Pretax Fuel Prices'!P100+'Fuel Taxes'!Q100</f>
        <v>0</v>
      </c>
      <c r="R99">
        <f>'Pretax Fuel Prices'!Q100+'Fuel Taxes'!R100</f>
        <v>0</v>
      </c>
      <c r="S99">
        <f>'Pretax Fuel Prices'!R100+'Fuel Taxes'!S100</f>
        <v>0</v>
      </c>
      <c r="T99">
        <f>'Pretax Fuel Prices'!S100+'Fuel Taxes'!T100</f>
        <v>0</v>
      </c>
      <c r="U99">
        <f>'Pretax Fuel Prices'!T100+'Fuel Taxes'!U100</f>
        <v>0</v>
      </c>
      <c r="V99">
        <f>'Pretax Fuel Prices'!U100+'Fuel Taxes'!V100</f>
        <v>0</v>
      </c>
      <c r="W99">
        <f>'Pretax Fuel Prices'!V100+'Fuel Taxes'!W100</f>
        <v>0</v>
      </c>
      <c r="X99">
        <f>'Pretax Fuel Prices'!W100+'Fuel Taxes'!X100</f>
        <v>0</v>
      </c>
      <c r="Y99">
        <f>'Pretax Fuel Prices'!X100+'Fuel Taxes'!Y100</f>
        <v>0</v>
      </c>
      <c r="Z99">
        <f>'Pretax Fuel Prices'!Y100+'Fuel Taxes'!Z100</f>
        <v>0</v>
      </c>
      <c r="AA99">
        <f>'Pretax Fuel Prices'!Z100+'Fuel Taxes'!AA100</f>
        <v>0</v>
      </c>
      <c r="AB99">
        <f>'Pretax Fuel Prices'!AA100+'Fuel Taxes'!AB100</f>
        <v>0</v>
      </c>
      <c r="AC99">
        <f>'Pretax Fuel Prices'!AB100+'Fuel Taxes'!AC100</f>
        <v>0</v>
      </c>
      <c r="AD99">
        <f>'Pretax Fuel Prices'!AC100+'Fuel Taxes'!AD100</f>
        <v>0</v>
      </c>
      <c r="AE99">
        <f>'Pretax Fuel Prices'!AD100+'Fuel Taxes'!AE100</f>
        <v>0</v>
      </c>
    </row>
    <row r="100" spans="1:31" x14ac:dyDescent="0.3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Prices'!C101+'Fuel Taxes'!D101</f>
        <v>0</v>
      </c>
      <c r="E100">
        <f>'Pretax Fuel Prices'!D101+'Fuel Taxes'!E101</f>
        <v>0</v>
      </c>
      <c r="F100">
        <f>'Pretax Fuel Prices'!E101+'Fuel Taxes'!F101</f>
        <v>0</v>
      </c>
      <c r="G100">
        <f>'Pretax Fuel Prices'!F101+'Fuel Taxes'!G101</f>
        <v>0</v>
      </c>
      <c r="H100">
        <f>'Pretax Fuel Prices'!G101+'Fuel Taxes'!H101</f>
        <v>0</v>
      </c>
      <c r="I100">
        <f>'Pretax Fuel Prices'!H101+'Fuel Taxes'!I101</f>
        <v>0</v>
      </c>
      <c r="J100">
        <f>'Pretax Fuel Prices'!I101+'Fuel Taxes'!J101</f>
        <v>0</v>
      </c>
      <c r="K100">
        <f>'Pretax Fuel Prices'!J101+'Fuel Taxes'!K101</f>
        <v>0</v>
      </c>
      <c r="L100">
        <f>'Pretax Fuel Prices'!K101+'Fuel Taxes'!L101</f>
        <v>0</v>
      </c>
      <c r="M100">
        <f>'Pretax Fuel Prices'!L101+'Fuel Taxes'!M101</f>
        <v>0</v>
      </c>
      <c r="N100">
        <f>'Pretax Fuel Prices'!M101+'Fuel Taxes'!N101</f>
        <v>0</v>
      </c>
      <c r="O100">
        <f>'Pretax Fuel Prices'!N101+'Fuel Taxes'!O101</f>
        <v>0</v>
      </c>
      <c r="P100">
        <f>'Pretax Fuel Prices'!O101+'Fuel Taxes'!P101</f>
        <v>0</v>
      </c>
      <c r="Q100">
        <f>'Pretax Fuel Prices'!P101+'Fuel Taxes'!Q101</f>
        <v>0</v>
      </c>
      <c r="R100">
        <f>'Pretax Fuel Prices'!Q101+'Fuel Taxes'!R101</f>
        <v>0</v>
      </c>
      <c r="S100">
        <f>'Pretax Fuel Prices'!R101+'Fuel Taxes'!S101</f>
        <v>0</v>
      </c>
      <c r="T100">
        <f>'Pretax Fuel Prices'!S101+'Fuel Taxes'!T101</f>
        <v>0</v>
      </c>
      <c r="U100">
        <f>'Pretax Fuel Prices'!T101+'Fuel Taxes'!U101</f>
        <v>0</v>
      </c>
      <c r="V100">
        <f>'Pretax Fuel Prices'!U101+'Fuel Taxes'!V101</f>
        <v>0</v>
      </c>
      <c r="W100">
        <f>'Pretax Fuel Prices'!V101+'Fuel Taxes'!W101</f>
        <v>0</v>
      </c>
      <c r="X100">
        <f>'Pretax Fuel Prices'!W101+'Fuel Taxes'!X101</f>
        <v>0</v>
      </c>
      <c r="Y100">
        <f>'Pretax Fuel Prices'!X101+'Fuel Taxes'!Y101</f>
        <v>0</v>
      </c>
      <c r="Z100">
        <f>'Pretax Fuel Prices'!Y101+'Fuel Taxes'!Z101</f>
        <v>0</v>
      </c>
      <c r="AA100">
        <f>'Pretax Fuel Prices'!Z101+'Fuel Taxes'!AA101</f>
        <v>0</v>
      </c>
      <c r="AB100">
        <f>'Pretax Fuel Prices'!AA101+'Fuel Taxes'!AB101</f>
        <v>0</v>
      </c>
      <c r="AC100">
        <f>'Pretax Fuel Prices'!AB101+'Fuel Taxes'!AC101</f>
        <v>0</v>
      </c>
      <c r="AD100">
        <f>'Pretax Fuel Prices'!AC101+'Fuel Taxes'!AD101</f>
        <v>0</v>
      </c>
      <c r="AE100">
        <f>'Pretax Fuel Prices'!AD101+'Fuel Taxes'!AE101</f>
        <v>0</v>
      </c>
    </row>
    <row r="101" spans="1:31" s="3" customFormat="1" x14ac:dyDescent="0.35">
      <c r="A101" s="5" t="s">
        <v>46</v>
      </c>
    </row>
    <row r="102" spans="1:31" x14ac:dyDescent="0.35">
      <c r="A102" t="s">
        <v>30</v>
      </c>
      <c r="B102">
        <f>'Fuel Taxes'!B$1</f>
        <v>2021</v>
      </c>
      <c r="C102">
        <f>'Fuel Taxes'!C$1</f>
        <v>2022</v>
      </c>
      <c r="D102">
        <f>'Fuel Taxes'!D$1</f>
        <v>2023</v>
      </c>
      <c r="E102">
        <f>'Fuel Taxes'!E$1</f>
        <v>2024</v>
      </c>
      <c r="F102">
        <f>'Fuel Taxes'!F$1</f>
        <v>2025</v>
      </c>
      <c r="G102">
        <f>'Fuel Taxes'!G$1</f>
        <v>2026</v>
      </c>
      <c r="H102">
        <f>'Fuel Taxes'!H$1</f>
        <v>2027</v>
      </c>
      <c r="I102">
        <f>'Fuel Taxes'!I$1</f>
        <v>2028</v>
      </c>
      <c r="J102">
        <f>'Fuel Taxes'!J$1</f>
        <v>2029</v>
      </c>
      <c r="K102">
        <f>'Fuel Taxes'!K$1</f>
        <v>2030</v>
      </c>
      <c r="L102">
        <f>'Fuel Taxes'!L$1</f>
        <v>2031</v>
      </c>
      <c r="M102">
        <f>'Fuel Taxes'!M$1</f>
        <v>2032</v>
      </c>
      <c r="N102">
        <f>'Fuel Taxes'!N$1</f>
        <v>2033</v>
      </c>
      <c r="O102">
        <f>'Fuel Taxes'!O$1</f>
        <v>2034</v>
      </c>
      <c r="P102">
        <f>'Fuel Taxes'!P$1</f>
        <v>2035</v>
      </c>
      <c r="Q102">
        <f>'Fuel Taxes'!Q$1</f>
        <v>2036</v>
      </c>
      <c r="R102">
        <f>'Fuel Taxes'!R$1</f>
        <v>2037</v>
      </c>
      <c r="S102">
        <f>'Fuel Taxes'!S$1</f>
        <v>2038</v>
      </c>
      <c r="T102">
        <f>'Fuel Taxes'!T$1</f>
        <v>2039</v>
      </c>
      <c r="U102">
        <f>'Fuel Taxes'!U$1</f>
        <v>2040</v>
      </c>
      <c r="V102">
        <f>'Fuel Taxes'!V$1</f>
        <v>2041</v>
      </c>
      <c r="W102">
        <f>'Fuel Taxes'!W$1</f>
        <v>2042</v>
      </c>
      <c r="X102">
        <f>'Fuel Taxes'!X$1</f>
        <v>2043</v>
      </c>
      <c r="Y102">
        <f>'Fuel Taxes'!Y$1</f>
        <v>2044</v>
      </c>
      <c r="Z102">
        <f>'Fuel Taxes'!Z$1</f>
        <v>2045</v>
      </c>
      <c r="AA102">
        <f>'Fuel Taxes'!AA$1</f>
        <v>2046</v>
      </c>
      <c r="AB102">
        <f>'Fuel Taxes'!AB$1</f>
        <v>2047</v>
      </c>
      <c r="AC102">
        <f>'Fuel Taxes'!AC$1</f>
        <v>2048</v>
      </c>
      <c r="AD102">
        <f>'Fuel Taxes'!AD$1</f>
        <v>2049</v>
      </c>
      <c r="AE102">
        <f>'Fuel Taxes'!AE$1</f>
        <v>2050</v>
      </c>
    </row>
    <row r="103" spans="1:31" x14ac:dyDescent="0.3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Prices'!C104+'Fuel Taxes'!D104</f>
        <v>0</v>
      </c>
      <c r="E103">
        <f>'Pretax Fuel Prices'!D104+'Fuel Taxes'!E104</f>
        <v>0</v>
      </c>
      <c r="F103">
        <f>'Pretax Fuel Prices'!E104+'Fuel Taxes'!F104</f>
        <v>0</v>
      </c>
      <c r="G103">
        <f>'Pretax Fuel Prices'!F104+'Fuel Taxes'!G104</f>
        <v>0</v>
      </c>
      <c r="H103">
        <f>'Pretax Fuel Prices'!G104+'Fuel Taxes'!H104</f>
        <v>0</v>
      </c>
      <c r="I103">
        <f>'Pretax Fuel Prices'!H104+'Fuel Taxes'!I104</f>
        <v>0</v>
      </c>
      <c r="J103">
        <f>'Pretax Fuel Prices'!I104+'Fuel Taxes'!J104</f>
        <v>0</v>
      </c>
      <c r="K103">
        <f>'Pretax Fuel Prices'!J104+'Fuel Taxes'!K104</f>
        <v>0</v>
      </c>
      <c r="L103">
        <f>'Pretax Fuel Prices'!K104+'Fuel Taxes'!L104</f>
        <v>0</v>
      </c>
      <c r="M103">
        <f>'Pretax Fuel Prices'!L104+'Fuel Taxes'!M104</f>
        <v>0</v>
      </c>
      <c r="N103">
        <f>'Pretax Fuel Prices'!M104+'Fuel Taxes'!N104</f>
        <v>0</v>
      </c>
      <c r="O103">
        <f>'Pretax Fuel Prices'!N104+'Fuel Taxes'!O104</f>
        <v>0</v>
      </c>
      <c r="P103">
        <f>'Pretax Fuel Prices'!O104+'Fuel Taxes'!P104</f>
        <v>0</v>
      </c>
      <c r="Q103">
        <f>'Pretax Fuel Prices'!P104+'Fuel Taxes'!Q104</f>
        <v>0</v>
      </c>
      <c r="R103">
        <f>'Pretax Fuel Prices'!Q104+'Fuel Taxes'!R104</f>
        <v>0</v>
      </c>
      <c r="S103">
        <f>'Pretax Fuel Prices'!R104+'Fuel Taxes'!S104</f>
        <v>0</v>
      </c>
      <c r="T103">
        <f>'Pretax Fuel Prices'!S104+'Fuel Taxes'!T104</f>
        <v>0</v>
      </c>
      <c r="U103">
        <f>'Pretax Fuel Prices'!T104+'Fuel Taxes'!U104</f>
        <v>0</v>
      </c>
      <c r="V103">
        <f>'Pretax Fuel Prices'!U104+'Fuel Taxes'!V104</f>
        <v>0</v>
      </c>
      <c r="W103">
        <f>'Pretax Fuel Prices'!V104+'Fuel Taxes'!W104</f>
        <v>0</v>
      </c>
      <c r="X103">
        <f>'Pretax Fuel Prices'!W104+'Fuel Taxes'!X104</f>
        <v>0</v>
      </c>
      <c r="Y103">
        <f>'Pretax Fuel Prices'!X104+'Fuel Taxes'!Y104</f>
        <v>0</v>
      </c>
      <c r="Z103">
        <f>'Pretax Fuel Prices'!Y104+'Fuel Taxes'!Z104</f>
        <v>0</v>
      </c>
      <c r="AA103">
        <f>'Pretax Fuel Prices'!Z104+'Fuel Taxes'!AA104</f>
        <v>0</v>
      </c>
      <c r="AB103">
        <f>'Pretax Fuel Prices'!AA104+'Fuel Taxes'!AB104</f>
        <v>0</v>
      </c>
      <c r="AC103">
        <f>'Pretax Fuel Prices'!AB104+'Fuel Taxes'!AC104</f>
        <v>0</v>
      </c>
      <c r="AD103">
        <f>'Pretax Fuel Prices'!AC104+'Fuel Taxes'!AD104</f>
        <v>0</v>
      </c>
      <c r="AE103">
        <f>'Pretax Fuel Prices'!AD104+'Fuel Taxes'!AE104</f>
        <v>0</v>
      </c>
    </row>
    <row r="104" spans="1:31" x14ac:dyDescent="0.35">
      <c r="A104" t="s">
        <v>53</v>
      </c>
      <c r="B104">
        <f>'Pretax Fuel Prices'!B105+'Fuel Taxes'!B105</f>
        <v>1.010572034981499E-5</v>
      </c>
      <c r="C104">
        <f>'Pretax Fuel Prices'!C105+'Fuel Taxes'!C105</f>
        <v>1.4061485389252906E-5</v>
      </c>
      <c r="D104">
        <f>'Pretax Fuel Prices'!C105+'Fuel Taxes'!D105</f>
        <v>1.4061485389252906E-5</v>
      </c>
      <c r="E104">
        <f>'Pretax Fuel Prices'!D105+'Fuel Taxes'!E105</f>
        <v>1.0907244277281626E-5</v>
      </c>
      <c r="F104">
        <f>'Pretax Fuel Prices'!E105+'Fuel Taxes'!F105</f>
        <v>1.1093965193463699E-5</v>
      </c>
      <c r="G104">
        <f>'Pretax Fuel Prices'!F105+'Fuel Taxes'!G105</f>
        <v>1.1280686109645773E-5</v>
      </c>
      <c r="H104">
        <f>'Pretax Fuel Prices'!G105+'Fuel Taxes'!H105</f>
        <v>1.1467407025827846E-5</v>
      </c>
      <c r="I104">
        <f>'Pretax Fuel Prices'!H105+'Fuel Taxes'!I105</f>
        <v>1.1654127942009919E-5</v>
      </c>
      <c r="J104">
        <f>'Pretax Fuel Prices'!I105+'Fuel Taxes'!J105</f>
        <v>1.1840848858191991E-5</v>
      </c>
      <c r="K104">
        <f>'Pretax Fuel Prices'!J105+'Fuel Taxes'!K105</f>
        <v>1.1905830222066795E-5</v>
      </c>
      <c r="L104">
        <f>'Pretax Fuel Prices'!K105+'Fuel Taxes'!L105</f>
        <v>1.1967615445882146E-5</v>
      </c>
      <c r="M104">
        <f>'Pretax Fuel Prices'!L105+'Fuel Taxes'!M105</f>
        <v>1.2044547642070291E-5</v>
      </c>
      <c r="N104">
        <f>'Pretax Fuel Prices'!M105+'Fuel Taxes'!N105</f>
        <v>1.2149329700122401E-5</v>
      </c>
      <c r="O104">
        <f>'Pretax Fuel Prices'!N105+'Fuel Taxes'!O105</f>
        <v>1.2207710420528064E-5</v>
      </c>
      <c r="P104">
        <f>'Pretax Fuel Prices'!O105+'Fuel Taxes'!P105</f>
        <v>1.2299851494142333E-5</v>
      </c>
      <c r="Q104">
        <f>'Pretax Fuel Prices'!P105+'Fuel Taxes'!Q105</f>
        <v>1.2357971279944048E-5</v>
      </c>
      <c r="R104">
        <f>'Pretax Fuel Prices'!Q105+'Fuel Taxes'!R105</f>
        <v>1.2466909898583668E-5</v>
      </c>
      <c r="S104">
        <f>'Pretax Fuel Prices'!R105+'Fuel Taxes'!S105</f>
        <v>1.2550395657457596E-5</v>
      </c>
      <c r="T104">
        <f>'Pretax Fuel Prices'!S105+'Fuel Taxes'!T105</f>
        <v>1.2601617490820073E-5</v>
      </c>
      <c r="U104">
        <f>'Pretax Fuel Prices'!T105+'Fuel Taxes'!U105</f>
        <v>1.2675011078859941E-5</v>
      </c>
      <c r="V104">
        <f>'Pretax Fuel Prices'!U105+'Fuel Taxes'!V105</f>
        <v>1.2732389513901032E-5</v>
      </c>
      <c r="W104">
        <f>'Pretax Fuel Prices'!V105+'Fuel Taxes'!W105</f>
        <v>1.2801529360027977E-5</v>
      </c>
      <c r="X104">
        <f>'Pretax Fuel Prices'!W105+'Fuel Taxes'!X105</f>
        <v>1.2864164920440639E-5</v>
      </c>
      <c r="Y104">
        <f>'Pretax Fuel Prices'!X105+'Fuel Taxes'!Y105</f>
        <v>1.291796398059101E-5</v>
      </c>
      <c r="Z104">
        <f>'Pretax Fuel Prices'!Y105+'Fuel Taxes'!Z105</f>
        <v>1.2973635428396574E-5</v>
      </c>
      <c r="AA104">
        <f>'Pretax Fuel Prices'!Z105+'Fuel Taxes'!AA105</f>
        <v>1.3020232638573179E-5</v>
      </c>
      <c r="AB104">
        <f>'Pretax Fuel Prices'!AA105+'Fuel Taxes'!AB105</f>
        <v>1.3121051126070993E-5</v>
      </c>
      <c r="AC104">
        <f>'Pretax Fuel Prices'!AB105+'Fuel Taxes'!AC105</f>
        <v>1.3180544902080782E-5</v>
      </c>
      <c r="AD104">
        <f>'Pretax Fuel Prices'!AC105+'Fuel Taxes'!AD105</f>
        <v>1.3275675811330651E-5</v>
      </c>
      <c r="AE104">
        <f>'Pretax Fuel Prices'!AD105+'Fuel Taxes'!AE105</f>
        <v>1.3375442736492392E-5</v>
      </c>
    </row>
    <row r="105" spans="1:31" x14ac:dyDescent="0.3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Prices'!C106+'Fuel Taxes'!D106</f>
        <v>0</v>
      </c>
      <c r="E105">
        <f>'Pretax Fuel Prices'!D106+'Fuel Taxes'!E106</f>
        <v>0</v>
      </c>
      <c r="F105">
        <f>'Pretax Fuel Prices'!E106+'Fuel Taxes'!F106</f>
        <v>0</v>
      </c>
      <c r="G105">
        <f>'Pretax Fuel Prices'!F106+'Fuel Taxes'!G106</f>
        <v>0</v>
      </c>
      <c r="H105">
        <f>'Pretax Fuel Prices'!G106+'Fuel Taxes'!H106</f>
        <v>0</v>
      </c>
      <c r="I105">
        <f>'Pretax Fuel Prices'!H106+'Fuel Taxes'!I106</f>
        <v>0</v>
      </c>
      <c r="J105">
        <f>'Pretax Fuel Prices'!I106+'Fuel Taxes'!J106</f>
        <v>0</v>
      </c>
      <c r="K105">
        <f>'Pretax Fuel Prices'!J106+'Fuel Taxes'!K106</f>
        <v>0</v>
      </c>
      <c r="L105">
        <f>'Pretax Fuel Prices'!K106+'Fuel Taxes'!L106</f>
        <v>0</v>
      </c>
      <c r="M105">
        <f>'Pretax Fuel Prices'!L106+'Fuel Taxes'!M106</f>
        <v>0</v>
      </c>
      <c r="N105">
        <f>'Pretax Fuel Prices'!M106+'Fuel Taxes'!N106</f>
        <v>0</v>
      </c>
      <c r="O105">
        <f>'Pretax Fuel Prices'!N106+'Fuel Taxes'!O106</f>
        <v>0</v>
      </c>
      <c r="P105">
        <f>'Pretax Fuel Prices'!O106+'Fuel Taxes'!P106</f>
        <v>0</v>
      </c>
      <c r="Q105">
        <f>'Pretax Fuel Prices'!P106+'Fuel Taxes'!Q106</f>
        <v>0</v>
      </c>
      <c r="R105">
        <f>'Pretax Fuel Prices'!Q106+'Fuel Taxes'!R106</f>
        <v>0</v>
      </c>
      <c r="S105">
        <f>'Pretax Fuel Prices'!R106+'Fuel Taxes'!S106</f>
        <v>0</v>
      </c>
      <c r="T105">
        <f>'Pretax Fuel Prices'!S106+'Fuel Taxes'!T106</f>
        <v>0</v>
      </c>
      <c r="U105">
        <f>'Pretax Fuel Prices'!T106+'Fuel Taxes'!U106</f>
        <v>0</v>
      </c>
      <c r="V105">
        <f>'Pretax Fuel Prices'!U106+'Fuel Taxes'!V106</f>
        <v>0</v>
      </c>
      <c r="W105">
        <f>'Pretax Fuel Prices'!V106+'Fuel Taxes'!W106</f>
        <v>0</v>
      </c>
      <c r="X105">
        <f>'Pretax Fuel Prices'!W106+'Fuel Taxes'!X106</f>
        <v>0</v>
      </c>
      <c r="Y105">
        <f>'Pretax Fuel Prices'!X106+'Fuel Taxes'!Y106</f>
        <v>0</v>
      </c>
      <c r="Z105">
        <f>'Pretax Fuel Prices'!Y106+'Fuel Taxes'!Z106</f>
        <v>0</v>
      </c>
      <c r="AA105">
        <f>'Pretax Fuel Prices'!Z106+'Fuel Taxes'!AA106</f>
        <v>0</v>
      </c>
      <c r="AB105">
        <f>'Pretax Fuel Prices'!AA106+'Fuel Taxes'!AB106</f>
        <v>0</v>
      </c>
      <c r="AC105">
        <f>'Pretax Fuel Prices'!AB106+'Fuel Taxes'!AC106</f>
        <v>0</v>
      </c>
      <c r="AD105">
        <f>'Pretax Fuel Prices'!AC106+'Fuel Taxes'!AD106</f>
        <v>0</v>
      </c>
      <c r="AE105">
        <f>'Pretax Fuel Prices'!AD106+'Fuel Taxes'!AE106</f>
        <v>0</v>
      </c>
    </row>
    <row r="106" spans="1:31" x14ac:dyDescent="0.3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Prices'!C107+'Fuel Taxes'!D107</f>
        <v>0</v>
      </c>
      <c r="E106">
        <f>'Pretax Fuel Prices'!D107+'Fuel Taxes'!E107</f>
        <v>0</v>
      </c>
      <c r="F106">
        <f>'Pretax Fuel Prices'!E107+'Fuel Taxes'!F107</f>
        <v>0</v>
      </c>
      <c r="G106">
        <f>'Pretax Fuel Prices'!F107+'Fuel Taxes'!G107</f>
        <v>0</v>
      </c>
      <c r="H106">
        <f>'Pretax Fuel Prices'!G107+'Fuel Taxes'!H107</f>
        <v>0</v>
      </c>
      <c r="I106">
        <f>'Pretax Fuel Prices'!H107+'Fuel Taxes'!I107</f>
        <v>0</v>
      </c>
      <c r="J106">
        <f>'Pretax Fuel Prices'!I107+'Fuel Taxes'!J107</f>
        <v>0</v>
      </c>
      <c r="K106">
        <f>'Pretax Fuel Prices'!J107+'Fuel Taxes'!K107</f>
        <v>0</v>
      </c>
      <c r="L106">
        <f>'Pretax Fuel Prices'!K107+'Fuel Taxes'!L107</f>
        <v>0</v>
      </c>
      <c r="M106">
        <f>'Pretax Fuel Prices'!L107+'Fuel Taxes'!M107</f>
        <v>0</v>
      </c>
      <c r="N106">
        <f>'Pretax Fuel Prices'!M107+'Fuel Taxes'!N107</f>
        <v>0</v>
      </c>
      <c r="O106">
        <f>'Pretax Fuel Prices'!N107+'Fuel Taxes'!O107</f>
        <v>0</v>
      </c>
      <c r="P106">
        <f>'Pretax Fuel Prices'!O107+'Fuel Taxes'!P107</f>
        <v>0</v>
      </c>
      <c r="Q106">
        <f>'Pretax Fuel Prices'!P107+'Fuel Taxes'!Q107</f>
        <v>0</v>
      </c>
      <c r="R106">
        <f>'Pretax Fuel Prices'!Q107+'Fuel Taxes'!R107</f>
        <v>0</v>
      </c>
      <c r="S106">
        <f>'Pretax Fuel Prices'!R107+'Fuel Taxes'!S107</f>
        <v>0</v>
      </c>
      <c r="T106">
        <f>'Pretax Fuel Prices'!S107+'Fuel Taxes'!T107</f>
        <v>0</v>
      </c>
      <c r="U106">
        <f>'Pretax Fuel Prices'!T107+'Fuel Taxes'!U107</f>
        <v>0</v>
      </c>
      <c r="V106">
        <f>'Pretax Fuel Prices'!U107+'Fuel Taxes'!V107</f>
        <v>0</v>
      </c>
      <c r="W106">
        <f>'Pretax Fuel Prices'!V107+'Fuel Taxes'!W107</f>
        <v>0</v>
      </c>
      <c r="X106">
        <f>'Pretax Fuel Prices'!W107+'Fuel Taxes'!X107</f>
        <v>0</v>
      </c>
      <c r="Y106">
        <f>'Pretax Fuel Prices'!X107+'Fuel Taxes'!Y107</f>
        <v>0</v>
      </c>
      <c r="Z106">
        <f>'Pretax Fuel Prices'!Y107+'Fuel Taxes'!Z107</f>
        <v>0</v>
      </c>
      <c r="AA106">
        <f>'Pretax Fuel Prices'!Z107+'Fuel Taxes'!AA107</f>
        <v>0</v>
      </c>
      <c r="AB106">
        <f>'Pretax Fuel Prices'!AA107+'Fuel Taxes'!AB107</f>
        <v>0</v>
      </c>
      <c r="AC106">
        <f>'Pretax Fuel Prices'!AB107+'Fuel Taxes'!AC107</f>
        <v>0</v>
      </c>
      <c r="AD106">
        <f>'Pretax Fuel Prices'!AC107+'Fuel Taxes'!AD107</f>
        <v>0</v>
      </c>
      <c r="AE106">
        <f>'Pretax Fuel Prices'!AD107+'Fuel Taxes'!AE107</f>
        <v>0</v>
      </c>
    </row>
    <row r="107" spans="1:31" x14ac:dyDescent="0.35">
      <c r="A107" t="s">
        <v>56</v>
      </c>
      <c r="B107">
        <f>'Pretax Fuel Prices'!B108+'Fuel Taxes'!B108</f>
        <v>1.010572034981499E-5</v>
      </c>
      <c r="C107">
        <f>'Pretax Fuel Prices'!C108+'Fuel Taxes'!C108</f>
        <v>1.4061485389252906E-5</v>
      </c>
      <c r="D107">
        <f>'Pretax Fuel Prices'!C108+'Fuel Taxes'!D108</f>
        <v>1.4061485389252906E-5</v>
      </c>
      <c r="E107">
        <f>'Pretax Fuel Prices'!D108+'Fuel Taxes'!E108</f>
        <v>1.0907244277281626E-5</v>
      </c>
      <c r="F107">
        <f>'Pretax Fuel Prices'!E108+'Fuel Taxes'!F108</f>
        <v>1.1093965193463699E-5</v>
      </c>
      <c r="G107">
        <f>'Pretax Fuel Prices'!F108+'Fuel Taxes'!G108</f>
        <v>1.1280686109645773E-5</v>
      </c>
      <c r="H107">
        <f>'Pretax Fuel Prices'!G108+'Fuel Taxes'!H108</f>
        <v>1.1467407025827846E-5</v>
      </c>
      <c r="I107">
        <f>'Pretax Fuel Prices'!H108+'Fuel Taxes'!I108</f>
        <v>1.1654127942009919E-5</v>
      </c>
      <c r="J107">
        <f>'Pretax Fuel Prices'!I108+'Fuel Taxes'!J108</f>
        <v>1.1840848858191991E-5</v>
      </c>
      <c r="K107">
        <f>'Pretax Fuel Prices'!J108+'Fuel Taxes'!K108</f>
        <v>1.1905830222066795E-5</v>
      </c>
      <c r="L107">
        <f>'Pretax Fuel Prices'!K108+'Fuel Taxes'!L108</f>
        <v>1.1967615445882146E-5</v>
      </c>
      <c r="M107">
        <f>'Pretax Fuel Prices'!L108+'Fuel Taxes'!M108</f>
        <v>1.2044547642070291E-5</v>
      </c>
      <c r="N107">
        <f>'Pretax Fuel Prices'!M108+'Fuel Taxes'!N108</f>
        <v>1.2149329700122401E-5</v>
      </c>
      <c r="O107">
        <f>'Pretax Fuel Prices'!N108+'Fuel Taxes'!O108</f>
        <v>1.2207710420528064E-5</v>
      </c>
      <c r="P107">
        <f>'Pretax Fuel Prices'!O108+'Fuel Taxes'!P108</f>
        <v>1.2299851494142333E-5</v>
      </c>
      <c r="Q107">
        <f>'Pretax Fuel Prices'!P108+'Fuel Taxes'!Q108</f>
        <v>1.2357971279944048E-5</v>
      </c>
      <c r="R107">
        <f>'Pretax Fuel Prices'!Q108+'Fuel Taxes'!R108</f>
        <v>1.2466909898583668E-5</v>
      </c>
      <c r="S107">
        <f>'Pretax Fuel Prices'!R108+'Fuel Taxes'!S108</f>
        <v>1.2550395657457596E-5</v>
      </c>
      <c r="T107">
        <f>'Pretax Fuel Prices'!S108+'Fuel Taxes'!T108</f>
        <v>1.2601617490820073E-5</v>
      </c>
      <c r="U107">
        <f>'Pretax Fuel Prices'!T108+'Fuel Taxes'!U108</f>
        <v>1.2675011078859941E-5</v>
      </c>
      <c r="V107">
        <f>'Pretax Fuel Prices'!U108+'Fuel Taxes'!V108</f>
        <v>1.2732389513901032E-5</v>
      </c>
      <c r="W107">
        <f>'Pretax Fuel Prices'!V108+'Fuel Taxes'!W108</f>
        <v>1.2801529360027977E-5</v>
      </c>
      <c r="X107">
        <f>'Pretax Fuel Prices'!W108+'Fuel Taxes'!X108</f>
        <v>1.2864164920440639E-5</v>
      </c>
      <c r="Y107">
        <f>'Pretax Fuel Prices'!X108+'Fuel Taxes'!Y108</f>
        <v>1.291796398059101E-5</v>
      </c>
      <c r="Z107">
        <f>'Pretax Fuel Prices'!Y108+'Fuel Taxes'!Z108</f>
        <v>1.2973635428396574E-5</v>
      </c>
      <c r="AA107">
        <f>'Pretax Fuel Prices'!Z108+'Fuel Taxes'!AA108</f>
        <v>1.3020232638573179E-5</v>
      </c>
      <c r="AB107">
        <f>'Pretax Fuel Prices'!AA108+'Fuel Taxes'!AB108</f>
        <v>1.3121051126070993E-5</v>
      </c>
      <c r="AC107">
        <f>'Pretax Fuel Prices'!AB108+'Fuel Taxes'!AC108</f>
        <v>1.3180544902080782E-5</v>
      </c>
      <c r="AD107">
        <f>'Pretax Fuel Prices'!AC108+'Fuel Taxes'!AD108</f>
        <v>1.3275675811330651E-5</v>
      </c>
      <c r="AE107">
        <f>'Pretax Fuel Prices'!AD108+'Fuel Taxes'!AE108</f>
        <v>1.3375442736492392E-5</v>
      </c>
    </row>
    <row r="108" spans="1:31" x14ac:dyDescent="0.3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Prices'!C109+'Fuel Taxes'!D109</f>
        <v>0</v>
      </c>
      <c r="E108">
        <f>'Pretax Fuel Prices'!D109+'Fuel Taxes'!E109</f>
        <v>0</v>
      </c>
      <c r="F108">
        <f>'Pretax Fuel Prices'!E109+'Fuel Taxes'!F109</f>
        <v>0</v>
      </c>
      <c r="G108">
        <f>'Pretax Fuel Prices'!F109+'Fuel Taxes'!G109</f>
        <v>0</v>
      </c>
      <c r="H108">
        <f>'Pretax Fuel Prices'!G109+'Fuel Taxes'!H109</f>
        <v>0</v>
      </c>
      <c r="I108">
        <f>'Pretax Fuel Prices'!H109+'Fuel Taxes'!I109</f>
        <v>0</v>
      </c>
      <c r="J108">
        <f>'Pretax Fuel Prices'!I109+'Fuel Taxes'!J109</f>
        <v>0</v>
      </c>
      <c r="K108">
        <f>'Pretax Fuel Prices'!J109+'Fuel Taxes'!K109</f>
        <v>0</v>
      </c>
      <c r="L108">
        <f>'Pretax Fuel Prices'!K109+'Fuel Taxes'!L109</f>
        <v>0</v>
      </c>
      <c r="M108">
        <f>'Pretax Fuel Prices'!L109+'Fuel Taxes'!M109</f>
        <v>0</v>
      </c>
      <c r="N108">
        <f>'Pretax Fuel Prices'!M109+'Fuel Taxes'!N109</f>
        <v>0</v>
      </c>
      <c r="O108">
        <f>'Pretax Fuel Prices'!N109+'Fuel Taxes'!O109</f>
        <v>0</v>
      </c>
      <c r="P108">
        <f>'Pretax Fuel Prices'!O109+'Fuel Taxes'!P109</f>
        <v>0</v>
      </c>
      <c r="Q108">
        <f>'Pretax Fuel Prices'!P109+'Fuel Taxes'!Q109</f>
        <v>0</v>
      </c>
      <c r="R108">
        <f>'Pretax Fuel Prices'!Q109+'Fuel Taxes'!R109</f>
        <v>0</v>
      </c>
      <c r="S108">
        <f>'Pretax Fuel Prices'!R109+'Fuel Taxes'!S109</f>
        <v>0</v>
      </c>
      <c r="T108">
        <f>'Pretax Fuel Prices'!S109+'Fuel Taxes'!T109</f>
        <v>0</v>
      </c>
      <c r="U108">
        <f>'Pretax Fuel Prices'!T109+'Fuel Taxes'!U109</f>
        <v>0</v>
      </c>
      <c r="V108">
        <f>'Pretax Fuel Prices'!U109+'Fuel Taxes'!V109</f>
        <v>0</v>
      </c>
      <c r="W108">
        <f>'Pretax Fuel Prices'!V109+'Fuel Taxes'!W109</f>
        <v>0</v>
      </c>
      <c r="X108">
        <f>'Pretax Fuel Prices'!W109+'Fuel Taxes'!X109</f>
        <v>0</v>
      </c>
      <c r="Y108">
        <f>'Pretax Fuel Prices'!X109+'Fuel Taxes'!Y109</f>
        <v>0</v>
      </c>
      <c r="Z108">
        <f>'Pretax Fuel Prices'!Y109+'Fuel Taxes'!Z109</f>
        <v>0</v>
      </c>
      <c r="AA108">
        <f>'Pretax Fuel Prices'!Z109+'Fuel Taxes'!AA109</f>
        <v>0</v>
      </c>
      <c r="AB108">
        <f>'Pretax Fuel Prices'!AA109+'Fuel Taxes'!AB109</f>
        <v>0</v>
      </c>
      <c r="AC108">
        <f>'Pretax Fuel Prices'!AB109+'Fuel Taxes'!AC109</f>
        <v>0</v>
      </c>
      <c r="AD108">
        <f>'Pretax Fuel Prices'!AC109+'Fuel Taxes'!AD109</f>
        <v>0</v>
      </c>
      <c r="AE108">
        <f>'Pretax Fuel Prices'!AD109+'Fuel Taxes'!AE109</f>
        <v>0</v>
      </c>
    </row>
    <row r="109" spans="1:31" x14ac:dyDescent="0.3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Prices'!C110+'Fuel Taxes'!D110</f>
        <v>0</v>
      </c>
      <c r="E109">
        <f>'Pretax Fuel Prices'!D110+'Fuel Taxes'!E110</f>
        <v>0</v>
      </c>
      <c r="F109">
        <f>'Pretax Fuel Prices'!E110+'Fuel Taxes'!F110</f>
        <v>0</v>
      </c>
      <c r="G109">
        <f>'Pretax Fuel Prices'!F110+'Fuel Taxes'!G110</f>
        <v>0</v>
      </c>
      <c r="H109">
        <f>'Pretax Fuel Prices'!G110+'Fuel Taxes'!H110</f>
        <v>0</v>
      </c>
      <c r="I109">
        <f>'Pretax Fuel Prices'!H110+'Fuel Taxes'!I110</f>
        <v>0</v>
      </c>
      <c r="J109">
        <f>'Pretax Fuel Prices'!I110+'Fuel Taxes'!J110</f>
        <v>0</v>
      </c>
      <c r="K109">
        <f>'Pretax Fuel Prices'!J110+'Fuel Taxes'!K110</f>
        <v>0</v>
      </c>
      <c r="L109">
        <f>'Pretax Fuel Prices'!K110+'Fuel Taxes'!L110</f>
        <v>0</v>
      </c>
      <c r="M109">
        <f>'Pretax Fuel Prices'!L110+'Fuel Taxes'!M110</f>
        <v>0</v>
      </c>
      <c r="N109">
        <f>'Pretax Fuel Prices'!M110+'Fuel Taxes'!N110</f>
        <v>0</v>
      </c>
      <c r="O109">
        <f>'Pretax Fuel Prices'!N110+'Fuel Taxes'!O110</f>
        <v>0</v>
      </c>
      <c r="P109">
        <f>'Pretax Fuel Prices'!O110+'Fuel Taxes'!P110</f>
        <v>0</v>
      </c>
      <c r="Q109">
        <f>'Pretax Fuel Prices'!P110+'Fuel Taxes'!Q110</f>
        <v>0</v>
      </c>
      <c r="R109">
        <f>'Pretax Fuel Prices'!Q110+'Fuel Taxes'!R110</f>
        <v>0</v>
      </c>
      <c r="S109">
        <f>'Pretax Fuel Prices'!R110+'Fuel Taxes'!S110</f>
        <v>0</v>
      </c>
      <c r="T109">
        <f>'Pretax Fuel Prices'!S110+'Fuel Taxes'!T110</f>
        <v>0</v>
      </c>
      <c r="U109">
        <f>'Pretax Fuel Prices'!T110+'Fuel Taxes'!U110</f>
        <v>0</v>
      </c>
      <c r="V109">
        <f>'Pretax Fuel Prices'!U110+'Fuel Taxes'!V110</f>
        <v>0</v>
      </c>
      <c r="W109">
        <f>'Pretax Fuel Prices'!V110+'Fuel Taxes'!W110</f>
        <v>0</v>
      </c>
      <c r="X109">
        <f>'Pretax Fuel Prices'!W110+'Fuel Taxes'!X110</f>
        <v>0</v>
      </c>
      <c r="Y109">
        <f>'Pretax Fuel Prices'!X110+'Fuel Taxes'!Y110</f>
        <v>0</v>
      </c>
      <c r="Z109">
        <f>'Pretax Fuel Prices'!Y110+'Fuel Taxes'!Z110</f>
        <v>0</v>
      </c>
      <c r="AA109">
        <f>'Pretax Fuel Prices'!Z110+'Fuel Taxes'!AA110</f>
        <v>0</v>
      </c>
      <c r="AB109">
        <f>'Pretax Fuel Prices'!AA110+'Fuel Taxes'!AB110</f>
        <v>0</v>
      </c>
      <c r="AC109">
        <f>'Pretax Fuel Prices'!AB110+'Fuel Taxes'!AC110</f>
        <v>0</v>
      </c>
      <c r="AD109">
        <f>'Pretax Fuel Prices'!AC110+'Fuel Taxes'!AD110</f>
        <v>0</v>
      </c>
      <c r="AE109">
        <f>'Pretax Fuel Prices'!AD110+'Fuel Taxes'!AE110</f>
        <v>0</v>
      </c>
    </row>
    <row r="110" spans="1:31" x14ac:dyDescent="0.35">
      <c r="A110" t="s">
        <v>59</v>
      </c>
      <c r="B110">
        <f>'Pretax Fuel Prices'!B111+'Fuel Taxes'!B111</f>
        <v>1.010572034981499E-5</v>
      </c>
      <c r="C110">
        <f>'Pretax Fuel Prices'!C111+'Fuel Taxes'!C111</f>
        <v>1.4061485389252906E-5</v>
      </c>
      <c r="D110">
        <f>'Pretax Fuel Prices'!C111+'Fuel Taxes'!D111</f>
        <v>1.4061485389252906E-5</v>
      </c>
      <c r="E110">
        <f>'Pretax Fuel Prices'!D111+'Fuel Taxes'!E111</f>
        <v>1.0907244277281626E-5</v>
      </c>
      <c r="F110">
        <f>'Pretax Fuel Prices'!E111+'Fuel Taxes'!F111</f>
        <v>1.1093965193463699E-5</v>
      </c>
      <c r="G110">
        <f>'Pretax Fuel Prices'!F111+'Fuel Taxes'!G111</f>
        <v>1.1280686109645773E-5</v>
      </c>
      <c r="H110">
        <f>'Pretax Fuel Prices'!G111+'Fuel Taxes'!H111</f>
        <v>1.1467407025827846E-5</v>
      </c>
      <c r="I110">
        <f>'Pretax Fuel Prices'!H111+'Fuel Taxes'!I111</f>
        <v>1.1654127942009919E-5</v>
      </c>
      <c r="J110">
        <f>'Pretax Fuel Prices'!I111+'Fuel Taxes'!J111</f>
        <v>1.1840848858191991E-5</v>
      </c>
      <c r="K110">
        <f>'Pretax Fuel Prices'!J111+'Fuel Taxes'!K111</f>
        <v>1.1905830222066795E-5</v>
      </c>
      <c r="L110">
        <f>'Pretax Fuel Prices'!K111+'Fuel Taxes'!L111</f>
        <v>1.1967615445882146E-5</v>
      </c>
      <c r="M110">
        <f>'Pretax Fuel Prices'!L111+'Fuel Taxes'!M111</f>
        <v>1.2044547642070291E-5</v>
      </c>
      <c r="N110">
        <f>'Pretax Fuel Prices'!M111+'Fuel Taxes'!N111</f>
        <v>1.2149329700122401E-5</v>
      </c>
      <c r="O110">
        <f>'Pretax Fuel Prices'!N111+'Fuel Taxes'!O111</f>
        <v>1.2207710420528064E-5</v>
      </c>
      <c r="P110">
        <f>'Pretax Fuel Prices'!O111+'Fuel Taxes'!P111</f>
        <v>1.2299851494142333E-5</v>
      </c>
      <c r="Q110">
        <f>'Pretax Fuel Prices'!P111+'Fuel Taxes'!Q111</f>
        <v>1.2357971279944048E-5</v>
      </c>
      <c r="R110">
        <f>'Pretax Fuel Prices'!Q111+'Fuel Taxes'!R111</f>
        <v>1.2466909898583668E-5</v>
      </c>
      <c r="S110">
        <f>'Pretax Fuel Prices'!R111+'Fuel Taxes'!S111</f>
        <v>1.2550395657457596E-5</v>
      </c>
      <c r="T110">
        <f>'Pretax Fuel Prices'!S111+'Fuel Taxes'!T111</f>
        <v>1.2601617490820073E-5</v>
      </c>
      <c r="U110">
        <f>'Pretax Fuel Prices'!T111+'Fuel Taxes'!U111</f>
        <v>1.2675011078859941E-5</v>
      </c>
      <c r="V110">
        <f>'Pretax Fuel Prices'!U111+'Fuel Taxes'!V111</f>
        <v>1.2732389513901032E-5</v>
      </c>
      <c r="W110">
        <f>'Pretax Fuel Prices'!V111+'Fuel Taxes'!W111</f>
        <v>1.2801529360027977E-5</v>
      </c>
      <c r="X110">
        <f>'Pretax Fuel Prices'!W111+'Fuel Taxes'!X111</f>
        <v>1.2864164920440639E-5</v>
      </c>
      <c r="Y110">
        <f>'Pretax Fuel Prices'!X111+'Fuel Taxes'!Y111</f>
        <v>1.291796398059101E-5</v>
      </c>
      <c r="Z110">
        <f>'Pretax Fuel Prices'!Y111+'Fuel Taxes'!Z111</f>
        <v>1.2973635428396574E-5</v>
      </c>
      <c r="AA110">
        <f>'Pretax Fuel Prices'!Z111+'Fuel Taxes'!AA111</f>
        <v>1.3020232638573179E-5</v>
      </c>
      <c r="AB110">
        <f>'Pretax Fuel Prices'!AA111+'Fuel Taxes'!AB111</f>
        <v>1.3121051126070993E-5</v>
      </c>
      <c r="AC110">
        <f>'Pretax Fuel Prices'!AB111+'Fuel Taxes'!AC111</f>
        <v>1.3180544902080782E-5</v>
      </c>
      <c r="AD110">
        <f>'Pretax Fuel Prices'!AC111+'Fuel Taxes'!AD111</f>
        <v>1.3275675811330651E-5</v>
      </c>
      <c r="AE110">
        <f>'Pretax Fuel Prices'!AD111+'Fuel Taxes'!AE111</f>
        <v>1.3375442736492392E-5</v>
      </c>
    </row>
    <row r="111" spans="1:31" s="3" customFormat="1" x14ac:dyDescent="0.35">
      <c r="A111" s="5" t="s">
        <v>47</v>
      </c>
    </row>
    <row r="112" spans="1:31" x14ac:dyDescent="0.35">
      <c r="A112" t="s">
        <v>30</v>
      </c>
      <c r="B112">
        <f>'Fuel Taxes'!B$1</f>
        <v>2021</v>
      </c>
      <c r="C112">
        <f>'Fuel Taxes'!C$1</f>
        <v>2022</v>
      </c>
      <c r="D112">
        <f>'Fuel Taxes'!D$1</f>
        <v>2023</v>
      </c>
      <c r="E112">
        <f>'Fuel Taxes'!E$1</f>
        <v>2024</v>
      </c>
      <c r="F112">
        <f>'Fuel Taxes'!F$1</f>
        <v>2025</v>
      </c>
      <c r="G112">
        <f>'Fuel Taxes'!G$1</f>
        <v>2026</v>
      </c>
      <c r="H112">
        <f>'Fuel Taxes'!H$1</f>
        <v>2027</v>
      </c>
      <c r="I112">
        <f>'Fuel Taxes'!I$1</f>
        <v>2028</v>
      </c>
      <c r="J112">
        <f>'Fuel Taxes'!J$1</f>
        <v>2029</v>
      </c>
      <c r="K112">
        <f>'Fuel Taxes'!K$1</f>
        <v>2030</v>
      </c>
      <c r="L112">
        <f>'Fuel Taxes'!L$1</f>
        <v>2031</v>
      </c>
      <c r="M112">
        <f>'Fuel Taxes'!M$1</f>
        <v>2032</v>
      </c>
      <c r="N112">
        <f>'Fuel Taxes'!N$1</f>
        <v>2033</v>
      </c>
      <c r="O112">
        <f>'Fuel Taxes'!O$1</f>
        <v>2034</v>
      </c>
      <c r="P112">
        <f>'Fuel Taxes'!P$1</f>
        <v>2035</v>
      </c>
      <c r="Q112">
        <f>'Fuel Taxes'!Q$1</f>
        <v>2036</v>
      </c>
      <c r="R112">
        <f>'Fuel Taxes'!R$1</f>
        <v>2037</v>
      </c>
      <c r="S112">
        <f>'Fuel Taxes'!S$1</f>
        <v>2038</v>
      </c>
      <c r="T112">
        <f>'Fuel Taxes'!T$1</f>
        <v>2039</v>
      </c>
      <c r="U112">
        <f>'Fuel Taxes'!U$1</f>
        <v>2040</v>
      </c>
      <c r="V112">
        <f>'Fuel Taxes'!V$1</f>
        <v>2041</v>
      </c>
      <c r="W112">
        <f>'Fuel Taxes'!W$1</f>
        <v>2042</v>
      </c>
      <c r="X112">
        <f>'Fuel Taxes'!X$1</f>
        <v>2043</v>
      </c>
      <c r="Y112">
        <f>'Fuel Taxes'!Y$1</f>
        <v>2044</v>
      </c>
      <c r="Z112">
        <f>'Fuel Taxes'!Z$1</f>
        <v>2045</v>
      </c>
      <c r="AA112">
        <f>'Fuel Taxes'!AA$1</f>
        <v>2046</v>
      </c>
      <c r="AB112">
        <f>'Fuel Taxes'!AB$1</f>
        <v>2047</v>
      </c>
      <c r="AC112">
        <f>'Fuel Taxes'!AC$1</f>
        <v>2048</v>
      </c>
      <c r="AD112">
        <f>'Fuel Taxes'!AD$1</f>
        <v>2049</v>
      </c>
      <c r="AE112">
        <f>'Fuel Taxes'!AE$1</f>
        <v>2050</v>
      </c>
    </row>
    <row r="113" spans="1:31" x14ac:dyDescent="0.35">
      <c r="A113" t="s">
        <v>52</v>
      </c>
      <c r="B113">
        <f>'Pretax Fuel Prices'!B114+'Fuel Taxes'!B114</f>
        <v>1.700361010830325E-5</v>
      </c>
      <c r="C113">
        <f>'Pretax Fuel Prices'!C114+'Fuel Taxes'!C114</f>
        <v>2.641227436823105E-5</v>
      </c>
      <c r="D113">
        <f>'Pretax Fuel Prices'!C114+'Fuel Taxes'!D114</f>
        <v>2.641227436823105E-5</v>
      </c>
      <c r="E113">
        <f>'Pretax Fuel Prices'!D114+'Fuel Taxes'!E114</f>
        <v>2.1141155234657041E-5</v>
      </c>
      <c r="F113">
        <f>'Pretax Fuel Prices'!E114+'Fuel Taxes'!F114</f>
        <v>1.9508975236725635E-5</v>
      </c>
      <c r="G113">
        <f>'Pretax Fuel Prices'!F114+'Fuel Taxes'!G114</f>
        <v>1.7876795238794225E-5</v>
      </c>
      <c r="H113">
        <f>'Pretax Fuel Prices'!G114+'Fuel Taxes'!H114</f>
        <v>1.6244615240862815E-5</v>
      </c>
      <c r="I113">
        <f>'Pretax Fuel Prices'!H114+'Fuel Taxes'!I114</f>
        <v>1.4612435242931407E-5</v>
      </c>
      <c r="J113">
        <f>'Pretax Fuel Prices'!I114+'Fuel Taxes'!J114</f>
        <v>1.2980255245000001E-5</v>
      </c>
      <c r="K113">
        <f>'Pretax Fuel Prices'!J114+'Fuel Taxes'!K114</f>
        <v>1.3042159559999998E-5</v>
      </c>
      <c r="L113">
        <f>'Pretax Fuel Prices'!K114+'Fuel Taxes'!L114</f>
        <v>1.3120758469999998E-5</v>
      </c>
      <c r="M113">
        <f>'Pretax Fuel Prices'!L114+'Fuel Taxes'!M114</f>
        <v>1.318169174E-5</v>
      </c>
      <c r="N113">
        <f>'Pretax Fuel Prices'!M114+'Fuel Taxes'!N114</f>
        <v>1.3258799150000001E-5</v>
      </c>
      <c r="O113">
        <f>'Pretax Fuel Prices'!N114+'Fuel Taxes'!O114</f>
        <v>1.3332564030000001E-5</v>
      </c>
      <c r="P113">
        <f>'Pretax Fuel Prices'!O114+'Fuel Taxes'!P114</f>
        <v>1.3405615345000001E-5</v>
      </c>
      <c r="Q113">
        <f>'Pretax Fuel Prices'!P114+'Fuel Taxes'!Q114</f>
        <v>1.3495822835E-5</v>
      </c>
      <c r="R113">
        <f>'Pretax Fuel Prices'!Q114+'Fuel Taxes'!R114</f>
        <v>1.3541233515E-5</v>
      </c>
      <c r="S113">
        <f>'Pretax Fuel Prices'!R114+'Fuel Taxes'!S114</f>
        <v>1.3612251679999999E-5</v>
      </c>
      <c r="T113">
        <f>'Pretax Fuel Prices'!S114+'Fuel Taxes'!T114</f>
        <v>1.369008914E-5</v>
      </c>
      <c r="U113">
        <f>'Pretax Fuel Prices'!T114+'Fuel Taxes'!U114</f>
        <v>1.3746605215000001E-5</v>
      </c>
      <c r="V113">
        <f>'Pretax Fuel Prices'!U114+'Fuel Taxes'!V114</f>
        <v>1.3797890835E-5</v>
      </c>
      <c r="W113">
        <f>'Pretax Fuel Prices'!V114+'Fuel Taxes'!W114</f>
        <v>1.3883537475E-5</v>
      </c>
      <c r="X113">
        <f>'Pretax Fuel Prices'!W114+'Fuel Taxes'!X114</f>
        <v>1.3904030685E-5</v>
      </c>
      <c r="Y113">
        <f>'Pretax Fuel Prices'!X114+'Fuel Taxes'!Y114</f>
        <v>1.3964746510000002E-5</v>
      </c>
      <c r="Z113">
        <f>'Pretax Fuel Prices'!Y114+'Fuel Taxes'!Z114</f>
        <v>1.3962572059999998E-5</v>
      </c>
      <c r="AA113">
        <f>'Pretax Fuel Prices'!Z114+'Fuel Taxes'!AA114</f>
        <v>1.3997840540000002E-5</v>
      </c>
      <c r="AB113">
        <f>'Pretax Fuel Prices'!AA114+'Fuel Taxes'!AB114</f>
        <v>1.4140130425E-5</v>
      </c>
      <c r="AC113">
        <f>'Pretax Fuel Prices'!AB114+'Fuel Taxes'!AC114</f>
        <v>1.4137504600000002E-5</v>
      </c>
      <c r="AD113">
        <f>'Pretax Fuel Prices'!AC114+'Fuel Taxes'!AD114</f>
        <v>1.4218671245E-5</v>
      </c>
      <c r="AE113">
        <f>'Pretax Fuel Prices'!AD114+'Fuel Taxes'!AE114</f>
        <v>1.4286566680000002E-5</v>
      </c>
    </row>
    <row r="114" spans="1:31" x14ac:dyDescent="0.35">
      <c r="A114" t="s">
        <v>53</v>
      </c>
      <c r="B114">
        <f>'Pretax Fuel Prices'!B115+'Fuel Taxes'!B115</f>
        <v>1.7895894821792879E-5</v>
      </c>
      <c r="C114">
        <f>'Pretax Fuel Prices'!C115+'Fuel Taxes'!C115</f>
        <v>3.7317160546000643E-5</v>
      </c>
      <c r="D114">
        <f>'Pretax Fuel Prices'!C115+'Fuel Taxes'!D115</f>
        <v>3.7317160546000643E-5</v>
      </c>
      <c r="E114">
        <f>'Pretax Fuel Prices'!D115+'Fuel Taxes'!E115</f>
        <v>2.5262351143948089E-5</v>
      </c>
      <c r="F114">
        <f>'Pretax Fuel Prices'!E115+'Fuel Taxes'!F115</f>
        <v>2.294882425815847E-5</v>
      </c>
      <c r="G114">
        <f>'Pretax Fuel Prices'!F115+'Fuel Taxes'!G115</f>
        <v>2.063529737236885E-5</v>
      </c>
      <c r="H114">
        <f>'Pretax Fuel Prices'!G115+'Fuel Taxes'!H115</f>
        <v>1.8321770486579231E-5</v>
      </c>
      <c r="I114">
        <f>'Pretax Fuel Prices'!H115+'Fuel Taxes'!I115</f>
        <v>1.6008243600789612E-5</v>
      </c>
      <c r="J114">
        <f>'Pretax Fuel Prices'!I115+'Fuel Taxes'!J115</f>
        <v>1.3694716715000001E-5</v>
      </c>
      <c r="K114">
        <f>'Pretax Fuel Prices'!J115+'Fuel Taxes'!K115</f>
        <v>1.374066355E-5</v>
      </c>
      <c r="L114">
        <f>'Pretax Fuel Prices'!K115+'Fuel Taxes'!L115</f>
        <v>1.3804506029999999E-5</v>
      </c>
      <c r="M114">
        <f>'Pretax Fuel Prices'!L115+'Fuel Taxes'!M115</f>
        <v>1.3837776685000001E-5</v>
      </c>
      <c r="N114">
        <f>'Pretax Fuel Prices'!M115+'Fuel Taxes'!N115</f>
        <v>1.3905235660000001E-5</v>
      </c>
      <c r="O114">
        <f>'Pretax Fuel Prices'!N115+'Fuel Taxes'!O115</f>
        <v>1.3964619340000001E-5</v>
      </c>
      <c r="P114">
        <f>'Pretax Fuel Prices'!O115+'Fuel Taxes'!P115</f>
        <v>1.4020533319999999E-5</v>
      </c>
      <c r="Q114">
        <f>'Pretax Fuel Prices'!P115+'Fuel Taxes'!Q115</f>
        <v>1.4113751285E-5</v>
      </c>
      <c r="R114">
        <f>'Pretax Fuel Prices'!Q115+'Fuel Taxes'!R115</f>
        <v>1.415505092E-5</v>
      </c>
      <c r="S114">
        <f>'Pretax Fuel Prices'!R115+'Fuel Taxes'!S115</f>
        <v>1.4203701294999999E-5</v>
      </c>
      <c r="T114">
        <f>'Pretax Fuel Prices'!S115+'Fuel Taxes'!T115</f>
        <v>1.4259440219999998E-5</v>
      </c>
      <c r="U114">
        <f>'Pretax Fuel Prices'!T115+'Fuel Taxes'!U115</f>
        <v>1.430455888E-5</v>
      </c>
      <c r="V114">
        <f>'Pretax Fuel Prices'!U115+'Fuel Taxes'!V115</f>
        <v>1.4314474214999998E-5</v>
      </c>
      <c r="W114">
        <f>'Pretax Fuel Prices'!V115+'Fuel Taxes'!W115</f>
        <v>1.4295083145000001E-5</v>
      </c>
      <c r="X114">
        <f>'Pretax Fuel Prices'!W115+'Fuel Taxes'!X115</f>
        <v>1.4213215495000002E-5</v>
      </c>
      <c r="Y114">
        <f>'Pretax Fuel Prices'!X115+'Fuel Taxes'!Y115</f>
        <v>1.4120440270000001E-5</v>
      </c>
      <c r="Z114">
        <f>'Pretax Fuel Prices'!Y115+'Fuel Taxes'!Z115</f>
        <v>1.3970152805E-5</v>
      </c>
      <c r="AA114">
        <f>'Pretax Fuel Prices'!Z115+'Fuel Taxes'!AA115</f>
        <v>1.3800121805E-5</v>
      </c>
      <c r="AB114">
        <f>'Pretax Fuel Prices'!AA115+'Fuel Taxes'!AB115</f>
        <v>1.3972320975E-5</v>
      </c>
      <c r="AC114">
        <f>'Pretax Fuel Prices'!AB115+'Fuel Taxes'!AC115</f>
        <v>1.399364079E-5</v>
      </c>
      <c r="AD114">
        <f>'Pretax Fuel Prices'!AC115+'Fuel Taxes'!AD115</f>
        <v>1.4076134084999999E-5</v>
      </c>
      <c r="AE114">
        <f>'Pretax Fuel Prices'!AD115+'Fuel Taxes'!AE115</f>
        <v>1.415107097E-5</v>
      </c>
    </row>
    <row r="115" spans="1:31" x14ac:dyDescent="0.35">
      <c r="A115" t="s">
        <v>54</v>
      </c>
      <c r="B115">
        <f>'Pretax Fuel Prices'!B116+'Fuel Taxes'!B116</f>
        <v>8.9573387735846202E-6</v>
      </c>
      <c r="C115">
        <f>'Pretax Fuel Prices'!C116+'Fuel Taxes'!C116</f>
        <v>2.1671296678884299E-5</v>
      </c>
      <c r="D115">
        <f>'Pretax Fuel Prices'!C116+'Fuel Taxes'!D116</f>
        <v>2.1671296678884299E-5</v>
      </c>
      <c r="E115">
        <f>'Pretax Fuel Prices'!D116+'Fuel Taxes'!E116</f>
        <v>1.0691695223889337E-5</v>
      </c>
      <c r="F115">
        <f>'Pretax Fuel Prices'!E116+'Fuel Taxes'!F116</f>
        <v>1.0755325767111469E-5</v>
      </c>
      <c r="G115">
        <f>'Pretax Fuel Prices'!F116+'Fuel Taxes'!G116</f>
        <v>1.0818956310333601E-5</v>
      </c>
      <c r="H115">
        <f>'Pretax Fuel Prices'!G116+'Fuel Taxes'!H116</f>
        <v>1.0882586853555733E-5</v>
      </c>
      <c r="I115">
        <f>'Pretax Fuel Prices'!H116+'Fuel Taxes'!I116</f>
        <v>1.0946217396777865E-5</v>
      </c>
      <c r="J115">
        <f>'Pretax Fuel Prices'!I116+'Fuel Taxes'!J116</f>
        <v>1.100984794E-5</v>
      </c>
      <c r="K115">
        <f>'Pretax Fuel Prices'!J116+'Fuel Taxes'!K116</f>
        <v>1.107071527E-5</v>
      </c>
      <c r="L115">
        <f>'Pretax Fuel Prices'!K116+'Fuel Taxes'!L116</f>
        <v>1.1136758890000001E-5</v>
      </c>
      <c r="M115">
        <f>'Pretax Fuel Prices'!L116+'Fuel Taxes'!M116</f>
        <v>1.1221219395E-5</v>
      </c>
      <c r="N115">
        <f>'Pretax Fuel Prices'!M116+'Fuel Taxes'!N116</f>
        <v>1.129818001E-5</v>
      </c>
      <c r="O115">
        <f>'Pretax Fuel Prices'!N116+'Fuel Taxes'!O116</f>
        <v>1.1368621200000001E-5</v>
      </c>
      <c r="P115">
        <f>'Pretax Fuel Prices'!O116+'Fuel Taxes'!P116</f>
        <v>1.1447170654999999E-5</v>
      </c>
      <c r="Q115">
        <f>'Pretax Fuel Prices'!P116+'Fuel Taxes'!Q116</f>
        <v>1.1535057685E-5</v>
      </c>
      <c r="R115">
        <f>'Pretax Fuel Prices'!Q116+'Fuel Taxes'!R116</f>
        <v>1.1605159755E-5</v>
      </c>
      <c r="S115">
        <f>'Pretax Fuel Prices'!R116+'Fuel Taxes'!S116</f>
        <v>1.168120035E-5</v>
      </c>
      <c r="T115">
        <f>'Pretax Fuel Prices'!S116+'Fuel Taxes'!T116</f>
        <v>1.1763930715000001E-5</v>
      </c>
      <c r="U115">
        <f>'Pretax Fuel Prices'!T116+'Fuel Taxes'!U116</f>
        <v>1.1816506875000001E-5</v>
      </c>
      <c r="V115">
        <f>'Pretax Fuel Prices'!U116+'Fuel Taxes'!V116</f>
        <v>1.188289668E-5</v>
      </c>
      <c r="W115">
        <f>'Pretax Fuel Prices'!V116+'Fuel Taxes'!W116</f>
        <v>1.198241741E-5</v>
      </c>
      <c r="X115">
        <f>'Pretax Fuel Prices'!W116+'Fuel Taxes'!X116</f>
        <v>1.1993219795000001E-5</v>
      </c>
      <c r="Y115">
        <f>'Pretax Fuel Prices'!X116+'Fuel Taxes'!Y116</f>
        <v>1.2047560635000001E-5</v>
      </c>
      <c r="Z115">
        <f>'Pretax Fuel Prices'!Y116+'Fuel Taxes'!Z116</f>
        <v>1.207061059E-5</v>
      </c>
      <c r="AA115">
        <f>'Pretax Fuel Prices'!Z116+'Fuel Taxes'!AA116</f>
        <v>1.211503531E-5</v>
      </c>
      <c r="AB115">
        <f>'Pretax Fuel Prices'!AA116+'Fuel Taxes'!AB116</f>
        <v>1.2242002780000001E-5</v>
      </c>
      <c r="AC115">
        <f>'Pretax Fuel Prices'!AB116+'Fuel Taxes'!AC116</f>
        <v>1.224137949E-5</v>
      </c>
      <c r="AD115">
        <f>'Pretax Fuel Prices'!AC116+'Fuel Taxes'!AD116</f>
        <v>1.2335924105000002E-5</v>
      </c>
      <c r="AE115">
        <f>'Pretax Fuel Prices'!AD116+'Fuel Taxes'!AE116</f>
        <v>1.240644772E-5</v>
      </c>
    </row>
    <row r="116" spans="1:31" x14ac:dyDescent="0.35">
      <c r="A116" t="s">
        <v>55</v>
      </c>
      <c r="B116">
        <f>'Pretax Fuel Prices'!B117+'Fuel Taxes'!B117</f>
        <v>8.9573387735846202E-6</v>
      </c>
      <c r="C116">
        <f>'Pretax Fuel Prices'!C117+'Fuel Taxes'!C117</f>
        <v>2.1671296678884299E-5</v>
      </c>
      <c r="D116">
        <f>'Pretax Fuel Prices'!C117+'Fuel Taxes'!D117</f>
        <v>2.1671296678884299E-5</v>
      </c>
      <c r="E116">
        <f>'Pretax Fuel Prices'!D117+'Fuel Taxes'!E117</f>
        <v>1.0691695223889337E-5</v>
      </c>
      <c r="F116">
        <f>'Pretax Fuel Prices'!E117+'Fuel Taxes'!F117</f>
        <v>1.0755325767111469E-5</v>
      </c>
      <c r="G116">
        <f>'Pretax Fuel Prices'!F117+'Fuel Taxes'!G117</f>
        <v>1.0818956310333601E-5</v>
      </c>
      <c r="H116">
        <f>'Pretax Fuel Prices'!G117+'Fuel Taxes'!H117</f>
        <v>1.0882586853555733E-5</v>
      </c>
      <c r="I116">
        <f>'Pretax Fuel Prices'!H117+'Fuel Taxes'!I117</f>
        <v>1.0946217396777865E-5</v>
      </c>
      <c r="J116">
        <f>'Pretax Fuel Prices'!I117+'Fuel Taxes'!J117</f>
        <v>1.100984794E-5</v>
      </c>
      <c r="K116">
        <f>'Pretax Fuel Prices'!J117+'Fuel Taxes'!K117</f>
        <v>1.107071527E-5</v>
      </c>
      <c r="L116">
        <f>'Pretax Fuel Prices'!K117+'Fuel Taxes'!L117</f>
        <v>1.1136758890000001E-5</v>
      </c>
      <c r="M116">
        <f>'Pretax Fuel Prices'!L117+'Fuel Taxes'!M117</f>
        <v>1.1221219395E-5</v>
      </c>
      <c r="N116">
        <f>'Pretax Fuel Prices'!M117+'Fuel Taxes'!N117</f>
        <v>1.129818001E-5</v>
      </c>
      <c r="O116">
        <f>'Pretax Fuel Prices'!N117+'Fuel Taxes'!O117</f>
        <v>1.1368621200000001E-5</v>
      </c>
      <c r="P116">
        <f>'Pretax Fuel Prices'!O117+'Fuel Taxes'!P117</f>
        <v>1.1447170654999999E-5</v>
      </c>
      <c r="Q116">
        <f>'Pretax Fuel Prices'!P117+'Fuel Taxes'!Q117</f>
        <v>1.1535057685E-5</v>
      </c>
      <c r="R116">
        <f>'Pretax Fuel Prices'!Q117+'Fuel Taxes'!R117</f>
        <v>1.1605159755E-5</v>
      </c>
      <c r="S116">
        <f>'Pretax Fuel Prices'!R117+'Fuel Taxes'!S117</f>
        <v>1.168120035E-5</v>
      </c>
      <c r="T116">
        <f>'Pretax Fuel Prices'!S117+'Fuel Taxes'!T117</f>
        <v>1.1763930715000001E-5</v>
      </c>
      <c r="U116">
        <f>'Pretax Fuel Prices'!T117+'Fuel Taxes'!U117</f>
        <v>1.1816506875000001E-5</v>
      </c>
      <c r="V116">
        <f>'Pretax Fuel Prices'!U117+'Fuel Taxes'!V117</f>
        <v>1.188289668E-5</v>
      </c>
      <c r="W116">
        <f>'Pretax Fuel Prices'!V117+'Fuel Taxes'!W117</f>
        <v>1.198241741E-5</v>
      </c>
      <c r="X116">
        <f>'Pretax Fuel Prices'!W117+'Fuel Taxes'!X117</f>
        <v>1.1993219795000001E-5</v>
      </c>
      <c r="Y116">
        <f>'Pretax Fuel Prices'!X117+'Fuel Taxes'!Y117</f>
        <v>1.2047560635000001E-5</v>
      </c>
      <c r="Z116">
        <f>'Pretax Fuel Prices'!Y117+'Fuel Taxes'!Z117</f>
        <v>1.207061059E-5</v>
      </c>
      <c r="AA116">
        <f>'Pretax Fuel Prices'!Z117+'Fuel Taxes'!AA117</f>
        <v>1.211503531E-5</v>
      </c>
      <c r="AB116">
        <f>'Pretax Fuel Prices'!AA117+'Fuel Taxes'!AB117</f>
        <v>1.2242002780000001E-5</v>
      </c>
      <c r="AC116">
        <f>'Pretax Fuel Prices'!AB117+'Fuel Taxes'!AC117</f>
        <v>1.224137949E-5</v>
      </c>
      <c r="AD116">
        <f>'Pretax Fuel Prices'!AC117+'Fuel Taxes'!AD117</f>
        <v>1.2335924105000002E-5</v>
      </c>
      <c r="AE116">
        <f>'Pretax Fuel Prices'!AD117+'Fuel Taxes'!AE117</f>
        <v>1.240644772E-5</v>
      </c>
    </row>
    <row r="117" spans="1:31" x14ac:dyDescent="0.35">
      <c r="A117" t="s">
        <v>56</v>
      </c>
      <c r="B117">
        <f>'Pretax Fuel Prices'!B118+'Fuel Taxes'!B118</f>
        <v>9.7583626398075181E-6</v>
      </c>
      <c r="C117">
        <f>'Pretax Fuel Prices'!C118+'Fuel Taxes'!C118</f>
        <v>2.2900215327839849E-5</v>
      </c>
      <c r="D117">
        <f>'Pretax Fuel Prices'!C118+'Fuel Taxes'!D118</f>
        <v>2.2900215327839849E-5</v>
      </c>
      <c r="E117">
        <f>'Pretax Fuel Prices'!D118+'Fuel Taxes'!E118</f>
        <v>1.1549577958782708E-5</v>
      </c>
      <c r="F117">
        <f>'Pretax Fuel Prices'!E118+'Fuel Taxes'!F118</f>
        <v>1.1679509563026166E-5</v>
      </c>
      <c r="G117">
        <f>'Pretax Fuel Prices'!F118+'Fuel Taxes'!G118</f>
        <v>1.1809441167269625E-5</v>
      </c>
      <c r="H117">
        <f>'Pretax Fuel Prices'!G118+'Fuel Taxes'!H118</f>
        <v>1.1939372771513083E-5</v>
      </c>
      <c r="I117">
        <f>'Pretax Fuel Prices'!H118+'Fuel Taxes'!I118</f>
        <v>1.2069304375756542E-5</v>
      </c>
      <c r="J117">
        <f>'Pretax Fuel Prices'!I118+'Fuel Taxes'!J118</f>
        <v>1.2199235980000001E-5</v>
      </c>
      <c r="K117">
        <f>'Pretax Fuel Prices'!J118+'Fuel Taxes'!K118</f>
        <v>1.2264887884999999E-5</v>
      </c>
      <c r="L117">
        <f>'Pretax Fuel Prices'!K118+'Fuel Taxes'!L118</f>
        <v>1.234677673E-5</v>
      </c>
      <c r="M117">
        <f>'Pretax Fuel Prices'!L118+'Fuel Taxes'!M118</f>
        <v>1.2442567925000001E-5</v>
      </c>
      <c r="N117">
        <f>'Pretax Fuel Prices'!M118+'Fuel Taxes'!N118</f>
        <v>1.2536963390000001E-5</v>
      </c>
      <c r="O117">
        <f>'Pretax Fuel Prices'!N118+'Fuel Taxes'!O118</f>
        <v>1.262670459E-5</v>
      </c>
      <c r="P117">
        <f>'Pretax Fuel Prices'!O118+'Fuel Taxes'!P118</f>
        <v>1.2721392075E-5</v>
      </c>
      <c r="Q117">
        <f>'Pretax Fuel Prices'!P118+'Fuel Taxes'!Q118</f>
        <v>1.2823291355000001E-5</v>
      </c>
      <c r="R117">
        <f>'Pretax Fuel Prices'!Q118+'Fuel Taxes'!R118</f>
        <v>1.2900690000000003E-5</v>
      </c>
      <c r="S117">
        <f>'Pretax Fuel Prices'!R118+'Fuel Taxes'!S118</f>
        <v>1.298217457E-5</v>
      </c>
      <c r="T117">
        <f>'Pretax Fuel Prices'!S118+'Fuel Taxes'!T118</f>
        <v>1.3076710550000001E-5</v>
      </c>
      <c r="U117">
        <f>'Pretax Fuel Prices'!T118+'Fuel Taxes'!U118</f>
        <v>1.3136864315000001E-5</v>
      </c>
      <c r="V117">
        <f>'Pretax Fuel Prices'!U118+'Fuel Taxes'!V118</f>
        <v>1.321491765E-5</v>
      </c>
      <c r="W117">
        <f>'Pretax Fuel Prices'!V118+'Fuel Taxes'!W118</f>
        <v>1.3322656545000002E-5</v>
      </c>
      <c r="X117">
        <f>'Pretax Fuel Prices'!W118+'Fuel Taxes'!X118</f>
        <v>1.333918472E-5</v>
      </c>
      <c r="Y117">
        <f>'Pretax Fuel Prices'!X118+'Fuel Taxes'!Y118</f>
        <v>1.3396988195000001E-5</v>
      </c>
      <c r="Z117">
        <f>'Pretax Fuel Prices'!Y118+'Fuel Taxes'!Z118</f>
        <v>1.3389351715E-5</v>
      </c>
      <c r="AA117">
        <f>'Pretax Fuel Prices'!Z118+'Fuel Taxes'!AA118</f>
        <v>1.3436872475000002E-5</v>
      </c>
      <c r="AB117">
        <f>'Pretax Fuel Prices'!AA118+'Fuel Taxes'!AB118</f>
        <v>1.3574459424999999E-5</v>
      </c>
      <c r="AC117">
        <f>'Pretax Fuel Prices'!AB118+'Fuel Taxes'!AC118</f>
        <v>1.3578236845E-5</v>
      </c>
      <c r="AD117">
        <f>'Pretax Fuel Prices'!AC118+'Fuel Taxes'!AD118</f>
        <v>1.3668008660000002E-5</v>
      </c>
      <c r="AE117">
        <f>'Pretax Fuel Prices'!AD118+'Fuel Taxes'!AE118</f>
        <v>1.3735420534999999E-5</v>
      </c>
    </row>
    <row r="118" spans="1:31" x14ac:dyDescent="0.35">
      <c r="A118" t="s">
        <v>57</v>
      </c>
      <c r="B118">
        <f>'Pretax Fuel Prices'!B119+'Fuel Taxes'!B119</f>
        <v>9.7583626398075181E-6</v>
      </c>
      <c r="C118">
        <f>'Pretax Fuel Prices'!C119+'Fuel Taxes'!C119</f>
        <v>2.2900215327839849E-5</v>
      </c>
      <c r="D118">
        <f>'Pretax Fuel Prices'!C119+'Fuel Taxes'!D119</f>
        <v>2.2900215327839849E-5</v>
      </c>
      <c r="E118">
        <f>'Pretax Fuel Prices'!D119+'Fuel Taxes'!E119</f>
        <v>1.1549577958782708E-5</v>
      </c>
      <c r="F118">
        <f>'Pretax Fuel Prices'!E119+'Fuel Taxes'!F119</f>
        <v>1.1679509563026166E-5</v>
      </c>
      <c r="G118">
        <f>'Pretax Fuel Prices'!F119+'Fuel Taxes'!G119</f>
        <v>1.1809441167269625E-5</v>
      </c>
      <c r="H118">
        <f>'Pretax Fuel Prices'!G119+'Fuel Taxes'!H119</f>
        <v>1.1939372771513083E-5</v>
      </c>
      <c r="I118">
        <f>'Pretax Fuel Prices'!H119+'Fuel Taxes'!I119</f>
        <v>1.2069304375756542E-5</v>
      </c>
      <c r="J118">
        <f>'Pretax Fuel Prices'!I119+'Fuel Taxes'!J119</f>
        <v>1.2199235980000001E-5</v>
      </c>
      <c r="K118">
        <f>'Pretax Fuel Prices'!J119+'Fuel Taxes'!K119</f>
        <v>1.2264887884999999E-5</v>
      </c>
      <c r="L118">
        <f>'Pretax Fuel Prices'!K119+'Fuel Taxes'!L119</f>
        <v>1.234677673E-5</v>
      </c>
      <c r="M118">
        <f>'Pretax Fuel Prices'!L119+'Fuel Taxes'!M119</f>
        <v>1.2442567925000001E-5</v>
      </c>
      <c r="N118">
        <f>'Pretax Fuel Prices'!M119+'Fuel Taxes'!N119</f>
        <v>1.2536963390000001E-5</v>
      </c>
      <c r="O118">
        <f>'Pretax Fuel Prices'!N119+'Fuel Taxes'!O119</f>
        <v>1.262670459E-5</v>
      </c>
      <c r="P118">
        <f>'Pretax Fuel Prices'!O119+'Fuel Taxes'!P119</f>
        <v>1.2721392075E-5</v>
      </c>
      <c r="Q118">
        <f>'Pretax Fuel Prices'!P119+'Fuel Taxes'!Q119</f>
        <v>1.2823291355000001E-5</v>
      </c>
      <c r="R118">
        <f>'Pretax Fuel Prices'!Q119+'Fuel Taxes'!R119</f>
        <v>1.2900690000000003E-5</v>
      </c>
      <c r="S118">
        <f>'Pretax Fuel Prices'!R119+'Fuel Taxes'!S119</f>
        <v>1.298217457E-5</v>
      </c>
      <c r="T118">
        <f>'Pretax Fuel Prices'!S119+'Fuel Taxes'!T119</f>
        <v>1.3076710550000001E-5</v>
      </c>
      <c r="U118">
        <f>'Pretax Fuel Prices'!T119+'Fuel Taxes'!U119</f>
        <v>1.3136864315000001E-5</v>
      </c>
      <c r="V118">
        <f>'Pretax Fuel Prices'!U119+'Fuel Taxes'!V119</f>
        <v>1.321491765E-5</v>
      </c>
      <c r="W118">
        <f>'Pretax Fuel Prices'!V119+'Fuel Taxes'!W119</f>
        <v>1.3322656545000002E-5</v>
      </c>
      <c r="X118">
        <f>'Pretax Fuel Prices'!W119+'Fuel Taxes'!X119</f>
        <v>1.333918472E-5</v>
      </c>
      <c r="Y118">
        <f>'Pretax Fuel Prices'!X119+'Fuel Taxes'!Y119</f>
        <v>1.3396988195000001E-5</v>
      </c>
      <c r="Z118">
        <f>'Pretax Fuel Prices'!Y119+'Fuel Taxes'!Z119</f>
        <v>1.3389351715E-5</v>
      </c>
      <c r="AA118">
        <f>'Pretax Fuel Prices'!Z119+'Fuel Taxes'!AA119</f>
        <v>1.3436872475000002E-5</v>
      </c>
      <c r="AB118">
        <f>'Pretax Fuel Prices'!AA119+'Fuel Taxes'!AB119</f>
        <v>1.3574459424999999E-5</v>
      </c>
      <c r="AC118">
        <f>'Pretax Fuel Prices'!AB119+'Fuel Taxes'!AC119</f>
        <v>1.3578236845E-5</v>
      </c>
      <c r="AD118">
        <f>'Pretax Fuel Prices'!AC119+'Fuel Taxes'!AD119</f>
        <v>1.3668008660000002E-5</v>
      </c>
      <c r="AE118">
        <f>'Pretax Fuel Prices'!AD119+'Fuel Taxes'!AE119</f>
        <v>1.3735420534999999E-5</v>
      </c>
    </row>
    <row r="119" spans="1:31" x14ac:dyDescent="0.3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Prices'!C120+'Fuel Taxes'!D120</f>
        <v>0</v>
      </c>
      <c r="E119">
        <f>'Pretax Fuel Prices'!D120+'Fuel Taxes'!E120</f>
        <v>0</v>
      </c>
      <c r="F119">
        <f>'Pretax Fuel Prices'!E120+'Fuel Taxes'!F120</f>
        <v>0</v>
      </c>
      <c r="G119">
        <f>'Pretax Fuel Prices'!F120+'Fuel Taxes'!G120</f>
        <v>0</v>
      </c>
      <c r="H119">
        <f>'Pretax Fuel Prices'!G120+'Fuel Taxes'!H120</f>
        <v>0</v>
      </c>
      <c r="I119">
        <f>'Pretax Fuel Prices'!H120+'Fuel Taxes'!I120</f>
        <v>0</v>
      </c>
      <c r="J119">
        <f>'Pretax Fuel Prices'!I120+'Fuel Taxes'!J120</f>
        <v>0</v>
      </c>
      <c r="K119">
        <f>'Pretax Fuel Prices'!J120+'Fuel Taxes'!K120</f>
        <v>0</v>
      </c>
      <c r="L119">
        <f>'Pretax Fuel Prices'!K120+'Fuel Taxes'!L120</f>
        <v>0</v>
      </c>
      <c r="M119">
        <f>'Pretax Fuel Prices'!L120+'Fuel Taxes'!M120</f>
        <v>0</v>
      </c>
      <c r="N119">
        <f>'Pretax Fuel Prices'!M120+'Fuel Taxes'!N120</f>
        <v>0</v>
      </c>
      <c r="O119">
        <f>'Pretax Fuel Prices'!N120+'Fuel Taxes'!O120</f>
        <v>0</v>
      </c>
      <c r="P119">
        <f>'Pretax Fuel Prices'!O120+'Fuel Taxes'!P120</f>
        <v>0</v>
      </c>
      <c r="Q119">
        <f>'Pretax Fuel Prices'!P120+'Fuel Taxes'!Q120</f>
        <v>0</v>
      </c>
      <c r="R119">
        <f>'Pretax Fuel Prices'!Q120+'Fuel Taxes'!R120</f>
        <v>0</v>
      </c>
      <c r="S119">
        <f>'Pretax Fuel Prices'!R120+'Fuel Taxes'!S120</f>
        <v>0</v>
      </c>
      <c r="T119">
        <f>'Pretax Fuel Prices'!S120+'Fuel Taxes'!T120</f>
        <v>0</v>
      </c>
      <c r="U119">
        <f>'Pretax Fuel Prices'!T120+'Fuel Taxes'!U120</f>
        <v>0</v>
      </c>
      <c r="V119">
        <f>'Pretax Fuel Prices'!U120+'Fuel Taxes'!V120</f>
        <v>0</v>
      </c>
      <c r="W119">
        <f>'Pretax Fuel Prices'!V120+'Fuel Taxes'!W120</f>
        <v>0</v>
      </c>
      <c r="X119">
        <f>'Pretax Fuel Prices'!W120+'Fuel Taxes'!X120</f>
        <v>0</v>
      </c>
      <c r="Y119">
        <f>'Pretax Fuel Prices'!X120+'Fuel Taxes'!Y120</f>
        <v>0</v>
      </c>
      <c r="Z119">
        <f>'Pretax Fuel Prices'!Y120+'Fuel Taxes'!Z120</f>
        <v>0</v>
      </c>
      <c r="AA119">
        <f>'Pretax Fuel Prices'!Z120+'Fuel Taxes'!AA120</f>
        <v>0</v>
      </c>
      <c r="AB119">
        <f>'Pretax Fuel Prices'!AA120+'Fuel Taxes'!AB120</f>
        <v>0</v>
      </c>
      <c r="AC119">
        <f>'Pretax Fuel Prices'!AB120+'Fuel Taxes'!AC120</f>
        <v>0</v>
      </c>
      <c r="AD119">
        <f>'Pretax Fuel Prices'!AC120+'Fuel Taxes'!AD120</f>
        <v>0</v>
      </c>
      <c r="AE119">
        <f>'Pretax Fuel Prices'!AD120+'Fuel Taxes'!AE120</f>
        <v>0</v>
      </c>
    </row>
    <row r="120" spans="1:31" x14ac:dyDescent="0.35">
      <c r="A120" t="s">
        <v>59</v>
      </c>
      <c r="B120">
        <f>'Pretax Fuel Prices'!B121+'Fuel Taxes'!B121</f>
        <v>9.7583626398075181E-6</v>
      </c>
      <c r="C120">
        <f>'Pretax Fuel Prices'!C121+'Fuel Taxes'!C121</f>
        <v>2.2900215327839849E-5</v>
      </c>
      <c r="D120">
        <f>'Pretax Fuel Prices'!C121+'Fuel Taxes'!D121</f>
        <v>2.2900215327839849E-5</v>
      </c>
      <c r="E120">
        <f>'Pretax Fuel Prices'!D121+'Fuel Taxes'!E121</f>
        <v>1.1549577958782708E-5</v>
      </c>
      <c r="F120">
        <f>'Pretax Fuel Prices'!E121+'Fuel Taxes'!F121</f>
        <v>1.1679509563026166E-5</v>
      </c>
      <c r="G120">
        <f>'Pretax Fuel Prices'!F121+'Fuel Taxes'!G121</f>
        <v>1.1809441167269625E-5</v>
      </c>
      <c r="H120">
        <f>'Pretax Fuel Prices'!G121+'Fuel Taxes'!H121</f>
        <v>1.1939372771513083E-5</v>
      </c>
      <c r="I120">
        <f>'Pretax Fuel Prices'!H121+'Fuel Taxes'!I121</f>
        <v>1.2069304375756542E-5</v>
      </c>
      <c r="J120">
        <f>'Pretax Fuel Prices'!I121+'Fuel Taxes'!J121</f>
        <v>1.2199235980000001E-5</v>
      </c>
      <c r="K120">
        <f>'Pretax Fuel Prices'!J121+'Fuel Taxes'!K121</f>
        <v>1.2264887884999999E-5</v>
      </c>
      <c r="L120">
        <f>'Pretax Fuel Prices'!K121+'Fuel Taxes'!L121</f>
        <v>1.234677673E-5</v>
      </c>
      <c r="M120">
        <f>'Pretax Fuel Prices'!L121+'Fuel Taxes'!M121</f>
        <v>1.2442567925000001E-5</v>
      </c>
      <c r="N120">
        <f>'Pretax Fuel Prices'!M121+'Fuel Taxes'!N121</f>
        <v>1.2536963390000001E-5</v>
      </c>
      <c r="O120">
        <f>'Pretax Fuel Prices'!N121+'Fuel Taxes'!O121</f>
        <v>1.262670459E-5</v>
      </c>
      <c r="P120">
        <f>'Pretax Fuel Prices'!O121+'Fuel Taxes'!P121</f>
        <v>1.2721392075E-5</v>
      </c>
      <c r="Q120">
        <f>'Pretax Fuel Prices'!P121+'Fuel Taxes'!Q121</f>
        <v>1.2823291355000001E-5</v>
      </c>
      <c r="R120">
        <f>'Pretax Fuel Prices'!Q121+'Fuel Taxes'!R121</f>
        <v>1.2900690000000003E-5</v>
      </c>
      <c r="S120">
        <f>'Pretax Fuel Prices'!R121+'Fuel Taxes'!S121</f>
        <v>1.298217457E-5</v>
      </c>
      <c r="T120">
        <f>'Pretax Fuel Prices'!S121+'Fuel Taxes'!T121</f>
        <v>1.3076710550000001E-5</v>
      </c>
      <c r="U120">
        <f>'Pretax Fuel Prices'!T121+'Fuel Taxes'!U121</f>
        <v>1.3136864315000001E-5</v>
      </c>
      <c r="V120">
        <f>'Pretax Fuel Prices'!U121+'Fuel Taxes'!V121</f>
        <v>1.321491765E-5</v>
      </c>
      <c r="W120">
        <f>'Pretax Fuel Prices'!V121+'Fuel Taxes'!W121</f>
        <v>1.3322656545000002E-5</v>
      </c>
      <c r="X120">
        <f>'Pretax Fuel Prices'!W121+'Fuel Taxes'!X121</f>
        <v>1.333918472E-5</v>
      </c>
      <c r="Y120">
        <f>'Pretax Fuel Prices'!X121+'Fuel Taxes'!Y121</f>
        <v>1.3396988195000001E-5</v>
      </c>
      <c r="Z120">
        <f>'Pretax Fuel Prices'!Y121+'Fuel Taxes'!Z121</f>
        <v>1.3389351715E-5</v>
      </c>
      <c r="AA120">
        <f>'Pretax Fuel Prices'!Z121+'Fuel Taxes'!AA121</f>
        <v>1.3436872475000002E-5</v>
      </c>
      <c r="AB120">
        <f>'Pretax Fuel Prices'!AA121+'Fuel Taxes'!AB121</f>
        <v>1.3574459424999999E-5</v>
      </c>
      <c r="AC120">
        <f>'Pretax Fuel Prices'!AB121+'Fuel Taxes'!AC121</f>
        <v>1.3578236845E-5</v>
      </c>
      <c r="AD120">
        <f>'Pretax Fuel Prices'!AC121+'Fuel Taxes'!AD121</f>
        <v>1.3668008660000002E-5</v>
      </c>
      <c r="AE120">
        <f>'Pretax Fuel Prices'!AD121+'Fuel Taxes'!AE121</f>
        <v>1.3735420534999999E-5</v>
      </c>
    </row>
    <row r="121" spans="1:31" s="3" customFormat="1" x14ac:dyDescent="0.35">
      <c r="A121" s="5" t="s">
        <v>48</v>
      </c>
    </row>
    <row r="122" spans="1:31" x14ac:dyDescent="0.35">
      <c r="A122" t="s">
        <v>30</v>
      </c>
      <c r="B122">
        <f>'Fuel Taxes'!B$1</f>
        <v>2021</v>
      </c>
      <c r="C122">
        <f>'Fuel Taxes'!C$1</f>
        <v>2022</v>
      </c>
      <c r="D122">
        <f>'Fuel Taxes'!D$1</f>
        <v>2023</v>
      </c>
      <c r="E122">
        <f>'Fuel Taxes'!E$1</f>
        <v>2024</v>
      </c>
      <c r="F122">
        <f>'Fuel Taxes'!F$1</f>
        <v>2025</v>
      </c>
      <c r="G122">
        <f>'Fuel Taxes'!G$1</f>
        <v>2026</v>
      </c>
      <c r="H122">
        <f>'Fuel Taxes'!H$1</f>
        <v>2027</v>
      </c>
      <c r="I122">
        <f>'Fuel Taxes'!I$1</f>
        <v>2028</v>
      </c>
      <c r="J122">
        <f>'Fuel Taxes'!J$1</f>
        <v>2029</v>
      </c>
      <c r="K122">
        <f>'Fuel Taxes'!K$1</f>
        <v>2030</v>
      </c>
      <c r="L122">
        <f>'Fuel Taxes'!L$1</f>
        <v>2031</v>
      </c>
      <c r="M122">
        <f>'Fuel Taxes'!M$1</f>
        <v>2032</v>
      </c>
      <c r="N122">
        <f>'Fuel Taxes'!N$1</f>
        <v>2033</v>
      </c>
      <c r="O122">
        <f>'Fuel Taxes'!O$1</f>
        <v>2034</v>
      </c>
      <c r="P122">
        <f>'Fuel Taxes'!P$1</f>
        <v>2035</v>
      </c>
      <c r="Q122">
        <f>'Fuel Taxes'!Q$1</f>
        <v>2036</v>
      </c>
      <c r="R122">
        <f>'Fuel Taxes'!R$1</f>
        <v>2037</v>
      </c>
      <c r="S122">
        <f>'Fuel Taxes'!S$1</f>
        <v>2038</v>
      </c>
      <c r="T122">
        <f>'Fuel Taxes'!T$1</f>
        <v>2039</v>
      </c>
      <c r="U122">
        <f>'Fuel Taxes'!U$1</f>
        <v>2040</v>
      </c>
      <c r="V122">
        <f>'Fuel Taxes'!V$1</f>
        <v>2041</v>
      </c>
      <c r="W122">
        <f>'Fuel Taxes'!W$1</f>
        <v>2042</v>
      </c>
      <c r="X122">
        <f>'Fuel Taxes'!X$1</f>
        <v>2043</v>
      </c>
      <c r="Y122">
        <f>'Fuel Taxes'!Y$1</f>
        <v>2044</v>
      </c>
      <c r="Z122">
        <f>'Fuel Taxes'!Z$1</f>
        <v>2045</v>
      </c>
      <c r="AA122">
        <f>'Fuel Taxes'!AA$1</f>
        <v>2046</v>
      </c>
      <c r="AB122">
        <f>'Fuel Taxes'!AB$1</f>
        <v>2047</v>
      </c>
      <c r="AC122">
        <f>'Fuel Taxes'!AC$1</f>
        <v>2048</v>
      </c>
      <c r="AD122">
        <f>'Fuel Taxes'!AD$1</f>
        <v>2049</v>
      </c>
      <c r="AE122">
        <f>'Fuel Taxes'!AE$1</f>
        <v>2050</v>
      </c>
    </row>
    <row r="123" spans="1:31" x14ac:dyDescent="0.35">
      <c r="A123" t="s">
        <v>52</v>
      </c>
      <c r="B123">
        <f>'Pretax Fuel Prices'!B124+'Fuel Taxes'!B124</f>
        <v>1.5057942444012247E-5</v>
      </c>
      <c r="C123">
        <f>'Pretax Fuel Prices'!C124+'Fuel Taxes'!C124</f>
        <v>2.0153898459999997E-5</v>
      </c>
      <c r="D123">
        <f>'Pretax Fuel Prices'!C124+'Fuel Taxes'!D124</f>
        <v>2.0071422036219999E-5</v>
      </c>
      <c r="E123">
        <f>'Pretax Fuel Prices'!D124+'Fuel Taxes'!E124</f>
        <v>1.8852573947880001E-5</v>
      </c>
      <c r="F123">
        <f>'Pretax Fuel Prices'!E124+'Fuel Taxes'!F124</f>
        <v>1.755208462866E-5</v>
      </c>
      <c r="G123">
        <f>'Pretax Fuel Prices'!F124+'Fuel Taxes'!G124</f>
        <v>1.6296913861839997E-5</v>
      </c>
      <c r="H123">
        <f>'Pretax Fuel Prices'!G124+'Fuel Taxes'!H124</f>
        <v>1.567583321294E-5</v>
      </c>
      <c r="I123">
        <f>'Pretax Fuel Prices'!H124+'Fuel Taxes'!I124</f>
        <v>1.5352433732839996E-5</v>
      </c>
      <c r="J123">
        <f>'Pretax Fuel Prices'!I124+'Fuel Taxes'!J124</f>
        <v>1.530721926202E-5</v>
      </c>
      <c r="K123">
        <f>'Pretax Fuel Prices'!J124+'Fuel Taxes'!K124</f>
        <v>1.5401805516559999E-5</v>
      </c>
      <c r="L123">
        <f>'Pretax Fuel Prices'!K124+'Fuel Taxes'!L124</f>
        <v>1.561215264704E-5</v>
      </c>
      <c r="M123">
        <f>'Pretax Fuel Prices'!L124+'Fuel Taxes'!M124</f>
        <v>1.58780813163E-5</v>
      </c>
      <c r="N123">
        <f>'Pretax Fuel Prices'!M124+'Fuel Taxes'!N124</f>
        <v>1.620815879768E-5</v>
      </c>
      <c r="O123">
        <f>'Pretax Fuel Prices'!N124+'Fuel Taxes'!O124</f>
        <v>1.6564138971159998E-5</v>
      </c>
      <c r="P123">
        <f>'Pretax Fuel Prices'!O124+'Fuel Taxes'!P124</f>
        <v>1.6846951310519997E-5</v>
      </c>
      <c r="Q123">
        <f>'Pretax Fuel Prices'!P124+'Fuel Taxes'!Q124</f>
        <v>1.700843244848E-5</v>
      </c>
      <c r="R123">
        <f>'Pretax Fuel Prices'!Q124+'Fuel Taxes'!R124</f>
        <v>1.7110059324059998E-5</v>
      </c>
      <c r="S123">
        <f>'Pretax Fuel Prices'!R124+'Fuel Taxes'!S124</f>
        <v>1.7238904325659997E-5</v>
      </c>
      <c r="T123">
        <f>'Pretax Fuel Prices'!S124+'Fuel Taxes'!T124</f>
        <v>1.745701629934E-5</v>
      </c>
      <c r="U123">
        <f>'Pretax Fuel Prices'!T124+'Fuel Taxes'!U124</f>
        <v>1.7467797624360001E-5</v>
      </c>
      <c r="V123">
        <f>'Pretax Fuel Prices'!U124+'Fuel Taxes'!V124</f>
        <v>1.7665187067560001E-5</v>
      </c>
      <c r="W123">
        <f>'Pretax Fuel Prices'!V124+'Fuel Taxes'!W124</f>
        <v>1.7812600120040001E-5</v>
      </c>
      <c r="X123">
        <f>'Pretax Fuel Prices'!W124+'Fuel Taxes'!X124</f>
        <v>1.7870736510400001E-5</v>
      </c>
      <c r="Y123">
        <f>'Pretax Fuel Prices'!X124+'Fuel Taxes'!Y124</f>
        <v>1.7864367375219998E-5</v>
      </c>
      <c r="Z123">
        <f>'Pretax Fuel Prices'!Y124+'Fuel Taxes'!Z124</f>
        <v>1.7834630680320003E-5</v>
      </c>
      <c r="AA123">
        <f>'Pretax Fuel Prices'!Z124+'Fuel Taxes'!AA124</f>
        <v>1.7891934185679997E-5</v>
      </c>
      <c r="AB123">
        <f>'Pretax Fuel Prices'!AA124+'Fuel Taxes'!AB124</f>
        <v>1.8076271732179998E-5</v>
      </c>
      <c r="AC123">
        <f>'Pretax Fuel Prices'!AB124+'Fuel Taxes'!AC124</f>
        <v>1.8104393914439998E-5</v>
      </c>
      <c r="AD123">
        <f>'Pretax Fuel Prices'!AC124+'Fuel Taxes'!AD124</f>
        <v>1.8163240638740002E-5</v>
      </c>
      <c r="AE123">
        <f>'Pretax Fuel Prices'!AD124+'Fuel Taxes'!AE124</f>
        <v>1.815328869762E-5</v>
      </c>
    </row>
    <row r="124" spans="1:31" x14ac:dyDescent="0.3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Prices'!C125+'Fuel Taxes'!D125</f>
        <v>0</v>
      </c>
      <c r="E124">
        <f>'Pretax Fuel Prices'!D125+'Fuel Taxes'!E125</f>
        <v>0</v>
      </c>
      <c r="F124">
        <f>'Pretax Fuel Prices'!E125+'Fuel Taxes'!F125</f>
        <v>0</v>
      </c>
      <c r="G124">
        <f>'Pretax Fuel Prices'!F125+'Fuel Taxes'!G125</f>
        <v>0</v>
      </c>
      <c r="H124">
        <f>'Pretax Fuel Prices'!G125+'Fuel Taxes'!H125</f>
        <v>0</v>
      </c>
      <c r="I124">
        <f>'Pretax Fuel Prices'!H125+'Fuel Taxes'!I125</f>
        <v>0</v>
      </c>
      <c r="J124">
        <f>'Pretax Fuel Prices'!I125+'Fuel Taxes'!J125</f>
        <v>0</v>
      </c>
      <c r="K124">
        <f>'Pretax Fuel Prices'!J125+'Fuel Taxes'!K125</f>
        <v>0</v>
      </c>
      <c r="L124">
        <f>'Pretax Fuel Prices'!K125+'Fuel Taxes'!L125</f>
        <v>0</v>
      </c>
      <c r="M124">
        <f>'Pretax Fuel Prices'!L125+'Fuel Taxes'!M125</f>
        <v>0</v>
      </c>
      <c r="N124">
        <f>'Pretax Fuel Prices'!M125+'Fuel Taxes'!N125</f>
        <v>0</v>
      </c>
      <c r="O124">
        <f>'Pretax Fuel Prices'!N125+'Fuel Taxes'!O125</f>
        <v>0</v>
      </c>
      <c r="P124">
        <f>'Pretax Fuel Prices'!O125+'Fuel Taxes'!P125</f>
        <v>0</v>
      </c>
      <c r="Q124">
        <f>'Pretax Fuel Prices'!P125+'Fuel Taxes'!Q125</f>
        <v>0</v>
      </c>
      <c r="R124">
        <f>'Pretax Fuel Prices'!Q125+'Fuel Taxes'!R125</f>
        <v>0</v>
      </c>
      <c r="S124">
        <f>'Pretax Fuel Prices'!R125+'Fuel Taxes'!S125</f>
        <v>0</v>
      </c>
      <c r="T124">
        <f>'Pretax Fuel Prices'!S125+'Fuel Taxes'!T125</f>
        <v>0</v>
      </c>
      <c r="U124">
        <f>'Pretax Fuel Prices'!T125+'Fuel Taxes'!U125</f>
        <v>0</v>
      </c>
      <c r="V124">
        <f>'Pretax Fuel Prices'!U125+'Fuel Taxes'!V125</f>
        <v>0</v>
      </c>
      <c r="W124">
        <f>'Pretax Fuel Prices'!V125+'Fuel Taxes'!W125</f>
        <v>0</v>
      </c>
      <c r="X124">
        <f>'Pretax Fuel Prices'!W125+'Fuel Taxes'!X125</f>
        <v>0</v>
      </c>
      <c r="Y124">
        <f>'Pretax Fuel Prices'!X125+'Fuel Taxes'!Y125</f>
        <v>0</v>
      </c>
      <c r="Z124">
        <f>'Pretax Fuel Prices'!Y125+'Fuel Taxes'!Z125</f>
        <v>0</v>
      </c>
      <c r="AA124">
        <f>'Pretax Fuel Prices'!Z125+'Fuel Taxes'!AA125</f>
        <v>0</v>
      </c>
      <c r="AB124">
        <f>'Pretax Fuel Prices'!AA125+'Fuel Taxes'!AB125</f>
        <v>0</v>
      </c>
      <c r="AC124">
        <f>'Pretax Fuel Prices'!AB125+'Fuel Taxes'!AC125</f>
        <v>0</v>
      </c>
      <c r="AD124">
        <f>'Pretax Fuel Prices'!AC125+'Fuel Taxes'!AD125</f>
        <v>0</v>
      </c>
      <c r="AE124">
        <f>'Pretax Fuel Prices'!AD125+'Fuel Taxes'!AE125</f>
        <v>0</v>
      </c>
    </row>
    <row r="125" spans="1:31" x14ac:dyDescent="0.35">
      <c r="A125" t="s">
        <v>54</v>
      </c>
      <c r="B125">
        <f>'Pretax Fuel Prices'!B126+'Fuel Taxes'!B126</f>
        <v>1.8233594261969958E-5</v>
      </c>
      <c r="C125">
        <f>'Pretax Fuel Prices'!C126+'Fuel Taxes'!C126</f>
        <v>2.2869693880000001E-5</v>
      </c>
      <c r="D125">
        <f>'Pretax Fuel Prices'!C126+'Fuel Taxes'!D126</f>
        <v>2.2985709705100001E-5</v>
      </c>
      <c r="E125">
        <f>'Pretax Fuel Prices'!D126+'Fuel Taxes'!E126</f>
        <v>2.4585535484940002E-5</v>
      </c>
      <c r="F125">
        <f>'Pretax Fuel Prices'!E126+'Fuel Taxes'!F126</f>
        <v>2.4661484278900005E-5</v>
      </c>
      <c r="G125">
        <f>'Pretax Fuel Prices'!F126+'Fuel Taxes'!G126</f>
        <v>2.381669455294E-5</v>
      </c>
      <c r="H125">
        <f>'Pretax Fuel Prices'!G126+'Fuel Taxes'!H126</f>
        <v>2.2966393756459997E-5</v>
      </c>
      <c r="I125">
        <f>'Pretax Fuel Prices'!H126+'Fuel Taxes'!I126</f>
        <v>2.2292363607839997E-5</v>
      </c>
      <c r="J125">
        <f>'Pretax Fuel Prices'!I126+'Fuel Taxes'!J126</f>
        <v>2.1912671696099996E-5</v>
      </c>
      <c r="K125">
        <f>'Pretax Fuel Prices'!J126+'Fuel Taxes'!K126</f>
        <v>2.1778154708400002E-5</v>
      </c>
      <c r="L125">
        <f>'Pretax Fuel Prices'!K126+'Fuel Taxes'!L126</f>
        <v>2.1859147997139997E-5</v>
      </c>
      <c r="M125">
        <f>'Pretax Fuel Prices'!L126+'Fuel Taxes'!M126</f>
        <v>2.2094667235919997E-5</v>
      </c>
      <c r="N125">
        <f>'Pretax Fuel Prices'!M126+'Fuel Taxes'!N126</f>
        <v>2.2464645017579998E-5</v>
      </c>
      <c r="O125">
        <f>'Pretax Fuel Prices'!N126+'Fuel Taxes'!O126</f>
        <v>2.2926885683000001E-5</v>
      </c>
      <c r="P125">
        <f>'Pretax Fuel Prices'!O126+'Fuel Taxes'!P126</f>
        <v>2.3382904127559998E-5</v>
      </c>
      <c r="Q125">
        <f>'Pretax Fuel Prices'!P126+'Fuel Taxes'!Q126</f>
        <v>2.3747278934040001E-5</v>
      </c>
      <c r="R125">
        <f>'Pretax Fuel Prices'!Q126+'Fuel Taxes'!R126</f>
        <v>2.4023681685600004E-5</v>
      </c>
      <c r="S125">
        <f>'Pretax Fuel Prices'!R126+'Fuel Taxes'!S126</f>
        <v>2.4277484284020002E-5</v>
      </c>
      <c r="T125">
        <f>'Pretax Fuel Prices'!S126+'Fuel Taxes'!T126</f>
        <v>2.4586833002020001E-5</v>
      </c>
      <c r="U125">
        <f>'Pretax Fuel Prices'!T126+'Fuel Taxes'!U126</f>
        <v>2.4750535382259998E-5</v>
      </c>
      <c r="V125">
        <f>'Pretax Fuel Prices'!U126+'Fuel Taxes'!V126</f>
        <v>2.5004921593639998E-5</v>
      </c>
      <c r="W125">
        <f>'Pretax Fuel Prices'!V126+'Fuel Taxes'!W126</f>
        <v>2.5249958699939996E-5</v>
      </c>
      <c r="X125">
        <f>'Pretax Fuel Prices'!W126+'Fuel Taxes'!X126</f>
        <v>2.5422684215579998E-5</v>
      </c>
      <c r="Y125">
        <f>'Pretax Fuel Prices'!X126+'Fuel Taxes'!Y126</f>
        <v>2.5510863968940001E-5</v>
      </c>
      <c r="Z125">
        <f>'Pretax Fuel Prices'!Y126+'Fuel Taxes'!Z126</f>
        <v>2.5538231863539997E-5</v>
      </c>
      <c r="AA125">
        <f>'Pretax Fuel Prices'!Z126+'Fuel Taxes'!AA126</f>
        <v>2.5603887982420002E-5</v>
      </c>
      <c r="AB125">
        <f>'Pretax Fuel Prices'!AA126+'Fuel Taxes'!AB126</f>
        <v>2.5764555844680002E-5</v>
      </c>
      <c r="AC125">
        <f>'Pretax Fuel Prices'!AB126+'Fuel Taxes'!AC126</f>
        <v>2.579866373044E-5</v>
      </c>
      <c r="AD125">
        <f>'Pretax Fuel Prices'!AC126+'Fuel Taxes'!AD126</f>
        <v>2.5862794418479998E-5</v>
      </c>
      <c r="AE125">
        <f>'Pretax Fuel Prices'!AD126+'Fuel Taxes'!AE126</f>
        <v>2.5884446253940001E-5</v>
      </c>
    </row>
    <row r="126" spans="1:31" x14ac:dyDescent="0.35">
      <c r="A126" t="s">
        <v>55</v>
      </c>
      <c r="B126">
        <f>'Pretax Fuel Prices'!B127+'Fuel Taxes'!B127</f>
        <v>1.5948204045687712E-5</v>
      </c>
      <c r="C126">
        <f>'Pretax Fuel Prices'!C127+'Fuel Taxes'!C127</f>
        <v>2.184313054E-5</v>
      </c>
      <c r="D126">
        <f>'Pretax Fuel Prices'!C127+'Fuel Taxes'!D127</f>
        <v>2.178571522552E-5</v>
      </c>
      <c r="E126">
        <f>'Pretax Fuel Prices'!D127+'Fuel Taxes'!E127</f>
        <v>2.0899768794220001E-5</v>
      </c>
      <c r="F126">
        <f>'Pretax Fuel Prices'!E127+'Fuel Taxes'!F127</f>
        <v>1.943695772136E-5</v>
      </c>
      <c r="G126">
        <f>'Pretax Fuel Prices'!F127+'Fuel Taxes'!G127</f>
        <v>1.793248063202E-5</v>
      </c>
      <c r="H126">
        <f>'Pretax Fuel Prices'!G127+'Fuel Taxes'!H127</f>
        <v>1.713195163956E-5</v>
      </c>
      <c r="I126">
        <f>'Pretax Fuel Prices'!H127+'Fuel Taxes'!I127</f>
        <v>1.6706411196800001E-5</v>
      </c>
      <c r="J126">
        <f>'Pretax Fuel Prices'!I127+'Fuel Taxes'!J127</f>
        <v>1.6619816986440002E-5</v>
      </c>
      <c r="K126">
        <f>'Pretax Fuel Prices'!J127+'Fuel Taxes'!K127</f>
        <v>1.6713654536240001E-5</v>
      </c>
      <c r="L126">
        <f>'Pretax Fuel Prices'!K127+'Fuel Taxes'!L127</f>
        <v>1.6951270365579999E-5</v>
      </c>
      <c r="M126">
        <f>'Pretax Fuel Prices'!L127+'Fuel Taxes'!M127</f>
        <v>1.7262699160879997E-5</v>
      </c>
      <c r="N126">
        <f>'Pretax Fuel Prices'!M127+'Fuel Taxes'!N127</f>
        <v>1.7652784290499996E-5</v>
      </c>
      <c r="O126">
        <f>'Pretax Fuel Prices'!N127+'Fuel Taxes'!O127</f>
        <v>1.8078780538800005E-5</v>
      </c>
      <c r="P126">
        <f>'Pretax Fuel Prices'!O127+'Fuel Taxes'!P127</f>
        <v>1.842713355494E-5</v>
      </c>
      <c r="Q126">
        <f>'Pretax Fuel Prices'!P127+'Fuel Taxes'!Q127</f>
        <v>1.8635327822920001E-5</v>
      </c>
      <c r="R126">
        <f>'Pretax Fuel Prices'!Q127+'Fuel Taxes'!R127</f>
        <v>1.8766693685600003E-5</v>
      </c>
      <c r="S126">
        <f>'Pretax Fuel Prices'!R127+'Fuel Taxes'!S127</f>
        <v>1.8922417727759999E-5</v>
      </c>
      <c r="T126">
        <f>'Pretax Fuel Prices'!S127+'Fuel Taxes'!T127</f>
        <v>1.9178977943260001E-5</v>
      </c>
      <c r="U126">
        <f>'Pretax Fuel Prices'!T127+'Fuel Taxes'!U127</f>
        <v>1.9209325679020002E-5</v>
      </c>
      <c r="V126">
        <f>'Pretax Fuel Prices'!U127+'Fuel Taxes'!V127</f>
        <v>1.9435743451959998E-5</v>
      </c>
      <c r="W126">
        <f>'Pretax Fuel Prices'!V127+'Fuel Taxes'!W127</f>
        <v>1.9616956698459999E-5</v>
      </c>
      <c r="X126">
        <f>'Pretax Fuel Prices'!W127+'Fuel Taxes'!X127</f>
        <v>1.969630401176E-5</v>
      </c>
      <c r="Y126">
        <f>'Pretax Fuel Prices'!X127+'Fuel Taxes'!Y127</f>
        <v>1.9696025396419999E-5</v>
      </c>
      <c r="Z126">
        <f>'Pretax Fuel Prices'!Y127+'Fuel Taxes'!Z127</f>
        <v>1.9662905370360001E-5</v>
      </c>
      <c r="AA126">
        <f>'Pretax Fuel Prices'!Z127+'Fuel Taxes'!AA127</f>
        <v>1.9720045774700004E-5</v>
      </c>
      <c r="AB126">
        <f>'Pretax Fuel Prices'!AA127+'Fuel Taxes'!AB127</f>
        <v>1.9883598245060003E-5</v>
      </c>
      <c r="AC126">
        <f>'Pretax Fuel Prices'!AB127+'Fuel Taxes'!AC127</f>
        <v>1.991336923818E-5</v>
      </c>
      <c r="AD126">
        <f>'Pretax Fuel Prices'!AC127+'Fuel Taxes'!AD127</f>
        <v>1.9979629524459999E-5</v>
      </c>
      <c r="AE126">
        <f>'Pretax Fuel Prices'!AD127+'Fuel Taxes'!AE127</f>
        <v>1.9970906054959999E-5</v>
      </c>
    </row>
    <row r="127" spans="1:31" x14ac:dyDescent="0.35">
      <c r="A127" t="s">
        <v>56</v>
      </c>
      <c r="B127">
        <f>'Pretax Fuel Prices'!B128+'Fuel Taxes'!B128</f>
        <v>1.1577422127180129E-5</v>
      </c>
      <c r="C127">
        <f>'Pretax Fuel Prices'!C128+'Fuel Taxes'!C128</f>
        <v>1.83964907E-5</v>
      </c>
      <c r="D127">
        <f>'Pretax Fuel Prices'!C128+'Fuel Taxes'!D128</f>
        <v>1.8291551545180002E-5</v>
      </c>
      <c r="E127">
        <f>'Pretax Fuel Prices'!D128+'Fuel Taxes'!E128</f>
        <v>1.6732436012920001E-5</v>
      </c>
      <c r="F127">
        <f>'Pretax Fuel Prices'!E128+'Fuel Taxes'!F128</f>
        <v>1.4958811069799999E-5</v>
      </c>
      <c r="G127">
        <f>'Pretax Fuel Prices'!F128+'Fuel Taxes'!G128</f>
        <v>1.32909303775E-5</v>
      </c>
      <c r="H127">
        <f>'Pretax Fuel Prices'!G128+'Fuel Taxes'!H128</f>
        <v>1.2476959057599999E-5</v>
      </c>
      <c r="I127">
        <f>'Pretax Fuel Prices'!H128+'Fuel Taxes'!I128</f>
        <v>1.2058742479579999E-5</v>
      </c>
      <c r="J127">
        <f>'Pretax Fuel Prices'!I128+'Fuel Taxes'!J128</f>
        <v>1.199405569754E-5</v>
      </c>
      <c r="K127">
        <f>'Pretax Fuel Prices'!J128+'Fuel Taxes'!K128</f>
        <v>1.2107673454399998E-5</v>
      </c>
      <c r="L127">
        <f>'Pretax Fuel Prices'!K128+'Fuel Taxes'!L128</f>
        <v>1.2368904545499998E-5</v>
      </c>
      <c r="M127">
        <f>'Pretax Fuel Prices'!L128+'Fuel Taxes'!M128</f>
        <v>1.2705032901080001E-5</v>
      </c>
      <c r="N127">
        <f>'Pretax Fuel Prices'!M128+'Fuel Taxes'!N128</f>
        <v>1.3127489688000002E-5</v>
      </c>
      <c r="O127">
        <f>'Pretax Fuel Prices'!N128+'Fuel Taxes'!O128</f>
        <v>1.3589988097179999E-5</v>
      </c>
      <c r="P127">
        <f>'Pretax Fuel Prices'!O128+'Fuel Taxes'!P128</f>
        <v>1.3964262529239999E-5</v>
      </c>
      <c r="Q127">
        <f>'Pretax Fuel Prices'!P128+'Fuel Taxes'!Q128</f>
        <v>1.4182163918819997E-5</v>
      </c>
      <c r="R127">
        <f>'Pretax Fuel Prices'!Q128+'Fuel Taxes'!R128</f>
        <v>1.4319907328740001E-5</v>
      </c>
      <c r="S127">
        <f>'Pretax Fuel Prices'!R128+'Fuel Taxes'!S128</f>
        <v>1.44923859085E-5</v>
      </c>
      <c r="T127">
        <f>'Pretax Fuel Prices'!S128+'Fuel Taxes'!T128</f>
        <v>1.478355585398E-5</v>
      </c>
      <c r="U127">
        <f>'Pretax Fuel Prices'!T128+'Fuel Taxes'!U128</f>
        <v>1.4803290396019999E-5</v>
      </c>
      <c r="V127">
        <f>'Pretax Fuel Prices'!U128+'Fuel Taxes'!V128</f>
        <v>1.506678555272E-5</v>
      </c>
      <c r="W127">
        <f>'Pretax Fuel Prices'!V128+'Fuel Taxes'!W128</f>
        <v>1.5268566964160001E-5</v>
      </c>
      <c r="X127">
        <f>'Pretax Fuel Prices'!W128+'Fuel Taxes'!X128</f>
        <v>1.5350602952700003E-5</v>
      </c>
      <c r="Y127">
        <f>'Pretax Fuel Prices'!X128+'Fuel Taxes'!Y128</f>
        <v>1.5343832129879998E-5</v>
      </c>
      <c r="Z127">
        <f>'Pretax Fuel Prices'!Y128+'Fuel Taxes'!Z128</f>
        <v>1.5302816212720001E-5</v>
      </c>
      <c r="AA127">
        <f>'Pretax Fuel Prices'!Z128+'Fuel Taxes'!AA128</f>
        <v>1.534772152856E-5</v>
      </c>
      <c r="AB127">
        <f>'Pretax Fuel Prices'!AA128+'Fuel Taxes'!AB128</f>
        <v>1.534526577224E-5</v>
      </c>
      <c r="AC127">
        <f>'Pretax Fuel Prices'!AB128+'Fuel Taxes'!AC128</f>
        <v>1.5381423035520002E-5</v>
      </c>
      <c r="AD127">
        <f>'Pretax Fuel Prices'!AC128+'Fuel Taxes'!AD128</f>
        <v>1.5459565298459998E-5</v>
      </c>
      <c r="AE127">
        <f>'Pretax Fuel Prices'!AD128+'Fuel Taxes'!AE128</f>
        <v>1.5445914776460001E-5</v>
      </c>
    </row>
    <row r="128" spans="1:31" x14ac:dyDescent="0.3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Prices'!C129+'Fuel Taxes'!D129</f>
        <v>0</v>
      </c>
      <c r="E128">
        <f>'Pretax Fuel Prices'!D129+'Fuel Taxes'!E129</f>
        <v>0</v>
      </c>
      <c r="F128">
        <f>'Pretax Fuel Prices'!E129+'Fuel Taxes'!F129</f>
        <v>0</v>
      </c>
      <c r="G128">
        <f>'Pretax Fuel Prices'!F129+'Fuel Taxes'!G129</f>
        <v>0</v>
      </c>
      <c r="H128">
        <f>'Pretax Fuel Prices'!G129+'Fuel Taxes'!H129</f>
        <v>0</v>
      </c>
      <c r="I128">
        <f>'Pretax Fuel Prices'!H129+'Fuel Taxes'!I129</f>
        <v>0</v>
      </c>
      <c r="J128">
        <f>'Pretax Fuel Prices'!I129+'Fuel Taxes'!J129</f>
        <v>0</v>
      </c>
      <c r="K128">
        <f>'Pretax Fuel Prices'!J129+'Fuel Taxes'!K129</f>
        <v>0</v>
      </c>
      <c r="L128">
        <f>'Pretax Fuel Prices'!K129+'Fuel Taxes'!L129</f>
        <v>0</v>
      </c>
      <c r="M128">
        <f>'Pretax Fuel Prices'!L129+'Fuel Taxes'!M129</f>
        <v>0</v>
      </c>
      <c r="N128">
        <f>'Pretax Fuel Prices'!M129+'Fuel Taxes'!N129</f>
        <v>0</v>
      </c>
      <c r="O128">
        <f>'Pretax Fuel Prices'!N129+'Fuel Taxes'!O129</f>
        <v>0</v>
      </c>
      <c r="P128">
        <f>'Pretax Fuel Prices'!O129+'Fuel Taxes'!P129</f>
        <v>0</v>
      </c>
      <c r="Q128">
        <f>'Pretax Fuel Prices'!P129+'Fuel Taxes'!Q129</f>
        <v>0</v>
      </c>
      <c r="R128">
        <f>'Pretax Fuel Prices'!Q129+'Fuel Taxes'!R129</f>
        <v>0</v>
      </c>
      <c r="S128">
        <f>'Pretax Fuel Prices'!R129+'Fuel Taxes'!S129</f>
        <v>0</v>
      </c>
      <c r="T128">
        <f>'Pretax Fuel Prices'!S129+'Fuel Taxes'!T129</f>
        <v>0</v>
      </c>
      <c r="U128">
        <f>'Pretax Fuel Prices'!T129+'Fuel Taxes'!U129</f>
        <v>0</v>
      </c>
      <c r="V128">
        <f>'Pretax Fuel Prices'!U129+'Fuel Taxes'!V129</f>
        <v>0</v>
      </c>
      <c r="W128">
        <f>'Pretax Fuel Prices'!V129+'Fuel Taxes'!W129</f>
        <v>0</v>
      </c>
      <c r="X128">
        <f>'Pretax Fuel Prices'!W129+'Fuel Taxes'!X129</f>
        <v>0</v>
      </c>
      <c r="Y128">
        <f>'Pretax Fuel Prices'!X129+'Fuel Taxes'!Y129</f>
        <v>0</v>
      </c>
      <c r="Z128">
        <f>'Pretax Fuel Prices'!Y129+'Fuel Taxes'!Z129</f>
        <v>0</v>
      </c>
      <c r="AA128">
        <f>'Pretax Fuel Prices'!Z129+'Fuel Taxes'!AA129</f>
        <v>0</v>
      </c>
      <c r="AB128">
        <f>'Pretax Fuel Prices'!AA129+'Fuel Taxes'!AB129</f>
        <v>0</v>
      </c>
      <c r="AC128">
        <f>'Pretax Fuel Prices'!AB129+'Fuel Taxes'!AC129</f>
        <v>0</v>
      </c>
      <c r="AD128">
        <f>'Pretax Fuel Prices'!AC129+'Fuel Taxes'!AD129</f>
        <v>0</v>
      </c>
      <c r="AE128">
        <f>'Pretax Fuel Prices'!AD129+'Fuel Taxes'!AE129</f>
        <v>0</v>
      </c>
    </row>
    <row r="129" spans="1:31" x14ac:dyDescent="0.3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Prices'!C130+'Fuel Taxes'!D130</f>
        <v>0</v>
      </c>
      <c r="E129">
        <f>'Pretax Fuel Prices'!D130+'Fuel Taxes'!E130</f>
        <v>0</v>
      </c>
      <c r="F129">
        <f>'Pretax Fuel Prices'!E130+'Fuel Taxes'!F130</f>
        <v>0</v>
      </c>
      <c r="G129">
        <f>'Pretax Fuel Prices'!F130+'Fuel Taxes'!G130</f>
        <v>0</v>
      </c>
      <c r="H129">
        <f>'Pretax Fuel Prices'!G130+'Fuel Taxes'!H130</f>
        <v>0</v>
      </c>
      <c r="I129">
        <f>'Pretax Fuel Prices'!H130+'Fuel Taxes'!I130</f>
        <v>0</v>
      </c>
      <c r="J129">
        <f>'Pretax Fuel Prices'!I130+'Fuel Taxes'!J130</f>
        <v>0</v>
      </c>
      <c r="K129">
        <f>'Pretax Fuel Prices'!J130+'Fuel Taxes'!K130</f>
        <v>0</v>
      </c>
      <c r="L129">
        <f>'Pretax Fuel Prices'!K130+'Fuel Taxes'!L130</f>
        <v>0</v>
      </c>
      <c r="M129">
        <f>'Pretax Fuel Prices'!L130+'Fuel Taxes'!M130</f>
        <v>0</v>
      </c>
      <c r="N129">
        <f>'Pretax Fuel Prices'!M130+'Fuel Taxes'!N130</f>
        <v>0</v>
      </c>
      <c r="O129">
        <f>'Pretax Fuel Prices'!N130+'Fuel Taxes'!O130</f>
        <v>0</v>
      </c>
      <c r="P129">
        <f>'Pretax Fuel Prices'!O130+'Fuel Taxes'!P130</f>
        <v>0</v>
      </c>
      <c r="Q129">
        <f>'Pretax Fuel Prices'!P130+'Fuel Taxes'!Q130</f>
        <v>0</v>
      </c>
      <c r="R129">
        <f>'Pretax Fuel Prices'!Q130+'Fuel Taxes'!R130</f>
        <v>0</v>
      </c>
      <c r="S129">
        <f>'Pretax Fuel Prices'!R130+'Fuel Taxes'!S130</f>
        <v>0</v>
      </c>
      <c r="T129">
        <f>'Pretax Fuel Prices'!S130+'Fuel Taxes'!T130</f>
        <v>0</v>
      </c>
      <c r="U129">
        <f>'Pretax Fuel Prices'!T130+'Fuel Taxes'!U130</f>
        <v>0</v>
      </c>
      <c r="V129">
        <f>'Pretax Fuel Prices'!U130+'Fuel Taxes'!V130</f>
        <v>0</v>
      </c>
      <c r="W129">
        <f>'Pretax Fuel Prices'!V130+'Fuel Taxes'!W130</f>
        <v>0</v>
      </c>
      <c r="X129">
        <f>'Pretax Fuel Prices'!W130+'Fuel Taxes'!X130</f>
        <v>0</v>
      </c>
      <c r="Y129">
        <f>'Pretax Fuel Prices'!X130+'Fuel Taxes'!Y130</f>
        <v>0</v>
      </c>
      <c r="Z129">
        <f>'Pretax Fuel Prices'!Y130+'Fuel Taxes'!Z130</f>
        <v>0</v>
      </c>
      <c r="AA129">
        <f>'Pretax Fuel Prices'!Z130+'Fuel Taxes'!AA130</f>
        <v>0</v>
      </c>
      <c r="AB129">
        <f>'Pretax Fuel Prices'!AA130+'Fuel Taxes'!AB130</f>
        <v>0</v>
      </c>
      <c r="AC129">
        <f>'Pretax Fuel Prices'!AB130+'Fuel Taxes'!AC130</f>
        <v>0</v>
      </c>
      <c r="AD129">
        <f>'Pretax Fuel Prices'!AC130+'Fuel Taxes'!AD130</f>
        <v>0</v>
      </c>
      <c r="AE129">
        <f>'Pretax Fuel Prices'!AD130+'Fuel Taxes'!AE130</f>
        <v>0</v>
      </c>
    </row>
    <row r="130" spans="1:31" x14ac:dyDescent="0.35">
      <c r="A130" t="s">
        <v>59</v>
      </c>
      <c r="B130">
        <f>'Pretax Fuel Prices'!B131+'Fuel Taxes'!B131</f>
        <v>1.1577422127180129E-5</v>
      </c>
      <c r="C130">
        <f>'Pretax Fuel Prices'!C131+'Fuel Taxes'!C131</f>
        <v>1.83964907E-5</v>
      </c>
      <c r="D130">
        <f>'Pretax Fuel Prices'!C131+'Fuel Taxes'!D131</f>
        <v>1.8291551545180002E-5</v>
      </c>
      <c r="E130">
        <f>'Pretax Fuel Prices'!D131+'Fuel Taxes'!E131</f>
        <v>1.6732436012920001E-5</v>
      </c>
      <c r="F130">
        <f>'Pretax Fuel Prices'!E131+'Fuel Taxes'!F131</f>
        <v>1.4958811069799999E-5</v>
      </c>
      <c r="G130">
        <f>'Pretax Fuel Prices'!F131+'Fuel Taxes'!G131</f>
        <v>1.32909303775E-5</v>
      </c>
      <c r="H130">
        <f>'Pretax Fuel Prices'!G131+'Fuel Taxes'!H131</f>
        <v>1.2476959057599999E-5</v>
      </c>
      <c r="I130">
        <f>'Pretax Fuel Prices'!H131+'Fuel Taxes'!I131</f>
        <v>1.2058742479579999E-5</v>
      </c>
      <c r="J130">
        <f>'Pretax Fuel Prices'!I131+'Fuel Taxes'!J131</f>
        <v>1.199405569754E-5</v>
      </c>
      <c r="K130">
        <f>'Pretax Fuel Prices'!J131+'Fuel Taxes'!K131</f>
        <v>1.2107673454399998E-5</v>
      </c>
      <c r="L130">
        <f>'Pretax Fuel Prices'!K131+'Fuel Taxes'!L131</f>
        <v>1.2368904545499998E-5</v>
      </c>
      <c r="M130">
        <f>'Pretax Fuel Prices'!L131+'Fuel Taxes'!M131</f>
        <v>1.2705032901080001E-5</v>
      </c>
      <c r="N130">
        <f>'Pretax Fuel Prices'!M131+'Fuel Taxes'!N131</f>
        <v>1.3127489688000002E-5</v>
      </c>
      <c r="O130">
        <f>'Pretax Fuel Prices'!N131+'Fuel Taxes'!O131</f>
        <v>1.3589988097179999E-5</v>
      </c>
      <c r="P130">
        <f>'Pretax Fuel Prices'!O131+'Fuel Taxes'!P131</f>
        <v>1.3964262529239999E-5</v>
      </c>
      <c r="Q130">
        <f>'Pretax Fuel Prices'!P131+'Fuel Taxes'!Q131</f>
        <v>1.4182163918819997E-5</v>
      </c>
      <c r="R130">
        <f>'Pretax Fuel Prices'!Q131+'Fuel Taxes'!R131</f>
        <v>1.4319907328740001E-5</v>
      </c>
      <c r="S130">
        <f>'Pretax Fuel Prices'!R131+'Fuel Taxes'!S131</f>
        <v>1.44923859085E-5</v>
      </c>
      <c r="T130">
        <f>'Pretax Fuel Prices'!S131+'Fuel Taxes'!T131</f>
        <v>1.478355585398E-5</v>
      </c>
      <c r="U130">
        <f>'Pretax Fuel Prices'!T131+'Fuel Taxes'!U131</f>
        <v>1.4803290396019999E-5</v>
      </c>
      <c r="V130">
        <f>'Pretax Fuel Prices'!U131+'Fuel Taxes'!V131</f>
        <v>1.506678555272E-5</v>
      </c>
      <c r="W130">
        <f>'Pretax Fuel Prices'!V131+'Fuel Taxes'!W131</f>
        <v>1.5268566964160001E-5</v>
      </c>
      <c r="X130">
        <f>'Pretax Fuel Prices'!W131+'Fuel Taxes'!X131</f>
        <v>1.5350602952700003E-5</v>
      </c>
      <c r="Y130">
        <f>'Pretax Fuel Prices'!X131+'Fuel Taxes'!Y131</f>
        <v>1.5343832129879998E-5</v>
      </c>
      <c r="Z130">
        <f>'Pretax Fuel Prices'!Y131+'Fuel Taxes'!Z131</f>
        <v>1.5302816212720001E-5</v>
      </c>
      <c r="AA130">
        <f>'Pretax Fuel Prices'!Z131+'Fuel Taxes'!AA131</f>
        <v>1.534772152856E-5</v>
      </c>
      <c r="AB130">
        <f>'Pretax Fuel Prices'!AA131+'Fuel Taxes'!AB131</f>
        <v>1.534526577224E-5</v>
      </c>
      <c r="AC130">
        <f>'Pretax Fuel Prices'!AB131+'Fuel Taxes'!AC131</f>
        <v>1.5381423035520002E-5</v>
      </c>
      <c r="AD130">
        <f>'Pretax Fuel Prices'!AC131+'Fuel Taxes'!AD131</f>
        <v>1.5459565298459998E-5</v>
      </c>
      <c r="AE130">
        <f>'Pretax Fuel Prices'!AD131+'Fuel Taxes'!AE131</f>
        <v>1.5445914776460001E-5</v>
      </c>
    </row>
    <row r="131" spans="1:31" s="3" customFormat="1" x14ac:dyDescent="0.35">
      <c r="A131" s="5" t="s">
        <v>49</v>
      </c>
    </row>
    <row r="132" spans="1:31" x14ac:dyDescent="0.35">
      <c r="A132" t="s">
        <v>30</v>
      </c>
      <c r="B132">
        <f>'Fuel Taxes'!B$1</f>
        <v>2021</v>
      </c>
      <c r="C132">
        <f>'Fuel Taxes'!C$1</f>
        <v>2022</v>
      </c>
      <c r="D132">
        <f>'Fuel Taxes'!D$1</f>
        <v>2023</v>
      </c>
      <c r="E132">
        <f>'Fuel Taxes'!E$1</f>
        <v>2024</v>
      </c>
      <c r="F132">
        <f>'Fuel Taxes'!F$1</f>
        <v>2025</v>
      </c>
      <c r="G132">
        <f>'Fuel Taxes'!G$1</f>
        <v>2026</v>
      </c>
      <c r="H132">
        <f>'Fuel Taxes'!H$1</f>
        <v>2027</v>
      </c>
      <c r="I132">
        <f>'Fuel Taxes'!I$1</f>
        <v>2028</v>
      </c>
      <c r="J132">
        <f>'Fuel Taxes'!J$1</f>
        <v>2029</v>
      </c>
      <c r="K132">
        <f>'Fuel Taxes'!K$1</f>
        <v>2030</v>
      </c>
      <c r="L132">
        <f>'Fuel Taxes'!L$1</f>
        <v>2031</v>
      </c>
      <c r="M132">
        <f>'Fuel Taxes'!M$1</f>
        <v>2032</v>
      </c>
      <c r="N132">
        <f>'Fuel Taxes'!N$1</f>
        <v>2033</v>
      </c>
      <c r="O132">
        <f>'Fuel Taxes'!O$1</f>
        <v>2034</v>
      </c>
      <c r="P132">
        <f>'Fuel Taxes'!P$1</f>
        <v>2035</v>
      </c>
      <c r="Q132">
        <f>'Fuel Taxes'!Q$1</f>
        <v>2036</v>
      </c>
      <c r="R132">
        <f>'Fuel Taxes'!R$1</f>
        <v>2037</v>
      </c>
      <c r="S132">
        <f>'Fuel Taxes'!S$1</f>
        <v>2038</v>
      </c>
      <c r="T132">
        <f>'Fuel Taxes'!T$1</f>
        <v>2039</v>
      </c>
      <c r="U132">
        <f>'Fuel Taxes'!U$1</f>
        <v>2040</v>
      </c>
      <c r="V132">
        <f>'Fuel Taxes'!V$1</f>
        <v>2041</v>
      </c>
      <c r="W132">
        <f>'Fuel Taxes'!W$1</f>
        <v>2042</v>
      </c>
      <c r="X132">
        <f>'Fuel Taxes'!X$1</f>
        <v>2043</v>
      </c>
      <c r="Y132">
        <f>'Fuel Taxes'!Y$1</f>
        <v>2044</v>
      </c>
      <c r="Z132">
        <f>'Fuel Taxes'!Z$1</f>
        <v>2045</v>
      </c>
      <c r="AA132">
        <f>'Fuel Taxes'!AA$1</f>
        <v>2046</v>
      </c>
      <c r="AB132">
        <f>'Fuel Taxes'!AB$1</f>
        <v>2047</v>
      </c>
      <c r="AC132">
        <f>'Fuel Taxes'!AC$1</f>
        <v>2048</v>
      </c>
      <c r="AD132">
        <f>'Fuel Taxes'!AD$1</f>
        <v>2049</v>
      </c>
      <c r="AE132">
        <f>'Fuel Taxes'!AE$1</f>
        <v>2050</v>
      </c>
    </row>
    <row r="133" spans="1:31" x14ac:dyDescent="0.3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s="3" customFormat="1" x14ac:dyDescent="0.35">
      <c r="A141" s="5" t="s">
        <v>50</v>
      </c>
    </row>
    <row r="142" spans="1:31" x14ac:dyDescent="0.35">
      <c r="A142" t="s">
        <v>30</v>
      </c>
      <c r="B142">
        <f>'Fuel Taxes'!B$1</f>
        <v>2021</v>
      </c>
      <c r="C142">
        <f>'Fuel Taxes'!C$1</f>
        <v>2022</v>
      </c>
      <c r="D142">
        <f>'Fuel Taxes'!D$1</f>
        <v>2023</v>
      </c>
      <c r="E142">
        <f>'Fuel Taxes'!E$1</f>
        <v>2024</v>
      </c>
      <c r="F142">
        <f>'Fuel Taxes'!F$1</f>
        <v>2025</v>
      </c>
      <c r="G142">
        <f>'Fuel Taxes'!G$1</f>
        <v>2026</v>
      </c>
      <c r="H142">
        <f>'Fuel Taxes'!H$1</f>
        <v>2027</v>
      </c>
      <c r="I142">
        <f>'Fuel Taxes'!I$1</f>
        <v>2028</v>
      </c>
      <c r="J142">
        <f>'Fuel Taxes'!J$1</f>
        <v>2029</v>
      </c>
      <c r="K142">
        <f>'Fuel Taxes'!K$1</f>
        <v>2030</v>
      </c>
      <c r="L142">
        <f>'Fuel Taxes'!L$1</f>
        <v>2031</v>
      </c>
      <c r="M142">
        <f>'Fuel Taxes'!M$1</f>
        <v>2032</v>
      </c>
      <c r="N142">
        <f>'Fuel Taxes'!N$1</f>
        <v>2033</v>
      </c>
      <c r="O142">
        <f>'Fuel Taxes'!O$1</f>
        <v>2034</v>
      </c>
      <c r="P142">
        <f>'Fuel Taxes'!P$1</f>
        <v>2035</v>
      </c>
      <c r="Q142">
        <f>'Fuel Taxes'!Q$1</f>
        <v>2036</v>
      </c>
      <c r="R142">
        <f>'Fuel Taxes'!R$1</f>
        <v>2037</v>
      </c>
      <c r="S142">
        <f>'Fuel Taxes'!S$1</f>
        <v>2038</v>
      </c>
      <c r="T142">
        <f>'Fuel Taxes'!T$1</f>
        <v>2039</v>
      </c>
      <c r="U142">
        <f>'Fuel Taxes'!U$1</f>
        <v>2040</v>
      </c>
      <c r="V142">
        <f>'Fuel Taxes'!V$1</f>
        <v>2041</v>
      </c>
      <c r="W142">
        <f>'Fuel Taxes'!W$1</f>
        <v>2042</v>
      </c>
      <c r="X142">
        <f>'Fuel Taxes'!X$1</f>
        <v>2043</v>
      </c>
      <c r="Y142">
        <f>'Fuel Taxes'!Y$1</f>
        <v>2044</v>
      </c>
      <c r="Z142">
        <f>'Fuel Taxes'!Z$1</f>
        <v>2045</v>
      </c>
      <c r="AA142">
        <f>'Fuel Taxes'!AA$1</f>
        <v>2046</v>
      </c>
      <c r="AB142">
        <f>'Fuel Taxes'!AB$1</f>
        <v>2047</v>
      </c>
      <c r="AC142">
        <f>'Fuel Taxes'!AC$1</f>
        <v>2048</v>
      </c>
      <c r="AD142">
        <f>'Fuel Taxes'!AD$1</f>
        <v>2049</v>
      </c>
      <c r="AE142">
        <f>'Fuel Taxes'!AE$1</f>
        <v>2050</v>
      </c>
    </row>
    <row r="143" spans="1:31" x14ac:dyDescent="0.35">
      <c r="A143" t="s">
        <v>52</v>
      </c>
      <c r="B143">
        <f>'Pretax Fuel Prices'!B144+'Fuel Taxes'!B144</f>
        <v>7.1252833465009711E-5</v>
      </c>
      <c r="C143">
        <f>'Pretax Fuel Prices'!C144+'Fuel Taxes'!C144</f>
        <v>6.4904900851937169E-5</v>
      </c>
      <c r="D143">
        <f>'Pretax Fuel Prices'!C144+'Fuel Taxes'!D144</f>
        <v>6.4473241434248127E-5</v>
      </c>
      <c r="E143">
        <f>'Pretax Fuel Prices'!D144+'Fuel Taxes'!E144</f>
        <v>5.8125308821173891E-5</v>
      </c>
      <c r="F143">
        <f>'Pretax Fuel Prices'!E144+'Fuel Taxes'!F144</f>
        <v>5.1777376208099662E-5</v>
      </c>
      <c r="G143">
        <f>'Pretax Fuel Prices'!F144+'Fuel Taxes'!G144</f>
        <v>4.5429443595025548E-5</v>
      </c>
      <c r="H143">
        <f>'Pretax Fuel Prices'!G144+'Fuel Taxes'!H144</f>
        <v>3.9081510981952891E-5</v>
      </c>
      <c r="I143">
        <f>'Pretax Fuel Prices'!H144+'Fuel Taxes'!I144</f>
        <v>3.2733578368878669E-5</v>
      </c>
      <c r="J143">
        <f>'Pretax Fuel Prices'!I144+'Fuel Taxes'!J144</f>
        <v>2.6385645755804555E-5</v>
      </c>
      <c r="K143">
        <f>'Pretax Fuel Prices'!J144+'Fuel Taxes'!K144</f>
        <v>2.0037713142731891E-5</v>
      </c>
      <c r="L143">
        <f>'Pretax Fuel Prices'!K144+'Fuel Taxes'!L144</f>
        <v>1.4098042800144533E-5</v>
      </c>
      <c r="M143">
        <f>'Pretax Fuel Prices'!L144+'Fuel Taxes'!M144</f>
        <v>1.3753967105994917E-5</v>
      </c>
      <c r="N143">
        <f>'Pretax Fuel Prices'!M144+'Fuel Taxes'!N144</f>
        <v>1.3409891411846376E-5</v>
      </c>
      <c r="O143">
        <f>'Pretax Fuel Prices'!N144+'Fuel Taxes'!O144</f>
        <v>1.3065815717697835E-5</v>
      </c>
      <c r="P143">
        <f>'Pretax Fuel Prices'!O144+'Fuel Taxes'!P144</f>
        <v>1.2721740023549303E-5</v>
      </c>
      <c r="Q143">
        <f>'Pretax Fuel Prices'!P144+'Fuel Taxes'!Q144</f>
        <v>1.2377664329400859E-5</v>
      </c>
      <c r="R143">
        <f>'Pretax Fuel Prices'!Q144+'Fuel Taxes'!R144</f>
        <v>1.2033588635252318E-5</v>
      </c>
      <c r="S143">
        <f>'Pretax Fuel Prices'!R144+'Fuel Taxes'!S144</f>
        <v>1.1689512941103778E-5</v>
      </c>
      <c r="T143">
        <f>'Pretax Fuel Prices'!S144+'Fuel Taxes'!T144</f>
        <v>1.1345437246955238E-5</v>
      </c>
      <c r="U143">
        <f>'Pretax Fuel Prices'!T144+'Fuel Taxes'!U144</f>
        <v>1.1001361552806705E-5</v>
      </c>
      <c r="V143">
        <f>'Pretax Fuel Prices'!U144+'Fuel Taxes'!V144</f>
        <v>1.0657285858658262E-5</v>
      </c>
      <c r="W143">
        <f>'Pretax Fuel Prices'!V144+'Fuel Taxes'!W144</f>
        <v>1.0313210164509721E-5</v>
      </c>
      <c r="X143">
        <f>'Pretax Fuel Prices'!W144+'Fuel Taxes'!X144</f>
        <v>9.9691344703611823E-6</v>
      </c>
      <c r="Y143">
        <f>'Pretax Fuel Prices'!X144+'Fuel Taxes'!Y144</f>
        <v>9.6250587762126433E-6</v>
      </c>
      <c r="Z143">
        <f>'Pretax Fuel Prices'!Y144+'Fuel Taxes'!Z144</f>
        <v>9.2809830820641009E-6</v>
      </c>
      <c r="AA143">
        <f>'Pretax Fuel Prices'!Z144+'Fuel Taxes'!AA144</f>
        <v>8.9369073879155687E-6</v>
      </c>
      <c r="AB143">
        <f>'Pretax Fuel Prices'!AA144+'Fuel Taxes'!AB144</f>
        <v>8.5928316937671279E-6</v>
      </c>
      <c r="AC143">
        <f>'Pretax Fuel Prices'!AB144+'Fuel Taxes'!AC144</f>
        <v>8.2487559996185872E-6</v>
      </c>
      <c r="AD143">
        <f>'Pretax Fuel Prices'!AC144+'Fuel Taxes'!AD144</f>
        <v>7.9046803054700464E-6</v>
      </c>
      <c r="AE143">
        <f>'Pretax Fuel Prices'!AD144+'Fuel Taxes'!AE144</f>
        <v>7.5606046113215066E-6</v>
      </c>
    </row>
    <row r="144" spans="1:31" x14ac:dyDescent="0.3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Prices'!C145+'Fuel Taxes'!D145</f>
        <v>0</v>
      </c>
      <c r="E144">
        <f>'Pretax Fuel Prices'!D145+'Fuel Taxes'!E145</f>
        <v>0</v>
      </c>
      <c r="F144">
        <f>'Pretax Fuel Prices'!E145+'Fuel Taxes'!F145</f>
        <v>0</v>
      </c>
      <c r="G144">
        <f>'Pretax Fuel Prices'!F145+'Fuel Taxes'!G145</f>
        <v>0</v>
      </c>
      <c r="H144">
        <f>'Pretax Fuel Prices'!G145+'Fuel Taxes'!H145</f>
        <v>0</v>
      </c>
      <c r="I144">
        <f>'Pretax Fuel Prices'!H145+'Fuel Taxes'!I145</f>
        <v>0</v>
      </c>
      <c r="J144">
        <f>'Pretax Fuel Prices'!I145+'Fuel Taxes'!J145</f>
        <v>0</v>
      </c>
      <c r="K144">
        <f>'Pretax Fuel Prices'!J145+'Fuel Taxes'!K145</f>
        <v>0</v>
      </c>
      <c r="L144">
        <f>'Pretax Fuel Prices'!K145+'Fuel Taxes'!L145</f>
        <v>0</v>
      </c>
      <c r="M144">
        <f>'Pretax Fuel Prices'!L145+'Fuel Taxes'!M145</f>
        <v>0</v>
      </c>
      <c r="N144">
        <f>'Pretax Fuel Prices'!M145+'Fuel Taxes'!N145</f>
        <v>0</v>
      </c>
      <c r="O144">
        <f>'Pretax Fuel Prices'!N145+'Fuel Taxes'!O145</f>
        <v>0</v>
      </c>
      <c r="P144">
        <f>'Pretax Fuel Prices'!O145+'Fuel Taxes'!P145</f>
        <v>0</v>
      </c>
      <c r="Q144">
        <f>'Pretax Fuel Prices'!P145+'Fuel Taxes'!Q145</f>
        <v>0</v>
      </c>
      <c r="R144">
        <f>'Pretax Fuel Prices'!Q145+'Fuel Taxes'!R145</f>
        <v>0</v>
      </c>
      <c r="S144">
        <f>'Pretax Fuel Prices'!R145+'Fuel Taxes'!S145</f>
        <v>0</v>
      </c>
      <c r="T144">
        <f>'Pretax Fuel Prices'!S145+'Fuel Taxes'!T145</f>
        <v>0</v>
      </c>
      <c r="U144">
        <f>'Pretax Fuel Prices'!T145+'Fuel Taxes'!U145</f>
        <v>0</v>
      </c>
      <c r="V144">
        <f>'Pretax Fuel Prices'!U145+'Fuel Taxes'!V145</f>
        <v>0</v>
      </c>
      <c r="W144">
        <f>'Pretax Fuel Prices'!V145+'Fuel Taxes'!W145</f>
        <v>0</v>
      </c>
      <c r="X144">
        <f>'Pretax Fuel Prices'!W145+'Fuel Taxes'!X145</f>
        <v>0</v>
      </c>
      <c r="Y144">
        <f>'Pretax Fuel Prices'!X145+'Fuel Taxes'!Y145</f>
        <v>0</v>
      </c>
      <c r="Z144">
        <f>'Pretax Fuel Prices'!Y145+'Fuel Taxes'!Z145</f>
        <v>0</v>
      </c>
      <c r="AA144">
        <f>'Pretax Fuel Prices'!Z145+'Fuel Taxes'!AA145</f>
        <v>0</v>
      </c>
      <c r="AB144">
        <f>'Pretax Fuel Prices'!AA145+'Fuel Taxes'!AB145</f>
        <v>0</v>
      </c>
      <c r="AC144">
        <f>'Pretax Fuel Prices'!AB145+'Fuel Taxes'!AC145</f>
        <v>0</v>
      </c>
      <c r="AD144">
        <f>'Pretax Fuel Prices'!AC145+'Fuel Taxes'!AD145</f>
        <v>0</v>
      </c>
      <c r="AE144">
        <f>'Pretax Fuel Prices'!AD145+'Fuel Taxes'!AE145</f>
        <v>0</v>
      </c>
    </row>
    <row r="145" spans="1:31" x14ac:dyDescent="0.35">
      <c r="A145" t="s">
        <v>54</v>
      </c>
      <c r="B145">
        <f>'Pretax Fuel Prices'!B146+'Fuel Taxes'!B146</f>
        <v>7.1252833465009711E-5</v>
      </c>
      <c r="C145">
        <f>'Pretax Fuel Prices'!C146+'Fuel Taxes'!C146</f>
        <v>6.4904900851937169E-5</v>
      </c>
      <c r="D145">
        <f>'Pretax Fuel Prices'!C146+'Fuel Taxes'!D146</f>
        <v>6.4473241434248127E-5</v>
      </c>
      <c r="E145">
        <f>'Pretax Fuel Prices'!D146+'Fuel Taxes'!E146</f>
        <v>5.8125308821173891E-5</v>
      </c>
      <c r="F145">
        <f>'Pretax Fuel Prices'!E146+'Fuel Taxes'!F146</f>
        <v>5.1777376208099662E-5</v>
      </c>
      <c r="G145">
        <f>'Pretax Fuel Prices'!F146+'Fuel Taxes'!G146</f>
        <v>4.5429443595025548E-5</v>
      </c>
      <c r="H145">
        <f>'Pretax Fuel Prices'!G146+'Fuel Taxes'!H146</f>
        <v>3.9081510981952891E-5</v>
      </c>
      <c r="I145">
        <f>'Pretax Fuel Prices'!H146+'Fuel Taxes'!I146</f>
        <v>3.2733578368878669E-5</v>
      </c>
      <c r="J145">
        <f>'Pretax Fuel Prices'!I146+'Fuel Taxes'!J146</f>
        <v>2.6385645755804555E-5</v>
      </c>
      <c r="K145">
        <f>'Pretax Fuel Prices'!J146+'Fuel Taxes'!K146</f>
        <v>2.0037713142731891E-5</v>
      </c>
      <c r="L145">
        <f>'Pretax Fuel Prices'!K146+'Fuel Taxes'!L146</f>
        <v>1.4098042800144533E-5</v>
      </c>
      <c r="M145">
        <f>'Pretax Fuel Prices'!L146+'Fuel Taxes'!M146</f>
        <v>1.3753967105994917E-5</v>
      </c>
      <c r="N145">
        <f>'Pretax Fuel Prices'!M146+'Fuel Taxes'!N146</f>
        <v>1.3409891411846376E-5</v>
      </c>
      <c r="O145">
        <f>'Pretax Fuel Prices'!N146+'Fuel Taxes'!O146</f>
        <v>1.3065815717697835E-5</v>
      </c>
      <c r="P145">
        <f>'Pretax Fuel Prices'!O146+'Fuel Taxes'!P146</f>
        <v>1.2721740023549303E-5</v>
      </c>
      <c r="Q145">
        <f>'Pretax Fuel Prices'!P146+'Fuel Taxes'!Q146</f>
        <v>1.2377664329400859E-5</v>
      </c>
      <c r="R145">
        <f>'Pretax Fuel Prices'!Q146+'Fuel Taxes'!R146</f>
        <v>1.2033588635252318E-5</v>
      </c>
      <c r="S145">
        <f>'Pretax Fuel Prices'!R146+'Fuel Taxes'!S146</f>
        <v>1.1689512941103778E-5</v>
      </c>
      <c r="T145">
        <f>'Pretax Fuel Prices'!S146+'Fuel Taxes'!T146</f>
        <v>1.1345437246955238E-5</v>
      </c>
      <c r="U145">
        <f>'Pretax Fuel Prices'!T146+'Fuel Taxes'!U146</f>
        <v>1.1001361552806705E-5</v>
      </c>
      <c r="V145">
        <f>'Pretax Fuel Prices'!U146+'Fuel Taxes'!V146</f>
        <v>1.0657285858658262E-5</v>
      </c>
      <c r="W145">
        <f>'Pretax Fuel Prices'!V146+'Fuel Taxes'!W146</f>
        <v>1.0313210164509721E-5</v>
      </c>
      <c r="X145">
        <f>'Pretax Fuel Prices'!W146+'Fuel Taxes'!X146</f>
        <v>9.9691344703611823E-6</v>
      </c>
      <c r="Y145">
        <f>'Pretax Fuel Prices'!X146+'Fuel Taxes'!Y146</f>
        <v>9.6250587762126433E-6</v>
      </c>
      <c r="Z145">
        <f>'Pretax Fuel Prices'!Y146+'Fuel Taxes'!Z146</f>
        <v>9.2809830820641009E-6</v>
      </c>
      <c r="AA145">
        <f>'Pretax Fuel Prices'!Z146+'Fuel Taxes'!AA146</f>
        <v>8.9369073879155687E-6</v>
      </c>
      <c r="AB145">
        <f>'Pretax Fuel Prices'!AA146+'Fuel Taxes'!AB146</f>
        <v>8.5928316937671279E-6</v>
      </c>
      <c r="AC145">
        <f>'Pretax Fuel Prices'!AB146+'Fuel Taxes'!AC146</f>
        <v>8.2487559996185872E-6</v>
      </c>
      <c r="AD145">
        <f>'Pretax Fuel Prices'!AC146+'Fuel Taxes'!AD146</f>
        <v>7.9046803054700464E-6</v>
      </c>
      <c r="AE145">
        <f>'Pretax Fuel Prices'!AD146+'Fuel Taxes'!AE146</f>
        <v>7.5606046113215066E-6</v>
      </c>
    </row>
    <row r="146" spans="1:31" x14ac:dyDescent="0.35">
      <c r="A146" t="s">
        <v>55</v>
      </c>
      <c r="B146">
        <f>'Pretax Fuel Prices'!B147+'Fuel Taxes'!B147</f>
        <v>7.1252833465009711E-5</v>
      </c>
      <c r="C146">
        <f>'Pretax Fuel Prices'!C147+'Fuel Taxes'!C147</f>
        <v>6.4904900851937169E-5</v>
      </c>
      <c r="D146">
        <f>'Pretax Fuel Prices'!C147+'Fuel Taxes'!D147</f>
        <v>6.4473241434248127E-5</v>
      </c>
      <c r="E146">
        <f>'Pretax Fuel Prices'!D147+'Fuel Taxes'!E147</f>
        <v>5.8125308821173891E-5</v>
      </c>
      <c r="F146">
        <f>'Pretax Fuel Prices'!E147+'Fuel Taxes'!F147</f>
        <v>5.1777376208099662E-5</v>
      </c>
      <c r="G146">
        <f>'Pretax Fuel Prices'!F147+'Fuel Taxes'!G147</f>
        <v>4.5429443595025548E-5</v>
      </c>
      <c r="H146">
        <f>'Pretax Fuel Prices'!G147+'Fuel Taxes'!H147</f>
        <v>3.9081510981952891E-5</v>
      </c>
      <c r="I146">
        <f>'Pretax Fuel Prices'!H147+'Fuel Taxes'!I147</f>
        <v>3.2733578368878669E-5</v>
      </c>
      <c r="J146">
        <f>'Pretax Fuel Prices'!I147+'Fuel Taxes'!J147</f>
        <v>2.6385645755804555E-5</v>
      </c>
      <c r="K146">
        <f>'Pretax Fuel Prices'!J147+'Fuel Taxes'!K147</f>
        <v>2.0037713142731891E-5</v>
      </c>
      <c r="L146">
        <f>'Pretax Fuel Prices'!K147+'Fuel Taxes'!L147</f>
        <v>1.4098042800144533E-5</v>
      </c>
      <c r="M146">
        <f>'Pretax Fuel Prices'!L147+'Fuel Taxes'!M147</f>
        <v>1.3753967105994917E-5</v>
      </c>
      <c r="N146">
        <f>'Pretax Fuel Prices'!M147+'Fuel Taxes'!N147</f>
        <v>1.3409891411846376E-5</v>
      </c>
      <c r="O146">
        <f>'Pretax Fuel Prices'!N147+'Fuel Taxes'!O147</f>
        <v>1.3065815717697835E-5</v>
      </c>
      <c r="P146">
        <f>'Pretax Fuel Prices'!O147+'Fuel Taxes'!P147</f>
        <v>1.2721740023549303E-5</v>
      </c>
      <c r="Q146">
        <f>'Pretax Fuel Prices'!P147+'Fuel Taxes'!Q147</f>
        <v>1.2377664329400859E-5</v>
      </c>
      <c r="R146">
        <f>'Pretax Fuel Prices'!Q147+'Fuel Taxes'!R147</f>
        <v>1.2033588635252318E-5</v>
      </c>
      <c r="S146">
        <f>'Pretax Fuel Prices'!R147+'Fuel Taxes'!S147</f>
        <v>1.1689512941103778E-5</v>
      </c>
      <c r="T146">
        <f>'Pretax Fuel Prices'!S147+'Fuel Taxes'!T147</f>
        <v>1.1345437246955238E-5</v>
      </c>
      <c r="U146">
        <f>'Pretax Fuel Prices'!T147+'Fuel Taxes'!U147</f>
        <v>1.1001361552806705E-5</v>
      </c>
      <c r="V146">
        <f>'Pretax Fuel Prices'!U147+'Fuel Taxes'!V147</f>
        <v>1.0657285858658262E-5</v>
      </c>
      <c r="W146">
        <f>'Pretax Fuel Prices'!V147+'Fuel Taxes'!W147</f>
        <v>1.0313210164509721E-5</v>
      </c>
      <c r="X146">
        <f>'Pretax Fuel Prices'!W147+'Fuel Taxes'!X147</f>
        <v>9.9691344703611823E-6</v>
      </c>
      <c r="Y146">
        <f>'Pretax Fuel Prices'!X147+'Fuel Taxes'!Y147</f>
        <v>9.6250587762126433E-6</v>
      </c>
      <c r="Z146">
        <f>'Pretax Fuel Prices'!Y147+'Fuel Taxes'!Z147</f>
        <v>9.2809830820641009E-6</v>
      </c>
      <c r="AA146">
        <f>'Pretax Fuel Prices'!Z147+'Fuel Taxes'!AA147</f>
        <v>8.9369073879155687E-6</v>
      </c>
      <c r="AB146">
        <f>'Pretax Fuel Prices'!AA147+'Fuel Taxes'!AB147</f>
        <v>8.5928316937671279E-6</v>
      </c>
      <c r="AC146">
        <f>'Pretax Fuel Prices'!AB147+'Fuel Taxes'!AC147</f>
        <v>8.2487559996185872E-6</v>
      </c>
      <c r="AD146">
        <f>'Pretax Fuel Prices'!AC147+'Fuel Taxes'!AD147</f>
        <v>7.9046803054700464E-6</v>
      </c>
      <c r="AE146">
        <f>'Pretax Fuel Prices'!AD147+'Fuel Taxes'!AE147</f>
        <v>7.5606046113215066E-6</v>
      </c>
    </row>
    <row r="147" spans="1:31" x14ac:dyDescent="0.35">
      <c r="A147" t="s">
        <v>56</v>
      </c>
      <c r="B147">
        <f>'Pretax Fuel Prices'!B148+'Fuel Taxes'!B148</f>
        <v>7.1252833465009711E-5</v>
      </c>
      <c r="C147">
        <f>'Pretax Fuel Prices'!C148+'Fuel Taxes'!C148</f>
        <v>6.4904900851937169E-5</v>
      </c>
      <c r="D147">
        <f>'Pretax Fuel Prices'!C148+'Fuel Taxes'!D148</f>
        <v>6.4473241434248127E-5</v>
      </c>
      <c r="E147">
        <f>'Pretax Fuel Prices'!D148+'Fuel Taxes'!E148</f>
        <v>5.8125308821173891E-5</v>
      </c>
      <c r="F147">
        <f>'Pretax Fuel Prices'!E148+'Fuel Taxes'!F148</f>
        <v>5.1777376208099662E-5</v>
      </c>
      <c r="G147">
        <f>'Pretax Fuel Prices'!F148+'Fuel Taxes'!G148</f>
        <v>4.5429443595025548E-5</v>
      </c>
      <c r="H147">
        <f>'Pretax Fuel Prices'!G148+'Fuel Taxes'!H148</f>
        <v>3.9081510981952891E-5</v>
      </c>
      <c r="I147">
        <f>'Pretax Fuel Prices'!H148+'Fuel Taxes'!I148</f>
        <v>3.2733578368878669E-5</v>
      </c>
      <c r="J147">
        <f>'Pretax Fuel Prices'!I148+'Fuel Taxes'!J148</f>
        <v>2.6385645755804555E-5</v>
      </c>
      <c r="K147">
        <f>'Pretax Fuel Prices'!J148+'Fuel Taxes'!K148</f>
        <v>2.0037713142731891E-5</v>
      </c>
      <c r="L147">
        <f>'Pretax Fuel Prices'!K148+'Fuel Taxes'!L148</f>
        <v>1.4098042800144533E-5</v>
      </c>
      <c r="M147">
        <f>'Pretax Fuel Prices'!L148+'Fuel Taxes'!M148</f>
        <v>1.3753967105994917E-5</v>
      </c>
      <c r="N147">
        <f>'Pretax Fuel Prices'!M148+'Fuel Taxes'!N148</f>
        <v>1.3409891411846376E-5</v>
      </c>
      <c r="O147">
        <f>'Pretax Fuel Prices'!N148+'Fuel Taxes'!O148</f>
        <v>1.3065815717697835E-5</v>
      </c>
      <c r="P147">
        <f>'Pretax Fuel Prices'!O148+'Fuel Taxes'!P148</f>
        <v>1.2721740023549303E-5</v>
      </c>
      <c r="Q147">
        <f>'Pretax Fuel Prices'!P148+'Fuel Taxes'!Q148</f>
        <v>1.2377664329400859E-5</v>
      </c>
      <c r="R147">
        <f>'Pretax Fuel Prices'!Q148+'Fuel Taxes'!R148</f>
        <v>1.2033588635252318E-5</v>
      </c>
      <c r="S147">
        <f>'Pretax Fuel Prices'!R148+'Fuel Taxes'!S148</f>
        <v>1.1689512941103778E-5</v>
      </c>
      <c r="T147">
        <f>'Pretax Fuel Prices'!S148+'Fuel Taxes'!T148</f>
        <v>1.1345437246955238E-5</v>
      </c>
      <c r="U147">
        <f>'Pretax Fuel Prices'!T148+'Fuel Taxes'!U148</f>
        <v>1.1001361552806705E-5</v>
      </c>
      <c r="V147">
        <f>'Pretax Fuel Prices'!U148+'Fuel Taxes'!V148</f>
        <v>1.0657285858658262E-5</v>
      </c>
      <c r="W147">
        <f>'Pretax Fuel Prices'!V148+'Fuel Taxes'!W148</f>
        <v>1.0313210164509721E-5</v>
      </c>
      <c r="X147">
        <f>'Pretax Fuel Prices'!W148+'Fuel Taxes'!X148</f>
        <v>9.9691344703611823E-6</v>
      </c>
      <c r="Y147">
        <f>'Pretax Fuel Prices'!X148+'Fuel Taxes'!Y148</f>
        <v>9.6250587762126433E-6</v>
      </c>
      <c r="Z147">
        <f>'Pretax Fuel Prices'!Y148+'Fuel Taxes'!Z148</f>
        <v>9.2809830820641009E-6</v>
      </c>
      <c r="AA147">
        <f>'Pretax Fuel Prices'!Z148+'Fuel Taxes'!AA148</f>
        <v>8.9369073879155687E-6</v>
      </c>
      <c r="AB147">
        <f>'Pretax Fuel Prices'!AA148+'Fuel Taxes'!AB148</f>
        <v>8.5928316937671279E-6</v>
      </c>
      <c r="AC147">
        <f>'Pretax Fuel Prices'!AB148+'Fuel Taxes'!AC148</f>
        <v>8.2487559996185872E-6</v>
      </c>
      <c r="AD147">
        <f>'Pretax Fuel Prices'!AC148+'Fuel Taxes'!AD148</f>
        <v>7.9046803054700464E-6</v>
      </c>
      <c r="AE147">
        <f>'Pretax Fuel Prices'!AD148+'Fuel Taxes'!AE148</f>
        <v>7.5606046113215066E-6</v>
      </c>
    </row>
    <row r="148" spans="1:31" x14ac:dyDescent="0.35">
      <c r="A148" t="s">
        <v>57</v>
      </c>
      <c r="B148">
        <f>'Pretax Fuel Prices'!B149+'Fuel Taxes'!B149</f>
        <v>7.1252833465009711E-5</v>
      </c>
      <c r="C148">
        <f>'Pretax Fuel Prices'!C149+'Fuel Taxes'!C149</f>
        <v>6.4904900851937169E-5</v>
      </c>
      <c r="D148">
        <f>'Pretax Fuel Prices'!C149+'Fuel Taxes'!D149</f>
        <v>6.4473241434248127E-5</v>
      </c>
      <c r="E148">
        <f>'Pretax Fuel Prices'!D149+'Fuel Taxes'!E149</f>
        <v>5.8125308821173891E-5</v>
      </c>
      <c r="F148">
        <f>'Pretax Fuel Prices'!E149+'Fuel Taxes'!F149</f>
        <v>5.1777376208099662E-5</v>
      </c>
      <c r="G148">
        <f>'Pretax Fuel Prices'!F149+'Fuel Taxes'!G149</f>
        <v>4.5429443595025548E-5</v>
      </c>
      <c r="H148">
        <f>'Pretax Fuel Prices'!G149+'Fuel Taxes'!H149</f>
        <v>3.9081510981952891E-5</v>
      </c>
      <c r="I148">
        <f>'Pretax Fuel Prices'!H149+'Fuel Taxes'!I149</f>
        <v>3.2733578368878669E-5</v>
      </c>
      <c r="J148">
        <f>'Pretax Fuel Prices'!I149+'Fuel Taxes'!J149</f>
        <v>2.6385645755804555E-5</v>
      </c>
      <c r="K148">
        <f>'Pretax Fuel Prices'!J149+'Fuel Taxes'!K149</f>
        <v>2.0037713142731891E-5</v>
      </c>
      <c r="L148">
        <f>'Pretax Fuel Prices'!K149+'Fuel Taxes'!L149</f>
        <v>1.4098042800144533E-5</v>
      </c>
      <c r="M148">
        <f>'Pretax Fuel Prices'!L149+'Fuel Taxes'!M149</f>
        <v>1.3753967105994917E-5</v>
      </c>
      <c r="N148">
        <f>'Pretax Fuel Prices'!M149+'Fuel Taxes'!N149</f>
        <v>1.3409891411846376E-5</v>
      </c>
      <c r="O148">
        <f>'Pretax Fuel Prices'!N149+'Fuel Taxes'!O149</f>
        <v>1.3065815717697835E-5</v>
      </c>
      <c r="P148">
        <f>'Pretax Fuel Prices'!O149+'Fuel Taxes'!P149</f>
        <v>1.2721740023549303E-5</v>
      </c>
      <c r="Q148">
        <f>'Pretax Fuel Prices'!P149+'Fuel Taxes'!Q149</f>
        <v>1.2377664329400859E-5</v>
      </c>
      <c r="R148">
        <f>'Pretax Fuel Prices'!Q149+'Fuel Taxes'!R149</f>
        <v>1.2033588635252318E-5</v>
      </c>
      <c r="S148">
        <f>'Pretax Fuel Prices'!R149+'Fuel Taxes'!S149</f>
        <v>1.1689512941103778E-5</v>
      </c>
      <c r="T148">
        <f>'Pretax Fuel Prices'!S149+'Fuel Taxes'!T149</f>
        <v>1.1345437246955238E-5</v>
      </c>
      <c r="U148">
        <f>'Pretax Fuel Prices'!T149+'Fuel Taxes'!U149</f>
        <v>1.1001361552806705E-5</v>
      </c>
      <c r="V148">
        <f>'Pretax Fuel Prices'!U149+'Fuel Taxes'!V149</f>
        <v>1.0657285858658262E-5</v>
      </c>
      <c r="W148">
        <f>'Pretax Fuel Prices'!V149+'Fuel Taxes'!W149</f>
        <v>1.0313210164509721E-5</v>
      </c>
      <c r="X148">
        <f>'Pretax Fuel Prices'!W149+'Fuel Taxes'!X149</f>
        <v>9.9691344703611823E-6</v>
      </c>
      <c r="Y148">
        <f>'Pretax Fuel Prices'!X149+'Fuel Taxes'!Y149</f>
        <v>9.6250587762126433E-6</v>
      </c>
      <c r="Z148">
        <f>'Pretax Fuel Prices'!Y149+'Fuel Taxes'!Z149</f>
        <v>9.2809830820641009E-6</v>
      </c>
      <c r="AA148">
        <f>'Pretax Fuel Prices'!Z149+'Fuel Taxes'!AA149</f>
        <v>8.9369073879155687E-6</v>
      </c>
      <c r="AB148">
        <f>'Pretax Fuel Prices'!AA149+'Fuel Taxes'!AB149</f>
        <v>8.5928316937671279E-6</v>
      </c>
      <c r="AC148">
        <f>'Pretax Fuel Prices'!AB149+'Fuel Taxes'!AC149</f>
        <v>8.2487559996185872E-6</v>
      </c>
      <c r="AD148">
        <f>'Pretax Fuel Prices'!AC149+'Fuel Taxes'!AD149</f>
        <v>7.9046803054700464E-6</v>
      </c>
      <c r="AE148">
        <f>'Pretax Fuel Prices'!AD149+'Fuel Taxes'!AE149</f>
        <v>7.5606046113215066E-6</v>
      </c>
    </row>
    <row r="149" spans="1:31" x14ac:dyDescent="0.3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Prices'!C150+'Fuel Taxes'!D150</f>
        <v>0</v>
      </c>
      <c r="E149">
        <f>'Pretax Fuel Prices'!D150+'Fuel Taxes'!E150</f>
        <v>0</v>
      </c>
      <c r="F149">
        <f>'Pretax Fuel Prices'!E150+'Fuel Taxes'!F150</f>
        <v>0</v>
      </c>
      <c r="G149">
        <f>'Pretax Fuel Prices'!F150+'Fuel Taxes'!G150</f>
        <v>0</v>
      </c>
      <c r="H149">
        <f>'Pretax Fuel Prices'!G150+'Fuel Taxes'!H150</f>
        <v>0</v>
      </c>
      <c r="I149">
        <f>'Pretax Fuel Prices'!H150+'Fuel Taxes'!I150</f>
        <v>0</v>
      </c>
      <c r="J149">
        <f>'Pretax Fuel Prices'!I150+'Fuel Taxes'!J150</f>
        <v>0</v>
      </c>
      <c r="K149">
        <f>'Pretax Fuel Prices'!J150+'Fuel Taxes'!K150</f>
        <v>0</v>
      </c>
      <c r="L149">
        <f>'Pretax Fuel Prices'!K150+'Fuel Taxes'!L150</f>
        <v>0</v>
      </c>
      <c r="M149">
        <f>'Pretax Fuel Prices'!L150+'Fuel Taxes'!M150</f>
        <v>0</v>
      </c>
      <c r="N149">
        <f>'Pretax Fuel Prices'!M150+'Fuel Taxes'!N150</f>
        <v>0</v>
      </c>
      <c r="O149">
        <f>'Pretax Fuel Prices'!N150+'Fuel Taxes'!O150</f>
        <v>0</v>
      </c>
      <c r="P149">
        <f>'Pretax Fuel Prices'!O150+'Fuel Taxes'!P150</f>
        <v>0</v>
      </c>
      <c r="Q149">
        <f>'Pretax Fuel Prices'!P150+'Fuel Taxes'!Q150</f>
        <v>0</v>
      </c>
      <c r="R149">
        <f>'Pretax Fuel Prices'!Q150+'Fuel Taxes'!R150</f>
        <v>0</v>
      </c>
      <c r="S149">
        <f>'Pretax Fuel Prices'!R150+'Fuel Taxes'!S150</f>
        <v>0</v>
      </c>
      <c r="T149">
        <f>'Pretax Fuel Prices'!S150+'Fuel Taxes'!T150</f>
        <v>0</v>
      </c>
      <c r="U149">
        <f>'Pretax Fuel Prices'!T150+'Fuel Taxes'!U150</f>
        <v>0</v>
      </c>
      <c r="V149">
        <f>'Pretax Fuel Prices'!U150+'Fuel Taxes'!V150</f>
        <v>0</v>
      </c>
      <c r="W149">
        <f>'Pretax Fuel Prices'!V150+'Fuel Taxes'!W150</f>
        <v>0</v>
      </c>
      <c r="X149">
        <f>'Pretax Fuel Prices'!W150+'Fuel Taxes'!X150</f>
        <v>0</v>
      </c>
      <c r="Y149">
        <f>'Pretax Fuel Prices'!X150+'Fuel Taxes'!Y150</f>
        <v>0</v>
      </c>
      <c r="Z149">
        <f>'Pretax Fuel Prices'!Y150+'Fuel Taxes'!Z150</f>
        <v>0</v>
      </c>
      <c r="AA149">
        <f>'Pretax Fuel Prices'!Z150+'Fuel Taxes'!AA150</f>
        <v>0</v>
      </c>
      <c r="AB149">
        <f>'Pretax Fuel Prices'!AA150+'Fuel Taxes'!AB150</f>
        <v>0</v>
      </c>
      <c r="AC149">
        <f>'Pretax Fuel Prices'!AB150+'Fuel Taxes'!AC150</f>
        <v>0</v>
      </c>
      <c r="AD149">
        <f>'Pretax Fuel Prices'!AC150+'Fuel Taxes'!AD150</f>
        <v>0</v>
      </c>
      <c r="AE149">
        <f>'Pretax Fuel Prices'!AD150+'Fuel Taxes'!AE150</f>
        <v>0</v>
      </c>
    </row>
    <row r="150" spans="1:31" x14ac:dyDescent="0.35">
      <c r="A150" t="s">
        <v>59</v>
      </c>
      <c r="B150">
        <f>'Pretax Fuel Prices'!B151+'Fuel Taxes'!B151</f>
        <v>7.1252833465009711E-5</v>
      </c>
      <c r="C150">
        <f>'Pretax Fuel Prices'!C151+'Fuel Taxes'!C151</f>
        <v>6.4904900851937169E-5</v>
      </c>
      <c r="D150">
        <f>'Pretax Fuel Prices'!C151+'Fuel Taxes'!D151</f>
        <v>6.4473241434248127E-5</v>
      </c>
      <c r="E150">
        <f>'Pretax Fuel Prices'!D151+'Fuel Taxes'!E151</f>
        <v>5.8125308821173891E-5</v>
      </c>
      <c r="F150">
        <f>'Pretax Fuel Prices'!E151+'Fuel Taxes'!F151</f>
        <v>5.1777376208099662E-5</v>
      </c>
      <c r="G150">
        <f>'Pretax Fuel Prices'!F151+'Fuel Taxes'!G151</f>
        <v>4.5429443595025548E-5</v>
      </c>
      <c r="H150">
        <f>'Pretax Fuel Prices'!G151+'Fuel Taxes'!H151</f>
        <v>3.9081510981952891E-5</v>
      </c>
      <c r="I150">
        <f>'Pretax Fuel Prices'!H151+'Fuel Taxes'!I151</f>
        <v>3.2733578368878669E-5</v>
      </c>
      <c r="J150">
        <f>'Pretax Fuel Prices'!I151+'Fuel Taxes'!J151</f>
        <v>2.6385645755804555E-5</v>
      </c>
      <c r="K150">
        <f>'Pretax Fuel Prices'!J151+'Fuel Taxes'!K151</f>
        <v>2.0037713142731891E-5</v>
      </c>
      <c r="L150">
        <f>'Pretax Fuel Prices'!K151+'Fuel Taxes'!L151</f>
        <v>1.4098042800144533E-5</v>
      </c>
      <c r="M150">
        <f>'Pretax Fuel Prices'!L151+'Fuel Taxes'!M151</f>
        <v>1.3753967105994917E-5</v>
      </c>
      <c r="N150">
        <f>'Pretax Fuel Prices'!M151+'Fuel Taxes'!N151</f>
        <v>1.3409891411846376E-5</v>
      </c>
      <c r="O150">
        <f>'Pretax Fuel Prices'!N151+'Fuel Taxes'!O151</f>
        <v>1.3065815717697835E-5</v>
      </c>
      <c r="P150">
        <f>'Pretax Fuel Prices'!O151+'Fuel Taxes'!P151</f>
        <v>1.2721740023549303E-5</v>
      </c>
      <c r="Q150">
        <f>'Pretax Fuel Prices'!P151+'Fuel Taxes'!Q151</f>
        <v>1.2377664329400859E-5</v>
      </c>
      <c r="R150">
        <f>'Pretax Fuel Prices'!Q151+'Fuel Taxes'!R151</f>
        <v>1.2033588635252318E-5</v>
      </c>
      <c r="S150">
        <f>'Pretax Fuel Prices'!R151+'Fuel Taxes'!S151</f>
        <v>1.1689512941103778E-5</v>
      </c>
      <c r="T150">
        <f>'Pretax Fuel Prices'!S151+'Fuel Taxes'!T151</f>
        <v>1.1345437246955238E-5</v>
      </c>
      <c r="U150">
        <f>'Pretax Fuel Prices'!T151+'Fuel Taxes'!U151</f>
        <v>1.1001361552806705E-5</v>
      </c>
      <c r="V150">
        <f>'Pretax Fuel Prices'!U151+'Fuel Taxes'!V151</f>
        <v>1.0657285858658262E-5</v>
      </c>
      <c r="W150">
        <f>'Pretax Fuel Prices'!V151+'Fuel Taxes'!W151</f>
        <v>1.0313210164509721E-5</v>
      </c>
      <c r="X150">
        <f>'Pretax Fuel Prices'!W151+'Fuel Taxes'!X151</f>
        <v>9.9691344703611823E-6</v>
      </c>
      <c r="Y150">
        <f>'Pretax Fuel Prices'!X151+'Fuel Taxes'!Y151</f>
        <v>9.6250587762126433E-6</v>
      </c>
      <c r="Z150">
        <f>'Pretax Fuel Prices'!Y151+'Fuel Taxes'!Z151</f>
        <v>9.2809830820641009E-6</v>
      </c>
      <c r="AA150">
        <f>'Pretax Fuel Prices'!Z151+'Fuel Taxes'!AA151</f>
        <v>8.9369073879155687E-6</v>
      </c>
      <c r="AB150">
        <f>'Pretax Fuel Prices'!AA151+'Fuel Taxes'!AB151</f>
        <v>8.5928316937671279E-6</v>
      </c>
      <c r="AC150">
        <f>'Pretax Fuel Prices'!AB151+'Fuel Taxes'!AC151</f>
        <v>8.2487559996185872E-6</v>
      </c>
      <c r="AD150">
        <f>'Pretax Fuel Prices'!AC151+'Fuel Taxes'!AD151</f>
        <v>7.9046803054700464E-6</v>
      </c>
      <c r="AE150">
        <f>'Pretax Fuel Prices'!AD151+'Fuel Taxes'!AE151</f>
        <v>7.5606046113215066E-6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22"/>
  <sheetViews>
    <sheetView tabSelected="1" workbookViewId="0">
      <selection activeCell="I35" sqref="I35"/>
    </sheetView>
  </sheetViews>
  <sheetFormatPr defaultRowHeight="14.5" x14ac:dyDescent="0.35"/>
  <cols>
    <col min="1" max="1" width="29.54296875" customWidth="1"/>
    <col min="2" max="2" width="9.453125" customWidth="1"/>
  </cols>
  <sheetData>
    <row r="1" spans="1:35" ht="29" x14ac:dyDescent="0.35">
      <c r="A1" s="8" t="s">
        <v>51</v>
      </c>
      <c r="B1" s="40">
        <v>2021</v>
      </c>
      <c r="C1" s="6">
        <f>'Fuel Price Data'!C2</f>
        <v>2022</v>
      </c>
      <c r="D1" s="6">
        <f>'Fuel Price Data'!D2</f>
        <v>2023</v>
      </c>
      <c r="E1" s="6">
        <f>'Fuel Price Data'!E2</f>
        <v>2024</v>
      </c>
      <c r="F1" s="6">
        <f>'Fuel Price Data'!F2</f>
        <v>2025</v>
      </c>
      <c r="G1" s="6">
        <f>'Fuel Price Data'!G2</f>
        <v>2026</v>
      </c>
      <c r="H1" s="6">
        <f>'Fuel Price Data'!H2</f>
        <v>2027</v>
      </c>
      <c r="I1" s="6">
        <f>'Fuel Price Data'!I2</f>
        <v>2028</v>
      </c>
      <c r="J1" s="6">
        <f>'Fuel Price Data'!J2</f>
        <v>2029</v>
      </c>
      <c r="K1" s="6">
        <f>'Fuel Price Data'!K2</f>
        <v>2030</v>
      </c>
      <c r="L1" s="6">
        <f>'Fuel Price Data'!L2</f>
        <v>2031</v>
      </c>
      <c r="M1" s="6">
        <f>'Fuel Price Data'!M2</f>
        <v>2032</v>
      </c>
      <c r="N1" s="6">
        <f>'Fuel Price Data'!N2</f>
        <v>2033</v>
      </c>
      <c r="O1" s="6">
        <f>'Fuel Price Data'!O2</f>
        <v>2034</v>
      </c>
      <c r="P1" s="6">
        <f>'Fuel Price Data'!P2</f>
        <v>2035</v>
      </c>
      <c r="Q1" s="6">
        <f>'Fuel Price Data'!Q2</f>
        <v>2036</v>
      </c>
      <c r="R1" s="6">
        <f>'Fuel Price Data'!R2</f>
        <v>2037</v>
      </c>
      <c r="S1" s="6">
        <f>'Fuel Price Data'!S2</f>
        <v>2038</v>
      </c>
      <c r="T1" s="6">
        <f>'Fuel Price Data'!T2</f>
        <v>2039</v>
      </c>
      <c r="U1" s="6">
        <f>'Fuel Price Data'!U2</f>
        <v>2040</v>
      </c>
      <c r="V1" s="6">
        <f>'Fuel Price Data'!V2</f>
        <v>2041</v>
      </c>
      <c r="W1" s="6">
        <f>'Fuel Price Data'!W2</f>
        <v>2042</v>
      </c>
      <c r="X1" s="6">
        <f>'Fuel Price Data'!X2</f>
        <v>2043</v>
      </c>
      <c r="Y1" s="6">
        <f>'Fuel Price Data'!Y2</f>
        <v>2044</v>
      </c>
      <c r="Z1" s="6">
        <f>'Fuel Price Data'!Z2</f>
        <v>2045</v>
      </c>
      <c r="AA1" s="6">
        <f>'Fuel Price Data'!AA2</f>
        <v>2046</v>
      </c>
      <c r="AB1" s="6">
        <f>'Fuel Price Data'!AB2</f>
        <v>2047</v>
      </c>
      <c r="AC1" s="6">
        <f>'Fuel Price Data'!AC2</f>
        <v>2048</v>
      </c>
      <c r="AD1" s="6">
        <f>'Fuel Price Data'!AD2</f>
        <v>2049</v>
      </c>
      <c r="AE1" s="6">
        <f>'Fuel Price Data'!AE2</f>
        <v>2050</v>
      </c>
      <c r="AF1" s="6"/>
      <c r="AG1" s="6"/>
      <c r="AH1" s="6"/>
      <c r="AI1" s="6"/>
    </row>
    <row r="2" spans="1:35" x14ac:dyDescent="0.3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/>
      <c r="AG2" s="3"/>
      <c r="AH2" s="3"/>
      <c r="AI2" s="3"/>
    </row>
    <row r="3" spans="1:35" x14ac:dyDescent="0.35">
      <c r="A3" t="s">
        <v>2</v>
      </c>
      <c r="B3" s="4">
        <f>SUMPRODUCT('Fuel Price Data'!B3:B7,'BAU Fuel Use by Sector'!$AL$3:$AL$7)/SUM('BAU Fuel Use by Sector'!$AL$3:$AL$7)</f>
        <v>2.1628593078503914E-6</v>
      </c>
      <c r="C3" s="4">
        <f>SUMPRODUCT('Fuel Price Data'!C3:C7,'BAU Fuel Use by Sector'!$AL$3:$AL$7)/SUM('BAU Fuel Use by Sector'!$AL$3:$AL$7)</f>
        <v>2.2978965301382226E-6</v>
      </c>
      <c r="D3" s="4">
        <f>SUMPRODUCT('Fuel Price Data'!D3:D7,'BAU Fuel Use by Sector'!$AL$3:$AL$7)/SUM('BAU Fuel Use by Sector'!$AL$3:$AL$7)</f>
        <v>2.4821160831872789E-6</v>
      </c>
      <c r="E3" s="4">
        <f>SUMPRODUCT('Fuel Price Data'!E3:E7,'BAU Fuel Use by Sector'!$AL$3:$AL$7)/SUM('BAU Fuel Use by Sector'!$AL$3:$AL$7)</f>
        <v>1.9913745853964933E-6</v>
      </c>
      <c r="F3" s="4">
        <f>SUMPRODUCT('Fuel Price Data'!F3:F7,'BAU Fuel Use by Sector'!$AL$3:$AL$7)/SUM('BAU Fuel Use by Sector'!$AL$3:$AL$7)</f>
        <v>1.979582643721633E-6</v>
      </c>
      <c r="G3" s="4">
        <f>SUMPRODUCT('Fuel Price Data'!G3:G7,'BAU Fuel Use by Sector'!$AL$3:$AL$7)/SUM('BAU Fuel Use by Sector'!$AL$3:$AL$7)</f>
        <v>1.9626415828841448E-6</v>
      </c>
      <c r="H3" s="4">
        <f>SUMPRODUCT('Fuel Price Data'!H3:H7,'BAU Fuel Use by Sector'!$AL$3:$AL$7)/SUM('BAU Fuel Use by Sector'!$AL$3:$AL$7)</f>
        <v>1.9542941771155739E-6</v>
      </c>
      <c r="I3" s="4">
        <f>SUMPRODUCT('Fuel Price Data'!I3:I7,'BAU Fuel Use by Sector'!$AL$3:$AL$7)/SUM('BAU Fuel Use by Sector'!$AL$3:$AL$7)</f>
        <v>1.9414045697968104E-6</v>
      </c>
      <c r="J3" s="4">
        <f>SUMPRODUCT('Fuel Price Data'!J3:J7,'BAU Fuel Use by Sector'!$AL$3:$AL$7)/SUM('BAU Fuel Use by Sector'!$AL$3:$AL$7)</f>
        <v>1.9381460927269296E-6</v>
      </c>
      <c r="K3" s="4">
        <f>SUMPRODUCT('Fuel Price Data'!K3:K7,'BAU Fuel Use by Sector'!$AL$3:$AL$7)/SUM('BAU Fuel Use by Sector'!$AL$3:$AL$7)</f>
        <v>1.949604037965978E-6</v>
      </c>
      <c r="L3" s="4">
        <f>SUMPRODUCT('Fuel Price Data'!L3:L7,'BAU Fuel Use by Sector'!$AL$3:$AL$7)/SUM('BAU Fuel Use by Sector'!$AL$3:$AL$7)</f>
        <v>1.9511160929565647E-6</v>
      </c>
      <c r="M3" s="4">
        <f>SUMPRODUCT('Fuel Price Data'!M3:M7,'BAU Fuel Use by Sector'!$AL$3:$AL$7)/SUM('BAU Fuel Use by Sector'!$AL$3:$AL$7)</f>
        <v>1.9408508923850219E-6</v>
      </c>
      <c r="N3" s="4">
        <f>SUMPRODUCT('Fuel Price Data'!N3:N7,'BAU Fuel Use by Sector'!$AL$3:$AL$7)/SUM('BAU Fuel Use by Sector'!$AL$3:$AL$7)</f>
        <v>1.9401978785535388E-6</v>
      </c>
      <c r="O3" s="4">
        <f>SUMPRODUCT('Fuel Price Data'!O3:O7,'BAU Fuel Use by Sector'!$AL$3:$AL$7)/SUM('BAU Fuel Use by Sector'!$AL$3:$AL$7)</f>
        <v>1.946041339330266E-6</v>
      </c>
      <c r="P3" s="4">
        <f>SUMPRODUCT('Fuel Price Data'!P3:P7,'BAU Fuel Use by Sector'!$AL$3:$AL$7)/SUM('BAU Fuel Use by Sector'!$AL$3:$AL$7)</f>
        <v>1.9489436235165788E-6</v>
      </c>
      <c r="Q3" s="4">
        <f>SUMPRODUCT('Fuel Price Data'!Q3:Q7,'BAU Fuel Use by Sector'!$AL$3:$AL$7)/SUM('BAU Fuel Use by Sector'!$AL$3:$AL$7)</f>
        <v>1.9523721187226995E-6</v>
      </c>
      <c r="R3" s="4">
        <f>SUMPRODUCT('Fuel Price Data'!R3:R7,'BAU Fuel Use by Sector'!$AL$3:$AL$7)/SUM('BAU Fuel Use by Sector'!$AL$3:$AL$7)</f>
        <v>1.9601447335259965E-6</v>
      </c>
      <c r="S3" s="4">
        <f>SUMPRODUCT('Fuel Price Data'!S3:S7,'BAU Fuel Use by Sector'!$AL$3:$AL$7)/SUM('BAU Fuel Use by Sector'!$AL$3:$AL$7)</f>
        <v>1.9850757115372285E-6</v>
      </c>
      <c r="T3" s="4">
        <f>SUMPRODUCT('Fuel Price Data'!T3:T7,'BAU Fuel Use by Sector'!$AL$3:$AL$7)/SUM('BAU Fuel Use by Sector'!$AL$3:$AL$7)</f>
        <v>1.9891921733004246E-6</v>
      </c>
      <c r="U3" s="4">
        <f>SUMPRODUCT('Fuel Price Data'!U3:U7,'BAU Fuel Use by Sector'!$AL$3:$AL$7)/SUM('BAU Fuel Use by Sector'!$AL$3:$AL$7)</f>
        <v>1.9977946306691475E-6</v>
      </c>
      <c r="V3" s="4">
        <f>SUMPRODUCT('Fuel Price Data'!V3:V7,'BAU Fuel Use by Sector'!$AL$3:$AL$7)/SUM('BAU Fuel Use by Sector'!$AL$3:$AL$7)</f>
        <v>2.0018771961137135E-6</v>
      </c>
      <c r="W3" s="4">
        <f>SUMPRODUCT('Fuel Price Data'!W3:W7,'BAU Fuel Use by Sector'!$AL$3:$AL$7)/SUM('BAU Fuel Use by Sector'!$AL$3:$AL$7)</f>
        <v>2.0054788606862196E-6</v>
      </c>
      <c r="X3" s="4">
        <f>SUMPRODUCT('Fuel Price Data'!X3:X7,'BAU Fuel Use by Sector'!$AL$3:$AL$7)/SUM('BAU Fuel Use by Sector'!$AL$3:$AL$7)</f>
        <v>2.0101925594685312E-6</v>
      </c>
      <c r="Y3" s="4">
        <f>SUMPRODUCT('Fuel Price Data'!Y3:Y7,'BAU Fuel Use by Sector'!$AL$3:$AL$7)/SUM('BAU Fuel Use by Sector'!$AL$3:$AL$7)</f>
        <v>2.011848377563105E-6</v>
      </c>
      <c r="Z3" s="4">
        <f>SUMPRODUCT('Fuel Price Data'!Z3:Z7,'BAU Fuel Use by Sector'!$AL$3:$AL$7)/SUM('BAU Fuel Use by Sector'!$AL$3:$AL$7)</f>
        <v>2.0148635617927405E-6</v>
      </c>
      <c r="AA3" s="4">
        <f>SUMPRODUCT('Fuel Price Data'!AA3:AA7,'BAU Fuel Use by Sector'!$AL$3:$AL$7)/SUM('BAU Fuel Use by Sector'!$AL$3:$AL$7)</f>
        <v>2.0206891129806599E-6</v>
      </c>
      <c r="AB3" s="4">
        <f>SUMPRODUCT('Fuel Price Data'!AB3:AB7,'BAU Fuel Use by Sector'!$AL$3:$AL$7)/SUM('BAU Fuel Use by Sector'!$AL$3:$AL$7)</f>
        <v>2.0223024792766654E-6</v>
      </c>
      <c r="AC3" s="4">
        <f>SUMPRODUCT('Fuel Price Data'!AC3:AC7,'BAU Fuel Use by Sector'!$AL$3:$AL$7)/SUM('BAU Fuel Use by Sector'!$AL$3:$AL$7)</f>
        <v>2.0217018933215863E-6</v>
      </c>
      <c r="AD3" s="4">
        <f>SUMPRODUCT('Fuel Price Data'!AD3:AD7,'BAU Fuel Use by Sector'!$AL$3:$AL$7)/SUM('BAU Fuel Use by Sector'!$AL$3:$AL$7)</f>
        <v>2.029010338442612E-6</v>
      </c>
      <c r="AE3" s="4">
        <f>SUMPRODUCT('Fuel Price Data'!AE3:AE7,'BAU Fuel Use by Sector'!$AL$3:$AL$7)/SUM('BAU Fuel Use by Sector'!$AL$3:$AL$7)</f>
        <v>2.0325379369026813E-6</v>
      </c>
      <c r="AF3" s="4"/>
      <c r="AG3" s="4"/>
      <c r="AH3" s="4"/>
      <c r="AI3" s="4"/>
    </row>
    <row r="4" spans="1:35" x14ac:dyDescent="0.35">
      <c r="A4" t="s">
        <v>3</v>
      </c>
      <c r="B4" s="25">
        <v>5.58742929536906E-6</v>
      </c>
      <c r="C4" s="25">
        <v>5.58742929536906E-6</v>
      </c>
      <c r="D4" s="25">
        <v>1.0029435997859815E-5</v>
      </c>
      <c r="E4" s="25">
        <v>8.7215666205089458E-6</v>
      </c>
      <c r="F4" s="25">
        <v>6.5875872812997719E-6</v>
      </c>
      <c r="G4" s="25">
        <v>6.1442291452230091E-6</v>
      </c>
      <c r="H4" s="25">
        <v>5.8762665668182228E-6</v>
      </c>
      <c r="I4" s="25">
        <v>5.6164849369690513E-6</v>
      </c>
      <c r="J4" s="25">
        <v>5.360970220809711E-6</v>
      </c>
      <c r="K4" s="25">
        <v>5.1019666898453374E-6</v>
      </c>
      <c r="L4" s="25">
        <v>4.8507364361360788E-6</v>
      </c>
      <c r="M4" s="25">
        <v>4.9561538903538221E-6</v>
      </c>
      <c r="N4" s="25">
        <v>5.0281218417189303E-6</v>
      </c>
      <c r="O4" s="25">
        <v>5.1784883683272704E-6</v>
      </c>
      <c r="P4" s="25">
        <v>5.1713858330442802E-6</v>
      </c>
      <c r="Q4" s="25">
        <v>5.0617329653488135E-6</v>
      </c>
      <c r="R4" s="25">
        <v>5.0051713958503191E-6</v>
      </c>
      <c r="S4" s="25">
        <v>5.0048017411003118E-6</v>
      </c>
      <c r="T4" s="25">
        <v>5.0461313286506297E-6</v>
      </c>
      <c r="U4" s="25">
        <v>5.0806289668985744E-6</v>
      </c>
      <c r="V4" s="25">
        <v>5.1251665249024947E-6</v>
      </c>
      <c r="W4" s="25">
        <v>5.2027426545322138E-6</v>
      </c>
      <c r="X4" s="25">
        <v>5.2267167604682806E-6</v>
      </c>
      <c r="Y4" s="25">
        <v>5.1355798676413009E-6</v>
      </c>
      <c r="Z4" s="25">
        <v>5.0910365314944137E-6</v>
      </c>
      <c r="AA4" s="25">
        <v>4.9582629130435384E-6</v>
      </c>
      <c r="AB4" s="25">
        <v>4.8970732032561762E-6</v>
      </c>
      <c r="AC4" s="25">
        <v>4.863024929765971E-6</v>
      </c>
      <c r="AD4" s="25">
        <v>4.8552297247679382E-6</v>
      </c>
      <c r="AE4" s="25">
        <v>4.8720003704143164E-6</v>
      </c>
      <c r="AF4" s="25"/>
      <c r="AG4" s="4"/>
      <c r="AH4" s="4"/>
      <c r="AI4" s="4"/>
    </row>
    <row r="5" spans="1:35" x14ac:dyDescent="0.35">
      <c r="A5" t="s">
        <v>4</v>
      </c>
      <c r="B5" s="4">
        <f>SUMPRODUCT('Fuel Price Data'!B23:B27,'BAU Fuel Use by Sector'!$AN$3:$AN$7)/SUM('BAU Fuel Use by Sector'!$AN$3:$AN$7)</f>
        <v>6.3483479520834867E-7</v>
      </c>
      <c r="C5" s="4">
        <f>SUMPRODUCT('Fuel Price Data'!C23:C27,'BAU Fuel Use by Sector'!$AN$3:$AN$7)/SUM('BAU Fuel Use by Sector'!$AN$3:$AN$7)</f>
        <v>5.5803451999999996E-7</v>
      </c>
      <c r="D5" s="4">
        <f>SUMPRODUCT('Fuel Price Data'!D23:D27,'BAU Fuel Use by Sector'!$AN$3:$AN$7)/SUM('BAU Fuel Use by Sector'!$AN$3:$AN$7)</f>
        <v>5.5797800000000002E-7</v>
      </c>
      <c r="E5" s="4">
        <f>SUMPRODUCT('Fuel Price Data'!E23:E27,'BAU Fuel Use by Sector'!$AN$3:$AN$7)/SUM('BAU Fuel Use by Sector'!$AN$3:$AN$7)</f>
        <v>5.5793011500000007E-7</v>
      </c>
      <c r="F5" s="4">
        <f>SUMPRODUCT('Fuel Price Data'!F23:F27,'BAU Fuel Use by Sector'!$AN$3:$AN$7)/SUM('BAU Fuel Use by Sector'!$AN$3:$AN$7)</f>
        <v>5.5788144499999991E-7</v>
      </c>
      <c r="G5" s="4">
        <f>SUMPRODUCT('Fuel Price Data'!G23:G27,'BAU Fuel Use by Sector'!$AN$3:$AN$7)/SUM('BAU Fuel Use by Sector'!$AN$3:$AN$7)</f>
        <v>5.5782570999999996E-7</v>
      </c>
      <c r="H5" s="4">
        <f>SUMPRODUCT('Fuel Price Data'!H23:H27,'BAU Fuel Use by Sector'!$AN$3:$AN$7)/SUM('BAU Fuel Use by Sector'!$AN$3:$AN$7)</f>
        <v>5.5777704000000002E-7</v>
      </c>
      <c r="I5" s="4">
        <f>SUMPRODUCT('Fuel Price Data'!I23:I27,'BAU Fuel Use by Sector'!$AN$3:$AN$7)/SUM('BAU Fuel Use by Sector'!$AN$3:$AN$7)</f>
        <v>5.5772915499999975E-7</v>
      </c>
      <c r="J5" s="4">
        <f>SUMPRODUCT('Fuel Price Data'!J23:J27,'BAU Fuel Use by Sector'!$AN$3:$AN$7)/SUM('BAU Fuel Use by Sector'!$AN$3:$AN$7)</f>
        <v>5.5767263499999991E-7</v>
      </c>
      <c r="K5" s="4">
        <f>SUMPRODUCT('Fuel Price Data'!K23:K27,'BAU Fuel Use by Sector'!$AN$3:$AN$7)/SUM('BAU Fuel Use by Sector'!$AN$3:$AN$7)</f>
        <v>5.5762396499999997E-7</v>
      </c>
      <c r="L5" s="4">
        <f>SUMPRODUCT('Fuel Price Data'!L23:L27,'BAU Fuel Use by Sector'!$AN$3:$AN$7)/SUM('BAU Fuel Use by Sector'!$AN$3:$AN$7)</f>
        <v>5.5756744500000003E-7</v>
      </c>
      <c r="M5" s="4">
        <f>SUMPRODUCT('Fuel Price Data'!M23:M27,'BAU Fuel Use by Sector'!$AN$3:$AN$7)/SUM('BAU Fuel Use by Sector'!$AN$3:$AN$7)</f>
        <v>5.5751955999999997E-7</v>
      </c>
      <c r="N5" s="4">
        <f>SUMPRODUCT('Fuel Price Data'!N23:N27,'BAU Fuel Use by Sector'!$AN$3:$AN$7)/SUM('BAU Fuel Use by Sector'!$AN$3:$AN$7)</f>
        <v>5.5747089000000003E-7</v>
      </c>
      <c r="O5" s="4">
        <f>SUMPRODUCT('Fuel Price Data'!O23:O27,'BAU Fuel Use by Sector'!$AN$3:$AN$7)/SUM('BAU Fuel Use by Sector'!$AN$3:$AN$7)</f>
        <v>5.5741515500000008E-7</v>
      </c>
      <c r="P5" s="4">
        <f>SUMPRODUCT('Fuel Price Data'!P23:P27,'BAU Fuel Use by Sector'!$AN$3:$AN$7)/SUM('BAU Fuel Use by Sector'!$AN$3:$AN$7)</f>
        <v>5.5736648500000003E-7</v>
      </c>
      <c r="Q5" s="4">
        <f>SUMPRODUCT('Fuel Price Data'!Q23:Q27,'BAU Fuel Use by Sector'!$AN$3:$AN$7)/SUM('BAU Fuel Use by Sector'!$AN$3:$AN$7)</f>
        <v>5.5730996500000009E-7</v>
      </c>
      <c r="R5" s="4">
        <f>SUMPRODUCT('Fuel Price Data'!R23:R27,'BAU Fuel Use by Sector'!$AN$3:$AN$7)/SUM('BAU Fuel Use by Sector'!$AN$3:$AN$7)</f>
        <v>5.5726207999999982E-7</v>
      </c>
      <c r="S5" s="4">
        <f>SUMPRODUCT('Fuel Price Data'!S23:S27,'BAU Fuel Use by Sector'!$AN$3:$AN$7)/SUM('BAU Fuel Use by Sector'!$AN$3:$AN$7)</f>
        <v>5.5721340999999987E-7</v>
      </c>
      <c r="T5" s="4">
        <f>SUMPRODUCT('Fuel Price Data'!T23:T27,'BAU Fuel Use by Sector'!$AN$3:$AN$7)/SUM('BAU Fuel Use by Sector'!$AN$3:$AN$7)</f>
        <v>5.5715767500000003E-7</v>
      </c>
      <c r="U5" s="4">
        <f>SUMPRODUCT('Fuel Price Data'!U23:U27,'BAU Fuel Use by Sector'!$AN$3:$AN$7)/SUM('BAU Fuel Use by Sector'!$AN$3:$AN$7)</f>
        <v>5.5710900499999998E-7</v>
      </c>
      <c r="V5" s="4">
        <f>SUMPRODUCT('Fuel Price Data'!V23:V27,'BAU Fuel Use by Sector'!$AN$3:$AN$7)/SUM('BAU Fuel Use by Sector'!$AN$3:$AN$7)</f>
        <v>5.5706033500000004E-7</v>
      </c>
      <c r="W5" s="4">
        <f>SUMPRODUCT('Fuel Price Data'!W23:W27,'BAU Fuel Use by Sector'!$AN$3:$AN$7)/SUM('BAU Fuel Use by Sector'!$AN$3:$AN$7)</f>
        <v>5.5700459999999998E-7</v>
      </c>
      <c r="X5" s="4">
        <f>SUMPRODUCT('Fuel Price Data'!X23:X27,'BAU Fuel Use by Sector'!$AN$3:$AN$7)/SUM('BAU Fuel Use by Sector'!$AN$3:$AN$7)</f>
        <v>5.5695593000000004E-7</v>
      </c>
      <c r="Y5" s="4">
        <f>SUMPRODUCT('Fuel Price Data'!Y23:Y27,'BAU Fuel Use by Sector'!$AN$3:$AN$7)/SUM('BAU Fuel Use by Sector'!$AN$3:$AN$7)</f>
        <v>5.5689940999999989E-7</v>
      </c>
      <c r="Z5" s="4">
        <f>SUMPRODUCT('Fuel Price Data'!Z23:Z27,'BAU Fuel Use by Sector'!$AN$3:$AN$7)/SUM('BAU Fuel Use by Sector'!$AN$3:$AN$7)</f>
        <v>5.5685152499999993E-7</v>
      </c>
      <c r="AA5" s="4">
        <f>SUMPRODUCT('Fuel Price Data'!AA23:AA27,'BAU Fuel Use by Sector'!$AN$3:$AN$7)/SUM('BAU Fuel Use by Sector'!$AN$3:$AN$7)</f>
        <v>5.5680285499999988E-7</v>
      </c>
      <c r="AB5" s="4">
        <f>SUMPRODUCT('Fuel Price Data'!AB23:AB27,'BAU Fuel Use by Sector'!$AN$3:$AN$7)/SUM('BAU Fuel Use by Sector'!$AN$3:$AN$7)</f>
        <v>5.5674711999999993E-7</v>
      </c>
      <c r="AC5" s="4">
        <f>SUMPRODUCT('Fuel Price Data'!AC23:AC27,'BAU Fuel Use by Sector'!$AN$3:$AN$7)/SUM('BAU Fuel Use by Sector'!$AN$3:$AN$7)</f>
        <v>5.5669844999999999E-7</v>
      </c>
      <c r="AD5" s="4">
        <f>SUMPRODUCT('Fuel Price Data'!AD23:AD27,'BAU Fuel Use by Sector'!$AN$3:$AN$7)/SUM('BAU Fuel Use by Sector'!$AN$3:$AN$7)</f>
        <v>5.5664977999999994E-7</v>
      </c>
      <c r="AE5" s="4">
        <f>SUMPRODUCT('Fuel Price Data'!AE23:AE27,'BAU Fuel Use by Sector'!$AN$3:$AN$7)/SUM('BAU Fuel Use by Sector'!$AN$3:$AN$7)</f>
        <v>5.565940450000001E-7</v>
      </c>
      <c r="AF5" s="4"/>
      <c r="AG5" s="4"/>
      <c r="AH5" s="4"/>
      <c r="AI5" s="4"/>
    </row>
    <row r="6" spans="1:35" x14ac:dyDescent="0.3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/>
      <c r="AG6" s="3"/>
      <c r="AH6" s="3"/>
      <c r="AI6" s="3"/>
    </row>
    <row r="7" spans="1:35" x14ac:dyDescent="0.3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/>
      <c r="AG7" s="3"/>
      <c r="AH7" s="3"/>
      <c r="AI7" s="3"/>
    </row>
    <row r="8" spans="1:35" x14ac:dyDescent="0.3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/>
      <c r="AG8" s="3"/>
      <c r="AH8" s="3"/>
      <c r="AI8" s="3"/>
    </row>
    <row r="9" spans="1:35" x14ac:dyDescent="0.35">
      <c r="A9" t="s">
        <v>5</v>
      </c>
      <c r="B9" s="4">
        <f>SUMPRODUCT('Fuel Price Data'!B33:B37,'BAU Fuel Use by Sector'!$AR$3:$AR$7)/SUM('BAU Fuel Use by Sector'!$AR$3:$AR$7)</f>
        <v>3.8317893838245514E-6</v>
      </c>
      <c r="C9" s="4">
        <f>SUMPRODUCT('Fuel Price Data'!C33:C37,'BAU Fuel Use by Sector'!$AR$3:$AR$7)/SUM('BAU Fuel Use by Sector'!$AR$3:$AR$7)</f>
        <v>3.8317893838245514E-6</v>
      </c>
      <c r="D9" s="4">
        <f>SUMPRODUCT('Fuel Price Data'!D33:D37,'BAU Fuel Use by Sector'!$AR$3:$AR$7)/SUM('BAU Fuel Use by Sector'!$AR$3:$AR$7)</f>
        <v>3.8317893838245514E-6</v>
      </c>
      <c r="E9" s="4">
        <f>SUMPRODUCT('Fuel Price Data'!E33:E37,'BAU Fuel Use by Sector'!$AR$3:$AR$7)/SUM('BAU Fuel Use by Sector'!$AR$3:$AR$7)</f>
        <v>3.8317893838245514E-6</v>
      </c>
      <c r="F9" s="4">
        <f>SUMPRODUCT('Fuel Price Data'!F33:F37,'BAU Fuel Use by Sector'!$AR$3:$AR$7)/SUM('BAU Fuel Use by Sector'!$AR$3:$AR$7)</f>
        <v>3.8317893838245514E-6</v>
      </c>
      <c r="G9" s="4">
        <f>SUMPRODUCT('Fuel Price Data'!G33:G37,'BAU Fuel Use by Sector'!$AR$3:$AR$7)/SUM('BAU Fuel Use by Sector'!$AR$3:$AR$7)</f>
        <v>3.8317893838245514E-6</v>
      </c>
      <c r="H9" s="4">
        <f>SUMPRODUCT('Fuel Price Data'!H33:H37,'BAU Fuel Use by Sector'!$AR$3:$AR$7)/SUM('BAU Fuel Use by Sector'!$AR$3:$AR$7)</f>
        <v>3.8317893838245514E-6</v>
      </c>
      <c r="I9" s="4">
        <f>SUMPRODUCT('Fuel Price Data'!I33:I37,'BAU Fuel Use by Sector'!$AR$3:$AR$7)/SUM('BAU Fuel Use by Sector'!$AR$3:$AR$7)</f>
        <v>3.8317893838245514E-6</v>
      </c>
      <c r="J9" s="4">
        <f>SUMPRODUCT('Fuel Price Data'!J33:J37,'BAU Fuel Use by Sector'!$AR$3:$AR$7)/SUM('BAU Fuel Use by Sector'!$AR$3:$AR$7)</f>
        <v>3.8317893838245514E-6</v>
      </c>
      <c r="K9" s="4">
        <f>SUMPRODUCT('Fuel Price Data'!K33:K37,'BAU Fuel Use by Sector'!$AR$3:$AR$7)/SUM('BAU Fuel Use by Sector'!$AR$3:$AR$7)</f>
        <v>3.8317893838245514E-6</v>
      </c>
      <c r="L9" s="4">
        <f>SUMPRODUCT('Fuel Price Data'!L33:L37,'BAU Fuel Use by Sector'!$AR$3:$AR$7)/SUM('BAU Fuel Use by Sector'!$AR$3:$AR$7)</f>
        <v>3.8317893838245514E-6</v>
      </c>
      <c r="M9" s="4">
        <f>SUMPRODUCT('Fuel Price Data'!M33:M37,'BAU Fuel Use by Sector'!$AR$3:$AR$7)/SUM('BAU Fuel Use by Sector'!$AR$3:$AR$7)</f>
        <v>3.8317893838245514E-6</v>
      </c>
      <c r="N9" s="4">
        <f>SUMPRODUCT('Fuel Price Data'!N33:N37,'BAU Fuel Use by Sector'!$AR$3:$AR$7)/SUM('BAU Fuel Use by Sector'!$AR$3:$AR$7)</f>
        <v>3.8317893838245514E-6</v>
      </c>
      <c r="O9" s="4">
        <f>SUMPRODUCT('Fuel Price Data'!O33:O37,'BAU Fuel Use by Sector'!$AR$3:$AR$7)/SUM('BAU Fuel Use by Sector'!$AR$3:$AR$7)</f>
        <v>3.8317893838245514E-6</v>
      </c>
      <c r="P9" s="4">
        <f>SUMPRODUCT('Fuel Price Data'!P33:P37,'BAU Fuel Use by Sector'!$AR$3:$AR$7)/SUM('BAU Fuel Use by Sector'!$AR$3:$AR$7)</f>
        <v>3.8317893838245514E-6</v>
      </c>
      <c r="Q9" s="4">
        <f>SUMPRODUCT('Fuel Price Data'!Q33:Q37,'BAU Fuel Use by Sector'!$AR$3:$AR$7)/SUM('BAU Fuel Use by Sector'!$AR$3:$AR$7)</f>
        <v>3.8317893838245514E-6</v>
      </c>
      <c r="R9" s="4">
        <f>SUMPRODUCT('Fuel Price Data'!R33:R37,'BAU Fuel Use by Sector'!$AR$3:$AR$7)/SUM('BAU Fuel Use by Sector'!$AR$3:$AR$7)</f>
        <v>3.8317893838245514E-6</v>
      </c>
      <c r="S9" s="4">
        <f>SUMPRODUCT('Fuel Price Data'!S33:S37,'BAU Fuel Use by Sector'!$AR$3:$AR$7)/SUM('BAU Fuel Use by Sector'!$AR$3:$AR$7)</f>
        <v>3.8317893838245514E-6</v>
      </c>
      <c r="T9" s="4">
        <f>SUMPRODUCT('Fuel Price Data'!T33:T37,'BAU Fuel Use by Sector'!$AR$3:$AR$7)/SUM('BAU Fuel Use by Sector'!$AR$3:$AR$7)</f>
        <v>3.8317893838245514E-6</v>
      </c>
      <c r="U9" s="4">
        <f>SUMPRODUCT('Fuel Price Data'!U33:U37,'BAU Fuel Use by Sector'!$AR$3:$AR$7)/SUM('BAU Fuel Use by Sector'!$AR$3:$AR$7)</f>
        <v>3.8317893838245514E-6</v>
      </c>
      <c r="V9" s="4">
        <f>SUMPRODUCT('Fuel Price Data'!V33:V37,'BAU Fuel Use by Sector'!$AR$3:$AR$7)/SUM('BAU Fuel Use by Sector'!$AR$3:$AR$7)</f>
        <v>3.8317893838245514E-6</v>
      </c>
      <c r="W9" s="4">
        <f>SUMPRODUCT('Fuel Price Data'!W33:W37,'BAU Fuel Use by Sector'!$AR$3:$AR$7)/SUM('BAU Fuel Use by Sector'!$AR$3:$AR$7)</f>
        <v>3.8317893838245514E-6</v>
      </c>
      <c r="X9" s="4">
        <f>SUMPRODUCT('Fuel Price Data'!X33:X37,'BAU Fuel Use by Sector'!$AR$3:$AR$7)/SUM('BAU Fuel Use by Sector'!$AR$3:$AR$7)</f>
        <v>3.8317893838245514E-6</v>
      </c>
      <c r="Y9" s="4">
        <f>SUMPRODUCT('Fuel Price Data'!Y33:Y37,'BAU Fuel Use by Sector'!$AR$3:$AR$7)/SUM('BAU Fuel Use by Sector'!$AR$3:$AR$7)</f>
        <v>3.8317893838245514E-6</v>
      </c>
      <c r="Z9" s="4">
        <f>SUMPRODUCT('Fuel Price Data'!Z33:Z37,'BAU Fuel Use by Sector'!$AR$3:$AR$7)/SUM('BAU Fuel Use by Sector'!$AR$3:$AR$7)</f>
        <v>3.8317893838245514E-6</v>
      </c>
      <c r="AA9" s="4">
        <f>SUMPRODUCT('Fuel Price Data'!AA33:AA37,'BAU Fuel Use by Sector'!$AR$3:$AR$7)/SUM('BAU Fuel Use by Sector'!$AR$3:$AR$7)</f>
        <v>3.8317893838245514E-6</v>
      </c>
      <c r="AB9" s="4">
        <f>SUMPRODUCT('Fuel Price Data'!AB33:AB37,'BAU Fuel Use by Sector'!$AR$3:$AR$7)/SUM('BAU Fuel Use by Sector'!$AR$3:$AR$7)</f>
        <v>3.8317893838245514E-6</v>
      </c>
      <c r="AC9" s="4">
        <f>SUMPRODUCT('Fuel Price Data'!AC33:AC37,'BAU Fuel Use by Sector'!$AR$3:$AR$7)/SUM('BAU Fuel Use by Sector'!$AR$3:$AR$7)</f>
        <v>3.8317893838245514E-6</v>
      </c>
      <c r="AD9" s="4">
        <f>SUMPRODUCT('Fuel Price Data'!AD33:AD37,'BAU Fuel Use by Sector'!$AR$3:$AR$7)/SUM('BAU Fuel Use by Sector'!$AR$3:$AR$7)</f>
        <v>3.8317893838245514E-6</v>
      </c>
      <c r="AE9" s="4">
        <f>SUMPRODUCT('Fuel Price Data'!AE33:AE37,'BAU Fuel Use by Sector'!$AR$3:$AR$7)/SUM('BAU Fuel Use by Sector'!$AR$3:$AR$7)</f>
        <v>3.8317893838245514E-6</v>
      </c>
      <c r="AF9" s="4"/>
      <c r="AG9" s="4"/>
      <c r="AH9" s="4"/>
      <c r="AI9" s="4"/>
    </row>
    <row r="10" spans="1:35" x14ac:dyDescent="0.35">
      <c r="A10" t="s">
        <v>6</v>
      </c>
      <c r="B10" s="4">
        <f>SUMPRODUCT('Fuel Price Data'!B43:B47,'BAU Fuel Use by Sector'!$AS$3:$AS$7)/SUM('BAU Fuel Use by Sector'!$AS$3:$AS$7)</f>
        <v>2.0317026333154531E-5</v>
      </c>
      <c r="C10" s="4">
        <f>SUMPRODUCT('Fuel Price Data'!C43:C47,'BAU Fuel Use by Sector'!$AS$3:$AS$7)/SUM('BAU Fuel Use by Sector'!$AS$3:$AS$7)</f>
        <v>2.6624236664865044E-5</v>
      </c>
      <c r="D10" s="4">
        <f>SUMPRODUCT('Fuel Price Data'!D43:D47,'BAU Fuel Use by Sector'!$AS$3:$AS$7)/SUM('BAU Fuel Use by Sector'!$AS$3:$AS$7)</f>
        <v>2.5782056223263561E-5</v>
      </c>
      <c r="E10" s="4">
        <f>SUMPRODUCT('Fuel Price Data'!E43:E47,'BAU Fuel Use by Sector'!$AS$3:$AS$7)/SUM('BAU Fuel Use by Sector'!$AS$3:$AS$7)</f>
        <v>2.2409778211425305E-5</v>
      </c>
      <c r="F10" s="4">
        <f>SUMPRODUCT('Fuel Price Data'!F43:F47,'BAU Fuel Use by Sector'!$AS$3:$AS$7)/SUM('BAU Fuel Use by Sector'!$AS$3:$AS$7)</f>
        <v>2.1901630344251838E-5</v>
      </c>
      <c r="G10" s="4">
        <f>SUMPRODUCT('Fuel Price Data'!G43:G47,'BAU Fuel Use by Sector'!$AS$3:$AS$7)/SUM('BAU Fuel Use by Sector'!$AS$3:$AS$7)</f>
        <v>2.139348247707837E-5</v>
      </c>
      <c r="H10" s="4">
        <f>SUMPRODUCT('Fuel Price Data'!H43:H47,'BAU Fuel Use by Sector'!$AS$3:$AS$7)/SUM('BAU Fuel Use by Sector'!$AS$3:$AS$7)</f>
        <v>2.0885334609904899E-5</v>
      </c>
      <c r="I10" s="4">
        <f>SUMPRODUCT('Fuel Price Data'!I43:I47,'BAU Fuel Use by Sector'!$AS$3:$AS$7)/SUM('BAU Fuel Use by Sector'!$AS$3:$AS$7)</f>
        <v>2.0377186742731435E-5</v>
      </c>
      <c r="J10" s="4">
        <f>SUMPRODUCT('Fuel Price Data'!J43:J47,'BAU Fuel Use by Sector'!$AS$3:$AS$7)/SUM('BAU Fuel Use by Sector'!$AS$3:$AS$7)</f>
        <v>1.9901461211873548E-5</v>
      </c>
      <c r="K10" s="4">
        <f>SUMPRODUCT('Fuel Price Data'!K43:K47,'BAU Fuel Use by Sector'!$AS$3:$AS$7)/SUM('BAU Fuel Use by Sector'!$AS$3:$AS$7)</f>
        <v>1.9935540156742334E-5</v>
      </c>
      <c r="L10" s="4">
        <f>SUMPRODUCT('Fuel Price Data'!L43:L47,'BAU Fuel Use by Sector'!$AS$3:$AS$7)/SUM('BAU Fuel Use by Sector'!$AS$3:$AS$7)</f>
        <v>2.0008319547088743E-5</v>
      </c>
      <c r="M10" s="4">
        <f>SUMPRODUCT('Fuel Price Data'!M43:M47,'BAU Fuel Use by Sector'!$AS$3:$AS$7)/SUM('BAU Fuel Use by Sector'!$AS$3:$AS$7)</f>
        <v>1.997696686427356E-5</v>
      </c>
      <c r="N10" s="4">
        <f>SUMPRODUCT('Fuel Price Data'!N43:N47,'BAU Fuel Use by Sector'!$AS$3:$AS$7)/SUM('BAU Fuel Use by Sector'!$AS$3:$AS$7)</f>
        <v>2.0084013526342704E-5</v>
      </c>
      <c r="O10" s="4">
        <f>SUMPRODUCT('Fuel Price Data'!O43:O47,'BAU Fuel Use by Sector'!$AS$3:$AS$7)/SUM('BAU Fuel Use by Sector'!$AS$3:$AS$7)</f>
        <v>2.0133780277210003E-5</v>
      </c>
      <c r="P10" s="4">
        <f>SUMPRODUCT('Fuel Price Data'!P43:P47,'BAU Fuel Use by Sector'!$AS$3:$AS$7)/SUM('BAU Fuel Use by Sector'!$AS$3:$AS$7)</f>
        <v>2.0205064410866652E-5</v>
      </c>
      <c r="Q10" s="4">
        <f>SUMPRODUCT('Fuel Price Data'!Q43:Q47,'BAU Fuel Use by Sector'!$AS$3:$AS$7)/SUM('BAU Fuel Use by Sector'!$AS$3:$AS$7)</f>
        <v>2.0249525438295611E-5</v>
      </c>
      <c r="R10" s="4">
        <f>SUMPRODUCT('Fuel Price Data'!R43:R47,'BAU Fuel Use by Sector'!$AS$3:$AS$7)/SUM('BAU Fuel Use by Sector'!$AS$3:$AS$7)</f>
        <v>2.047395530187985E-5</v>
      </c>
      <c r="S10" s="4">
        <f>SUMPRODUCT('Fuel Price Data'!S43:S47,'BAU Fuel Use by Sector'!$AS$3:$AS$7)/SUM('BAU Fuel Use by Sector'!$AS$3:$AS$7)</f>
        <v>2.0505596112726558E-5</v>
      </c>
      <c r="T10" s="4">
        <f>SUMPRODUCT('Fuel Price Data'!T43:T47,'BAU Fuel Use by Sector'!$AS$3:$AS$7)/SUM('BAU Fuel Use by Sector'!$AS$3:$AS$7)</f>
        <v>2.0570271630236836E-5</v>
      </c>
      <c r="U10" s="4">
        <f>SUMPRODUCT('Fuel Price Data'!U43:U47,'BAU Fuel Use by Sector'!$AS$3:$AS$7)/SUM('BAU Fuel Use by Sector'!$AS$3:$AS$7)</f>
        <v>2.066284439661084E-5</v>
      </c>
      <c r="V10" s="4">
        <f>SUMPRODUCT('Fuel Price Data'!V43:V47,'BAU Fuel Use by Sector'!$AS$3:$AS$7)/SUM('BAU Fuel Use by Sector'!$AS$3:$AS$7)</f>
        <v>2.0692337759879999E-5</v>
      </c>
      <c r="W10" s="4">
        <f>SUMPRODUCT('Fuel Price Data'!W43:W47,'BAU Fuel Use by Sector'!$AS$3:$AS$7)/SUM('BAU Fuel Use by Sector'!$AS$3:$AS$7)</f>
        <v>2.0693954051007782E-5</v>
      </c>
      <c r="X10" s="4">
        <f>SUMPRODUCT('Fuel Price Data'!X43:X47,'BAU Fuel Use by Sector'!$AS$3:$AS$7)/SUM('BAU Fuel Use by Sector'!$AS$3:$AS$7)</f>
        <v>2.0751082731360186E-5</v>
      </c>
      <c r="Y10" s="4">
        <f>SUMPRODUCT('Fuel Price Data'!Y43:Y47,'BAU Fuel Use by Sector'!$AS$3:$AS$7)/SUM('BAU Fuel Use by Sector'!$AS$3:$AS$7)</f>
        <v>2.0666353197080898E-5</v>
      </c>
      <c r="Z10" s="4">
        <f>SUMPRODUCT('Fuel Price Data'!Z43:Z47,'BAU Fuel Use by Sector'!$AS$3:$AS$7)/SUM('BAU Fuel Use by Sector'!$AS$3:$AS$7)</f>
        <v>2.0806091951338166E-5</v>
      </c>
      <c r="AA10" s="4">
        <f>SUMPRODUCT('Fuel Price Data'!AA43:AA47,'BAU Fuel Use by Sector'!$AS$3:$AS$7)/SUM('BAU Fuel Use by Sector'!$AS$3:$AS$7)</f>
        <v>2.0804899740756908E-5</v>
      </c>
      <c r="AB10" s="4">
        <f>SUMPRODUCT('Fuel Price Data'!AB43:AB47,'BAU Fuel Use by Sector'!$AS$3:$AS$7)/SUM('BAU Fuel Use by Sector'!$AS$3:$AS$7)</f>
        <v>2.1397305627941549E-5</v>
      </c>
      <c r="AC10" s="4">
        <f>SUMPRODUCT('Fuel Price Data'!AC43:AC47,'BAU Fuel Use by Sector'!$AS$3:$AS$7)/SUM('BAU Fuel Use by Sector'!$AS$3:$AS$7)</f>
        <v>2.1395703661405085E-5</v>
      </c>
      <c r="AD10" s="4">
        <f>SUMPRODUCT('Fuel Price Data'!AD43:AD47,'BAU Fuel Use by Sector'!$AS$3:$AS$7)/SUM('BAU Fuel Use by Sector'!$AS$3:$AS$7)</f>
        <v>2.1572487515895586E-5</v>
      </c>
      <c r="AE10" s="4">
        <f>SUMPRODUCT('Fuel Price Data'!AE43:AE47,'BAU Fuel Use by Sector'!$AS$3:$AS$7)/SUM('BAU Fuel Use by Sector'!$AS$3:$AS$7)</f>
        <v>2.1629192815582225E-5</v>
      </c>
      <c r="AF10" s="4"/>
      <c r="AG10" s="4"/>
      <c r="AH10" s="4"/>
      <c r="AI10" s="4"/>
    </row>
    <row r="11" spans="1:35" x14ac:dyDescent="0.35">
      <c r="A11" t="s">
        <v>7</v>
      </c>
      <c r="B11" s="4">
        <f>SUMPRODUCT('Fuel Price Data'!B53:B57,'BAU Fuel Use by Sector'!$AT$3:$AT$7)/SUM('BAU Fuel Use by Sector'!$AT$3:$AT$7)</f>
        <v>1.8412566858784493E-5</v>
      </c>
      <c r="C11" s="4">
        <f>SUMPRODUCT('Fuel Price Data'!C53:C57,'BAU Fuel Use by Sector'!$AT$3:$AT$7)/SUM('BAU Fuel Use by Sector'!$AT$3:$AT$7)</f>
        <v>2.8094554903069348E-5</v>
      </c>
      <c r="D11" s="4">
        <f>SUMPRODUCT('Fuel Price Data'!D53:D57,'BAU Fuel Use by Sector'!$AT$3:$AT$7)/SUM('BAU Fuel Use by Sector'!$AT$3:$AT$7)</f>
        <v>2.7073962084258926E-5</v>
      </c>
      <c r="E11" s="4">
        <f>SUMPRODUCT('Fuel Price Data'!E53:E57,'BAU Fuel Use by Sector'!$AT$3:$AT$7)/SUM('BAU Fuel Use by Sector'!$AT$3:$AT$7)</f>
        <v>2.2224858686868896E-5</v>
      </c>
      <c r="F11" s="4">
        <f>SUMPRODUCT('Fuel Price Data'!F53:F57,'BAU Fuel Use by Sector'!$AT$3:$AT$7)/SUM('BAU Fuel Use by Sector'!$AT$3:$AT$7)</f>
        <v>2.1774952984919001E-5</v>
      </c>
      <c r="G11" s="4">
        <f>SUMPRODUCT('Fuel Price Data'!G53:G57,'BAU Fuel Use by Sector'!$AT$3:$AT$7)/SUM('BAU Fuel Use by Sector'!$AT$3:$AT$7)</f>
        <v>2.1325047282969102E-5</v>
      </c>
      <c r="H11" s="4">
        <f>SUMPRODUCT('Fuel Price Data'!H53:H57,'BAU Fuel Use by Sector'!$AT$3:$AT$7)/SUM('BAU Fuel Use by Sector'!$AT$3:$AT$7)</f>
        <v>2.0875141581019202E-5</v>
      </c>
      <c r="I11" s="4">
        <f>SUMPRODUCT('Fuel Price Data'!I53:I57,'BAU Fuel Use by Sector'!$AT$3:$AT$7)/SUM('BAU Fuel Use by Sector'!$AT$3:$AT$7)</f>
        <v>2.0425235879069303E-5</v>
      </c>
      <c r="J11" s="4">
        <f>SUMPRODUCT('Fuel Price Data'!J53:J57,'BAU Fuel Use by Sector'!$AT$3:$AT$7)/SUM('BAU Fuel Use by Sector'!$AT$3:$AT$7)</f>
        <v>1.9984119957047205E-5</v>
      </c>
      <c r="K11" s="4">
        <f>SUMPRODUCT('Fuel Price Data'!K53:K57,'BAU Fuel Use by Sector'!$AT$3:$AT$7)/SUM('BAU Fuel Use by Sector'!$AT$3:$AT$7)</f>
        <v>2.005922301587751E-5</v>
      </c>
      <c r="L11" s="4">
        <f>SUMPRODUCT('Fuel Price Data'!L53:L57,'BAU Fuel Use by Sector'!$AT$3:$AT$7)/SUM('BAU Fuel Use by Sector'!$AT$3:$AT$7)</f>
        <v>2.0072746081893565E-5</v>
      </c>
      <c r="M11" s="4">
        <f>SUMPRODUCT('Fuel Price Data'!M53:M57,'BAU Fuel Use by Sector'!$AT$3:$AT$7)/SUM('BAU Fuel Use by Sector'!$AT$3:$AT$7)</f>
        <v>2.0198509510363217E-5</v>
      </c>
      <c r="N11" s="4">
        <f>SUMPRODUCT('Fuel Price Data'!N53:N57,'BAU Fuel Use by Sector'!$AT$3:$AT$7)/SUM('BAU Fuel Use by Sector'!$AT$3:$AT$7)</f>
        <v>2.0290276190357067E-5</v>
      </c>
      <c r="O11" s="4">
        <f>SUMPRODUCT('Fuel Price Data'!O53:O57,'BAU Fuel Use by Sector'!$AT$3:$AT$7)/SUM('BAU Fuel Use by Sector'!$AT$3:$AT$7)</f>
        <v>2.0384788193774144E-5</v>
      </c>
      <c r="P11" s="4">
        <f>SUMPRODUCT('Fuel Price Data'!P53:P57,'BAU Fuel Use by Sector'!$AT$3:$AT$7)/SUM('BAU Fuel Use by Sector'!$AT$3:$AT$7)</f>
        <v>2.042152465067134E-5</v>
      </c>
      <c r="Q11" s="4">
        <f>SUMPRODUCT('Fuel Price Data'!Q53:Q57,'BAU Fuel Use by Sector'!$AT$3:$AT$7)/SUM('BAU Fuel Use by Sector'!$AT$3:$AT$7)</f>
        <v>2.0578394670759099E-5</v>
      </c>
      <c r="R11" s="4">
        <f>SUMPRODUCT('Fuel Price Data'!R53:R57,'BAU Fuel Use by Sector'!$AT$3:$AT$7)/SUM('BAU Fuel Use by Sector'!$AT$3:$AT$7)</f>
        <v>2.0587506861882257E-5</v>
      </c>
      <c r="S11" s="4">
        <f>SUMPRODUCT('Fuel Price Data'!S53:S57,'BAU Fuel Use by Sector'!$AT$3:$AT$7)/SUM('BAU Fuel Use by Sector'!$AT$3:$AT$7)</f>
        <v>2.0692766901094185E-5</v>
      </c>
      <c r="T11" s="4">
        <f>SUMPRODUCT('Fuel Price Data'!T53:T57,'BAU Fuel Use by Sector'!$AT$3:$AT$7)/SUM('BAU Fuel Use by Sector'!$AT$3:$AT$7)</f>
        <v>2.0770881067898018E-5</v>
      </c>
      <c r="U11" s="4">
        <f>SUMPRODUCT('Fuel Price Data'!U53:U57,'BAU Fuel Use by Sector'!$AT$3:$AT$7)/SUM('BAU Fuel Use by Sector'!$AT$3:$AT$7)</f>
        <v>2.0805561209931254E-5</v>
      </c>
      <c r="V11" s="4">
        <f>SUMPRODUCT('Fuel Price Data'!V53:V57,'BAU Fuel Use by Sector'!$AT$3:$AT$7)/SUM('BAU Fuel Use by Sector'!$AT$3:$AT$7)</f>
        <v>2.0842905811216854E-5</v>
      </c>
      <c r="W11" s="4">
        <f>SUMPRODUCT('Fuel Price Data'!W53:W57,'BAU Fuel Use by Sector'!$AT$3:$AT$7)/SUM('BAU Fuel Use by Sector'!$AT$3:$AT$7)</f>
        <v>2.0976302955282613E-5</v>
      </c>
      <c r="X11" s="4">
        <f>SUMPRODUCT('Fuel Price Data'!X53:X57,'BAU Fuel Use by Sector'!$AT$3:$AT$7)/SUM('BAU Fuel Use by Sector'!$AT$3:$AT$7)</f>
        <v>2.0980284982353395E-5</v>
      </c>
      <c r="Y11" s="4">
        <f>SUMPRODUCT('Fuel Price Data'!Y53:Y57,'BAU Fuel Use by Sector'!$AT$3:$AT$7)/SUM('BAU Fuel Use by Sector'!$AT$3:$AT$7)</f>
        <v>2.1077669860712321E-5</v>
      </c>
      <c r="Z11" s="4">
        <f>SUMPRODUCT('Fuel Price Data'!Z53:Z57,'BAU Fuel Use by Sector'!$AT$3:$AT$7)/SUM('BAU Fuel Use by Sector'!$AT$3:$AT$7)</f>
        <v>2.1005120827937384E-5</v>
      </c>
      <c r="AA11" s="4">
        <f>SUMPRODUCT('Fuel Price Data'!AA53:AA57,'BAU Fuel Use by Sector'!$AT$3:$AT$7)/SUM('BAU Fuel Use by Sector'!$AT$3:$AT$7)</f>
        <v>2.1031776580535987E-5</v>
      </c>
      <c r="AB11" s="4">
        <f>SUMPRODUCT('Fuel Price Data'!AB53:AB57,'BAU Fuel Use by Sector'!$AT$3:$AT$7)/SUM('BAU Fuel Use by Sector'!$AT$3:$AT$7)</f>
        <v>2.141722222021527E-5</v>
      </c>
      <c r="AC11" s="4">
        <f>SUMPRODUCT('Fuel Price Data'!AC53:AC57,'BAU Fuel Use by Sector'!$AT$3:$AT$7)/SUM('BAU Fuel Use by Sector'!$AT$3:$AT$7)</f>
        <v>2.1436618466823137E-5</v>
      </c>
      <c r="AD11" s="4">
        <f>SUMPRODUCT('Fuel Price Data'!AD53:AD57,'BAU Fuel Use by Sector'!$AT$3:$AT$7)/SUM('BAU Fuel Use by Sector'!$AT$3:$AT$7)</f>
        <v>2.1472106063840603E-5</v>
      </c>
      <c r="AE11" s="4">
        <f>SUMPRODUCT('Fuel Price Data'!AE53:AE57,'BAU Fuel Use by Sector'!$AT$3:$AT$7)/SUM('BAU Fuel Use by Sector'!$AT$3:$AT$7)</f>
        <v>2.152538235187484E-5</v>
      </c>
      <c r="AF11" s="4"/>
      <c r="AG11" s="4"/>
      <c r="AH11" s="4"/>
      <c r="AI11" s="4"/>
    </row>
    <row r="12" spans="1:35" x14ac:dyDescent="0.35">
      <c r="A12" t="s">
        <v>8</v>
      </c>
      <c r="B12" s="4">
        <f>SUMPRODUCT('Fuel Price Data'!B63:B67,'BAU Fuel Use by Sector'!$AU$3:$AU$7)/SUM('BAU Fuel Use by Sector'!$AU$3:$AU$7)</f>
        <v>2.1850196705841969E-5</v>
      </c>
      <c r="C12" s="4">
        <f>SUMPRODUCT('Fuel Price Data'!C63:C67,'BAU Fuel Use by Sector'!$AU$3:$AU$7)/SUM('BAU Fuel Use by Sector'!$AU$3:$AU$7)</f>
        <v>2.9952006270000002E-5</v>
      </c>
      <c r="D12" s="4">
        <f>SUMPRODUCT('Fuel Price Data'!D63:D67,'BAU Fuel Use by Sector'!$AU$3:$AU$7)/SUM('BAU Fuel Use by Sector'!$AU$3:$AU$7)</f>
        <v>2.9998391794352227E-5</v>
      </c>
      <c r="E12" s="4">
        <f>SUMPRODUCT('Fuel Price Data'!E63:E67,'BAU Fuel Use by Sector'!$AU$3:$AU$7)/SUM('BAU Fuel Use by Sector'!$AU$3:$AU$7)</f>
        <v>2.6777011194199279E-5</v>
      </c>
      <c r="F12" s="4">
        <f>SUMPRODUCT('Fuel Price Data'!F63:F67,'BAU Fuel Use by Sector'!$AU$3:$AU$7)/SUM('BAU Fuel Use by Sector'!$AU$3:$AU$7)</f>
        <v>2.5435222680255138E-5</v>
      </c>
      <c r="G12" s="4">
        <f>SUMPRODUCT('Fuel Price Data'!G63:G67,'BAU Fuel Use by Sector'!$AU$3:$AU$7)/SUM('BAU Fuel Use by Sector'!$AU$3:$AU$7)</f>
        <v>2.3716310566925019E-5</v>
      </c>
      <c r="H12" s="4">
        <f>SUMPRODUCT('Fuel Price Data'!H63:H67,'BAU Fuel Use by Sector'!$AU$3:$AU$7)/SUM('BAU Fuel Use by Sector'!$AU$3:$AU$7)</f>
        <v>2.3488262942355124E-5</v>
      </c>
      <c r="I12" s="4">
        <f>SUMPRODUCT('Fuel Price Data'!I63:I67,'BAU Fuel Use by Sector'!$AU$3:$AU$7)/SUM('BAU Fuel Use by Sector'!$AU$3:$AU$7)</f>
        <v>2.3360412367945068E-5</v>
      </c>
      <c r="J12" s="4">
        <f>SUMPRODUCT('Fuel Price Data'!J63:J67,'BAU Fuel Use by Sector'!$AU$3:$AU$7)/SUM('BAU Fuel Use by Sector'!$AU$3:$AU$7)</f>
        <v>2.3387951119264292E-5</v>
      </c>
      <c r="K12" s="4">
        <f>SUMPRODUCT('Fuel Price Data'!K63:K67,'BAU Fuel Use by Sector'!$AU$3:$AU$7)/SUM('BAU Fuel Use by Sector'!$AU$3:$AU$7)</f>
        <v>2.3447904502004038E-5</v>
      </c>
      <c r="L12" s="4">
        <f>SUMPRODUCT('Fuel Price Data'!L63:L67,'BAU Fuel Use by Sector'!$AU$3:$AU$7)/SUM('BAU Fuel Use by Sector'!$AU$3:$AU$7)</f>
        <v>2.3556270567635726E-5</v>
      </c>
      <c r="M12" s="4">
        <f>SUMPRODUCT('Fuel Price Data'!M63:M67,'BAU Fuel Use by Sector'!$AU$3:$AU$7)/SUM('BAU Fuel Use by Sector'!$AU$3:$AU$7)</f>
        <v>2.3536896612609834E-5</v>
      </c>
      <c r="N12" s="4">
        <f>SUMPRODUCT('Fuel Price Data'!N63:N67,'BAU Fuel Use by Sector'!$AU$3:$AU$7)/SUM('BAU Fuel Use by Sector'!$AU$3:$AU$7)</f>
        <v>2.3688834390443363E-5</v>
      </c>
      <c r="O12" s="4">
        <f>SUMPRODUCT('Fuel Price Data'!O63:O67,'BAU Fuel Use by Sector'!$AU$3:$AU$7)/SUM('BAU Fuel Use by Sector'!$AU$3:$AU$7)</f>
        <v>2.3770713255023658E-5</v>
      </c>
      <c r="P12" s="4">
        <f>SUMPRODUCT('Fuel Price Data'!P63:P67,'BAU Fuel Use by Sector'!$AU$3:$AU$7)/SUM('BAU Fuel Use by Sector'!$AU$3:$AU$7)</f>
        <v>2.3879337669580336E-5</v>
      </c>
      <c r="Q12" s="4">
        <f>SUMPRODUCT('Fuel Price Data'!Q63:Q67,'BAU Fuel Use by Sector'!$AU$3:$AU$7)/SUM('BAU Fuel Use by Sector'!$AU$3:$AU$7)</f>
        <v>2.3953754019956301E-5</v>
      </c>
      <c r="R12" s="4">
        <f>SUMPRODUCT('Fuel Price Data'!R63:R67,'BAU Fuel Use by Sector'!$AU$3:$AU$7)/SUM('BAU Fuel Use by Sector'!$AU$3:$AU$7)</f>
        <v>2.4242762750905442E-5</v>
      </c>
      <c r="S12" s="4">
        <f>SUMPRODUCT('Fuel Price Data'!S63:S67,'BAU Fuel Use by Sector'!$AU$3:$AU$7)/SUM('BAU Fuel Use by Sector'!$AU$3:$AU$7)</f>
        <v>2.4298937423738088E-5</v>
      </c>
      <c r="T12" s="4">
        <f>SUMPRODUCT('Fuel Price Data'!T63:T67,'BAU Fuel Use by Sector'!$AU$3:$AU$7)/SUM('BAU Fuel Use by Sector'!$AU$3:$AU$7)</f>
        <v>2.4393971823276334E-5</v>
      </c>
      <c r="U12" s="4">
        <f>SUMPRODUCT('Fuel Price Data'!U63:U67,'BAU Fuel Use by Sector'!$AU$3:$AU$7)/SUM('BAU Fuel Use by Sector'!$AU$3:$AU$7)</f>
        <v>2.4518154717453853E-5</v>
      </c>
      <c r="V12" s="4">
        <f>SUMPRODUCT('Fuel Price Data'!V63:V67,'BAU Fuel Use by Sector'!$AU$3:$AU$7)/SUM('BAU Fuel Use by Sector'!$AU$3:$AU$7)</f>
        <v>2.4566317725465791E-5</v>
      </c>
      <c r="W12" s="4">
        <f>SUMPRODUCT('Fuel Price Data'!W63:W67,'BAU Fuel Use by Sector'!$AU$3:$AU$7)/SUM('BAU Fuel Use by Sector'!$AU$3:$AU$7)</f>
        <v>2.4580074424066853E-5</v>
      </c>
      <c r="X12" s="4">
        <f>SUMPRODUCT('Fuel Price Data'!X63:X67,'BAU Fuel Use by Sector'!$AU$3:$AU$7)/SUM('BAU Fuel Use by Sector'!$AU$3:$AU$7)</f>
        <v>2.4659835402741466E-5</v>
      </c>
      <c r="Y12" s="4">
        <f>SUMPRODUCT('Fuel Price Data'!Y63:Y67,'BAU Fuel Use by Sector'!$AU$3:$AU$7)/SUM('BAU Fuel Use by Sector'!$AU$3:$AU$7)</f>
        <v>2.4567087467683829E-5</v>
      </c>
      <c r="Z12" s="4">
        <f>SUMPRODUCT('Fuel Price Data'!Z63:Z67,'BAU Fuel Use by Sector'!$AU$3:$AU$7)/SUM('BAU Fuel Use by Sector'!$AU$3:$AU$7)</f>
        <v>2.4741487037662972E-5</v>
      </c>
      <c r="AA12" s="4">
        <f>SUMPRODUCT('Fuel Price Data'!AA63:AA67,'BAU Fuel Use by Sector'!$AU$3:$AU$7)/SUM('BAU Fuel Use by Sector'!$AU$3:$AU$7)</f>
        <v>2.4742872989205276E-5</v>
      </c>
      <c r="AB12" s="4">
        <f>SUMPRODUCT('Fuel Price Data'!AB63:AB67,'BAU Fuel Use by Sector'!$AU$3:$AU$7)/SUM('BAU Fuel Use by Sector'!$AU$3:$AU$7)</f>
        <v>2.54228042384996E-5</v>
      </c>
      <c r="AC12" s="4">
        <f>SUMPRODUCT('Fuel Price Data'!AC63:AC67,'BAU Fuel Use by Sector'!$AU$3:$AU$7)/SUM('BAU Fuel Use by Sector'!$AU$3:$AU$7)</f>
        <v>2.5429845579055926E-5</v>
      </c>
      <c r="AD12" s="4">
        <f>SUMPRODUCT('Fuel Price Data'!AD63:AD67,'BAU Fuel Use by Sector'!$AU$3:$AU$7)/SUM('BAU Fuel Use by Sector'!$AU$3:$AU$7)</f>
        <v>2.5652545299899386E-5</v>
      </c>
      <c r="AE12" s="4">
        <f>SUMPRODUCT('Fuel Price Data'!AE63:AE67,'BAU Fuel Use by Sector'!$AU$3:$AU$7)/SUM('BAU Fuel Use by Sector'!$AU$3:$AU$7)</f>
        <v>2.5730870533898015E-5</v>
      </c>
      <c r="AF12" s="4"/>
      <c r="AG12" s="4"/>
      <c r="AH12" s="4"/>
      <c r="AI12" s="4"/>
    </row>
    <row r="13" spans="1:35" x14ac:dyDescent="0.35">
      <c r="A13" t="s">
        <v>9</v>
      </c>
      <c r="B13" s="4">
        <f>SUMPRODUCT('Fuel Price Data'!B73:B77,'BAU Fuel Use by Sector'!$AV$3:$AV$7)/SUM('BAU Fuel Use by Sector'!$AV$3:$AV$7)</f>
        <v>1.7090124294202308E-5</v>
      </c>
      <c r="C13" s="4">
        <f>SUMPRODUCT('Fuel Price Data'!C73:C77,'BAU Fuel Use by Sector'!$AV$3:$AV$7)/SUM('BAU Fuel Use by Sector'!$AV$3:$AV$7)</f>
        <v>1.5228828240266224E-5</v>
      </c>
      <c r="D13" s="4">
        <f>SUMPRODUCT('Fuel Price Data'!D73:D77,'BAU Fuel Use by Sector'!$AV$3:$AV$7)/SUM('BAU Fuel Use by Sector'!$AV$3:$AV$7)</f>
        <v>1.5380937307813354E-5</v>
      </c>
      <c r="E13" s="4">
        <f>SUMPRODUCT('Fuel Price Data'!E73:E77,'BAU Fuel Use by Sector'!$AV$3:$AV$7)/SUM('BAU Fuel Use by Sector'!$AV$3:$AV$7)</f>
        <v>1.4794373739765377E-5</v>
      </c>
      <c r="F13" s="4">
        <f>SUMPRODUCT('Fuel Price Data'!F73:F77,'BAU Fuel Use by Sector'!$AV$3:$AV$7)/SUM('BAU Fuel Use by Sector'!$AV$3:$AV$7)</f>
        <v>1.5267769047907467E-5</v>
      </c>
      <c r="G13" s="4">
        <f>SUMPRODUCT('Fuel Price Data'!G73:G77,'BAU Fuel Use by Sector'!$AV$3:$AV$7)/SUM('BAU Fuel Use by Sector'!$AV$3:$AV$7)</f>
        <v>1.5208215308404673E-5</v>
      </c>
      <c r="H13" s="4">
        <f>SUMPRODUCT('Fuel Price Data'!H73:H77,'BAU Fuel Use by Sector'!$AV$3:$AV$7)/SUM('BAU Fuel Use by Sector'!$AV$3:$AV$7)</f>
        <v>1.5195215117807346E-5</v>
      </c>
      <c r="I13" s="4">
        <f>SUMPRODUCT('Fuel Price Data'!I73:I77,'BAU Fuel Use by Sector'!$AV$3:$AV$7)/SUM('BAU Fuel Use by Sector'!$AV$3:$AV$7)</f>
        <v>1.522427412857769E-5</v>
      </c>
      <c r="J13" s="4">
        <f>SUMPRODUCT('Fuel Price Data'!J73:J77,'BAU Fuel Use by Sector'!$AV$3:$AV$7)/SUM('BAU Fuel Use by Sector'!$AV$3:$AV$7)</f>
        <v>1.5191197375119169E-5</v>
      </c>
      <c r="K13" s="4">
        <f>SUMPRODUCT('Fuel Price Data'!K73:K77,'BAU Fuel Use by Sector'!$AV$3:$AV$7)/SUM('BAU Fuel Use by Sector'!$AV$3:$AV$7)</f>
        <v>1.5259744072970783E-5</v>
      </c>
      <c r="L13" s="4">
        <f>SUMPRODUCT('Fuel Price Data'!L73:L77,'BAU Fuel Use by Sector'!$AV$3:$AV$7)/SUM('BAU Fuel Use by Sector'!$AV$3:$AV$7)</f>
        <v>1.5248466286942089E-5</v>
      </c>
      <c r="M13" s="4">
        <f>SUMPRODUCT('Fuel Price Data'!M73:M77,'BAU Fuel Use by Sector'!$AV$3:$AV$7)/SUM('BAU Fuel Use by Sector'!$AV$3:$AV$7)</f>
        <v>1.5390847674842042E-5</v>
      </c>
      <c r="N13" s="4">
        <f>SUMPRODUCT('Fuel Price Data'!N73:N77,'BAU Fuel Use by Sector'!$AV$3:$AV$7)/SUM('BAU Fuel Use by Sector'!$AV$3:$AV$7)</f>
        <v>1.5660612754603065E-5</v>
      </c>
      <c r="O13" s="4">
        <f>SUMPRODUCT('Fuel Price Data'!O73:O77,'BAU Fuel Use by Sector'!$AV$3:$AV$7)/SUM('BAU Fuel Use by Sector'!$AV$3:$AV$7)</f>
        <v>1.5708960646766398E-5</v>
      </c>
      <c r="P13" s="4">
        <f>SUMPRODUCT('Fuel Price Data'!P73:P77,'BAU Fuel Use by Sector'!$AV$3:$AV$7)/SUM('BAU Fuel Use by Sector'!$AV$3:$AV$7)</f>
        <v>1.5665709337035317E-5</v>
      </c>
      <c r="Q13" s="4">
        <f>SUMPRODUCT('Fuel Price Data'!Q73:Q77,'BAU Fuel Use by Sector'!$AV$3:$AV$7)/SUM('BAU Fuel Use by Sector'!$AV$3:$AV$7)</f>
        <v>1.5712711487892234E-5</v>
      </c>
      <c r="R13" s="4">
        <f>SUMPRODUCT('Fuel Price Data'!R73:R77,'BAU Fuel Use by Sector'!$AV$3:$AV$7)/SUM('BAU Fuel Use by Sector'!$AV$3:$AV$7)</f>
        <v>1.5713235647380261E-5</v>
      </c>
      <c r="S13" s="4">
        <f>SUMPRODUCT('Fuel Price Data'!S73:S77,'BAU Fuel Use by Sector'!$AV$3:$AV$7)/SUM('BAU Fuel Use by Sector'!$AV$3:$AV$7)</f>
        <v>1.5821866645733039E-5</v>
      </c>
      <c r="T13" s="4">
        <f>SUMPRODUCT('Fuel Price Data'!T73:T77,'BAU Fuel Use by Sector'!$AV$3:$AV$7)/SUM('BAU Fuel Use by Sector'!$AV$3:$AV$7)</f>
        <v>1.5885933018093064E-5</v>
      </c>
      <c r="U13" s="4">
        <f>SUMPRODUCT('Fuel Price Data'!U73:U77,'BAU Fuel Use by Sector'!$AV$3:$AV$7)/SUM('BAU Fuel Use by Sector'!$AV$3:$AV$7)</f>
        <v>1.5910916475815673E-5</v>
      </c>
      <c r="V13" s="4">
        <f>SUMPRODUCT('Fuel Price Data'!V73:V77,'BAU Fuel Use by Sector'!$AV$3:$AV$7)/SUM('BAU Fuel Use by Sector'!$AV$3:$AV$7)</f>
        <v>1.6051908621164134E-5</v>
      </c>
      <c r="W13" s="4">
        <f>SUMPRODUCT('Fuel Price Data'!W73:W77,'BAU Fuel Use by Sector'!$AV$3:$AV$7)/SUM('BAU Fuel Use by Sector'!$AV$3:$AV$7)</f>
        <v>1.6173870556902139E-5</v>
      </c>
      <c r="X13" s="4">
        <f>SUMPRODUCT('Fuel Price Data'!X73:X77,'BAU Fuel Use by Sector'!$AV$3:$AV$7)/SUM('BAU Fuel Use by Sector'!$AV$3:$AV$7)</f>
        <v>1.6240818258511096E-5</v>
      </c>
      <c r="Y13" s="4">
        <f>SUMPRODUCT('Fuel Price Data'!Y73:Y77,'BAU Fuel Use by Sector'!$AV$3:$AV$7)/SUM('BAU Fuel Use by Sector'!$AV$3:$AV$7)</f>
        <v>1.6439809220350982E-5</v>
      </c>
      <c r="Z13" s="4">
        <f>SUMPRODUCT('Fuel Price Data'!Z73:Z77,'BAU Fuel Use by Sector'!$AV$3:$AV$7)/SUM('BAU Fuel Use by Sector'!$AV$3:$AV$7)</f>
        <v>1.6581364922832714E-5</v>
      </c>
      <c r="AA13" s="4">
        <f>SUMPRODUCT('Fuel Price Data'!AA73:AA77,'BAU Fuel Use by Sector'!$AV$3:$AV$7)/SUM('BAU Fuel Use by Sector'!$AV$3:$AV$7)</f>
        <v>1.655478022220703E-5</v>
      </c>
      <c r="AB13" s="4">
        <f>SUMPRODUCT('Fuel Price Data'!AB73:AB77,'BAU Fuel Use by Sector'!$AV$3:$AV$7)/SUM('BAU Fuel Use by Sector'!$AV$3:$AV$7)</f>
        <v>1.6722913956147475E-5</v>
      </c>
      <c r="AC13" s="4">
        <f>SUMPRODUCT('Fuel Price Data'!AC73:AC77,'BAU Fuel Use by Sector'!$AV$3:$AV$7)/SUM('BAU Fuel Use by Sector'!$AV$3:$AV$7)</f>
        <v>1.6706427007850932E-5</v>
      </c>
      <c r="AD13" s="4">
        <f>SUMPRODUCT('Fuel Price Data'!AD73:AD77,'BAU Fuel Use by Sector'!$AV$3:$AV$7)/SUM('BAU Fuel Use by Sector'!$AV$3:$AV$7)</f>
        <v>1.6652932918079949E-5</v>
      </c>
      <c r="AE13" s="4">
        <f>SUMPRODUCT('Fuel Price Data'!AE73:AE77,'BAU Fuel Use by Sector'!$AV$3:$AV$7)/SUM('BAU Fuel Use by Sector'!$AV$3:$AV$7)</f>
        <v>1.6695961785160078E-5</v>
      </c>
      <c r="AF13" s="4"/>
      <c r="AG13" s="4"/>
      <c r="AH13" s="4"/>
      <c r="AI13" s="4"/>
    </row>
    <row r="14" spans="1:35" x14ac:dyDescent="0.35">
      <c r="A14" t="s">
        <v>10</v>
      </c>
      <c r="B14" s="4">
        <f>SUMPRODUCT('Fuel Price Data'!B83:B87,'BAU Fuel Use by Sector'!$AW$3:$AW$7)/SUM('BAU Fuel Use by Sector'!$AW$3:$AW$7)</f>
        <v>1.134696777709005E-5</v>
      </c>
      <c r="C14" s="4">
        <f>SUMPRODUCT('Fuel Price Data'!C83:C87,'BAU Fuel Use by Sector'!$AW$3:$AW$7)/SUM('BAU Fuel Use by Sector'!$AW$3:$AW$7)</f>
        <v>1.9781963999691554E-5</v>
      </c>
      <c r="D14" s="4">
        <f>SUMPRODUCT('Fuel Price Data'!D83:D87,'BAU Fuel Use by Sector'!$AW$3:$AW$7)/SUM('BAU Fuel Use by Sector'!$AW$3:$AW$7)</f>
        <v>1.957269102690973E-5</v>
      </c>
      <c r="E14" s="4">
        <f>SUMPRODUCT('Fuel Price Data'!E83:E87,'BAU Fuel Use by Sector'!$AW$3:$AW$7)/SUM('BAU Fuel Use by Sector'!$AW$3:$AW$7)</f>
        <v>1.4094149723417106E-5</v>
      </c>
      <c r="F14" s="4">
        <f>SUMPRODUCT('Fuel Price Data'!F83:F87,'BAU Fuel Use by Sector'!$AW$3:$AW$7)/SUM('BAU Fuel Use by Sector'!$AW$3:$AW$7)</f>
        <v>1.4358788669569121E-5</v>
      </c>
      <c r="G14" s="4">
        <f>SUMPRODUCT('Fuel Price Data'!G83:G87,'BAU Fuel Use by Sector'!$AW$3:$AW$7)/SUM('BAU Fuel Use by Sector'!$AW$3:$AW$7)</f>
        <v>1.4623427615721135E-5</v>
      </c>
      <c r="H14" s="4">
        <f>SUMPRODUCT('Fuel Price Data'!H83:H87,'BAU Fuel Use by Sector'!$AW$3:$AW$7)/SUM('BAU Fuel Use by Sector'!$AW$3:$AW$7)</f>
        <v>1.4888066561873149E-5</v>
      </c>
      <c r="I14" s="4">
        <f>SUMPRODUCT('Fuel Price Data'!I83:I87,'BAU Fuel Use by Sector'!$AW$3:$AW$7)/SUM('BAU Fuel Use by Sector'!$AW$3:$AW$7)</f>
        <v>1.5152705508025161E-5</v>
      </c>
      <c r="J14" s="4">
        <f>SUMPRODUCT('Fuel Price Data'!J83:J87,'BAU Fuel Use by Sector'!$AW$3:$AW$7)/SUM('BAU Fuel Use by Sector'!$AW$3:$AW$7)</f>
        <v>1.5396486126355126E-5</v>
      </c>
      <c r="K14" s="4">
        <f>SUMPRODUCT('Fuel Price Data'!K83:K87,'BAU Fuel Use by Sector'!$AW$3:$AW$7)/SUM('BAU Fuel Use by Sector'!$AW$3:$AW$7)</f>
        <v>1.5485600320987997E-5</v>
      </c>
      <c r="L14" s="4">
        <f>SUMPRODUCT('Fuel Price Data'!L83:L87,'BAU Fuel Use by Sector'!$AW$3:$AW$7)/SUM('BAU Fuel Use by Sector'!$AW$3:$AW$7)</f>
        <v>1.5502561143856406E-5</v>
      </c>
      <c r="M14" s="4">
        <f>SUMPRODUCT('Fuel Price Data'!M83:M87,'BAU Fuel Use by Sector'!$AW$3:$AW$7)/SUM('BAU Fuel Use by Sector'!$AW$3:$AW$7)</f>
        <v>1.5673495511197788E-5</v>
      </c>
      <c r="N14" s="4">
        <f>SUMPRODUCT('Fuel Price Data'!N83:N87,'BAU Fuel Use by Sector'!$AW$3:$AW$7)/SUM('BAU Fuel Use by Sector'!$AW$3:$AW$7)</f>
        <v>1.5798600186834501E-5</v>
      </c>
      <c r="O14" s="4">
        <f>SUMPRODUCT('Fuel Price Data'!O83:O87,'BAU Fuel Use by Sector'!$AW$3:$AW$7)/SUM('BAU Fuel Use by Sector'!$AW$3:$AW$7)</f>
        <v>1.5866896963865097E-5</v>
      </c>
      <c r="P14" s="4">
        <f>SUMPRODUCT('Fuel Price Data'!P83:P87,'BAU Fuel Use by Sector'!$AW$3:$AW$7)/SUM('BAU Fuel Use by Sector'!$AW$3:$AW$7)</f>
        <v>1.5984584211289911E-5</v>
      </c>
      <c r="Q14" s="4">
        <f>SUMPRODUCT('Fuel Price Data'!Q83:Q87,'BAU Fuel Use by Sector'!$AW$3:$AW$7)/SUM('BAU Fuel Use by Sector'!$AW$3:$AW$7)</f>
        <v>1.6106157480054999E-5</v>
      </c>
      <c r="R14" s="4">
        <f>SUMPRODUCT('Fuel Price Data'!R83:R87,'BAU Fuel Use by Sector'!$AW$3:$AW$7)/SUM('BAU Fuel Use by Sector'!$AW$3:$AW$7)</f>
        <v>1.6184252151015233E-5</v>
      </c>
      <c r="S14" s="4">
        <f>SUMPRODUCT('Fuel Price Data'!S83:S87,'BAU Fuel Use by Sector'!$AW$3:$AW$7)/SUM('BAU Fuel Use by Sector'!$AW$3:$AW$7)</f>
        <v>1.6281710738587462E-5</v>
      </c>
      <c r="T14" s="4">
        <f>SUMPRODUCT('Fuel Price Data'!T83:T87,'BAU Fuel Use by Sector'!$AW$3:$AW$7)/SUM('BAU Fuel Use by Sector'!$AW$3:$AW$7)</f>
        <v>1.6378409231699476E-5</v>
      </c>
      <c r="U14" s="4">
        <f>SUMPRODUCT('Fuel Price Data'!U83:U87,'BAU Fuel Use by Sector'!$AW$3:$AW$7)/SUM('BAU Fuel Use by Sector'!$AW$3:$AW$7)</f>
        <v>1.6455075790978498E-5</v>
      </c>
      <c r="V14" s="4">
        <f>SUMPRODUCT('Fuel Price Data'!V83:V87,'BAU Fuel Use by Sector'!$AW$3:$AW$7)/SUM('BAU Fuel Use by Sector'!$AW$3:$AW$7)</f>
        <v>1.6549936737806288E-5</v>
      </c>
      <c r="W14" s="4">
        <f>SUMPRODUCT('Fuel Price Data'!W83:W87,'BAU Fuel Use by Sector'!$AW$3:$AW$7)/SUM('BAU Fuel Use by Sector'!$AW$3:$AW$7)</f>
        <v>1.6712472209736986E-5</v>
      </c>
      <c r="X14" s="4">
        <f>SUMPRODUCT('Fuel Price Data'!X83:X87,'BAU Fuel Use by Sector'!$AW$3:$AW$7)/SUM('BAU Fuel Use by Sector'!$AW$3:$AW$7)</f>
        <v>1.6750691129049824E-5</v>
      </c>
      <c r="Y14" s="4">
        <f>SUMPRODUCT('Fuel Price Data'!Y83:Y87,'BAU Fuel Use by Sector'!$AW$3:$AW$7)/SUM('BAU Fuel Use by Sector'!$AW$3:$AW$7)</f>
        <v>1.6879532431845624E-5</v>
      </c>
      <c r="Z14" s="4">
        <f>SUMPRODUCT('Fuel Price Data'!Z83:Z87,'BAU Fuel Use by Sector'!$AW$3:$AW$7)/SUM('BAU Fuel Use by Sector'!$AW$3:$AW$7)</f>
        <v>1.6848046621052002E-5</v>
      </c>
      <c r="AA14" s="4">
        <f>SUMPRODUCT('Fuel Price Data'!AA83:AA87,'BAU Fuel Use by Sector'!$AW$3:$AW$7)/SUM('BAU Fuel Use by Sector'!$AW$3:$AW$7)</f>
        <v>1.6970238941286901E-5</v>
      </c>
      <c r="AB14" s="4">
        <f>SUMPRODUCT('Fuel Price Data'!AB83:AB87,'BAU Fuel Use by Sector'!$AW$3:$AW$7)/SUM('BAU Fuel Use by Sector'!$AW$3:$AW$7)</f>
        <v>1.7222897194293314E-5</v>
      </c>
      <c r="AC14" s="4">
        <f>SUMPRODUCT('Fuel Price Data'!AC83:AC87,'BAU Fuel Use by Sector'!$AW$3:$AW$7)/SUM('BAU Fuel Use by Sector'!$AW$3:$AW$7)</f>
        <v>1.7259031876939445E-5</v>
      </c>
      <c r="AD14" s="4">
        <f>SUMPRODUCT('Fuel Price Data'!AD83:AD87,'BAU Fuel Use by Sector'!$AW$3:$AW$7)/SUM('BAU Fuel Use by Sector'!$AW$3:$AW$7)</f>
        <v>1.7306667189273887E-5</v>
      </c>
      <c r="AE14" s="4">
        <f>SUMPRODUCT('Fuel Price Data'!AE83:AE87,'BAU Fuel Use by Sector'!$AW$3:$AW$7)/SUM('BAU Fuel Use by Sector'!$AW$3:$AW$7)</f>
        <v>1.7385515620018803E-5</v>
      </c>
      <c r="AF14" s="4"/>
      <c r="AG14" s="4"/>
      <c r="AH14" s="4"/>
      <c r="AI14" s="4"/>
    </row>
    <row r="15" spans="1:35" x14ac:dyDescent="0.3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/>
      <c r="AG15" s="3"/>
      <c r="AH15" s="3"/>
      <c r="AI15" s="3"/>
    </row>
    <row r="16" spans="1:35" x14ac:dyDescent="0.3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/>
      <c r="AG16" s="3"/>
      <c r="AH16" s="3"/>
      <c r="AI16" s="3"/>
    </row>
    <row r="17" spans="1:35" x14ac:dyDescent="0.35">
      <c r="A17" t="s">
        <v>11</v>
      </c>
      <c r="B17" s="4">
        <f>SUMPRODUCT('Fuel Price Data'!B93:B97,'BAU Fuel Use by Sector'!$AZ$3:$AZ$7)/SUM('BAU Fuel Use by Sector'!$AZ$3:$AZ$7)</f>
        <v>1.5445041017719864E-6</v>
      </c>
      <c r="C17" s="4">
        <f>SUMPRODUCT('Fuel Price Data'!C93:C97,'BAU Fuel Use by Sector'!$AZ$3:$AZ$7)/SUM('BAU Fuel Use by Sector'!$AZ$3:$AZ$7)</f>
        <v>1.7127838346590252E-6</v>
      </c>
      <c r="D17" s="4">
        <f>SUMPRODUCT('Fuel Price Data'!D93:D97,'BAU Fuel Use by Sector'!$AZ$3:$AZ$7)/SUM('BAU Fuel Use by Sector'!$AZ$3:$AZ$7)</f>
        <v>1.7221210359855207E-6</v>
      </c>
      <c r="E17" s="4">
        <f>SUMPRODUCT('Fuel Price Data'!E93:E97,'BAU Fuel Use by Sector'!$AZ$3:$AZ$7)/SUM('BAU Fuel Use by Sector'!$AZ$3:$AZ$7)</f>
        <v>1.825222297401709E-6</v>
      </c>
      <c r="F17" s="4">
        <f>SUMPRODUCT('Fuel Price Data'!F93:F97,'BAU Fuel Use by Sector'!$AZ$3:$AZ$7)/SUM('BAU Fuel Use by Sector'!$AZ$3:$AZ$7)</f>
        <v>1.4834893635951157E-6</v>
      </c>
      <c r="G17" s="4">
        <f>SUMPRODUCT('Fuel Price Data'!G93:G97,'BAU Fuel Use by Sector'!$AZ$3:$AZ$7)/SUM('BAU Fuel Use by Sector'!$AZ$3:$AZ$7)</f>
        <v>1.4707980082901907E-6</v>
      </c>
      <c r="H17" s="4">
        <f>SUMPRODUCT('Fuel Price Data'!H93:H97,'BAU Fuel Use by Sector'!$AZ$3:$AZ$7)/SUM('BAU Fuel Use by Sector'!$AZ$3:$AZ$7)</f>
        <v>1.4503309468149701E-6</v>
      </c>
      <c r="I17" s="4">
        <f>SUMPRODUCT('Fuel Price Data'!I93:I97,'BAU Fuel Use by Sector'!$AZ$3:$AZ$7)/SUM('BAU Fuel Use by Sector'!$AZ$3:$AZ$7)</f>
        <v>1.436018615779698E-6</v>
      </c>
      <c r="J17" s="4">
        <f>SUMPRODUCT('Fuel Price Data'!J93:J97,'BAU Fuel Use by Sector'!$AZ$3:$AZ$7)/SUM('BAU Fuel Use by Sector'!$AZ$3:$AZ$7)</f>
        <v>1.4189405825853225E-6</v>
      </c>
      <c r="K17" s="4">
        <f>SUMPRODUCT('Fuel Price Data'!K93:K97,'BAU Fuel Use by Sector'!$AZ$3:$AZ$7)/SUM('BAU Fuel Use by Sector'!$AZ$3:$AZ$7)</f>
        <v>1.411305943315192E-6</v>
      </c>
      <c r="L17" s="4">
        <f>SUMPRODUCT('Fuel Price Data'!L93:L97,'BAU Fuel Use by Sector'!$AZ$3:$AZ$7)/SUM('BAU Fuel Use by Sector'!$AZ$3:$AZ$7)</f>
        <v>1.4118813895404726E-6</v>
      </c>
      <c r="M17" s="4">
        <f>SUMPRODUCT('Fuel Price Data'!M93:M97,'BAU Fuel Use by Sector'!$AZ$3:$AZ$7)/SUM('BAU Fuel Use by Sector'!$AZ$3:$AZ$7)</f>
        <v>1.4057755623311245E-6</v>
      </c>
      <c r="N17" s="4">
        <f>SUMPRODUCT('Fuel Price Data'!N93:N97,'BAU Fuel Use by Sector'!$AZ$3:$AZ$7)/SUM('BAU Fuel Use by Sector'!$AZ$3:$AZ$7)</f>
        <v>1.3852504714505084E-6</v>
      </c>
      <c r="O17" s="4">
        <f>SUMPRODUCT('Fuel Price Data'!O93:O97,'BAU Fuel Use by Sector'!$AZ$3:$AZ$7)/SUM('BAU Fuel Use by Sector'!$AZ$3:$AZ$7)</f>
        <v>1.3774347945425218E-6</v>
      </c>
      <c r="P17" s="4">
        <f>SUMPRODUCT('Fuel Price Data'!P93:P97,'BAU Fuel Use by Sector'!$AZ$3:$AZ$7)/SUM('BAU Fuel Use by Sector'!$AZ$3:$AZ$7)</f>
        <v>1.376133928715856E-6</v>
      </c>
      <c r="Q17" s="4">
        <f>SUMPRODUCT('Fuel Price Data'!Q93:Q97,'BAU Fuel Use by Sector'!$AZ$3:$AZ$7)/SUM('BAU Fuel Use by Sector'!$AZ$3:$AZ$7)</f>
        <v>1.3712411311528936E-6</v>
      </c>
      <c r="R17" s="4">
        <f>SUMPRODUCT('Fuel Price Data'!R93:R97,'BAU Fuel Use by Sector'!$AZ$3:$AZ$7)/SUM('BAU Fuel Use by Sector'!$AZ$3:$AZ$7)</f>
        <v>1.3668742261603703E-6</v>
      </c>
      <c r="S17" s="4">
        <f>SUMPRODUCT('Fuel Price Data'!S93:S97,'BAU Fuel Use by Sector'!$AZ$3:$AZ$7)/SUM('BAU Fuel Use by Sector'!$AZ$3:$AZ$7)</f>
        <v>1.366624416999432E-6</v>
      </c>
      <c r="T17" s="4">
        <f>SUMPRODUCT('Fuel Price Data'!T93:T97,'BAU Fuel Use by Sector'!$AZ$3:$AZ$7)/SUM('BAU Fuel Use by Sector'!$AZ$3:$AZ$7)</f>
        <v>1.3835357479062238E-6</v>
      </c>
      <c r="U17" s="4">
        <f>SUMPRODUCT('Fuel Price Data'!U93:U97,'BAU Fuel Use by Sector'!$AZ$3:$AZ$7)/SUM('BAU Fuel Use by Sector'!$AZ$3:$AZ$7)</f>
        <v>1.3807007249769009E-6</v>
      </c>
      <c r="V17" s="4">
        <f>SUMPRODUCT('Fuel Price Data'!V93:V97,'BAU Fuel Use by Sector'!$AZ$3:$AZ$7)/SUM('BAU Fuel Use by Sector'!$AZ$3:$AZ$7)</f>
        <v>1.3820465365640078E-6</v>
      </c>
      <c r="W17" s="4">
        <f>SUMPRODUCT('Fuel Price Data'!W93:W97,'BAU Fuel Use by Sector'!$AZ$3:$AZ$7)/SUM('BAU Fuel Use by Sector'!$AZ$3:$AZ$7)</f>
        <v>1.3810594816435954E-6</v>
      </c>
      <c r="X17" s="4">
        <f>SUMPRODUCT('Fuel Price Data'!X93:X97,'BAU Fuel Use by Sector'!$AZ$3:$AZ$7)/SUM('BAU Fuel Use by Sector'!$AZ$3:$AZ$7)</f>
        <v>1.3799007667574962E-6</v>
      </c>
      <c r="Y17" s="4">
        <f>SUMPRODUCT('Fuel Price Data'!Y93:Y97,'BAU Fuel Use by Sector'!$AZ$3:$AZ$7)/SUM('BAU Fuel Use by Sector'!$AZ$3:$AZ$7)</f>
        <v>1.3793823612927646E-6</v>
      </c>
      <c r="Z17" s="4">
        <f>SUMPRODUCT('Fuel Price Data'!Z93:Z97,'BAU Fuel Use by Sector'!$AZ$3:$AZ$7)/SUM('BAU Fuel Use by Sector'!$AZ$3:$AZ$7)</f>
        <v>1.3756620040127746E-6</v>
      </c>
      <c r="AA17" s="4">
        <f>SUMPRODUCT('Fuel Price Data'!AA93:AA97,'BAU Fuel Use by Sector'!$AZ$3:$AZ$7)/SUM('BAU Fuel Use by Sector'!$AZ$3:$AZ$7)</f>
        <v>1.3729968776767522E-6</v>
      </c>
      <c r="AB17" s="4">
        <f>SUMPRODUCT('Fuel Price Data'!AB93:AB97,'BAU Fuel Use by Sector'!$AZ$3:$AZ$7)/SUM('BAU Fuel Use by Sector'!$AZ$3:$AZ$7)</f>
        <v>1.373226165230193E-6</v>
      </c>
      <c r="AC17" s="4">
        <f>SUMPRODUCT('Fuel Price Data'!AC93:AC97,'BAU Fuel Use by Sector'!$AZ$3:$AZ$7)/SUM('BAU Fuel Use by Sector'!$AZ$3:$AZ$7)</f>
        <v>1.3693437569186361E-6</v>
      </c>
      <c r="AD17" s="4">
        <f>SUMPRODUCT('Fuel Price Data'!AD93:AD97,'BAU Fuel Use by Sector'!$AZ$3:$AZ$7)/SUM('BAU Fuel Use by Sector'!$AZ$3:$AZ$7)</f>
        <v>1.3636983375671423E-6</v>
      </c>
      <c r="AE17" s="4">
        <f>SUMPRODUCT('Fuel Price Data'!AE93:AE97,'BAU Fuel Use by Sector'!$AZ$3:$AZ$7)/SUM('BAU Fuel Use by Sector'!$AZ$3:$AZ$7)</f>
        <v>1.365902723606254E-6</v>
      </c>
      <c r="AF17" s="4"/>
      <c r="AG17" s="4"/>
      <c r="AH17" s="4"/>
      <c r="AI17" s="4"/>
    </row>
    <row r="18" spans="1:35" x14ac:dyDescent="0.35">
      <c r="A18" t="s">
        <v>41</v>
      </c>
      <c r="B18" s="41">
        <v>1.0226171617393948E-5</v>
      </c>
      <c r="C18" s="41">
        <v>9.8777734637072163E-6</v>
      </c>
      <c r="D18" s="41">
        <v>8.7099434712487203E-6</v>
      </c>
      <c r="E18" s="41">
        <v>9.4777561319996737E-6</v>
      </c>
      <c r="F18" s="41">
        <v>9.5902589786572514E-6</v>
      </c>
      <c r="G18" s="41">
        <v>9.7763503149039189E-6</v>
      </c>
      <c r="H18" s="41">
        <v>1.0054158656319848E-5</v>
      </c>
      <c r="I18" s="41">
        <v>1.0257269560531699E-5</v>
      </c>
      <c r="J18" s="41">
        <v>1.0408034285260253E-5</v>
      </c>
      <c r="K18" s="41">
        <v>1.0568057722521E-5</v>
      </c>
      <c r="L18" s="41">
        <v>1.0789191951557298E-5</v>
      </c>
      <c r="M18" s="41">
        <v>1.09626042459946E-5</v>
      </c>
      <c r="N18" s="41">
        <v>1.1079859048003297E-5</v>
      </c>
      <c r="O18" s="41">
        <v>1.1139624583353451E-5</v>
      </c>
      <c r="P18" s="41">
        <v>1.1245470781201217E-5</v>
      </c>
      <c r="Q18" s="41">
        <v>1.1425356603639763E-5</v>
      </c>
      <c r="R18" s="41">
        <v>1.1557046984922531E-5</v>
      </c>
      <c r="S18" s="41">
        <v>1.1709809000606015E-5</v>
      </c>
      <c r="T18" s="41">
        <v>1.1748037247266352E-5</v>
      </c>
      <c r="U18" s="41">
        <v>1.1971575603617068E-5</v>
      </c>
      <c r="V18" s="41">
        <v>1.2108322993442573E-5</v>
      </c>
      <c r="W18" s="41">
        <v>1.216602812338436E-5</v>
      </c>
      <c r="X18" s="41">
        <v>1.237716330438651E-5</v>
      </c>
      <c r="Y18" s="41">
        <v>1.2631320319234433E-5</v>
      </c>
      <c r="Z18" s="41">
        <v>1.2700802369138199E-5</v>
      </c>
      <c r="AA18" s="41">
        <v>1.2885034347660336E-5</v>
      </c>
      <c r="AB18" s="41">
        <v>1.2877523135077211E-5</v>
      </c>
      <c r="AC18" s="41">
        <v>1.2895332818958327E-5</v>
      </c>
      <c r="AD18" s="41">
        <v>1.2940666330778267E-5</v>
      </c>
      <c r="AE18" s="41">
        <v>1.2899894838325156E-5</v>
      </c>
      <c r="AF18" s="4"/>
      <c r="AG18" s="4"/>
      <c r="AH18" s="4"/>
      <c r="AI18" s="4"/>
    </row>
    <row r="19" spans="1:35" x14ac:dyDescent="0.35">
      <c r="A19" t="s">
        <v>42</v>
      </c>
      <c r="B19" s="4">
        <f>'Fuel Price Data'!B113</f>
        <v>1.700361010830325E-5</v>
      </c>
      <c r="C19" s="4">
        <f>'Fuel Price Data'!C113</f>
        <v>2.641227436823105E-5</v>
      </c>
      <c r="D19" s="4">
        <f>'Fuel Price Data'!D113</f>
        <v>2.641227436823105E-5</v>
      </c>
      <c r="E19" s="4">
        <f>'Fuel Price Data'!E113</f>
        <v>2.1141155234657041E-5</v>
      </c>
      <c r="F19" s="4">
        <f>'Fuel Price Data'!F113</f>
        <v>1.9508975236725635E-5</v>
      </c>
      <c r="G19" s="4">
        <f>'Fuel Price Data'!G113</f>
        <v>1.7876795238794225E-5</v>
      </c>
      <c r="H19" s="4">
        <f>'Fuel Price Data'!H113</f>
        <v>1.6244615240862815E-5</v>
      </c>
      <c r="I19" s="4">
        <f>'Fuel Price Data'!I113</f>
        <v>1.4612435242931407E-5</v>
      </c>
      <c r="J19" s="4">
        <f>'Fuel Price Data'!J113</f>
        <v>1.2980255245000001E-5</v>
      </c>
      <c r="K19" s="4">
        <f>'Fuel Price Data'!K113</f>
        <v>1.3042159559999998E-5</v>
      </c>
      <c r="L19" s="4">
        <f>'Fuel Price Data'!L113</f>
        <v>1.3120758469999998E-5</v>
      </c>
      <c r="M19" s="4">
        <f>'Fuel Price Data'!M113</f>
        <v>1.318169174E-5</v>
      </c>
      <c r="N19" s="4">
        <f>'Fuel Price Data'!N113</f>
        <v>1.3258799150000001E-5</v>
      </c>
      <c r="O19" s="4">
        <f>'Fuel Price Data'!O113</f>
        <v>1.3332564030000001E-5</v>
      </c>
      <c r="P19" s="4">
        <f>'Fuel Price Data'!P113</f>
        <v>1.3405615345000001E-5</v>
      </c>
      <c r="Q19" s="4">
        <f>'Fuel Price Data'!Q113</f>
        <v>1.3495822835E-5</v>
      </c>
      <c r="R19" s="4">
        <f>'Fuel Price Data'!R113</f>
        <v>1.3541233515E-5</v>
      </c>
      <c r="S19" s="4">
        <f>'Fuel Price Data'!S113</f>
        <v>1.3612251679999999E-5</v>
      </c>
      <c r="T19" s="4">
        <f>'Fuel Price Data'!T113</f>
        <v>1.369008914E-5</v>
      </c>
      <c r="U19" s="4">
        <f>'Fuel Price Data'!U113</f>
        <v>1.3746605215000001E-5</v>
      </c>
      <c r="V19" s="4">
        <f>'Fuel Price Data'!V113</f>
        <v>1.3797890835E-5</v>
      </c>
      <c r="W19" s="4">
        <f>'Fuel Price Data'!W113</f>
        <v>1.3883537475E-5</v>
      </c>
      <c r="X19" s="4">
        <f>'Fuel Price Data'!X113</f>
        <v>1.3904030685E-5</v>
      </c>
      <c r="Y19" s="4">
        <f>'Fuel Price Data'!Y113</f>
        <v>1.3964746510000002E-5</v>
      </c>
      <c r="Z19" s="4">
        <f>'Fuel Price Data'!Z113</f>
        <v>1.3962572059999998E-5</v>
      </c>
      <c r="AA19" s="4">
        <f>'Fuel Price Data'!AA113</f>
        <v>1.3997840540000002E-5</v>
      </c>
      <c r="AB19" s="4">
        <f>'Fuel Price Data'!AB113</f>
        <v>1.4140130425E-5</v>
      </c>
      <c r="AC19" s="4">
        <f>'Fuel Price Data'!AC113</f>
        <v>1.4137504600000002E-5</v>
      </c>
      <c r="AD19" s="4">
        <f>'Fuel Price Data'!AD113</f>
        <v>1.4218671245E-5</v>
      </c>
      <c r="AE19" s="4">
        <f>'Fuel Price Data'!AE113</f>
        <v>1.4286566680000002E-5</v>
      </c>
      <c r="AF19" s="4"/>
      <c r="AG19" s="4"/>
      <c r="AH19" s="4"/>
      <c r="AI19" s="4"/>
    </row>
    <row r="20" spans="1:35" x14ac:dyDescent="0.35">
      <c r="A20" t="s">
        <v>43</v>
      </c>
      <c r="B20" s="4">
        <f>SUMPRODUCT('Fuel Price Data'!B123:B127,'BAU Fuel Use by Sector'!$BC$3:$BC$7)/SUM('BAU Fuel Use by Sector'!$BC$3:$BC$7)</f>
        <v>1.3446875511348771E-5</v>
      </c>
      <c r="C20" s="4">
        <f>SUMPRODUCT('Fuel Price Data'!C123:C127,'BAU Fuel Use by Sector'!$BC$3:$BC$7)/SUM('BAU Fuel Use by Sector'!$BC$3:$BC$7)</f>
        <v>1.9738107178867089E-5</v>
      </c>
      <c r="D20" s="4">
        <f>SUMPRODUCT('Fuel Price Data'!D123:D127,'BAU Fuel Use by Sector'!$BC$3:$BC$7)/SUM('BAU Fuel Use by Sector'!$BC$3:$BC$7)</f>
        <v>1.9678594519588962E-5</v>
      </c>
      <c r="E20" s="4">
        <f>SUMPRODUCT('Fuel Price Data'!E123:E127,'BAU Fuel Use by Sector'!$BC$3:$BC$7)/SUM('BAU Fuel Use by Sector'!$BC$3:$BC$7)</f>
        <v>1.8767898746564003E-5</v>
      </c>
      <c r="F20" s="4">
        <f>SUMPRODUCT('Fuel Price Data'!F123:F127,'BAU Fuel Use by Sector'!$BC$3:$BC$7)/SUM('BAU Fuel Use by Sector'!$BC$3:$BC$7)</f>
        <v>1.7360233080513572E-5</v>
      </c>
      <c r="G20" s="4">
        <f>SUMPRODUCT('Fuel Price Data'!G123:G127,'BAU Fuel Use by Sector'!$BC$3:$BC$7)/SUM('BAU Fuel Use by Sector'!$BC$3:$BC$7)</f>
        <v>1.5859744120544308E-5</v>
      </c>
      <c r="H20" s="4">
        <f>SUMPRODUCT('Fuel Price Data'!H123:H127,'BAU Fuel Use by Sector'!$BC$3:$BC$7)/SUM('BAU Fuel Use by Sector'!$BC$3:$BC$7)</f>
        <v>1.5042181914380369E-5</v>
      </c>
      <c r="I20" s="4">
        <f>SUMPRODUCT('Fuel Price Data'!I123:I127,'BAU Fuel Use by Sector'!$BC$3:$BC$7)/SUM('BAU Fuel Use by Sector'!$BC$3:$BC$7)</f>
        <v>1.4579611493319524E-5</v>
      </c>
      <c r="J20" s="4">
        <f>SUMPRODUCT('Fuel Price Data'!J123:J127,'BAU Fuel Use by Sector'!$BC$3:$BC$7)/SUM('BAU Fuel Use by Sector'!$BC$3:$BC$7)</f>
        <v>1.4457988155916802E-5</v>
      </c>
      <c r="K20" s="4">
        <f>SUMPRODUCT('Fuel Price Data'!K123:K127,'BAU Fuel Use by Sector'!$BC$3:$BC$7)/SUM('BAU Fuel Use by Sector'!$BC$3:$BC$7)</f>
        <v>1.4526279715507973E-5</v>
      </c>
      <c r="L20" s="4">
        <f>SUMPRODUCT('Fuel Price Data'!L123:L127,'BAU Fuel Use by Sector'!$BC$3:$BC$7)/SUM('BAU Fuel Use by Sector'!$BC$3:$BC$7)</f>
        <v>1.4752970058116784E-5</v>
      </c>
      <c r="M20" s="4">
        <f>SUMPRODUCT('Fuel Price Data'!M123:M127,'BAU Fuel Use by Sector'!$BC$3:$BC$7)/SUM('BAU Fuel Use by Sector'!$BC$3:$BC$7)</f>
        <v>1.5067809917742253E-5</v>
      </c>
      <c r="N20" s="4">
        <f>SUMPRODUCT('Fuel Price Data'!N123:N127,'BAU Fuel Use by Sector'!$BC$3:$BC$7)/SUM('BAU Fuel Use by Sector'!$BC$3:$BC$7)</f>
        <v>1.5475786730601188E-5</v>
      </c>
      <c r="O20" s="4">
        <f>SUMPRODUCT('Fuel Price Data'!O123:O127,'BAU Fuel Use by Sector'!$BC$3:$BC$7)/SUM('BAU Fuel Use by Sector'!$BC$3:$BC$7)</f>
        <v>1.5931915844741723E-5</v>
      </c>
      <c r="P20" s="4">
        <f>SUMPRODUCT('Fuel Price Data'!P123:P127,'BAU Fuel Use by Sector'!$BC$3:$BC$7)/SUM('BAU Fuel Use by Sector'!$BC$3:$BC$7)</f>
        <v>1.6315496466667512E-5</v>
      </c>
      <c r="Q20" s="4">
        <f>SUMPRODUCT('Fuel Price Data'!Q123:Q127,'BAU Fuel Use by Sector'!$BC$3:$BC$7)/SUM('BAU Fuel Use by Sector'!$BC$3:$BC$7)</f>
        <v>1.6556440549696426E-5</v>
      </c>
      <c r="R20" s="4">
        <f>SUMPRODUCT('Fuel Price Data'!R123:R127,'BAU Fuel Use by Sector'!$BC$3:$BC$7)/SUM('BAU Fuel Use by Sector'!$BC$3:$BC$7)</f>
        <v>1.6716497770782509E-5</v>
      </c>
      <c r="S20" s="4">
        <f>SUMPRODUCT('Fuel Price Data'!S123:S127,'BAU Fuel Use by Sector'!$BC$3:$BC$7)/SUM('BAU Fuel Use by Sector'!$BC$3:$BC$7)</f>
        <v>1.689983059185491E-5</v>
      </c>
      <c r="T20" s="4">
        <f>SUMPRODUCT('Fuel Price Data'!T123:T127,'BAU Fuel Use by Sector'!$BC$3:$BC$7)/SUM('BAU Fuel Use by Sector'!$BC$3:$BC$7)</f>
        <v>1.7188116802106702E-5</v>
      </c>
      <c r="U20" s="4">
        <f>SUMPRODUCT('Fuel Price Data'!U123:U127,'BAU Fuel Use by Sector'!$BC$3:$BC$7)/SUM('BAU Fuel Use by Sector'!$BC$3:$BC$7)</f>
        <v>1.7233974746254434E-5</v>
      </c>
      <c r="V20" s="4">
        <f>SUMPRODUCT('Fuel Price Data'!V123:V127,'BAU Fuel Use by Sector'!$BC$3:$BC$7)/SUM('BAU Fuel Use by Sector'!$BC$3:$BC$7)</f>
        <v>1.7489565221205284E-5</v>
      </c>
      <c r="W20" s="4">
        <f>SUMPRODUCT('Fuel Price Data'!W123:W127,'BAU Fuel Use by Sector'!$BC$3:$BC$7)/SUM('BAU Fuel Use by Sector'!$BC$3:$BC$7)</f>
        <v>1.7695104014107361E-5</v>
      </c>
      <c r="X20" s="4">
        <f>SUMPRODUCT('Fuel Price Data'!X123:X127,'BAU Fuel Use by Sector'!$BC$3:$BC$7)/SUM('BAU Fuel Use by Sector'!$BC$3:$BC$7)</f>
        <v>1.7791984514634421E-5</v>
      </c>
      <c r="Y20" s="4">
        <f>SUMPRODUCT('Fuel Price Data'!Y123:Y127,'BAU Fuel Use by Sector'!$BC$3:$BC$7)/SUM('BAU Fuel Use by Sector'!$BC$3:$BC$7)</f>
        <v>1.7802366076547832E-5</v>
      </c>
      <c r="Z20" s="4">
        <f>SUMPRODUCT('Fuel Price Data'!Z123:Z127,'BAU Fuel Use by Sector'!$BC$3:$BC$7)/SUM('BAU Fuel Use by Sector'!$BC$3:$BC$7)</f>
        <v>1.7774263730054843E-5</v>
      </c>
      <c r="AA20" s="4">
        <f>SUMPRODUCT('Fuel Price Data'!AA123:AA127,'BAU Fuel Use by Sector'!$BC$3:$BC$7)/SUM('BAU Fuel Use by Sector'!$BC$3:$BC$7)</f>
        <v>1.7824764177031347E-5</v>
      </c>
      <c r="AB20" s="4">
        <f>SUMPRODUCT('Fuel Price Data'!AB123:AB127,'BAU Fuel Use by Sector'!$BC$3:$BC$7)/SUM('BAU Fuel Use by Sector'!$BC$3:$BC$7)</f>
        <v>1.78782275996469E-5</v>
      </c>
      <c r="AC20" s="4">
        <f>SUMPRODUCT('Fuel Price Data'!AC123:AC127,'BAU Fuel Use by Sector'!$BC$3:$BC$7)/SUM('BAU Fuel Use by Sector'!$BC$3:$BC$7)</f>
        <v>1.7912946959972389E-5</v>
      </c>
      <c r="AD20" s="4">
        <f>SUMPRODUCT('Fuel Price Data'!AD123:AD127,'BAU Fuel Use by Sector'!$BC$3:$BC$7)/SUM('BAU Fuel Use by Sector'!$BC$3:$BC$7)</f>
        <v>1.7986683283963257E-5</v>
      </c>
      <c r="AE20" s="4">
        <f>SUMPRODUCT('Fuel Price Data'!AE123:AE127,'BAU Fuel Use by Sector'!$BC$3:$BC$7)/SUM('BAU Fuel Use by Sector'!$BC$3:$BC$7)</f>
        <v>1.7979840040997221E-5</v>
      </c>
      <c r="AF20" s="4"/>
      <c r="AG20" s="4"/>
      <c r="AH20" s="4"/>
      <c r="AI20" s="4"/>
    </row>
    <row r="21" spans="1:35" x14ac:dyDescent="0.35">
      <c r="A21" t="s">
        <v>44</v>
      </c>
      <c r="B21">
        <f>SUMPRODUCT('Fuel Price Data'!B133:B137,'BAU Fuel Use by Sector'!$BD$3:$BD$7)/SUM('BAU Fuel Use by Sector'!$BD$3:$BD$7)</f>
        <v>0</v>
      </c>
      <c r="C21">
        <f>SUMPRODUCT('Fuel Price Data'!C133:C137,'BAU Fuel Use by Sector'!$BD$3:$BD$7)/SUM('BAU Fuel Use by Sector'!$BD$3:$BD$7)</f>
        <v>0</v>
      </c>
      <c r="D21">
        <f>SUMPRODUCT('Fuel Price Data'!D133:D137,'BAU Fuel Use by Sector'!$BD$3:$BD$7)/SUM('BAU Fuel Use by Sector'!$BD$3:$BD$7)</f>
        <v>0</v>
      </c>
      <c r="E21">
        <f>SUMPRODUCT('Fuel Price Data'!E133:E137,'BAU Fuel Use by Sector'!$BD$3:$BD$7)/SUM('BAU Fuel Use by Sector'!$BD$3:$BD$7)</f>
        <v>0</v>
      </c>
      <c r="F21">
        <f>SUMPRODUCT('Fuel Price Data'!F133:F137,'BAU Fuel Use by Sector'!$BD$3:$BD$7)/SUM('BAU Fuel Use by Sector'!$BD$3:$BD$7)</f>
        <v>0</v>
      </c>
      <c r="G21">
        <f>SUMPRODUCT('Fuel Price Data'!G133:G137,'BAU Fuel Use by Sector'!$BD$3:$BD$7)/SUM('BAU Fuel Use by Sector'!$BD$3:$BD$7)</f>
        <v>0</v>
      </c>
      <c r="H21">
        <f>SUMPRODUCT('Fuel Price Data'!H133:H137,'BAU Fuel Use by Sector'!$BD$3:$BD$7)/SUM('BAU Fuel Use by Sector'!$BD$3:$BD$7)</f>
        <v>0</v>
      </c>
      <c r="I21">
        <f>SUMPRODUCT('Fuel Price Data'!I133:I137,'BAU Fuel Use by Sector'!$BD$3:$BD$7)/SUM('BAU Fuel Use by Sector'!$BD$3:$BD$7)</f>
        <v>0</v>
      </c>
      <c r="J21">
        <f>SUMPRODUCT('Fuel Price Data'!J133:J137,'BAU Fuel Use by Sector'!$BD$3:$BD$7)/SUM('BAU Fuel Use by Sector'!$BD$3:$BD$7)</f>
        <v>0</v>
      </c>
      <c r="K21">
        <f>SUMPRODUCT('Fuel Price Data'!K133:K137,'BAU Fuel Use by Sector'!$BD$3:$BD$7)/SUM('BAU Fuel Use by Sector'!$BD$3:$BD$7)</f>
        <v>0</v>
      </c>
      <c r="L21">
        <f>SUMPRODUCT('Fuel Price Data'!L133:L137,'BAU Fuel Use by Sector'!$BD$3:$BD$7)/SUM('BAU Fuel Use by Sector'!$BD$3:$BD$7)</f>
        <v>0</v>
      </c>
      <c r="M21">
        <f>SUMPRODUCT('Fuel Price Data'!M133:M137,'BAU Fuel Use by Sector'!$BD$3:$BD$7)/SUM('BAU Fuel Use by Sector'!$BD$3:$BD$7)</f>
        <v>0</v>
      </c>
      <c r="N21">
        <f>SUMPRODUCT('Fuel Price Data'!N133:N137,'BAU Fuel Use by Sector'!$BD$3:$BD$7)/SUM('BAU Fuel Use by Sector'!$BD$3:$BD$7)</f>
        <v>0</v>
      </c>
      <c r="O21">
        <f>SUMPRODUCT('Fuel Price Data'!O133:O137,'BAU Fuel Use by Sector'!$BD$3:$BD$7)/SUM('BAU Fuel Use by Sector'!$BD$3:$BD$7)</f>
        <v>0</v>
      </c>
      <c r="P21">
        <f>SUMPRODUCT('Fuel Price Data'!P133:P137,'BAU Fuel Use by Sector'!$BD$3:$BD$7)/SUM('BAU Fuel Use by Sector'!$BD$3:$BD$7)</f>
        <v>0</v>
      </c>
      <c r="Q21">
        <f>SUMPRODUCT('Fuel Price Data'!Q133:Q137,'BAU Fuel Use by Sector'!$BD$3:$BD$7)/SUM('BAU Fuel Use by Sector'!$BD$3:$BD$7)</f>
        <v>0</v>
      </c>
      <c r="R21">
        <f>SUMPRODUCT('Fuel Price Data'!R133:R137,'BAU Fuel Use by Sector'!$BD$3:$BD$7)/SUM('BAU Fuel Use by Sector'!$BD$3:$BD$7)</f>
        <v>0</v>
      </c>
      <c r="S21">
        <f>SUMPRODUCT('Fuel Price Data'!S133:S137,'BAU Fuel Use by Sector'!$BD$3:$BD$7)/SUM('BAU Fuel Use by Sector'!$BD$3:$BD$7)</f>
        <v>0</v>
      </c>
      <c r="T21">
        <f>SUMPRODUCT('Fuel Price Data'!T133:T137,'BAU Fuel Use by Sector'!$BD$3:$BD$7)/SUM('BAU Fuel Use by Sector'!$BD$3:$BD$7)</f>
        <v>0</v>
      </c>
      <c r="U21">
        <f>SUMPRODUCT('Fuel Price Data'!U133:U137,'BAU Fuel Use by Sector'!$BD$3:$BD$7)/SUM('BAU Fuel Use by Sector'!$BD$3:$BD$7)</f>
        <v>0</v>
      </c>
      <c r="V21">
        <f>SUMPRODUCT('Fuel Price Data'!V133:V137,'BAU Fuel Use by Sector'!$BD$3:$BD$7)/SUM('BAU Fuel Use by Sector'!$BD$3:$BD$7)</f>
        <v>0</v>
      </c>
      <c r="W21">
        <f>SUMPRODUCT('Fuel Price Data'!W133:W137,'BAU Fuel Use by Sector'!$BD$3:$BD$7)/SUM('BAU Fuel Use by Sector'!$BD$3:$BD$7)</f>
        <v>0</v>
      </c>
      <c r="X21">
        <f>SUMPRODUCT('Fuel Price Data'!X133:X137,'BAU Fuel Use by Sector'!$BD$3:$BD$7)/SUM('BAU Fuel Use by Sector'!$BD$3:$BD$7)</f>
        <v>0</v>
      </c>
      <c r="Y21">
        <f>SUMPRODUCT('Fuel Price Data'!Y133:Y137,'BAU Fuel Use by Sector'!$BD$3:$BD$7)/SUM('BAU Fuel Use by Sector'!$BD$3:$BD$7)</f>
        <v>0</v>
      </c>
      <c r="Z21">
        <f>SUMPRODUCT('Fuel Price Data'!Z133:Z137,'BAU Fuel Use by Sector'!$BD$3:$BD$7)/SUM('BAU Fuel Use by Sector'!$BD$3:$BD$7)</f>
        <v>0</v>
      </c>
      <c r="AA21">
        <f>SUMPRODUCT('Fuel Price Data'!AA133:AA137,'BAU Fuel Use by Sector'!$BD$3:$BD$7)/SUM('BAU Fuel Use by Sector'!$BD$3:$BD$7)</f>
        <v>0</v>
      </c>
      <c r="AB21">
        <f>SUMPRODUCT('Fuel Price Data'!AB133:AB137,'BAU Fuel Use by Sector'!$BD$3:$BD$7)/SUM('BAU Fuel Use by Sector'!$BD$3:$BD$7)</f>
        <v>0</v>
      </c>
      <c r="AC21">
        <f>SUMPRODUCT('Fuel Price Data'!AC133:AC137,'BAU Fuel Use by Sector'!$BD$3:$BD$7)/SUM('BAU Fuel Use by Sector'!$BD$3:$BD$7)</f>
        <v>0</v>
      </c>
      <c r="AD21">
        <f>SUMPRODUCT('Fuel Price Data'!AD133:AD137,'BAU Fuel Use by Sector'!$BD$3:$BD$7)/SUM('BAU Fuel Use by Sector'!$BD$3:$BD$7)</f>
        <v>0</v>
      </c>
      <c r="AE21">
        <f>SUMPRODUCT('Fuel Price Data'!AE133:AE137,'BAU Fuel Use by Sector'!$BD$3:$BD$7)/SUM('BAU Fuel Use by Sector'!$BD$3:$BD$7)</f>
        <v>0</v>
      </c>
    </row>
    <row r="22" spans="1:35" x14ac:dyDescent="0.35">
      <c r="A22" t="s">
        <v>45</v>
      </c>
      <c r="B22" s="4">
        <f>SUMPRODUCT('Fuel Price Data'!B143:B147,'BAU Fuel Use by Sector'!$BE$3:$BE$7)/SUM('BAU Fuel Use by Sector'!$BE$3:$BE$7)</f>
        <v>7.1252833465009711E-5</v>
      </c>
      <c r="C22" s="4">
        <f>SUMPRODUCT('Fuel Price Data'!C143:C147,'BAU Fuel Use by Sector'!$BE$3:$BE$7)/SUM('BAU Fuel Use by Sector'!$BE$3:$BE$7)</f>
        <v>6.4904900851937169E-5</v>
      </c>
      <c r="D22" s="4">
        <f>SUMPRODUCT('Fuel Price Data'!D143:D147,'BAU Fuel Use by Sector'!$BE$3:$BE$7)/SUM('BAU Fuel Use by Sector'!$BE$3:$BE$7)</f>
        <v>6.4473241434248127E-5</v>
      </c>
      <c r="E22" s="4">
        <f>SUMPRODUCT('Fuel Price Data'!E143:E147,'BAU Fuel Use by Sector'!$BE$3:$BE$7)/SUM('BAU Fuel Use by Sector'!$BE$3:$BE$7)</f>
        <v>5.8125308821173891E-5</v>
      </c>
      <c r="F22" s="4">
        <f>SUMPRODUCT('Fuel Price Data'!F143:F147,'BAU Fuel Use by Sector'!$BE$3:$BE$7)/SUM('BAU Fuel Use by Sector'!$BE$3:$BE$7)</f>
        <v>5.1777376208099655E-5</v>
      </c>
      <c r="G22" s="4">
        <f>SUMPRODUCT('Fuel Price Data'!G143:G147,'BAU Fuel Use by Sector'!$BE$3:$BE$7)/SUM('BAU Fuel Use by Sector'!$BE$3:$BE$7)</f>
        <v>4.5429443595025541E-5</v>
      </c>
      <c r="H22" s="4">
        <f>SUMPRODUCT('Fuel Price Data'!H143:H147,'BAU Fuel Use by Sector'!$BE$3:$BE$7)/SUM('BAU Fuel Use by Sector'!$BE$3:$BE$7)</f>
        <v>3.9081510981952891E-5</v>
      </c>
      <c r="I22" s="4">
        <f>SUMPRODUCT('Fuel Price Data'!I143:I147,'BAU Fuel Use by Sector'!$BE$3:$BE$7)/SUM('BAU Fuel Use by Sector'!$BE$3:$BE$7)</f>
        <v>3.2733578368878669E-5</v>
      </c>
      <c r="J22" s="4">
        <f>SUMPRODUCT('Fuel Price Data'!J143:J147,'BAU Fuel Use by Sector'!$BE$3:$BE$7)/SUM('BAU Fuel Use by Sector'!$BE$3:$BE$7)</f>
        <v>2.6385645755804555E-5</v>
      </c>
      <c r="K22" s="4">
        <f>SUMPRODUCT('Fuel Price Data'!K143:K147,'BAU Fuel Use by Sector'!$BE$3:$BE$7)/SUM('BAU Fuel Use by Sector'!$BE$3:$BE$7)</f>
        <v>2.0037713142731891E-5</v>
      </c>
      <c r="L22" s="4">
        <f>SUMPRODUCT('Fuel Price Data'!L143:L147,'BAU Fuel Use by Sector'!$BE$3:$BE$7)/SUM('BAU Fuel Use by Sector'!$BE$3:$BE$7)</f>
        <v>1.4098042800144533E-5</v>
      </c>
      <c r="M22" s="4">
        <f>SUMPRODUCT('Fuel Price Data'!M143:M147,'BAU Fuel Use by Sector'!$BE$3:$BE$7)/SUM('BAU Fuel Use by Sector'!$BE$3:$BE$7)</f>
        <v>1.3753967105994915E-5</v>
      </c>
      <c r="N22" s="4">
        <f>SUMPRODUCT('Fuel Price Data'!N143:N147,'BAU Fuel Use by Sector'!$BE$3:$BE$7)/SUM('BAU Fuel Use by Sector'!$BE$3:$BE$7)</f>
        <v>1.3409891411846376E-5</v>
      </c>
      <c r="O22" s="4">
        <f>SUMPRODUCT('Fuel Price Data'!O143:O147,'BAU Fuel Use by Sector'!$BE$3:$BE$7)/SUM('BAU Fuel Use by Sector'!$BE$3:$BE$7)</f>
        <v>1.3065815717697834E-5</v>
      </c>
      <c r="P22" s="4">
        <f>SUMPRODUCT('Fuel Price Data'!P143:P147,'BAU Fuel Use by Sector'!$BE$3:$BE$7)/SUM('BAU Fuel Use by Sector'!$BE$3:$BE$7)</f>
        <v>1.2721740023549305E-5</v>
      </c>
      <c r="Q22" s="4">
        <f>SUMPRODUCT('Fuel Price Data'!Q143:Q147,'BAU Fuel Use by Sector'!$BE$3:$BE$7)/SUM('BAU Fuel Use by Sector'!$BE$3:$BE$7)</f>
        <v>1.2377664329400859E-5</v>
      </c>
      <c r="R22" s="4">
        <f>SUMPRODUCT('Fuel Price Data'!R143:R147,'BAU Fuel Use by Sector'!$BE$3:$BE$7)/SUM('BAU Fuel Use by Sector'!$BE$3:$BE$7)</f>
        <v>1.2033588635252318E-5</v>
      </c>
      <c r="S22" s="4">
        <f>SUMPRODUCT('Fuel Price Data'!S143:S147,'BAU Fuel Use by Sector'!$BE$3:$BE$7)/SUM('BAU Fuel Use by Sector'!$BE$3:$BE$7)</f>
        <v>1.1689512941103776E-5</v>
      </c>
      <c r="T22" s="4">
        <f>SUMPRODUCT('Fuel Price Data'!T143:T147,'BAU Fuel Use by Sector'!$BE$3:$BE$7)/SUM('BAU Fuel Use by Sector'!$BE$3:$BE$7)</f>
        <v>1.1345437246955238E-5</v>
      </c>
      <c r="U22" s="4">
        <f>SUMPRODUCT('Fuel Price Data'!U143:U147,'BAU Fuel Use by Sector'!$BE$3:$BE$7)/SUM('BAU Fuel Use by Sector'!$BE$3:$BE$7)</f>
        <v>1.1001361552806705E-5</v>
      </c>
      <c r="V22" s="4">
        <f>SUMPRODUCT('Fuel Price Data'!V143:V147,'BAU Fuel Use by Sector'!$BE$3:$BE$7)/SUM('BAU Fuel Use by Sector'!$BE$3:$BE$7)</f>
        <v>1.0657285858658264E-5</v>
      </c>
      <c r="W22" s="4">
        <f>SUMPRODUCT('Fuel Price Data'!W143:W147,'BAU Fuel Use by Sector'!$BE$3:$BE$7)/SUM('BAU Fuel Use by Sector'!$BE$3:$BE$7)</f>
        <v>1.0313210164509721E-5</v>
      </c>
      <c r="X22" s="4">
        <f>SUMPRODUCT('Fuel Price Data'!X143:X147,'BAU Fuel Use by Sector'!$BE$3:$BE$7)/SUM('BAU Fuel Use by Sector'!$BE$3:$BE$7)</f>
        <v>9.9691344703611823E-6</v>
      </c>
      <c r="Y22" s="4">
        <f>SUMPRODUCT('Fuel Price Data'!Y143:Y147,'BAU Fuel Use by Sector'!$BE$3:$BE$7)/SUM('BAU Fuel Use by Sector'!$BE$3:$BE$7)</f>
        <v>9.6250587762126433E-6</v>
      </c>
      <c r="Z22" s="4">
        <f>SUMPRODUCT('Fuel Price Data'!Z143:Z147,'BAU Fuel Use by Sector'!$BE$3:$BE$7)/SUM('BAU Fuel Use by Sector'!$BE$3:$BE$7)</f>
        <v>9.2809830820641009E-6</v>
      </c>
      <c r="AA22" s="4">
        <f>SUMPRODUCT('Fuel Price Data'!AA143:AA147,'BAU Fuel Use by Sector'!$BE$3:$BE$7)/SUM('BAU Fuel Use by Sector'!$BE$3:$BE$7)</f>
        <v>8.9369073879155687E-6</v>
      </c>
      <c r="AB22" s="4">
        <f>SUMPRODUCT('Fuel Price Data'!AB143:AB147,'BAU Fuel Use by Sector'!$BE$3:$BE$7)/SUM('BAU Fuel Use by Sector'!$BE$3:$BE$7)</f>
        <v>8.5928316937671279E-6</v>
      </c>
      <c r="AC22" s="4">
        <f>SUMPRODUCT('Fuel Price Data'!AC143:AC147,'BAU Fuel Use by Sector'!$BE$3:$BE$7)/SUM('BAU Fuel Use by Sector'!$BE$3:$BE$7)</f>
        <v>8.2487559996185872E-6</v>
      </c>
      <c r="AD22" s="4">
        <f>SUMPRODUCT('Fuel Price Data'!AD143:AD147,'BAU Fuel Use by Sector'!$BE$3:$BE$7)/SUM('BAU Fuel Use by Sector'!$BE$3:$BE$7)</f>
        <v>7.9046803054700464E-6</v>
      </c>
      <c r="AE22" s="4">
        <f>SUMPRODUCT('Fuel Price Data'!AE143:AE147,'BAU Fuel Use by Sector'!$BE$3:$BE$7)/SUM('BAU Fuel Use by Sector'!$BE$3:$BE$7)</f>
        <v>7.5606046113215066E-6</v>
      </c>
      <c r="AF22" s="4"/>
      <c r="AG22" s="4"/>
      <c r="AH22" s="4"/>
      <c r="AI22" s="4"/>
    </row>
  </sheetData>
  <pageMargins left="0.7" right="0.7" top="0.75" bottom="0.75" header="0.3" footer="0.3"/>
  <pageSetup orientation="portrait" r:id="rId1"/>
  <ignoredErrors>
    <ignoredError sqref="C6:AE8 C15:AE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2022 Table 13</vt:lpstr>
      <vt:lpstr>AEO 2023 Table 13</vt:lpstr>
      <vt:lpstr>AEO 2022 Table 60</vt:lpstr>
      <vt:lpstr>AEO 2023 Table 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2019-05-15T20:03:57Z</dcterms:created>
  <dcterms:modified xsi:type="dcterms:W3CDTF">2024-09-26T13:44:12Z</dcterms:modified>
</cp:coreProperties>
</file>