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dist-heat\BFoHfC\"/>
    </mc:Choice>
  </mc:AlternateContent>
  <xr:revisionPtr revIDLastSave="0" documentId="8_{FC4ACA6B-B4E5-4A24-9FA7-927B249CFE82}" xr6:coauthVersionLast="45" xr6:coauthVersionMax="45" xr10:uidLastSave="{00000000-0000-0000-0000-000000000000}"/>
  <bookViews>
    <workbookView xWindow="50700" yWindow="510" windowWidth="15195" windowHeight="10740" activeTab="2" xr2:uid="{00000000-000D-0000-FFFF-FFFF00000000}"/>
  </bookViews>
  <sheets>
    <sheet name="About" sheetId="1" r:id="rId1"/>
    <sheet name="Data" sheetId="2" r:id="rId2"/>
    <sheet name="Texas Data" sheetId="5" r:id="rId3"/>
    <sheet name="BFoHfC"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5" l="1"/>
  <c r="C2" i="4" l="1"/>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B3" i="4"/>
  <c r="B4" i="4"/>
  <c r="B5" i="4"/>
  <c r="B6" i="4"/>
  <c r="B7" i="4"/>
  <c r="B8" i="4"/>
  <c r="B9" i="4"/>
  <c r="B10" i="4"/>
  <c r="B11" i="4"/>
  <c r="B2" i="4"/>
  <c r="D25" i="5"/>
  <c r="E25" i="5" s="1"/>
  <c r="D26" i="5"/>
  <c r="E26" i="5" s="1"/>
  <c r="D27" i="5"/>
  <c r="E27" i="5" s="1"/>
  <c r="D28" i="5"/>
  <c r="E28" i="5" s="1"/>
  <c r="D29" i="5"/>
  <c r="E29" i="5"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24" i="5"/>
  <c r="E24" i="5" s="1"/>
  <c r="H25" i="5"/>
  <c r="I25" i="5" s="1"/>
  <c r="H26" i="5"/>
  <c r="I26" i="5" s="1"/>
  <c r="H27" i="5"/>
  <c r="I27" i="5" s="1"/>
  <c r="H28" i="5"/>
  <c r="I28" i="5" s="1"/>
  <c r="H29" i="5"/>
  <c r="I29" i="5" s="1"/>
  <c r="H30" i="5"/>
  <c r="I30" i="5" s="1"/>
  <c r="H31" i="5"/>
  <c r="I31" i="5" s="1"/>
  <c r="H32" i="5"/>
  <c r="I32" i="5" s="1"/>
  <c r="H33" i="5"/>
  <c r="I33" i="5" s="1"/>
  <c r="H34" i="5"/>
  <c r="I34" i="5" s="1"/>
  <c r="H35" i="5"/>
  <c r="I35" i="5" s="1"/>
  <c r="H36" i="5"/>
  <c r="I36" i="5" s="1"/>
  <c r="H37" i="5"/>
  <c r="I37" i="5" s="1"/>
  <c r="H38" i="5"/>
  <c r="I38" i="5" s="1"/>
  <c r="H39" i="5"/>
  <c r="I39" i="5" s="1"/>
  <c r="H40" i="5"/>
  <c r="I40" i="5" s="1"/>
  <c r="H41" i="5"/>
  <c r="I41" i="5" s="1"/>
  <c r="H42" i="5"/>
  <c r="I42" i="5" s="1"/>
  <c r="H43" i="5"/>
  <c r="I43" i="5" s="1"/>
  <c r="H44" i="5"/>
  <c r="I44" i="5" s="1"/>
  <c r="H45" i="5"/>
  <c r="I45" i="5" s="1"/>
  <c r="H46" i="5"/>
  <c r="I46" i="5" s="1"/>
  <c r="H47" i="5"/>
  <c r="I47" i="5" s="1"/>
  <c r="H48" i="5"/>
  <c r="I48" i="5" s="1"/>
  <c r="H49" i="5"/>
  <c r="I49" i="5" s="1"/>
  <c r="H50" i="5"/>
  <c r="I50" i="5" s="1"/>
  <c r="H51" i="5"/>
  <c r="I51" i="5" s="1"/>
  <c r="H52" i="5"/>
  <c r="I52" i="5" s="1"/>
  <c r="H53" i="5"/>
  <c r="I53" i="5" s="1"/>
  <c r="H54" i="5"/>
  <c r="I54" i="5" s="1"/>
  <c r="H55" i="5"/>
  <c r="I55" i="5" s="1"/>
  <c r="H56" i="5"/>
  <c r="I56" i="5" s="1"/>
  <c r="H57" i="5"/>
  <c r="I57" i="5" s="1"/>
  <c r="H58" i="5"/>
  <c r="I58" i="5" s="1"/>
  <c r="H59" i="5"/>
  <c r="I59" i="5" s="1"/>
  <c r="H60" i="5"/>
  <c r="I60" i="5" s="1"/>
  <c r="H61" i="5"/>
  <c r="I61" i="5" s="1"/>
  <c r="H62" i="5"/>
  <c r="I62" i="5" s="1"/>
  <c r="H63" i="5"/>
  <c r="I63" i="5" s="1"/>
  <c r="H64" i="5"/>
  <c r="I64" i="5" s="1"/>
  <c r="H65" i="5"/>
  <c r="I65" i="5" s="1"/>
  <c r="H66" i="5"/>
  <c r="I66" i="5" s="1"/>
  <c r="H67" i="5"/>
  <c r="I67" i="5" s="1"/>
  <c r="H24" i="5"/>
  <c r="D4" i="5" l="1"/>
  <c r="B6" i="5"/>
  <c r="I24" i="5"/>
  <c r="D6" i="5"/>
  <c r="C5" i="5"/>
  <c r="D5" i="5"/>
  <c r="B4" i="5"/>
  <c r="B5" i="5"/>
  <c r="C4" i="5"/>
  <c r="C6" i="5"/>
  <c r="A6" i="2"/>
</calcChain>
</file>

<file path=xl/sharedStrings.xml><?xml version="1.0" encoding="utf-8"?>
<sst xmlns="http://schemas.openxmlformats.org/spreadsheetml/2006/main" count="153" uniqueCount="102">
  <si>
    <t>BFoHfC BAU Fraction of Heat from CHP</t>
  </si>
  <si>
    <t>Source:</t>
  </si>
  <si>
    <t>International Energy Agency</t>
  </si>
  <si>
    <t>CHP/DHC Country Scorecard: United States</t>
  </si>
  <si>
    <t>http://www.iea.org/publications/insights/insightpublications/US_CountryScorecard_FINAL.pdf</t>
  </si>
  <si>
    <t>System Type</t>
  </si>
  <si>
    <t>Downtown</t>
  </si>
  <si>
    <t>University</t>
  </si>
  <si>
    <t>Total Capacity (GWth)</t>
  </si>
  <si>
    <t>Number of Systems</t>
  </si>
  <si>
    <t>Number of Systems with CHP</t>
  </si>
  <si>
    <t>Pages 13-14</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</si>
  <si>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</si>
  <si>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</si>
  <si>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</si>
  <si>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</si>
  <si>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electricity</t>
  </si>
  <si>
    <t>coal</t>
  </si>
  <si>
    <t>natural gas</t>
  </si>
  <si>
    <t>biomass</t>
  </si>
  <si>
    <t>petroleum diesel</t>
  </si>
  <si>
    <t>heat</t>
  </si>
  <si>
    <t>Notes</t>
  </si>
  <si>
    <t>It does not matter if some of these fuel types are not used</t>
  </si>
  <si>
    <t>for district heat; the fraction of each fuel that is used is</t>
  </si>
  <si>
    <t>governed by another input variable.</t>
  </si>
  <si>
    <t>crude oil</t>
  </si>
  <si>
    <t>heavy or residual fuel oil</t>
  </si>
  <si>
    <t>LPG propane or butane</t>
  </si>
  <si>
    <t>hydrogen</t>
  </si>
  <si>
    <t>We do not have data on how Combined Heat and Power (CHP)</t>
  </si>
  <si>
    <t xml:space="preserve"> fraction varies by fuel type.</t>
  </si>
  <si>
    <t>So we assume the overall CHP fraction applies to all fuel types.</t>
  </si>
  <si>
    <t>Fraction of Heat from CHP (dimensionless)</t>
  </si>
  <si>
    <t>EPS bases its calculation the following table (from the "Data" tab). I will update this table to reflect Texas.</t>
  </si>
  <si>
    <t>Texas Capacity-weighted average fraction of systems with CHP</t>
  </si>
  <si>
    <t>Explanation of the above table as it pertains to Texas:</t>
  </si>
  <si>
    <t>Number of Systems:</t>
  </si>
  <si>
    <t>Number of Systems with CHP:</t>
  </si>
  <si>
    <t>Total Capacity (GWth):</t>
  </si>
  <si>
    <t>The total number of district energy systems in Texas. This number simply counts total independent systems without any consideration of capacity.</t>
  </si>
  <si>
    <r>
      <t xml:space="preserve">Out of the total number of systems, how many of them have CHP? This will be </t>
    </r>
    <r>
      <rPr>
        <i/>
        <sz val="11"/>
        <color theme="1"/>
        <rFont val="Calibri"/>
        <family val="2"/>
        <scheme val="minor"/>
      </rPr>
      <t>less</t>
    </r>
    <r>
      <rPr>
        <sz val="11"/>
        <color theme="1"/>
        <rFont val="Calibri"/>
        <family val="2"/>
        <scheme val="minor"/>
      </rPr>
      <t xml:space="preserve"> than the number of total systems because not all district energy systems will have CHP.</t>
    </r>
  </si>
  <si>
    <t>This is the total heating capacity of all of the district heating systems in Texas.</t>
  </si>
  <si>
    <t>The International District Energy Assocation maintains good data about the location, size, and attributes of district energy systems across the U.S.</t>
  </si>
  <si>
    <t>https://public.tableau.com/profile/paige.davis#!/vizhome/NorthAmericaDistrictEnergySystemMap_Web/DistrictEnergySystems</t>
  </si>
  <si>
    <t>Name</t>
  </si>
  <si>
    <t>Type</t>
  </si>
  <si>
    <t>Heating (pph)</t>
  </si>
  <si>
    <t>Cooling (tons)</t>
  </si>
  <si>
    <t>CHP (MW)</t>
  </si>
  <si>
    <t>University of Texas El Paso</t>
  </si>
  <si>
    <t>El Paso Community College Transmountain</t>
  </si>
  <si>
    <t>Texas Tech University</t>
  </si>
  <si>
    <t>O'Hair Shutters</t>
  </si>
  <si>
    <t>Midwestern State University</t>
  </si>
  <si>
    <t>University of North Texas</t>
  </si>
  <si>
    <t>Tarleton State University</t>
  </si>
  <si>
    <t>University of Texas Arlington</t>
  </si>
  <si>
    <t>Dallas-Fort Worth International Airport</t>
  </si>
  <si>
    <t>North Lake College</t>
  </si>
  <si>
    <t>University of Texas Dallas</t>
  </si>
  <si>
    <t>Richland College</t>
  </si>
  <si>
    <t>Southern Methodist University</t>
  </si>
  <si>
    <t>Parkland Hospital</t>
  </si>
  <si>
    <t>Healthcare</t>
  </si>
  <si>
    <t>University of Texas Southwestern Medical Center</t>
  </si>
  <si>
    <t>McLennan Community College</t>
  </si>
  <si>
    <t>Baylor University</t>
  </si>
  <si>
    <t>Texas A&amp;M University</t>
  </si>
  <si>
    <t xml:space="preserve">Austin Energy </t>
  </si>
  <si>
    <t>Austin Energy Mueller Dell Childrens Hospital</t>
  </si>
  <si>
    <t>Austin State Hospital</t>
  </si>
  <si>
    <t>University of Texas at Austin</t>
  </si>
  <si>
    <t>Austin Energy</t>
  </si>
  <si>
    <t>Texas State University</t>
  </si>
  <si>
    <t>St. Philips College</t>
  </si>
  <si>
    <t>San Antonio College</t>
  </si>
  <si>
    <t>San Antonio Water System</t>
  </si>
  <si>
    <t>St. Mary's University</t>
  </si>
  <si>
    <t>University of Texas Health Science Center San Antonio</t>
  </si>
  <si>
    <t>Texas A&amp;M University Kingsville</t>
  </si>
  <si>
    <t>Lamar University</t>
  </si>
  <si>
    <t>University of Texas Medical Branch Galveston</t>
  </si>
  <si>
    <t>BP's Helio Plaza</t>
  </si>
  <si>
    <t>Veolia Energy NA Houston</t>
  </si>
  <si>
    <t>Enwave Houston</t>
  </si>
  <si>
    <t>Crescent Real Estate</t>
  </si>
  <si>
    <t>University of Houston</t>
  </si>
  <si>
    <t>Rice University</t>
  </si>
  <si>
    <t>Baylor College of Medicine</t>
  </si>
  <si>
    <t>Methodist Hospital</t>
  </si>
  <si>
    <t>University of Texas MD Anderson Cancer Center</t>
  </si>
  <si>
    <t>Thermal Energy Corporation</t>
  </si>
  <si>
    <t>Airport/Industrial</t>
  </si>
  <si>
    <t>District Heat Type</t>
  </si>
  <si>
    <t>CHP Type</t>
  </si>
  <si>
    <t>https://portfoliomanager.zendesk.com/hc/en-us/articles/211697437-How-do-I-enter-District-Steam-that-has-been-billed-in-pounds-</t>
  </si>
  <si>
    <t>Convert from steam PPH to heating GWth</t>
  </si>
  <si>
    <t>Heating (GWth)</t>
  </si>
  <si>
    <t>Heating (mmBtu/hr)</t>
  </si>
  <si>
    <t>Exclude systems that have CHP but do not have heating</t>
  </si>
  <si>
    <t>This number is less than the 0.506 US national number, meaning that it is less common for Texas district heating systems to incorporate CHP than it is for the rest of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</si>
</sst>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4" x14ac:knownFonts="1">
    <font>
      <sz val="11"/>
      <color theme="1"/>
      <name val="Calibri"/>
      <family val="2"/>
      <scheme val="minor"/>
    </font>
    <font>
      <b/>
      <sz val="11"/>
      <color theme="1"/>
      <name val="Calibri"/>
      <family val="2"/>
      <scheme val="minor"/>
    </font>
    <font>
      <u/>
      <sz val="10"/>
      <color theme="4"/>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0" fillId="0" borderId="0" xfId="0" applyFill="1" applyBorder="1"/>
    <xf numFmtId="0" fontId="0" fillId="0" borderId="0" xfId="0" applyAlignment="1">
      <alignment horizontal="left"/>
    </xf>
    <xf numFmtId="0" fontId="1" fillId="0" borderId="0" xfId="0" applyFont="1" applyAlignment="1">
      <alignment horizontal="right"/>
    </xf>
    <xf numFmtId="164" fontId="0" fillId="0" borderId="0" xfId="0" applyNumberFormat="1"/>
    <xf numFmtId="0" fontId="0" fillId="0" borderId="0" xfId="0" applyFont="1" applyAlignment="1">
      <alignment horizontal="right"/>
    </xf>
    <xf numFmtId="0" fontId="1" fillId="0" borderId="0" xfId="0" applyFont="1" applyAlignment="1">
      <alignment wrapText="1"/>
    </xf>
    <xf numFmtId="0" fontId="2" fillId="0" borderId="0" xfId="1" applyAlignment="1" applyProtection="1"/>
    <xf numFmtId="0" fontId="3" fillId="0" borderId="0" xfId="0" applyFont="1" applyAlignment="1">
      <alignment horizontal="right"/>
    </xf>
    <xf numFmtId="165" fontId="0" fillId="0" borderId="0" xfId="0" applyNumberFormat="1"/>
    <xf numFmtId="166" fontId="0" fillId="0" borderId="0" xfId="0" applyNumberFormat="1"/>
    <xf numFmtId="2" fontId="0" fillId="0" borderId="0" xfId="0"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ea.org/publications/insights/insightpublications/US_CountryScorecard_FINAL.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ortfoliomanager.zendesk.com/hc/en-us/articles/211697437-How-do-I-enter-District-Steam-that-has-been-billed-in-pounds-" TargetMode="External"/><Relationship Id="rId1" Type="http://schemas.openxmlformats.org/officeDocument/2006/relationships/hyperlink" Target="https://public.tableau.com/profile/paige.dav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B6" sqref="B6"/>
    </sheetView>
  </sheetViews>
  <sheetFormatPr defaultRowHeight="14.25" x14ac:dyDescent="0.45"/>
  <cols>
    <col min="2" max="2" width="47.73046875" customWidth="1"/>
  </cols>
  <sheetData>
    <row r="1" spans="1:2" x14ac:dyDescent="0.45">
      <c r="A1" s="1" t="s">
        <v>0</v>
      </c>
    </row>
    <row r="3" spans="1:2" x14ac:dyDescent="0.45">
      <c r="A3" s="1" t="s">
        <v>1</v>
      </c>
      <c r="B3" t="s">
        <v>2</v>
      </c>
    </row>
    <row r="4" spans="1:2" x14ac:dyDescent="0.45">
      <c r="B4" s="3">
        <v>2014</v>
      </c>
    </row>
    <row r="5" spans="1:2" x14ac:dyDescent="0.45">
      <c r="B5" t="s">
        <v>3</v>
      </c>
    </row>
    <row r="6" spans="1:2" x14ac:dyDescent="0.45">
      <c r="B6" s="8" t="s">
        <v>4</v>
      </c>
    </row>
    <row r="7" spans="1:2" x14ac:dyDescent="0.45">
      <c r="B7" s="2" t="s">
        <v>11</v>
      </c>
    </row>
    <row r="9" spans="1:2" x14ac:dyDescent="0.45">
      <c r="A9" s="1" t="s">
        <v>22</v>
      </c>
    </row>
    <row r="10" spans="1:2" x14ac:dyDescent="0.45">
      <c r="A10" t="s">
        <v>30</v>
      </c>
    </row>
    <row r="11" spans="1:2" x14ac:dyDescent="0.45">
      <c r="A11" t="s">
        <v>31</v>
      </c>
    </row>
    <row r="12" spans="1:2" x14ac:dyDescent="0.45">
      <c r="A12" t="s">
        <v>32</v>
      </c>
    </row>
    <row r="13" spans="1:2" x14ac:dyDescent="0.45">
      <c r="A13" t="s">
        <v>23</v>
      </c>
    </row>
    <row r="14" spans="1:2" x14ac:dyDescent="0.45">
      <c r="A14" t="s">
        <v>24</v>
      </c>
    </row>
    <row r="15" spans="1:2" x14ac:dyDescent="0.45">
      <c r="A15" t="s">
        <v>25</v>
      </c>
    </row>
  </sheetData>
  <hyperlinks>
    <hyperlink ref="B6" r:id="rId1" xr:uid="{84111235-35BE-420D-BCF1-0139B0106334}"/>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election activeCell="B32" sqref="B32"/>
    </sheetView>
  </sheetViews>
  <sheetFormatPr defaultRowHeight="14.25" x14ac:dyDescent="0.45"/>
  <cols>
    <col min="1" max="1" width="19.59765625" customWidth="1"/>
    <col min="2" max="2" width="21.59765625" customWidth="1"/>
    <col min="3" max="3" width="32.1328125" customWidth="1"/>
    <col min="4" max="4" width="22.59765625" customWidth="1"/>
  </cols>
  <sheetData>
    <row r="1" spans="1:4" x14ac:dyDescent="0.45">
      <c r="A1" s="1" t="s">
        <v>5</v>
      </c>
      <c r="B1" s="4" t="s">
        <v>9</v>
      </c>
      <c r="C1" s="4" t="s">
        <v>10</v>
      </c>
      <c r="D1" s="4" t="s">
        <v>8</v>
      </c>
    </row>
    <row r="2" spans="1:4" x14ac:dyDescent="0.45">
      <c r="A2" t="s">
        <v>6</v>
      </c>
      <c r="B2">
        <v>106</v>
      </c>
      <c r="C2">
        <v>55</v>
      </c>
      <c r="D2">
        <v>15.8</v>
      </c>
    </row>
    <row r="3" spans="1:4" x14ac:dyDescent="0.45">
      <c r="A3" t="s">
        <v>7</v>
      </c>
      <c r="B3">
        <v>375</v>
      </c>
      <c r="C3">
        <v>187</v>
      </c>
      <c r="D3">
        <v>26.4</v>
      </c>
    </row>
    <row r="5" spans="1:4" x14ac:dyDescent="0.45">
      <c r="A5" s="1" t="s">
        <v>12</v>
      </c>
    </row>
    <row r="6" spans="1:4" x14ac:dyDescent="0.45">
      <c r="A6" s="5">
        <f>((C2/B2)*D2+(C3/B3)*D3)/SUM(D2:D3)</f>
        <v>0.50623017079495658</v>
      </c>
    </row>
    <row r="8" spans="1:4" x14ac:dyDescent="0.45">
      <c r="A8" t="s">
        <v>13</v>
      </c>
    </row>
    <row r="9" spans="1:4" x14ac:dyDescent="0.45">
      <c r="A9" t="s">
        <v>14</v>
      </c>
    </row>
    <row r="10" spans="1:4" x14ac:dyDescent="0.45">
      <c r="A10"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77F05-7244-473D-9B31-8BBA2A8E4FEF}">
  <dimension ref="A1:I67"/>
  <sheetViews>
    <sheetView tabSelected="1" workbookViewId="0">
      <selection activeCell="A10" sqref="A10"/>
    </sheetView>
  </sheetViews>
  <sheetFormatPr defaultRowHeight="14.25" x14ac:dyDescent="0.45"/>
  <cols>
    <col min="1" max="1" width="19.1328125" customWidth="1"/>
    <col min="2" max="2" width="18.59765625" bestFit="1" customWidth="1"/>
    <col min="3" max="3" width="27.265625" bestFit="1" customWidth="1"/>
    <col min="4" max="4" width="20.73046875" bestFit="1" customWidth="1"/>
    <col min="5" max="5" width="14" customWidth="1"/>
    <col min="6" max="6" width="16.73046875" bestFit="1" customWidth="1"/>
    <col min="7" max="7" width="16.59765625" customWidth="1"/>
    <col min="8" max="9" width="16.73046875" bestFit="1" customWidth="1"/>
  </cols>
  <sheetData>
    <row r="1" spans="1:4" x14ac:dyDescent="0.45">
      <c r="A1" t="s">
        <v>34</v>
      </c>
    </row>
    <row r="3" spans="1:4" x14ac:dyDescent="0.45">
      <c r="A3" s="1" t="s">
        <v>5</v>
      </c>
      <c r="B3" s="4" t="s">
        <v>9</v>
      </c>
      <c r="C3" s="4" t="s">
        <v>10</v>
      </c>
      <c r="D3" s="4" t="s">
        <v>8</v>
      </c>
    </row>
    <row r="4" spans="1:4" x14ac:dyDescent="0.45">
      <c r="A4" t="s">
        <v>6</v>
      </c>
      <c r="B4">
        <f>COUNTIF($H$24:$H$67, A4)</f>
        <v>3</v>
      </c>
      <c r="C4">
        <f>COUNTIF($I$24:$I$67, A4)</f>
        <v>1</v>
      </c>
      <c r="D4" s="12">
        <f>SUMIF($B$24:$B$67,A4,$E$24:$E$67)</f>
        <v>0.2664920838</v>
      </c>
    </row>
    <row r="5" spans="1:4" x14ac:dyDescent="0.45">
      <c r="A5" t="s">
        <v>7</v>
      </c>
      <c r="B5">
        <f>COUNTIF($H$24:$H$67, A5)</f>
        <v>26</v>
      </c>
      <c r="C5">
        <f>COUNTIF($I$24:$I$67, A5)</f>
        <v>8</v>
      </c>
      <c r="D5" s="12">
        <f>SUMIF($B$24:$B$67,A5,$E$24:$E$67)</f>
        <v>2.3713231751400001</v>
      </c>
    </row>
    <row r="6" spans="1:4" x14ac:dyDescent="0.45">
      <c r="A6" t="s">
        <v>64</v>
      </c>
      <c r="B6">
        <f>COUNTIF($H$24:$H$67, A6)</f>
        <v>5</v>
      </c>
      <c r="C6">
        <f>COUNTIF($I$24:$I$67, A6)</f>
        <v>3</v>
      </c>
      <c r="D6" s="12">
        <f>SUMIF($B$24:$B$67,A6,$E$24:$E$67)</f>
        <v>0.59380958423999997</v>
      </c>
    </row>
    <row r="8" spans="1:4" x14ac:dyDescent="0.45">
      <c r="A8" s="1" t="s">
        <v>35</v>
      </c>
    </row>
    <row r="9" spans="1:4" x14ac:dyDescent="0.45">
      <c r="A9" s="5">
        <f>((C4/B4)*D4+(C5/B5)*D5+(C6/B6)*D6)/SUM(D4:D6)</f>
        <v>0.3635181687831962</v>
      </c>
    </row>
    <row r="10" spans="1:4" x14ac:dyDescent="0.45">
      <c r="A10" s="5" t="s">
        <v>101</v>
      </c>
    </row>
    <row r="12" spans="1:4" x14ac:dyDescent="0.45">
      <c r="A12" t="s">
        <v>36</v>
      </c>
    </row>
    <row r="13" spans="1:4" x14ac:dyDescent="0.45">
      <c r="B13" s="9" t="s">
        <v>37</v>
      </c>
      <c r="C13" t="s">
        <v>40</v>
      </c>
    </row>
    <row r="14" spans="1:4" x14ac:dyDescent="0.45">
      <c r="B14" s="9" t="s">
        <v>38</v>
      </c>
      <c r="C14" t="s">
        <v>41</v>
      </c>
    </row>
    <row r="15" spans="1:4" x14ac:dyDescent="0.45">
      <c r="B15" s="9" t="s">
        <v>39</v>
      </c>
      <c r="C15" t="s">
        <v>42</v>
      </c>
    </row>
    <row r="17" spans="1:9" x14ac:dyDescent="0.45">
      <c r="A17" t="s">
        <v>97</v>
      </c>
    </row>
    <row r="18" spans="1:9" x14ac:dyDescent="0.45">
      <c r="A18" s="8" t="s">
        <v>96</v>
      </c>
    </row>
    <row r="20" spans="1:9" x14ac:dyDescent="0.45">
      <c r="A20" t="s">
        <v>43</v>
      </c>
    </row>
    <row r="21" spans="1:9" x14ac:dyDescent="0.45">
      <c r="A21" s="8" t="s">
        <v>44</v>
      </c>
    </row>
    <row r="22" spans="1:9" x14ac:dyDescent="0.45">
      <c r="H22" s="13" t="s">
        <v>100</v>
      </c>
    </row>
    <row r="23" spans="1:9" x14ac:dyDescent="0.45">
      <c r="A23" t="s">
        <v>45</v>
      </c>
      <c r="B23" t="s">
        <v>46</v>
      </c>
      <c r="C23" t="s">
        <v>47</v>
      </c>
      <c r="D23" t="s">
        <v>99</v>
      </c>
      <c r="E23" t="s">
        <v>98</v>
      </c>
      <c r="F23" t="s">
        <v>48</v>
      </c>
      <c r="G23" t="s">
        <v>49</v>
      </c>
      <c r="H23" t="s">
        <v>94</v>
      </c>
      <c r="I23" t="s">
        <v>95</v>
      </c>
    </row>
    <row r="24" spans="1:9" x14ac:dyDescent="0.45">
      <c r="A24" t="s">
        <v>50</v>
      </c>
      <c r="B24" t="s">
        <v>7</v>
      </c>
      <c r="C24">
        <v>54000</v>
      </c>
      <c r="D24">
        <f>C24*1194/1000000</f>
        <v>64.475999999999999</v>
      </c>
      <c r="E24" s="11">
        <f>D24*0.00029</f>
        <v>1.8698039999999999E-2</v>
      </c>
      <c r="F24">
        <v>4600</v>
      </c>
      <c r="G24">
        <v>0</v>
      </c>
      <c r="H24" t="str">
        <f t="shared" ref="H24:H67" si="0">IF(C24&gt;0,B24,"None")</f>
        <v>University</v>
      </c>
      <c r="I24" t="str">
        <f>IF(AND(G24&gt;0,H24&lt;&gt;"None"),B24,"None")</f>
        <v>None</v>
      </c>
    </row>
    <row r="25" spans="1:9" x14ac:dyDescent="0.45">
      <c r="A25" t="s">
        <v>51</v>
      </c>
      <c r="B25" t="s">
        <v>7</v>
      </c>
      <c r="C25">
        <v>570960</v>
      </c>
      <c r="D25">
        <f t="shared" ref="D25:D67" si="1">C25*1194/1000000</f>
        <v>681.72623999999996</v>
      </c>
      <c r="E25" s="11">
        <f t="shared" ref="E25:E67" si="2">D25*0.00029</f>
        <v>0.19770060959999999</v>
      </c>
      <c r="F25">
        <v>19032</v>
      </c>
      <c r="G25">
        <v>0</v>
      </c>
      <c r="H25" t="str">
        <f t="shared" si="0"/>
        <v>University</v>
      </c>
      <c r="I25" t="str">
        <f t="shared" ref="I25:I67" si="3">IF(AND(G25&gt;0,H25&lt;&gt;"None"),B25,"None")</f>
        <v>None</v>
      </c>
    </row>
    <row r="26" spans="1:9" x14ac:dyDescent="0.45">
      <c r="A26" t="s">
        <v>52</v>
      </c>
      <c r="B26" t="s">
        <v>7</v>
      </c>
      <c r="C26">
        <v>500000</v>
      </c>
      <c r="D26">
        <f t="shared" si="1"/>
        <v>597</v>
      </c>
      <c r="E26" s="11">
        <f t="shared" si="2"/>
        <v>0.17313000000000001</v>
      </c>
      <c r="F26">
        <v>20000</v>
      </c>
      <c r="G26">
        <v>0.94</v>
      </c>
      <c r="H26" t="str">
        <f t="shared" si="0"/>
        <v>University</v>
      </c>
      <c r="I26" t="str">
        <f t="shared" si="3"/>
        <v>University</v>
      </c>
    </row>
    <row r="27" spans="1:9" x14ac:dyDescent="0.45">
      <c r="A27" t="s">
        <v>53</v>
      </c>
      <c r="B27" t="s">
        <v>93</v>
      </c>
      <c r="C27">
        <v>0</v>
      </c>
      <c r="D27">
        <f t="shared" si="1"/>
        <v>0</v>
      </c>
      <c r="E27" s="11">
        <f t="shared" si="2"/>
        <v>0</v>
      </c>
      <c r="F27">
        <v>0</v>
      </c>
      <c r="G27">
        <v>1.3</v>
      </c>
      <c r="H27" t="str">
        <f t="shared" si="0"/>
        <v>None</v>
      </c>
      <c r="I27" t="str">
        <f t="shared" si="3"/>
        <v>None</v>
      </c>
    </row>
    <row r="28" spans="1:9" x14ac:dyDescent="0.45">
      <c r="A28" t="s">
        <v>54</v>
      </c>
      <c r="B28" t="s">
        <v>7</v>
      </c>
      <c r="C28">
        <v>120546</v>
      </c>
      <c r="D28">
        <f t="shared" si="1"/>
        <v>143.93192400000001</v>
      </c>
      <c r="E28" s="11">
        <f t="shared" si="2"/>
        <v>4.1740257960000006E-2</v>
      </c>
      <c r="F28">
        <v>4018</v>
      </c>
      <c r="G28">
        <v>0</v>
      </c>
      <c r="H28" t="str">
        <f t="shared" si="0"/>
        <v>University</v>
      </c>
      <c r="I28" t="str">
        <f t="shared" si="3"/>
        <v>None</v>
      </c>
    </row>
    <row r="29" spans="1:9" x14ac:dyDescent="0.45">
      <c r="A29" t="s">
        <v>55</v>
      </c>
      <c r="B29" t="s">
        <v>7</v>
      </c>
      <c r="C29">
        <v>164588</v>
      </c>
      <c r="D29">
        <f t="shared" si="1"/>
        <v>196.51807199999999</v>
      </c>
      <c r="E29" s="11">
        <f t="shared" si="2"/>
        <v>5.6990240879999994E-2</v>
      </c>
      <c r="F29">
        <v>5486</v>
      </c>
      <c r="G29">
        <v>0</v>
      </c>
      <c r="H29" t="str">
        <f t="shared" si="0"/>
        <v>University</v>
      </c>
      <c r="I29" t="str">
        <f t="shared" si="3"/>
        <v>None</v>
      </c>
    </row>
    <row r="30" spans="1:9" x14ac:dyDescent="0.45">
      <c r="A30" t="s">
        <v>56</v>
      </c>
      <c r="B30" t="s">
        <v>7</v>
      </c>
      <c r="C30">
        <v>178218</v>
      </c>
      <c r="D30">
        <f t="shared" si="1"/>
        <v>212.792292</v>
      </c>
      <c r="E30" s="11">
        <f t="shared" si="2"/>
        <v>6.1709764680000001E-2</v>
      </c>
      <c r="F30">
        <v>0</v>
      </c>
      <c r="G30">
        <v>0</v>
      </c>
      <c r="H30" t="str">
        <f t="shared" si="0"/>
        <v>University</v>
      </c>
      <c r="I30" t="str">
        <f t="shared" si="3"/>
        <v>None</v>
      </c>
    </row>
    <row r="31" spans="1:9" x14ac:dyDescent="0.45">
      <c r="A31" t="s">
        <v>57</v>
      </c>
      <c r="B31" t="s">
        <v>7</v>
      </c>
      <c r="C31">
        <v>549110</v>
      </c>
      <c r="D31">
        <f t="shared" si="1"/>
        <v>655.63733999999999</v>
      </c>
      <c r="E31" s="11">
        <f t="shared" si="2"/>
        <v>0.1901348286</v>
      </c>
      <c r="F31">
        <v>18303</v>
      </c>
      <c r="G31">
        <v>0</v>
      </c>
      <c r="H31" t="str">
        <f t="shared" si="0"/>
        <v>University</v>
      </c>
      <c r="I31" t="str">
        <f t="shared" si="3"/>
        <v>None</v>
      </c>
    </row>
    <row r="32" spans="1:9" x14ac:dyDescent="0.45">
      <c r="A32" t="s">
        <v>58</v>
      </c>
      <c r="B32" t="s">
        <v>93</v>
      </c>
      <c r="C32">
        <v>495000</v>
      </c>
      <c r="D32">
        <f t="shared" si="1"/>
        <v>591.03</v>
      </c>
      <c r="E32" s="11">
        <f t="shared" si="2"/>
        <v>0.17139869999999999</v>
      </c>
      <c r="F32">
        <v>22000</v>
      </c>
      <c r="G32">
        <v>0</v>
      </c>
      <c r="H32" t="str">
        <f t="shared" si="0"/>
        <v>Airport/Industrial</v>
      </c>
      <c r="I32" t="str">
        <f t="shared" si="3"/>
        <v>None</v>
      </c>
    </row>
    <row r="33" spans="1:9" x14ac:dyDescent="0.45">
      <c r="A33" t="s">
        <v>59</v>
      </c>
      <c r="B33" t="s">
        <v>7</v>
      </c>
      <c r="C33">
        <v>137970</v>
      </c>
      <c r="D33">
        <f t="shared" si="1"/>
        <v>164.73617999999999</v>
      </c>
      <c r="E33" s="11">
        <f t="shared" si="2"/>
        <v>4.7773492199999996E-2</v>
      </c>
      <c r="F33">
        <v>4599</v>
      </c>
      <c r="G33">
        <v>0</v>
      </c>
      <c r="H33" t="str">
        <f t="shared" si="0"/>
        <v>University</v>
      </c>
      <c r="I33" t="str">
        <f t="shared" si="3"/>
        <v>None</v>
      </c>
    </row>
    <row r="34" spans="1:9" x14ac:dyDescent="0.45">
      <c r="A34" t="s">
        <v>60</v>
      </c>
      <c r="B34" t="s">
        <v>7</v>
      </c>
      <c r="C34">
        <v>4577</v>
      </c>
      <c r="D34">
        <f t="shared" si="1"/>
        <v>5.4649380000000001</v>
      </c>
      <c r="E34" s="11">
        <f t="shared" si="2"/>
        <v>1.5848320200000001E-3</v>
      </c>
      <c r="F34">
        <v>12500</v>
      </c>
      <c r="G34">
        <v>3.5</v>
      </c>
      <c r="H34" t="str">
        <f t="shared" si="0"/>
        <v>University</v>
      </c>
      <c r="I34" t="str">
        <f t="shared" si="3"/>
        <v>University</v>
      </c>
    </row>
    <row r="35" spans="1:9" x14ac:dyDescent="0.45">
      <c r="A35" t="s">
        <v>61</v>
      </c>
      <c r="B35" t="s">
        <v>7</v>
      </c>
      <c r="C35">
        <v>135315</v>
      </c>
      <c r="D35">
        <f t="shared" si="1"/>
        <v>161.56611000000001</v>
      </c>
      <c r="E35" s="11">
        <f t="shared" si="2"/>
        <v>4.6854171900000005E-2</v>
      </c>
      <c r="F35">
        <v>4510</v>
      </c>
      <c r="G35">
        <v>0</v>
      </c>
      <c r="H35" t="str">
        <f t="shared" si="0"/>
        <v>University</v>
      </c>
      <c r="I35" t="str">
        <f t="shared" si="3"/>
        <v>None</v>
      </c>
    </row>
    <row r="36" spans="1:9" x14ac:dyDescent="0.45">
      <c r="A36" t="s">
        <v>62</v>
      </c>
      <c r="B36" t="s">
        <v>7</v>
      </c>
      <c r="C36">
        <v>190000</v>
      </c>
      <c r="D36">
        <f t="shared" si="1"/>
        <v>226.86</v>
      </c>
      <c r="E36" s="11">
        <f t="shared" si="2"/>
        <v>6.5789399999999998E-2</v>
      </c>
      <c r="F36">
        <v>12000</v>
      </c>
      <c r="G36">
        <v>0</v>
      </c>
      <c r="H36" t="str">
        <f t="shared" si="0"/>
        <v>University</v>
      </c>
      <c r="I36" t="str">
        <f t="shared" si="3"/>
        <v>None</v>
      </c>
    </row>
    <row r="37" spans="1:9" x14ac:dyDescent="0.45">
      <c r="A37" t="s">
        <v>63</v>
      </c>
      <c r="B37" t="s">
        <v>64</v>
      </c>
      <c r="C37">
        <v>230000</v>
      </c>
      <c r="D37">
        <f t="shared" si="1"/>
        <v>274.62</v>
      </c>
      <c r="E37" s="11">
        <f t="shared" si="2"/>
        <v>7.9639799999999997E-2</v>
      </c>
      <c r="F37">
        <v>16500</v>
      </c>
      <c r="G37">
        <v>0</v>
      </c>
      <c r="H37" t="str">
        <f t="shared" si="0"/>
        <v>Healthcare</v>
      </c>
      <c r="I37" t="str">
        <f t="shared" si="3"/>
        <v>None</v>
      </c>
    </row>
    <row r="38" spans="1:9" x14ac:dyDescent="0.45">
      <c r="A38" t="s">
        <v>65</v>
      </c>
      <c r="B38" t="s">
        <v>7</v>
      </c>
      <c r="C38">
        <v>87300</v>
      </c>
      <c r="D38">
        <f t="shared" si="1"/>
        <v>104.2362</v>
      </c>
      <c r="E38" s="11">
        <f t="shared" si="2"/>
        <v>3.0228497999999999E-2</v>
      </c>
      <c r="F38">
        <v>2800</v>
      </c>
      <c r="G38">
        <v>1.8</v>
      </c>
      <c r="H38" t="str">
        <f t="shared" si="0"/>
        <v>University</v>
      </c>
      <c r="I38" t="str">
        <f t="shared" si="3"/>
        <v>University</v>
      </c>
    </row>
    <row r="39" spans="1:9" x14ac:dyDescent="0.45">
      <c r="A39" t="s">
        <v>66</v>
      </c>
      <c r="B39" t="s">
        <v>7</v>
      </c>
      <c r="C39">
        <v>94575</v>
      </c>
      <c r="D39">
        <f t="shared" si="1"/>
        <v>112.92255</v>
      </c>
      <c r="E39" s="11">
        <f t="shared" si="2"/>
        <v>3.2747539499999999E-2</v>
      </c>
      <c r="F39">
        <v>3153</v>
      </c>
      <c r="G39">
        <v>0</v>
      </c>
      <c r="H39" t="str">
        <f t="shared" si="0"/>
        <v>University</v>
      </c>
      <c r="I39" t="str">
        <f t="shared" si="3"/>
        <v>None</v>
      </c>
    </row>
    <row r="40" spans="1:9" x14ac:dyDescent="0.45">
      <c r="A40" t="s">
        <v>67</v>
      </c>
      <c r="B40" t="s">
        <v>7</v>
      </c>
      <c r="C40">
        <v>217273</v>
      </c>
      <c r="D40">
        <f t="shared" si="1"/>
        <v>259.42396200000002</v>
      </c>
      <c r="E40" s="11">
        <f t="shared" si="2"/>
        <v>7.5232948980000006E-2</v>
      </c>
      <c r="F40">
        <v>7242</v>
      </c>
      <c r="G40">
        <v>3.3</v>
      </c>
      <c r="H40" t="str">
        <f t="shared" si="0"/>
        <v>University</v>
      </c>
      <c r="I40" t="str">
        <f t="shared" si="3"/>
        <v>University</v>
      </c>
    </row>
    <row r="41" spans="1:9" x14ac:dyDescent="0.45">
      <c r="A41" t="s">
        <v>68</v>
      </c>
      <c r="B41" t="s">
        <v>7</v>
      </c>
      <c r="C41">
        <v>824298</v>
      </c>
      <c r="D41">
        <f t="shared" si="1"/>
        <v>984.21181200000001</v>
      </c>
      <c r="E41" s="11">
        <f t="shared" si="2"/>
        <v>0.28542142547999999</v>
      </c>
      <c r="F41">
        <v>51000</v>
      </c>
      <c r="G41">
        <v>50</v>
      </c>
      <c r="H41" t="str">
        <f t="shared" si="0"/>
        <v>University</v>
      </c>
      <c r="I41" t="str">
        <f t="shared" si="3"/>
        <v>University</v>
      </c>
    </row>
    <row r="42" spans="1:9" x14ac:dyDescent="0.45">
      <c r="A42" t="s">
        <v>69</v>
      </c>
      <c r="B42" t="s">
        <v>6</v>
      </c>
      <c r="C42">
        <v>0</v>
      </c>
      <c r="D42">
        <f t="shared" si="1"/>
        <v>0</v>
      </c>
      <c r="E42" s="11">
        <f t="shared" si="2"/>
        <v>0</v>
      </c>
      <c r="F42">
        <v>6000</v>
      </c>
      <c r="G42">
        <v>0</v>
      </c>
      <c r="H42" t="str">
        <f t="shared" si="0"/>
        <v>None</v>
      </c>
      <c r="I42" t="str">
        <f t="shared" si="3"/>
        <v>None</v>
      </c>
    </row>
    <row r="43" spans="1:9" x14ac:dyDescent="0.45">
      <c r="A43" t="s">
        <v>70</v>
      </c>
      <c r="B43" t="s">
        <v>6</v>
      </c>
      <c r="C43">
        <v>70000</v>
      </c>
      <c r="D43">
        <f t="shared" si="1"/>
        <v>83.58</v>
      </c>
      <c r="E43" s="11">
        <f t="shared" si="2"/>
        <v>2.4238199999999998E-2</v>
      </c>
      <c r="F43">
        <v>8000</v>
      </c>
      <c r="G43">
        <v>4.3</v>
      </c>
      <c r="H43" t="str">
        <f t="shared" si="0"/>
        <v>Downtown</v>
      </c>
      <c r="I43" t="str">
        <f t="shared" si="3"/>
        <v>Downtown</v>
      </c>
    </row>
    <row r="44" spans="1:9" x14ac:dyDescent="0.45">
      <c r="A44" t="s">
        <v>71</v>
      </c>
      <c r="B44" t="s">
        <v>64</v>
      </c>
      <c r="C44">
        <v>32324</v>
      </c>
      <c r="D44">
        <f t="shared" si="1"/>
        <v>38.594856</v>
      </c>
      <c r="E44" s="11">
        <f t="shared" si="2"/>
        <v>1.1192508239999999E-2</v>
      </c>
      <c r="F44">
        <v>0</v>
      </c>
      <c r="G44">
        <v>2.2000000000000002</v>
      </c>
      <c r="H44" t="str">
        <f t="shared" si="0"/>
        <v>Healthcare</v>
      </c>
      <c r="I44" t="str">
        <f t="shared" si="3"/>
        <v>Healthcare</v>
      </c>
    </row>
    <row r="45" spans="1:9" x14ac:dyDescent="0.45">
      <c r="A45" t="s">
        <v>72</v>
      </c>
      <c r="B45" t="s">
        <v>7</v>
      </c>
      <c r="C45">
        <v>1089000</v>
      </c>
      <c r="D45">
        <f t="shared" si="1"/>
        <v>1300.2660000000001</v>
      </c>
      <c r="E45" s="11">
        <f t="shared" si="2"/>
        <v>0.37707714000000003</v>
      </c>
      <c r="F45">
        <v>45000</v>
      </c>
      <c r="G45">
        <v>137</v>
      </c>
      <c r="H45" t="str">
        <f t="shared" si="0"/>
        <v>University</v>
      </c>
      <c r="I45" t="str">
        <f t="shared" si="3"/>
        <v>University</v>
      </c>
    </row>
    <row r="46" spans="1:9" x14ac:dyDescent="0.45">
      <c r="A46" t="s">
        <v>72</v>
      </c>
      <c r="B46" t="s">
        <v>7</v>
      </c>
      <c r="C46">
        <v>0</v>
      </c>
      <c r="D46">
        <f t="shared" si="1"/>
        <v>0</v>
      </c>
      <c r="E46" s="11">
        <f t="shared" si="2"/>
        <v>0</v>
      </c>
      <c r="F46">
        <v>10500</v>
      </c>
      <c r="G46">
        <v>0</v>
      </c>
      <c r="H46" t="str">
        <f t="shared" si="0"/>
        <v>None</v>
      </c>
      <c r="I46" t="str">
        <f t="shared" si="3"/>
        <v>None</v>
      </c>
    </row>
    <row r="47" spans="1:9" x14ac:dyDescent="0.45">
      <c r="A47" t="s">
        <v>73</v>
      </c>
      <c r="B47" t="s">
        <v>6</v>
      </c>
      <c r="C47">
        <v>0</v>
      </c>
      <c r="D47">
        <f t="shared" si="1"/>
        <v>0</v>
      </c>
      <c r="E47" s="11">
        <f t="shared" si="2"/>
        <v>0</v>
      </c>
      <c r="F47">
        <v>10000</v>
      </c>
      <c r="G47">
        <v>0</v>
      </c>
      <c r="H47" t="str">
        <f t="shared" si="0"/>
        <v>None</v>
      </c>
      <c r="I47" t="str">
        <f t="shared" si="3"/>
        <v>None</v>
      </c>
    </row>
    <row r="48" spans="1:9" x14ac:dyDescent="0.45">
      <c r="A48" t="s">
        <v>73</v>
      </c>
      <c r="B48" t="s">
        <v>6</v>
      </c>
      <c r="C48">
        <v>0</v>
      </c>
      <c r="D48">
        <f t="shared" si="1"/>
        <v>0</v>
      </c>
      <c r="E48" s="11">
        <f t="shared" si="2"/>
        <v>0</v>
      </c>
      <c r="F48">
        <v>12000</v>
      </c>
      <c r="G48">
        <v>4.3</v>
      </c>
      <c r="H48" t="str">
        <f t="shared" si="0"/>
        <v>None</v>
      </c>
      <c r="I48" t="str">
        <f t="shared" si="3"/>
        <v>None</v>
      </c>
    </row>
    <row r="49" spans="1:9" x14ac:dyDescent="0.45">
      <c r="A49" t="s">
        <v>74</v>
      </c>
      <c r="B49" t="s">
        <v>7</v>
      </c>
      <c r="C49">
        <v>170803</v>
      </c>
      <c r="D49">
        <f t="shared" si="1"/>
        <v>203.938782</v>
      </c>
      <c r="E49" s="11">
        <f t="shared" si="2"/>
        <v>5.9142246780000005E-2</v>
      </c>
      <c r="F49">
        <v>16584</v>
      </c>
      <c r="G49">
        <v>1.21</v>
      </c>
      <c r="H49" t="str">
        <f t="shared" si="0"/>
        <v>University</v>
      </c>
      <c r="I49" t="str">
        <f t="shared" si="3"/>
        <v>University</v>
      </c>
    </row>
    <row r="50" spans="1:9" x14ac:dyDescent="0.45">
      <c r="A50" t="s">
        <v>75</v>
      </c>
      <c r="B50" t="s">
        <v>7</v>
      </c>
      <c r="C50">
        <v>157680</v>
      </c>
      <c r="D50">
        <f t="shared" si="1"/>
        <v>188.26992000000001</v>
      </c>
      <c r="E50" s="11">
        <f t="shared" si="2"/>
        <v>5.4598276800000005E-2</v>
      </c>
      <c r="F50">
        <v>5256</v>
      </c>
      <c r="G50">
        <v>0</v>
      </c>
      <c r="H50" t="str">
        <f t="shared" si="0"/>
        <v>University</v>
      </c>
      <c r="I50" t="str">
        <f t="shared" si="3"/>
        <v>None</v>
      </c>
    </row>
    <row r="51" spans="1:9" x14ac:dyDescent="0.45">
      <c r="A51" t="s">
        <v>76</v>
      </c>
      <c r="B51" t="s">
        <v>7</v>
      </c>
      <c r="C51">
        <v>451607</v>
      </c>
      <c r="D51">
        <f t="shared" si="1"/>
        <v>539.21875799999998</v>
      </c>
      <c r="E51" s="11">
        <f t="shared" si="2"/>
        <v>0.15637343981999999</v>
      </c>
      <c r="F51">
        <v>15054</v>
      </c>
      <c r="G51">
        <v>0</v>
      </c>
      <c r="H51" t="str">
        <f t="shared" si="0"/>
        <v>University</v>
      </c>
      <c r="I51" t="str">
        <f t="shared" si="3"/>
        <v>None</v>
      </c>
    </row>
    <row r="52" spans="1:9" x14ac:dyDescent="0.45">
      <c r="A52" t="s">
        <v>77</v>
      </c>
      <c r="B52" t="s">
        <v>6</v>
      </c>
      <c r="C52">
        <v>0</v>
      </c>
      <c r="D52">
        <f t="shared" si="1"/>
        <v>0</v>
      </c>
      <c r="E52" s="11">
        <f t="shared" si="2"/>
        <v>0</v>
      </c>
      <c r="F52">
        <v>20000</v>
      </c>
      <c r="G52">
        <v>0</v>
      </c>
      <c r="H52" t="str">
        <f t="shared" si="0"/>
        <v>None</v>
      </c>
      <c r="I52" t="str">
        <f t="shared" si="3"/>
        <v>None</v>
      </c>
    </row>
    <row r="53" spans="1:9" x14ac:dyDescent="0.45">
      <c r="A53" t="s">
        <v>78</v>
      </c>
      <c r="B53" t="s">
        <v>7</v>
      </c>
      <c r="C53">
        <v>113897</v>
      </c>
      <c r="D53">
        <f t="shared" si="1"/>
        <v>135.99301800000001</v>
      </c>
      <c r="E53" s="11">
        <f t="shared" si="2"/>
        <v>3.9437975220000004E-2</v>
      </c>
      <c r="F53">
        <v>3797</v>
      </c>
      <c r="G53">
        <v>0</v>
      </c>
      <c r="H53" t="str">
        <f t="shared" si="0"/>
        <v>University</v>
      </c>
      <c r="I53" t="str">
        <f t="shared" si="3"/>
        <v>None</v>
      </c>
    </row>
    <row r="54" spans="1:9" x14ac:dyDescent="0.45">
      <c r="A54" t="s">
        <v>79</v>
      </c>
      <c r="B54" t="s">
        <v>7</v>
      </c>
      <c r="C54">
        <v>222350</v>
      </c>
      <c r="D54">
        <f t="shared" si="1"/>
        <v>265.48590000000002</v>
      </c>
      <c r="E54" s="11">
        <f t="shared" si="2"/>
        <v>7.6990911000000009E-2</v>
      </c>
      <c r="F54">
        <v>21300</v>
      </c>
      <c r="G54">
        <v>0</v>
      </c>
      <c r="H54" t="str">
        <f t="shared" si="0"/>
        <v>University</v>
      </c>
      <c r="I54" t="str">
        <f t="shared" si="3"/>
        <v>None</v>
      </c>
    </row>
    <row r="55" spans="1:9" x14ac:dyDescent="0.45">
      <c r="A55" t="s">
        <v>80</v>
      </c>
      <c r="B55" t="s">
        <v>7</v>
      </c>
      <c r="C55">
        <v>135752</v>
      </c>
      <c r="D55">
        <f t="shared" si="1"/>
        <v>162.08788799999999</v>
      </c>
      <c r="E55" s="11">
        <f t="shared" si="2"/>
        <v>4.700548752E-2</v>
      </c>
      <c r="F55">
        <v>4525</v>
      </c>
      <c r="G55">
        <v>0</v>
      </c>
      <c r="H55" t="str">
        <f t="shared" si="0"/>
        <v>University</v>
      </c>
      <c r="I55" t="str">
        <f t="shared" si="3"/>
        <v>None</v>
      </c>
    </row>
    <row r="56" spans="1:9" x14ac:dyDescent="0.45">
      <c r="A56" t="s">
        <v>81</v>
      </c>
      <c r="B56" t="s">
        <v>7</v>
      </c>
      <c r="C56">
        <v>208788</v>
      </c>
      <c r="D56">
        <f t="shared" si="1"/>
        <v>249.29287199999999</v>
      </c>
      <c r="E56" s="11">
        <f t="shared" si="2"/>
        <v>7.2294932879999996E-2</v>
      </c>
      <c r="F56">
        <v>4000</v>
      </c>
      <c r="G56">
        <v>0</v>
      </c>
      <c r="H56" t="str">
        <f t="shared" si="0"/>
        <v>University</v>
      </c>
      <c r="I56" t="str">
        <f t="shared" si="3"/>
        <v>None</v>
      </c>
    </row>
    <row r="57" spans="1:9" x14ac:dyDescent="0.45">
      <c r="A57" t="s">
        <v>82</v>
      </c>
      <c r="B57" t="s">
        <v>64</v>
      </c>
      <c r="C57">
        <v>300000</v>
      </c>
      <c r="D57">
        <f t="shared" si="1"/>
        <v>358.2</v>
      </c>
      <c r="E57" s="11">
        <f t="shared" si="2"/>
        <v>0.103878</v>
      </c>
      <c r="F57">
        <v>24500</v>
      </c>
      <c r="G57">
        <v>0</v>
      </c>
      <c r="H57" t="str">
        <f t="shared" si="0"/>
        <v>Healthcare</v>
      </c>
      <c r="I57" t="str">
        <f t="shared" si="3"/>
        <v>None</v>
      </c>
    </row>
    <row r="58" spans="1:9" x14ac:dyDescent="0.45">
      <c r="A58" t="s">
        <v>83</v>
      </c>
      <c r="B58" t="s">
        <v>93</v>
      </c>
      <c r="C58">
        <v>0</v>
      </c>
      <c r="D58">
        <f t="shared" si="1"/>
        <v>0</v>
      </c>
      <c r="E58" s="11">
        <f t="shared" si="2"/>
        <v>0</v>
      </c>
      <c r="F58">
        <v>2550</v>
      </c>
      <c r="G58">
        <v>4.5999999999999996</v>
      </c>
      <c r="H58" t="str">
        <f t="shared" si="0"/>
        <v>None</v>
      </c>
      <c r="I58" t="str">
        <f t="shared" si="3"/>
        <v>None</v>
      </c>
    </row>
    <row r="59" spans="1:9" x14ac:dyDescent="0.45">
      <c r="A59" t="s">
        <v>84</v>
      </c>
      <c r="B59" t="s">
        <v>6</v>
      </c>
      <c r="C59">
        <v>3800</v>
      </c>
      <c r="D59">
        <f t="shared" si="1"/>
        <v>4.5372000000000003</v>
      </c>
      <c r="E59" s="11">
        <f t="shared" si="2"/>
        <v>1.315788E-3</v>
      </c>
      <c r="F59">
        <v>10850</v>
      </c>
      <c r="G59">
        <v>0</v>
      </c>
      <c r="H59" t="str">
        <f t="shared" si="0"/>
        <v>Downtown</v>
      </c>
      <c r="I59" t="str">
        <f t="shared" si="3"/>
        <v>None</v>
      </c>
    </row>
    <row r="60" spans="1:9" x14ac:dyDescent="0.45">
      <c r="A60" t="s">
        <v>85</v>
      </c>
      <c r="B60" t="s">
        <v>6</v>
      </c>
      <c r="C60">
        <v>0</v>
      </c>
      <c r="D60">
        <f t="shared" si="1"/>
        <v>0</v>
      </c>
      <c r="E60" s="11">
        <f t="shared" si="2"/>
        <v>0</v>
      </c>
      <c r="F60">
        <v>22500</v>
      </c>
      <c r="G60">
        <v>0</v>
      </c>
      <c r="H60" t="str">
        <f t="shared" si="0"/>
        <v>None</v>
      </c>
      <c r="I60" t="str">
        <f t="shared" si="3"/>
        <v>None</v>
      </c>
    </row>
    <row r="61" spans="1:9" x14ac:dyDescent="0.45">
      <c r="A61" t="s">
        <v>86</v>
      </c>
      <c r="B61" t="s">
        <v>6</v>
      </c>
      <c r="C61">
        <v>695830</v>
      </c>
      <c r="D61">
        <f t="shared" si="1"/>
        <v>830.82101999999998</v>
      </c>
      <c r="E61" s="11">
        <f t="shared" si="2"/>
        <v>0.2409380958</v>
      </c>
      <c r="F61">
        <v>18324</v>
      </c>
      <c r="G61">
        <v>0</v>
      </c>
      <c r="H61" t="str">
        <f t="shared" si="0"/>
        <v>Downtown</v>
      </c>
      <c r="I61" t="str">
        <f t="shared" si="3"/>
        <v>None</v>
      </c>
    </row>
    <row r="62" spans="1:9" x14ac:dyDescent="0.45">
      <c r="A62" t="s">
        <v>87</v>
      </c>
      <c r="B62" t="s">
        <v>7</v>
      </c>
      <c r="C62">
        <v>226350</v>
      </c>
      <c r="D62">
        <f t="shared" si="1"/>
        <v>270.26190000000003</v>
      </c>
      <c r="E62" s="11">
        <f t="shared" si="2"/>
        <v>7.8375951000000013E-2</v>
      </c>
      <c r="F62">
        <v>7545</v>
      </c>
      <c r="G62">
        <v>0</v>
      </c>
      <c r="H62" t="str">
        <f t="shared" si="0"/>
        <v>University</v>
      </c>
      <c r="I62" t="str">
        <f t="shared" si="3"/>
        <v>None</v>
      </c>
    </row>
    <row r="63" spans="1:9" x14ac:dyDescent="0.45">
      <c r="A63" t="s">
        <v>88</v>
      </c>
      <c r="B63" t="s">
        <v>7</v>
      </c>
      <c r="C63">
        <v>175000</v>
      </c>
      <c r="D63">
        <f t="shared" si="1"/>
        <v>208.95</v>
      </c>
      <c r="E63" s="11">
        <f t="shared" si="2"/>
        <v>6.0595499999999997E-2</v>
      </c>
      <c r="F63">
        <v>15120</v>
      </c>
      <c r="G63">
        <v>7</v>
      </c>
      <c r="H63" t="str">
        <f t="shared" si="0"/>
        <v>University</v>
      </c>
      <c r="I63" t="str">
        <f t="shared" si="3"/>
        <v>University</v>
      </c>
    </row>
    <row r="64" spans="1:9" x14ac:dyDescent="0.45">
      <c r="A64" t="s">
        <v>89</v>
      </c>
      <c r="B64" t="s">
        <v>7</v>
      </c>
      <c r="C64">
        <v>68432</v>
      </c>
      <c r="D64">
        <f t="shared" si="1"/>
        <v>81.707808</v>
      </c>
      <c r="E64" s="11">
        <f t="shared" si="2"/>
        <v>2.3695264319999999E-2</v>
      </c>
      <c r="F64">
        <v>2281</v>
      </c>
      <c r="G64">
        <v>0</v>
      </c>
      <c r="H64" t="str">
        <f t="shared" si="0"/>
        <v>University</v>
      </c>
      <c r="I64" t="str">
        <f t="shared" si="3"/>
        <v>None</v>
      </c>
    </row>
    <row r="65" spans="1:9" x14ac:dyDescent="0.45">
      <c r="A65" t="s">
        <v>90</v>
      </c>
      <c r="B65" t="s">
        <v>64</v>
      </c>
      <c r="C65">
        <v>170000</v>
      </c>
      <c r="D65">
        <f t="shared" si="1"/>
        <v>202.98</v>
      </c>
      <c r="E65" s="11">
        <f t="shared" si="2"/>
        <v>5.8864199999999998E-2</v>
      </c>
      <c r="F65">
        <v>14800</v>
      </c>
      <c r="G65">
        <v>4.3</v>
      </c>
      <c r="H65" t="str">
        <f t="shared" si="0"/>
        <v>Healthcare</v>
      </c>
      <c r="I65" t="str">
        <f t="shared" si="3"/>
        <v>Healthcare</v>
      </c>
    </row>
    <row r="66" spans="1:9" x14ac:dyDescent="0.45">
      <c r="A66" t="s">
        <v>91</v>
      </c>
      <c r="B66" t="s">
        <v>7</v>
      </c>
      <c r="C66">
        <v>0</v>
      </c>
      <c r="D66">
        <f t="shared" si="1"/>
        <v>0</v>
      </c>
      <c r="E66" s="11">
        <f t="shared" si="2"/>
        <v>0</v>
      </c>
      <c r="F66">
        <v>7500</v>
      </c>
      <c r="G66">
        <v>0</v>
      </c>
      <c r="H66" t="str">
        <f t="shared" si="0"/>
        <v>None</v>
      </c>
      <c r="I66" t="str">
        <f t="shared" si="3"/>
        <v>None</v>
      </c>
    </row>
    <row r="67" spans="1:9" x14ac:dyDescent="0.45">
      <c r="A67" t="s">
        <v>92</v>
      </c>
      <c r="B67" t="s">
        <v>64</v>
      </c>
      <c r="C67">
        <v>982600</v>
      </c>
      <c r="D67">
        <f t="shared" si="1"/>
        <v>1173.2244000000001</v>
      </c>
      <c r="E67" s="11">
        <f t="shared" si="2"/>
        <v>0.34023507600000003</v>
      </c>
      <c r="F67">
        <v>120660</v>
      </c>
      <c r="G67">
        <v>63.33</v>
      </c>
      <c r="H67" t="str">
        <f t="shared" si="0"/>
        <v>Healthcare</v>
      </c>
      <c r="I67" t="str">
        <f t="shared" si="3"/>
        <v>Healthcare</v>
      </c>
    </row>
  </sheetData>
  <hyperlinks>
    <hyperlink ref="A21" r:id="rId1" location="!/vizhome/NorthAmericaDistrictEnergySystemMap_Web/DistrictEnergySystems" display="https://public.tableau.com/profile/paige.davis - !/vizhome/NorthAmericaDistrictEnergySystemMap_Web/DistrictEnergySystems" xr:uid="{D221A042-3E70-4F58-B800-1B2BBD84732F}"/>
    <hyperlink ref="A18" r:id="rId2" xr:uid="{536463AE-2D96-4FD0-80F0-82A25FAFE22C}"/>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K11"/>
  <sheetViews>
    <sheetView workbookViewId="0">
      <selection activeCell="B12" sqref="B12"/>
    </sheetView>
  </sheetViews>
  <sheetFormatPr defaultRowHeight="14.25" x14ac:dyDescent="0.45"/>
  <cols>
    <col min="1" max="1" width="25.265625" customWidth="1"/>
    <col min="2" max="2" width="9.3984375" customWidth="1"/>
  </cols>
  <sheetData>
    <row r="1" spans="1:37" ht="28.5" x14ac:dyDescent="0.45">
      <c r="A1" s="7" t="s">
        <v>33</v>
      </c>
      <c r="B1" s="6">
        <v>2015</v>
      </c>
      <c r="C1">
        <v>2016</v>
      </c>
      <c r="D1" s="6">
        <v>2017</v>
      </c>
      <c r="E1">
        <v>2018</v>
      </c>
      <c r="F1" s="6">
        <v>2019</v>
      </c>
      <c r="G1">
        <v>2020</v>
      </c>
      <c r="H1" s="6">
        <v>2021</v>
      </c>
      <c r="I1">
        <v>2022</v>
      </c>
      <c r="J1" s="6">
        <v>2023</v>
      </c>
      <c r="K1">
        <v>2024</v>
      </c>
      <c r="L1" s="6">
        <v>2025</v>
      </c>
      <c r="M1">
        <v>2026</v>
      </c>
      <c r="N1" s="6">
        <v>2027</v>
      </c>
      <c r="O1">
        <v>2028</v>
      </c>
      <c r="P1" s="6">
        <v>2029</v>
      </c>
      <c r="Q1">
        <v>2030</v>
      </c>
      <c r="R1" s="6">
        <v>2031</v>
      </c>
      <c r="S1">
        <v>2032</v>
      </c>
      <c r="T1" s="6">
        <v>2033</v>
      </c>
      <c r="U1">
        <v>2034</v>
      </c>
      <c r="V1" s="6">
        <v>2035</v>
      </c>
      <c r="W1">
        <v>2036</v>
      </c>
      <c r="X1" s="6">
        <v>2037</v>
      </c>
      <c r="Y1">
        <v>2038</v>
      </c>
      <c r="Z1" s="6">
        <v>2039</v>
      </c>
      <c r="AA1">
        <v>2040</v>
      </c>
      <c r="AB1" s="6">
        <v>2041</v>
      </c>
      <c r="AC1">
        <v>2042</v>
      </c>
      <c r="AD1" s="6">
        <v>2043</v>
      </c>
      <c r="AE1">
        <v>2044</v>
      </c>
      <c r="AF1" s="6">
        <v>2045</v>
      </c>
      <c r="AG1">
        <v>2046</v>
      </c>
      <c r="AH1" s="6">
        <v>2047</v>
      </c>
      <c r="AI1">
        <v>2048</v>
      </c>
      <c r="AJ1" s="6">
        <v>2049</v>
      </c>
      <c r="AK1">
        <v>2050</v>
      </c>
    </row>
    <row r="2" spans="1:37" x14ac:dyDescent="0.45">
      <c r="A2" t="s">
        <v>16</v>
      </c>
      <c r="B2" s="10">
        <f>'Texas Data'!$A$9</f>
        <v>0.3635181687831962</v>
      </c>
      <c r="C2" s="10">
        <f>'Texas Data'!$A$9</f>
        <v>0.3635181687831962</v>
      </c>
      <c r="D2" s="10">
        <f>'Texas Data'!$A$9</f>
        <v>0.3635181687831962</v>
      </c>
      <c r="E2" s="10">
        <f>'Texas Data'!$A$9</f>
        <v>0.3635181687831962</v>
      </c>
      <c r="F2" s="10">
        <f>'Texas Data'!$A$9</f>
        <v>0.3635181687831962</v>
      </c>
      <c r="G2" s="10">
        <f>'Texas Data'!$A$9</f>
        <v>0.3635181687831962</v>
      </c>
      <c r="H2" s="10">
        <f>'Texas Data'!$A$9</f>
        <v>0.3635181687831962</v>
      </c>
      <c r="I2" s="10">
        <f>'Texas Data'!$A$9</f>
        <v>0.3635181687831962</v>
      </c>
      <c r="J2" s="10">
        <f>'Texas Data'!$A$9</f>
        <v>0.3635181687831962</v>
      </c>
      <c r="K2" s="10">
        <f>'Texas Data'!$A$9</f>
        <v>0.3635181687831962</v>
      </c>
      <c r="L2" s="10">
        <f>'Texas Data'!$A$9</f>
        <v>0.3635181687831962</v>
      </c>
      <c r="M2" s="10">
        <f>'Texas Data'!$A$9</f>
        <v>0.3635181687831962</v>
      </c>
      <c r="N2" s="10">
        <f>'Texas Data'!$A$9</f>
        <v>0.3635181687831962</v>
      </c>
      <c r="O2" s="10">
        <f>'Texas Data'!$A$9</f>
        <v>0.3635181687831962</v>
      </c>
      <c r="P2" s="10">
        <f>'Texas Data'!$A$9</f>
        <v>0.3635181687831962</v>
      </c>
      <c r="Q2" s="10">
        <f>'Texas Data'!$A$9</f>
        <v>0.3635181687831962</v>
      </c>
      <c r="R2" s="10">
        <f>'Texas Data'!$A$9</f>
        <v>0.3635181687831962</v>
      </c>
      <c r="S2" s="10">
        <f>'Texas Data'!$A$9</f>
        <v>0.3635181687831962</v>
      </c>
      <c r="T2" s="10">
        <f>'Texas Data'!$A$9</f>
        <v>0.3635181687831962</v>
      </c>
      <c r="U2" s="10">
        <f>'Texas Data'!$A$9</f>
        <v>0.3635181687831962</v>
      </c>
      <c r="V2" s="10">
        <f>'Texas Data'!$A$9</f>
        <v>0.3635181687831962</v>
      </c>
      <c r="W2" s="10">
        <f>'Texas Data'!$A$9</f>
        <v>0.3635181687831962</v>
      </c>
      <c r="X2" s="10">
        <f>'Texas Data'!$A$9</f>
        <v>0.3635181687831962</v>
      </c>
      <c r="Y2" s="10">
        <f>'Texas Data'!$A$9</f>
        <v>0.3635181687831962</v>
      </c>
      <c r="Z2" s="10">
        <f>'Texas Data'!$A$9</f>
        <v>0.3635181687831962</v>
      </c>
      <c r="AA2" s="10">
        <f>'Texas Data'!$A$9</f>
        <v>0.3635181687831962</v>
      </c>
      <c r="AB2" s="10">
        <f>'Texas Data'!$A$9</f>
        <v>0.3635181687831962</v>
      </c>
      <c r="AC2" s="10">
        <f>'Texas Data'!$A$9</f>
        <v>0.3635181687831962</v>
      </c>
      <c r="AD2" s="10">
        <f>'Texas Data'!$A$9</f>
        <v>0.3635181687831962</v>
      </c>
      <c r="AE2" s="10">
        <f>'Texas Data'!$A$9</f>
        <v>0.3635181687831962</v>
      </c>
      <c r="AF2" s="10">
        <f>'Texas Data'!$A$9</f>
        <v>0.3635181687831962</v>
      </c>
      <c r="AG2" s="10">
        <f>'Texas Data'!$A$9</f>
        <v>0.3635181687831962</v>
      </c>
      <c r="AH2" s="10">
        <f>'Texas Data'!$A$9</f>
        <v>0.3635181687831962</v>
      </c>
      <c r="AI2" s="10">
        <f>'Texas Data'!$A$9</f>
        <v>0.3635181687831962</v>
      </c>
      <c r="AJ2" s="10">
        <f>'Texas Data'!$A$9</f>
        <v>0.3635181687831962</v>
      </c>
      <c r="AK2" s="10">
        <f>'Texas Data'!$A$9</f>
        <v>0.3635181687831962</v>
      </c>
    </row>
    <row r="3" spans="1:37" x14ac:dyDescent="0.45">
      <c r="A3" t="s">
        <v>17</v>
      </c>
      <c r="B3" s="10">
        <f>'Texas Data'!$A$9</f>
        <v>0.3635181687831962</v>
      </c>
      <c r="C3" s="10">
        <f>'Texas Data'!$A$9</f>
        <v>0.3635181687831962</v>
      </c>
      <c r="D3" s="10">
        <f>'Texas Data'!$A$9</f>
        <v>0.3635181687831962</v>
      </c>
      <c r="E3" s="10">
        <f>'Texas Data'!$A$9</f>
        <v>0.3635181687831962</v>
      </c>
      <c r="F3" s="10">
        <f>'Texas Data'!$A$9</f>
        <v>0.3635181687831962</v>
      </c>
      <c r="G3" s="10">
        <f>'Texas Data'!$A$9</f>
        <v>0.3635181687831962</v>
      </c>
      <c r="H3" s="10">
        <f>'Texas Data'!$A$9</f>
        <v>0.3635181687831962</v>
      </c>
      <c r="I3" s="10">
        <f>'Texas Data'!$A$9</f>
        <v>0.3635181687831962</v>
      </c>
      <c r="J3" s="10">
        <f>'Texas Data'!$A$9</f>
        <v>0.3635181687831962</v>
      </c>
      <c r="K3" s="10">
        <f>'Texas Data'!$A$9</f>
        <v>0.3635181687831962</v>
      </c>
      <c r="L3" s="10">
        <f>'Texas Data'!$A$9</f>
        <v>0.3635181687831962</v>
      </c>
      <c r="M3" s="10">
        <f>'Texas Data'!$A$9</f>
        <v>0.3635181687831962</v>
      </c>
      <c r="N3" s="10">
        <f>'Texas Data'!$A$9</f>
        <v>0.3635181687831962</v>
      </c>
      <c r="O3" s="10">
        <f>'Texas Data'!$A$9</f>
        <v>0.3635181687831962</v>
      </c>
      <c r="P3" s="10">
        <f>'Texas Data'!$A$9</f>
        <v>0.3635181687831962</v>
      </c>
      <c r="Q3" s="10">
        <f>'Texas Data'!$A$9</f>
        <v>0.3635181687831962</v>
      </c>
      <c r="R3" s="10">
        <f>'Texas Data'!$A$9</f>
        <v>0.3635181687831962</v>
      </c>
      <c r="S3" s="10">
        <f>'Texas Data'!$A$9</f>
        <v>0.3635181687831962</v>
      </c>
      <c r="T3" s="10">
        <f>'Texas Data'!$A$9</f>
        <v>0.3635181687831962</v>
      </c>
      <c r="U3" s="10">
        <f>'Texas Data'!$A$9</f>
        <v>0.3635181687831962</v>
      </c>
      <c r="V3" s="10">
        <f>'Texas Data'!$A$9</f>
        <v>0.3635181687831962</v>
      </c>
      <c r="W3" s="10">
        <f>'Texas Data'!$A$9</f>
        <v>0.3635181687831962</v>
      </c>
      <c r="X3" s="10">
        <f>'Texas Data'!$A$9</f>
        <v>0.3635181687831962</v>
      </c>
      <c r="Y3" s="10">
        <f>'Texas Data'!$A$9</f>
        <v>0.3635181687831962</v>
      </c>
      <c r="Z3" s="10">
        <f>'Texas Data'!$A$9</f>
        <v>0.3635181687831962</v>
      </c>
      <c r="AA3" s="10">
        <f>'Texas Data'!$A$9</f>
        <v>0.3635181687831962</v>
      </c>
      <c r="AB3" s="10">
        <f>'Texas Data'!$A$9</f>
        <v>0.3635181687831962</v>
      </c>
      <c r="AC3" s="10">
        <f>'Texas Data'!$A$9</f>
        <v>0.3635181687831962</v>
      </c>
      <c r="AD3" s="10">
        <f>'Texas Data'!$A$9</f>
        <v>0.3635181687831962</v>
      </c>
      <c r="AE3" s="10">
        <f>'Texas Data'!$A$9</f>
        <v>0.3635181687831962</v>
      </c>
      <c r="AF3" s="10">
        <f>'Texas Data'!$A$9</f>
        <v>0.3635181687831962</v>
      </c>
      <c r="AG3" s="10">
        <f>'Texas Data'!$A$9</f>
        <v>0.3635181687831962</v>
      </c>
      <c r="AH3" s="10">
        <f>'Texas Data'!$A$9</f>
        <v>0.3635181687831962</v>
      </c>
      <c r="AI3" s="10">
        <f>'Texas Data'!$A$9</f>
        <v>0.3635181687831962</v>
      </c>
      <c r="AJ3" s="10">
        <f>'Texas Data'!$A$9</f>
        <v>0.3635181687831962</v>
      </c>
      <c r="AK3" s="10">
        <f>'Texas Data'!$A$9</f>
        <v>0.3635181687831962</v>
      </c>
    </row>
    <row r="4" spans="1:37" x14ac:dyDescent="0.45">
      <c r="A4" t="s">
        <v>18</v>
      </c>
      <c r="B4" s="10">
        <f>'Texas Data'!$A$9</f>
        <v>0.3635181687831962</v>
      </c>
      <c r="C4" s="10">
        <f>'Texas Data'!$A$9</f>
        <v>0.3635181687831962</v>
      </c>
      <c r="D4" s="10">
        <f>'Texas Data'!$A$9</f>
        <v>0.3635181687831962</v>
      </c>
      <c r="E4" s="10">
        <f>'Texas Data'!$A$9</f>
        <v>0.3635181687831962</v>
      </c>
      <c r="F4" s="10">
        <f>'Texas Data'!$A$9</f>
        <v>0.3635181687831962</v>
      </c>
      <c r="G4" s="10">
        <f>'Texas Data'!$A$9</f>
        <v>0.3635181687831962</v>
      </c>
      <c r="H4" s="10">
        <f>'Texas Data'!$A$9</f>
        <v>0.3635181687831962</v>
      </c>
      <c r="I4" s="10">
        <f>'Texas Data'!$A$9</f>
        <v>0.3635181687831962</v>
      </c>
      <c r="J4" s="10">
        <f>'Texas Data'!$A$9</f>
        <v>0.3635181687831962</v>
      </c>
      <c r="K4" s="10">
        <f>'Texas Data'!$A$9</f>
        <v>0.3635181687831962</v>
      </c>
      <c r="L4" s="10">
        <f>'Texas Data'!$A$9</f>
        <v>0.3635181687831962</v>
      </c>
      <c r="M4" s="10">
        <f>'Texas Data'!$A$9</f>
        <v>0.3635181687831962</v>
      </c>
      <c r="N4" s="10">
        <f>'Texas Data'!$A$9</f>
        <v>0.3635181687831962</v>
      </c>
      <c r="O4" s="10">
        <f>'Texas Data'!$A$9</f>
        <v>0.3635181687831962</v>
      </c>
      <c r="P4" s="10">
        <f>'Texas Data'!$A$9</f>
        <v>0.3635181687831962</v>
      </c>
      <c r="Q4" s="10">
        <f>'Texas Data'!$A$9</f>
        <v>0.3635181687831962</v>
      </c>
      <c r="R4" s="10">
        <f>'Texas Data'!$A$9</f>
        <v>0.3635181687831962</v>
      </c>
      <c r="S4" s="10">
        <f>'Texas Data'!$A$9</f>
        <v>0.3635181687831962</v>
      </c>
      <c r="T4" s="10">
        <f>'Texas Data'!$A$9</f>
        <v>0.3635181687831962</v>
      </c>
      <c r="U4" s="10">
        <f>'Texas Data'!$A$9</f>
        <v>0.3635181687831962</v>
      </c>
      <c r="V4" s="10">
        <f>'Texas Data'!$A$9</f>
        <v>0.3635181687831962</v>
      </c>
      <c r="W4" s="10">
        <f>'Texas Data'!$A$9</f>
        <v>0.3635181687831962</v>
      </c>
      <c r="X4" s="10">
        <f>'Texas Data'!$A$9</f>
        <v>0.3635181687831962</v>
      </c>
      <c r="Y4" s="10">
        <f>'Texas Data'!$A$9</f>
        <v>0.3635181687831962</v>
      </c>
      <c r="Z4" s="10">
        <f>'Texas Data'!$A$9</f>
        <v>0.3635181687831962</v>
      </c>
      <c r="AA4" s="10">
        <f>'Texas Data'!$A$9</f>
        <v>0.3635181687831962</v>
      </c>
      <c r="AB4" s="10">
        <f>'Texas Data'!$A$9</f>
        <v>0.3635181687831962</v>
      </c>
      <c r="AC4" s="10">
        <f>'Texas Data'!$A$9</f>
        <v>0.3635181687831962</v>
      </c>
      <c r="AD4" s="10">
        <f>'Texas Data'!$A$9</f>
        <v>0.3635181687831962</v>
      </c>
      <c r="AE4" s="10">
        <f>'Texas Data'!$A$9</f>
        <v>0.3635181687831962</v>
      </c>
      <c r="AF4" s="10">
        <f>'Texas Data'!$A$9</f>
        <v>0.3635181687831962</v>
      </c>
      <c r="AG4" s="10">
        <f>'Texas Data'!$A$9</f>
        <v>0.3635181687831962</v>
      </c>
      <c r="AH4" s="10">
        <f>'Texas Data'!$A$9</f>
        <v>0.3635181687831962</v>
      </c>
      <c r="AI4" s="10">
        <f>'Texas Data'!$A$9</f>
        <v>0.3635181687831962</v>
      </c>
      <c r="AJ4" s="10">
        <f>'Texas Data'!$A$9</f>
        <v>0.3635181687831962</v>
      </c>
      <c r="AK4" s="10">
        <f>'Texas Data'!$A$9</f>
        <v>0.3635181687831962</v>
      </c>
    </row>
    <row r="5" spans="1:37" x14ac:dyDescent="0.45">
      <c r="A5" t="s">
        <v>19</v>
      </c>
      <c r="B5" s="10">
        <f>'Texas Data'!$A$9</f>
        <v>0.3635181687831962</v>
      </c>
      <c r="C5" s="10">
        <f>'Texas Data'!$A$9</f>
        <v>0.3635181687831962</v>
      </c>
      <c r="D5" s="10">
        <f>'Texas Data'!$A$9</f>
        <v>0.3635181687831962</v>
      </c>
      <c r="E5" s="10">
        <f>'Texas Data'!$A$9</f>
        <v>0.3635181687831962</v>
      </c>
      <c r="F5" s="10">
        <f>'Texas Data'!$A$9</f>
        <v>0.3635181687831962</v>
      </c>
      <c r="G5" s="10">
        <f>'Texas Data'!$A$9</f>
        <v>0.3635181687831962</v>
      </c>
      <c r="H5" s="10">
        <f>'Texas Data'!$A$9</f>
        <v>0.3635181687831962</v>
      </c>
      <c r="I5" s="10">
        <f>'Texas Data'!$A$9</f>
        <v>0.3635181687831962</v>
      </c>
      <c r="J5" s="10">
        <f>'Texas Data'!$A$9</f>
        <v>0.3635181687831962</v>
      </c>
      <c r="K5" s="10">
        <f>'Texas Data'!$A$9</f>
        <v>0.3635181687831962</v>
      </c>
      <c r="L5" s="10">
        <f>'Texas Data'!$A$9</f>
        <v>0.3635181687831962</v>
      </c>
      <c r="M5" s="10">
        <f>'Texas Data'!$A$9</f>
        <v>0.3635181687831962</v>
      </c>
      <c r="N5" s="10">
        <f>'Texas Data'!$A$9</f>
        <v>0.3635181687831962</v>
      </c>
      <c r="O5" s="10">
        <f>'Texas Data'!$A$9</f>
        <v>0.3635181687831962</v>
      </c>
      <c r="P5" s="10">
        <f>'Texas Data'!$A$9</f>
        <v>0.3635181687831962</v>
      </c>
      <c r="Q5" s="10">
        <f>'Texas Data'!$A$9</f>
        <v>0.3635181687831962</v>
      </c>
      <c r="R5" s="10">
        <f>'Texas Data'!$A$9</f>
        <v>0.3635181687831962</v>
      </c>
      <c r="S5" s="10">
        <f>'Texas Data'!$A$9</f>
        <v>0.3635181687831962</v>
      </c>
      <c r="T5" s="10">
        <f>'Texas Data'!$A$9</f>
        <v>0.3635181687831962</v>
      </c>
      <c r="U5" s="10">
        <f>'Texas Data'!$A$9</f>
        <v>0.3635181687831962</v>
      </c>
      <c r="V5" s="10">
        <f>'Texas Data'!$A$9</f>
        <v>0.3635181687831962</v>
      </c>
      <c r="W5" s="10">
        <f>'Texas Data'!$A$9</f>
        <v>0.3635181687831962</v>
      </c>
      <c r="X5" s="10">
        <f>'Texas Data'!$A$9</f>
        <v>0.3635181687831962</v>
      </c>
      <c r="Y5" s="10">
        <f>'Texas Data'!$A$9</f>
        <v>0.3635181687831962</v>
      </c>
      <c r="Z5" s="10">
        <f>'Texas Data'!$A$9</f>
        <v>0.3635181687831962</v>
      </c>
      <c r="AA5" s="10">
        <f>'Texas Data'!$A$9</f>
        <v>0.3635181687831962</v>
      </c>
      <c r="AB5" s="10">
        <f>'Texas Data'!$A$9</f>
        <v>0.3635181687831962</v>
      </c>
      <c r="AC5" s="10">
        <f>'Texas Data'!$A$9</f>
        <v>0.3635181687831962</v>
      </c>
      <c r="AD5" s="10">
        <f>'Texas Data'!$A$9</f>
        <v>0.3635181687831962</v>
      </c>
      <c r="AE5" s="10">
        <f>'Texas Data'!$A$9</f>
        <v>0.3635181687831962</v>
      </c>
      <c r="AF5" s="10">
        <f>'Texas Data'!$A$9</f>
        <v>0.3635181687831962</v>
      </c>
      <c r="AG5" s="10">
        <f>'Texas Data'!$A$9</f>
        <v>0.3635181687831962</v>
      </c>
      <c r="AH5" s="10">
        <f>'Texas Data'!$A$9</f>
        <v>0.3635181687831962</v>
      </c>
      <c r="AI5" s="10">
        <f>'Texas Data'!$A$9</f>
        <v>0.3635181687831962</v>
      </c>
      <c r="AJ5" s="10">
        <f>'Texas Data'!$A$9</f>
        <v>0.3635181687831962</v>
      </c>
      <c r="AK5" s="10">
        <f>'Texas Data'!$A$9</f>
        <v>0.3635181687831962</v>
      </c>
    </row>
    <row r="6" spans="1:37" x14ac:dyDescent="0.45">
      <c r="A6" t="s">
        <v>20</v>
      </c>
      <c r="B6" s="10">
        <f>'Texas Data'!$A$9</f>
        <v>0.3635181687831962</v>
      </c>
      <c r="C6" s="10">
        <f>'Texas Data'!$A$9</f>
        <v>0.3635181687831962</v>
      </c>
      <c r="D6" s="10">
        <f>'Texas Data'!$A$9</f>
        <v>0.3635181687831962</v>
      </c>
      <c r="E6" s="10">
        <f>'Texas Data'!$A$9</f>
        <v>0.3635181687831962</v>
      </c>
      <c r="F6" s="10">
        <f>'Texas Data'!$A$9</f>
        <v>0.3635181687831962</v>
      </c>
      <c r="G6" s="10">
        <f>'Texas Data'!$A$9</f>
        <v>0.3635181687831962</v>
      </c>
      <c r="H6" s="10">
        <f>'Texas Data'!$A$9</f>
        <v>0.3635181687831962</v>
      </c>
      <c r="I6" s="10">
        <f>'Texas Data'!$A$9</f>
        <v>0.3635181687831962</v>
      </c>
      <c r="J6" s="10">
        <f>'Texas Data'!$A$9</f>
        <v>0.3635181687831962</v>
      </c>
      <c r="K6" s="10">
        <f>'Texas Data'!$A$9</f>
        <v>0.3635181687831962</v>
      </c>
      <c r="L6" s="10">
        <f>'Texas Data'!$A$9</f>
        <v>0.3635181687831962</v>
      </c>
      <c r="M6" s="10">
        <f>'Texas Data'!$A$9</f>
        <v>0.3635181687831962</v>
      </c>
      <c r="N6" s="10">
        <f>'Texas Data'!$A$9</f>
        <v>0.3635181687831962</v>
      </c>
      <c r="O6" s="10">
        <f>'Texas Data'!$A$9</f>
        <v>0.3635181687831962</v>
      </c>
      <c r="P6" s="10">
        <f>'Texas Data'!$A$9</f>
        <v>0.3635181687831962</v>
      </c>
      <c r="Q6" s="10">
        <f>'Texas Data'!$A$9</f>
        <v>0.3635181687831962</v>
      </c>
      <c r="R6" s="10">
        <f>'Texas Data'!$A$9</f>
        <v>0.3635181687831962</v>
      </c>
      <c r="S6" s="10">
        <f>'Texas Data'!$A$9</f>
        <v>0.3635181687831962</v>
      </c>
      <c r="T6" s="10">
        <f>'Texas Data'!$A$9</f>
        <v>0.3635181687831962</v>
      </c>
      <c r="U6" s="10">
        <f>'Texas Data'!$A$9</f>
        <v>0.3635181687831962</v>
      </c>
      <c r="V6" s="10">
        <f>'Texas Data'!$A$9</f>
        <v>0.3635181687831962</v>
      </c>
      <c r="W6" s="10">
        <f>'Texas Data'!$A$9</f>
        <v>0.3635181687831962</v>
      </c>
      <c r="X6" s="10">
        <f>'Texas Data'!$A$9</f>
        <v>0.3635181687831962</v>
      </c>
      <c r="Y6" s="10">
        <f>'Texas Data'!$A$9</f>
        <v>0.3635181687831962</v>
      </c>
      <c r="Z6" s="10">
        <f>'Texas Data'!$A$9</f>
        <v>0.3635181687831962</v>
      </c>
      <c r="AA6" s="10">
        <f>'Texas Data'!$A$9</f>
        <v>0.3635181687831962</v>
      </c>
      <c r="AB6" s="10">
        <f>'Texas Data'!$A$9</f>
        <v>0.3635181687831962</v>
      </c>
      <c r="AC6" s="10">
        <f>'Texas Data'!$A$9</f>
        <v>0.3635181687831962</v>
      </c>
      <c r="AD6" s="10">
        <f>'Texas Data'!$A$9</f>
        <v>0.3635181687831962</v>
      </c>
      <c r="AE6" s="10">
        <f>'Texas Data'!$A$9</f>
        <v>0.3635181687831962</v>
      </c>
      <c r="AF6" s="10">
        <f>'Texas Data'!$A$9</f>
        <v>0.3635181687831962</v>
      </c>
      <c r="AG6" s="10">
        <f>'Texas Data'!$A$9</f>
        <v>0.3635181687831962</v>
      </c>
      <c r="AH6" s="10">
        <f>'Texas Data'!$A$9</f>
        <v>0.3635181687831962</v>
      </c>
      <c r="AI6" s="10">
        <f>'Texas Data'!$A$9</f>
        <v>0.3635181687831962</v>
      </c>
      <c r="AJ6" s="10">
        <f>'Texas Data'!$A$9</f>
        <v>0.3635181687831962</v>
      </c>
      <c r="AK6" s="10">
        <f>'Texas Data'!$A$9</f>
        <v>0.3635181687831962</v>
      </c>
    </row>
    <row r="7" spans="1:37" x14ac:dyDescent="0.45">
      <c r="A7" t="s">
        <v>21</v>
      </c>
      <c r="B7" s="10">
        <f>'Texas Data'!$A$9</f>
        <v>0.3635181687831962</v>
      </c>
      <c r="C7" s="10">
        <f>'Texas Data'!$A$9</f>
        <v>0.3635181687831962</v>
      </c>
      <c r="D7" s="10">
        <f>'Texas Data'!$A$9</f>
        <v>0.3635181687831962</v>
      </c>
      <c r="E7" s="10">
        <f>'Texas Data'!$A$9</f>
        <v>0.3635181687831962</v>
      </c>
      <c r="F7" s="10">
        <f>'Texas Data'!$A$9</f>
        <v>0.3635181687831962</v>
      </c>
      <c r="G7" s="10">
        <f>'Texas Data'!$A$9</f>
        <v>0.3635181687831962</v>
      </c>
      <c r="H7" s="10">
        <f>'Texas Data'!$A$9</f>
        <v>0.3635181687831962</v>
      </c>
      <c r="I7" s="10">
        <f>'Texas Data'!$A$9</f>
        <v>0.3635181687831962</v>
      </c>
      <c r="J7" s="10">
        <f>'Texas Data'!$A$9</f>
        <v>0.3635181687831962</v>
      </c>
      <c r="K7" s="10">
        <f>'Texas Data'!$A$9</f>
        <v>0.3635181687831962</v>
      </c>
      <c r="L7" s="10">
        <f>'Texas Data'!$A$9</f>
        <v>0.3635181687831962</v>
      </c>
      <c r="M7" s="10">
        <f>'Texas Data'!$A$9</f>
        <v>0.3635181687831962</v>
      </c>
      <c r="N7" s="10">
        <f>'Texas Data'!$A$9</f>
        <v>0.3635181687831962</v>
      </c>
      <c r="O7" s="10">
        <f>'Texas Data'!$A$9</f>
        <v>0.3635181687831962</v>
      </c>
      <c r="P7" s="10">
        <f>'Texas Data'!$A$9</f>
        <v>0.3635181687831962</v>
      </c>
      <c r="Q7" s="10">
        <f>'Texas Data'!$A$9</f>
        <v>0.3635181687831962</v>
      </c>
      <c r="R7" s="10">
        <f>'Texas Data'!$A$9</f>
        <v>0.3635181687831962</v>
      </c>
      <c r="S7" s="10">
        <f>'Texas Data'!$A$9</f>
        <v>0.3635181687831962</v>
      </c>
      <c r="T7" s="10">
        <f>'Texas Data'!$A$9</f>
        <v>0.3635181687831962</v>
      </c>
      <c r="U7" s="10">
        <f>'Texas Data'!$A$9</f>
        <v>0.3635181687831962</v>
      </c>
      <c r="V7" s="10">
        <f>'Texas Data'!$A$9</f>
        <v>0.3635181687831962</v>
      </c>
      <c r="W7" s="10">
        <f>'Texas Data'!$A$9</f>
        <v>0.3635181687831962</v>
      </c>
      <c r="X7" s="10">
        <f>'Texas Data'!$A$9</f>
        <v>0.3635181687831962</v>
      </c>
      <c r="Y7" s="10">
        <f>'Texas Data'!$A$9</f>
        <v>0.3635181687831962</v>
      </c>
      <c r="Z7" s="10">
        <f>'Texas Data'!$A$9</f>
        <v>0.3635181687831962</v>
      </c>
      <c r="AA7" s="10">
        <f>'Texas Data'!$A$9</f>
        <v>0.3635181687831962</v>
      </c>
      <c r="AB7" s="10">
        <f>'Texas Data'!$A$9</f>
        <v>0.3635181687831962</v>
      </c>
      <c r="AC7" s="10">
        <f>'Texas Data'!$A$9</f>
        <v>0.3635181687831962</v>
      </c>
      <c r="AD7" s="10">
        <f>'Texas Data'!$A$9</f>
        <v>0.3635181687831962</v>
      </c>
      <c r="AE7" s="10">
        <f>'Texas Data'!$A$9</f>
        <v>0.3635181687831962</v>
      </c>
      <c r="AF7" s="10">
        <f>'Texas Data'!$A$9</f>
        <v>0.3635181687831962</v>
      </c>
      <c r="AG7" s="10">
        <f>'Texas Data'!$A$9</f>
        <v>0.3635181687831962</v>
      </c>
      <c r="AH7" s="10">
        <f>'Texas Data'!$A$9</f>
        <v>0.3635181687831962</v>
      </c>
      <c r="AI7" s="10">
        <f>'Texas Data'!$A$9</f>
        <v>0.3635181687831962</v>
      </c>
      <c r="AJ7" s="10">
        <f>'Texas Data'!$A$9</f>
        <v>0.3635181687831962</v>
      </c>
      <c r="AK7" s="10">
        <f>'Texas Data'!$A$9</f>
        <v>0.3635181687831962</v>
      </c>
    </row>
    <row r="8" spans="1:37" x14ac:dyDescent="0.45">
      <c r="A8" t="s">
        <v>26</v>
      </c>
      <c r="B8" s="10">
        <f>'Texas Data'!$A$9</f>
        <v>0.3635181687831962</v>
      </c>
      <c r="C8" s="10">
        <f>'Texas Data'!$A$9</f>
        <v>0.3635181687831962</v>
      </c>
      <c r="D8" s="10">
        <f>'Texas Data'!$A$9</f>
        <v>0.3635181687831962</v>
      </c>
      <c r="E8" s="10">
        <f>'Texas Data'!$A$9</f>
        <v>0.3635181687831962</v>
      </c>
      <c r="F8" s="10">
        <f>'Texas Data'!$A$9</f>
        <v>0.3635181687831962</v>
      </c>
      <c r="G8" s="10">
        <f>'Texas Data'!$A$9</f>
        <v>0.3635181687831962</v>
      </c>
      <c r="H8" s="10">
        <f>'Texas Data'!$A$9</f>
        <v>0.3635181687831962</v>
      </c>
      <c r="I8" s="10">
        <f>'Texas Data'!$A$9</f>
        <v>0.3635181687831962</v>
      </c>
      <c r="J8" s="10">
        <f>'Texas Data'!$A$9</f>
        <v>0.3635181687831962</v>
      </c>
      <c r="K8" s="10">
        <f>'Texas Data'!$A$9</f>
        <v>0.3635181687831962</v>
      </c>
      <c r="L8" s="10">
        <f>'Texas Data'!$A$9</f>
        <v>0.3635181687831962</v>
      </c>
      <c r="M8" s="10">
        <f>'Texas Data'!$A$9</f>
        <v>0.3635181687831962</v>
      </c>
      <c r="N8" s="10">
        <f>'Texas Data'!$A$9</f>
        <v>0.3635181687831962</v>
      </c>
      <c r="O8" s="10">
        <f>'Texas Data'!$A$9</f>
        <v>0.3635181687831962</v>
      </c>
      <c r="P8" s="10">
        <f>'Texas Data'!$A$9</f>
        <v>0.3635181687831962</v>
      </c>
      <c r="Q8" s="10">
        <f>'Texas Data'!$A$9</f>
        <v>0.3635181687831962</v>
      </c>
      <c r="R8" s="10">
        <f>'Texas Data'!$A$9</f>
        <v>0.3635181687831962</v>
      </c>
      <c r="S8" s="10">
        <f>'Texas Data'!$A$9</f>
        <v>0.3635181687831962</v>
      </c>
      <c r="T8" s="10">
        <f>'Texas Data'!$A$9</f>
        <v>0.3635181687831962</v>
      </c>
      <c r="U8" s="10">
        <f>'Texas Data'!$A$9</f>
        <v>0.3635181687831962</v>
      </c>
      <c r="V8" s="10">
        <f>'Texas Data'!$A$9</f>
        <v>0.3635181687831962</v>
      </c>
      <c r="W8" s="10">
        <f>'Texas Data'!$A$9</f>
        <v>0.3635181687831962</v>
      </c>
      <c r="X8" s="10">
        <f>'Texas Data'!$A$9</f>
        <v>0.3635181687831962</v>
      </c>
      <c r="Y8" s="10">
        <f>'Texas Data'!$A$9</f>
        <v>0.3635181687831962</v>
      </c>
      <c r="Z8" s="10">
        <f>'Texas Data'!$A$9</f>
        <v>0.3635181687831962</v>
      </c>
      <c r="AA8" s="10">
        <f>'Texas Data'!$A$9</f>
        <v>0.3635181687831962</v>
      </c>
      <c r="AB8" s="10">
        <f>'Texas Data'!$A$9</f>
        <v>0.3635181687831962</v>
      </c>
      <c r="AC8" s="10">
        <f>'Texas Data'!$A$9</f>
        <v>0.3635181687831962</v>
      </c>
      <c r="AD8" s="10">
        <f>'Texas Data'!$A$9</f>
        <v>0.3635181687831962</v>
      </c>
      <c r="AE8" s="10">
        <f>'Texas Data'!$A$9</f>
        <v>0.3635181687831962</v>
      </c>
      <c r="AF8" s="10">
        <f>'Texas Data'!$A$9</f>
        <v>0.3635181687831962</v>
      </c>
      <c r="AG8" s="10">
        <f>'Texas Data'!$A$9</f>
        <v>0.3635181687831962</v>
      </c>
      <c r="AH8" s="10">
        <f>'Texas Data'!$A$9</f>
        <v>0.3635181687831962</v>
      </c>
      <c r="AI8" s="10">
        <f>'Texas Data'!$A$9</f>
        <v>0.3635181687831962</v>
      </c>
      <c r="AJ8" s="10">
        <f>'Texas Data'!$A$9</f>
        <v>0.3635181687831962</v>
      </c>
      <c r="AK8" s="10">
        <f>'Texas Data'!$A$9</f>
        <v>0.3635181687831962</v>
      </c>
    </row>
    <row r="9" spans="1:37" x14ac:dyDescent="0.45">
      <c r="A9" t="s">
        <v>27</v>
      </c>
      <c r="B9" s="10">
        <f>'Texas Data'!$A$9</f>
        <v>0.3635181687831962</v>
      </c>
      <c r="C9" s="10">
        <f>'Texas Data'!$A$9</f>
        <v>0.3635181687831962</v>
      </c>
      <c r="D9" s="10">
        <f>'Texas Data'!$A$9</f>
        <v>0.3635181687831962</v>
      </c>
      <c r="E9" s="10">
        <f>'Texas Data'!$A$9</f>
        <v>0.3635181687831962</v>
      </c>
      <c r="F9" s="10">
        <f>'Texas Data'!$A$9</f>
        <v>0.3635181687831962</v>
      </c>
      <c r="G9" s="10">
        <f>'Texas Data'!$A$9</f>
        <v>0.3635181687831962</v>
      </c>
      <c r="H9" s="10">
        <f>'Texas Data'!$A$9</f>
        <v>0.3635181687831962</v>
      </c>
      <c r="I9" s="10">
        <f>'Texas Data'!$A$9</f>
        <v>0.3635181687831962</v>
      </c>
      <c r="J9" s="10">
        <f>'Texas Data'!$A$9</f>
        <v>0.3635181687831962</v>
      </c>
      <c r="K9" s="10">
        <f>'Texas Data'!$A$9</f>
        <v>0.3635181687831962</v>
      </c>
      <c r="L9" s="10">
        <f>'Texas Data'!$A$9</f>
        <v>0.3635181687831962</v>
      </c>
      <c r="M9" s="10">
        <f>'Texas Data'!$A$9</f>
        <v>0.3635181687831962</v>
      </c>
      <c r="N9" s="10">
        <f>'Texas Data'!$A$9</f>
        <v>0.3635181687831962</v>
      </c>
      <c r="O9" s="10">
        <f>'Texas Data'!$A$9</f>
        <v>0.3635181687831962</v>
      </c>
      <c r="P9" s="10">
        <f>'Texas Data'!$A$9</f>
        <v>0.3635181687831962</v>
      </c>
      <c r="Q9" s="10">
        <f>'Texas Data'!$A$9</f>
        <v>0.3635181687831962</v>
      </c>
      <c r="R9" s="10">
        <f>'Texas Data'!$A$9</f>
        <v>0.3635181687831962</v>
      </c>
      <c r="S9" s="10">
        <f>'Texas Data'!$A$9</f>
        <v>0.3635181687831962</v>
      </c>
      <c r="T9" s="10">
        <f>'Texas Data'!$A$9</f>
        <v>0.3635181687831962</v>
      </c>
      <c r="U9" s="10">
        <f>'Texas Data'!$A$9</f>
        <v>0.3635181687831962</v>
      </c>
      <c r="V9" s="10">
        <f>'Texas Data'!$A$9</f>
        <v>0.3635181687831962</v>
      </c>
      <c r="W9" s="10">
        <f>'Texas Data'!$A$9</f>
        <v>0.3635181687831962</v>
      </c>
      <c r="X9" s="10">
        <f>'Texas Data'!$A$9</f>
        <v>0.3635181687831962</v>
      </c>
      <c r="Y9" s="10">
        <f>'Texas Data'!$A$9</f>
        <v>0.3635181687831962</v>
      </c>
      <c r="Z9" s="10">
        <f>'Texas Data'!$A$9</f>
        <v>0.3635181687831962</v>
      </c>
      <c r="AA9" s="10">
        <f>'Texas Data'!$A$9</f>
        <v>0.3635181687831962</v>
      </c>
      <c r="AB9" s="10">
        <f>'Texas Data'!$A$9</f>
        <v>0.3635181687831962</v>
      </c>
      <c r="AC9" s="10">
        <f>'Texas Data'!$A$9</f>
        <v>0.3635181687831962</v>
      </c>
      <c r="AD9" s="10">
        <f>'Texas Data'!$A$9</f>
        <v>0.3635181687831962</v>
      </c>
      <c r="AE9" s="10">
        <f>'Texas Data'!$A$9</f>
        <v>0.3635181687831962</v>
      </c>
      <c r="AF9" s="10">
        <f>'Texas Data'!$A$9</f>
        <v>0.3635181687831962</v>
      </c>
      <c r="AG9" s="10">
        <f>'Texas Data'!$A$9</f>
        <v>0.3635181687831962</v>
      </c>
      <c r="AH9" s="10">
        <f>'Texas Data'!$A$9</f>
        <v>0.3635181687831962</v>
      </c>
      <c r="AI9" s="10">
        <f>'Texas Data'!$A$9</f>
        <v>0.3635181687831962</v>
      </c>
      <c r="AJ9" s="10">
        <f>'Texas Data'!$A$9</f>
        <v>0.3635181687831962</v>
      </c>
      <c r="AK9" s="10">
        <f>'Texas Data'!$A$9</f>
        <v>0.3635181687831962</v>
      </c>
    </row>
    <row r="10" spans="1:37" x14ac:dyDescent="0.45">
      <c r="A10" t="s">
        <v>28</v>
      </c>
      <c r="B10" s="10">
        <f>'Texas Data'!$A$9</f>
        <v>0.3635181687831962</v>
      </c>
      <c r="C10" s="10">
        <f>'Texas Data'!$A$9</f>
        <v>0.3635181687831962</v>
      </c>
      <c r="D10" s="10">
        <f>'Texas Data'!$A$9</f>
        <v>0.3635181687831962</v>
      </c>
      <c r="E10" s="10">
        <f>'Texas Data'!$A$9</f>
        <v>0.3635181687831962</v>
      </c>
      <c r="F10" s="10">
        <f>'Texas Data'!$A$9</f>
        <v>0.3635181687831962</v>
      </c>
      <c r="G10" s="10">
        <f>'Texas Data'!$A$9</f>
        <v>0.3635181687831962</v>
      </c>
      <c r="H10" s="10">
        <f>'Texas Data'!$A$9</f>
        <v>0.3635181687831962</v>
      </c>
      <c r="I10" s="10">
        <f>'Texas Data'!$A$9</f>
        <v>0.3635181687831962</v>
      </c>
      <c r="J10" s="10">
        <f>'Texas Data'!$A$9</f>
        <v>0.3635181687831962</v>
      </c>
      <c r="K10" s="10">
        <f>'Texas Data'!$A$9</f>
        <v>0.3635181687831962</v>
      </c>
      <c r="L10" s="10">
        <f>'Texas Data'!$A$9</f>
        <v>0.3635181687831962</v>
      </c>
      <c r="M10" s="10">
        <f>'Texas Data'!$A$9</f>
        <v>0.3635181687831962</v>
      </c>
      <c r="N10" s="10">
        <f>'Texas Data'!$A$9</f>
        <v>0.3635181687831962</v>
      </c>
      <c r="O10" s="10">
        <f>'Texas Data'!$A$9</f>
        <v>0.3635181687831962</v>
      </c>
      <c r="P10" s="10">
        <f>'Texas Data'!$A$9</f>
        <v>0.3635181687831962</v>
      </c>
      <c r="Q10" s="10">
        <f>'Texas Data'!$A$9</f>
        <v>0.3635181687831962</v>
      </c>
      <c r="R10" s="10">
        <f>'Texas Data'!$A$9</f>
        <v>0.3635181687831962</v>
      </c>
      <c r="S10" s="10">
        <f>'Texas Data'!$A$9</f>
        <v>0.3635181687831962</v>
      </c>
      <c r="T10" s="10">
        <f>'Texas Data'!$A$9</f>
        <v>0.3635181687831962</v>
      </c>
      <c r="U10" s="10">
        <f>'Texas Data'!$A$9</f>
        <v>0.3635181687831962</v>
      </c>
      <c r="V10" s="10">
        <f>'Texas Data'!$A$9</f>
        <v>0.3635181687831962</v>
      </c>
      <c r="W10" s="10">
        <f>'Texas Data'!$A$9</f>
        <v>0.3635181687831962</v>
      </c>
      <c r="X10" s="10">
        <f>'Texas Data'!$A$9</f>
        <v>0.3635181687831962</v>
      </c>
      <c r="Y10" s="10">
        <f>'Texas Data'!$A$9</f>
        <v>0.3635181687831962</v>
      </c>
      <c r="Z10" s="10">
        <f>'Texas Data'!$A$9</f>
        <v>0.3635181687831962</v>
      </c>
      <c r="AA10" s="10">
        <f>'Texas Data'!$A$9</f>
        <v>0.3635181687831962</v>
      </c>
      <c r="AB10" s="10">
        <f>'Texas Data'!$A$9</f>
        <v>0.3635181687831962</v>
      </c>
      <c r="AC10" s="10">
        <f>'Texas Data'!$A$9</f>
        <v>0.3635181687831962</v>
      </c>
      <c r="AD10" s="10">
        <f>'Texas Data'!$A$9</f>
        <v>0.3635181687831962</v>
      </c>
      <c r="AE10" s="10">
        <f>'Texas Data'!$A$9</f>
        <v>0.3635181687831962</v>
      </c>
      <c r="AF10" s="10">
        <f>'Texas Data'!$A$9</f>
        <v>0.3635181687831962</v>
      </c>
      <c r="AG10" s="10">
        <f>'Texas Data'!$A$9</f>
        <v>0.3635181687831962</v>
      </c>
      <c r="AH10" s="10">
        <f>'Texas Data'!$A$9</f>
        <v>0.3635181687831962</v>
      </c>
      <c r="AI10" s="10">
        <f>'Texas Data'!$A$9</f>
        <v>0.3635181687831962</v>
      </c>
      <c r="AJ10" s="10">
        <f>'Texas Data'!$A$9</f>
        <v>0.3635181687831962</v>
      </c>
      <c r="AK10" s="10">
        <f>'Texas Data'!$A$9</f>
        <v>0.3635181687831962</v>
      </c>
    </row>
    <row r="11" spans="1:37" x14ac:dyDescent="0.45">
      <c r="A11" t="s">
        <v>29</v>
      </c>
      <c r="B11" s="10">
        <f>'Texas Data'!$A$9</f>
        <v>0.3635181687831962</v>
      </c>
      <c r="C11" s="10">
        <f>'Texas Data'!$A$9</f>
        <v>0.3635181687831962</v>
      </c>
      <c r="D11" s="10">
        <f>'Texas Data'!$A$9</f>
        <v>0.3635181687831962</v>
      </c>
      <c r="E11" s="10">
        <f>'Texas Data'!$A$9</f>
        <v>0.3635181687831962</v>
      </c>
      <c r="F11" s="10">
        <f>'Texas Data'!$A$9</f>
        <v>0.3635181687831962</v>
      </c>
      <c r="G11" s="10">
        <f>'Texas Data'!$A$9</f>
        <v>0.3635181687831962</v>
      </c>
      <c r="H11" s="10">
        <f>'Texas Data'!$A$9</f>
        <v>0.3635181687831962</v>
      </c>
      <c r="I11" s="10">
        <f>'Texas Data'!$A$9</f>
        <v>0.3635181687831962</v>
      </c>
      <c r="J11" s="10">
        <f>'Texas Data'!$A$9</f>
        <v>0.3635181687831962</v>
      </c>
      <c r="K11" s="10">
        <f>'Texas Data'!$A$9</f>
        <v>0.3635181687831962</v>
      </c>
      <c r="L11" s="10">
        <f>'Texas Data'!$A$9</f>
        <v>0.3635181687831962</v>
      </c>
      <c r="M11" s="10">
        <f>'Texas Data'!$A$9</f>
        <v>0.3635181687831962</v>
      </c>
      <c r="N11" s="10">
        <f>'Texas Data'!$A$9</f>
        <v>0.3635181687831962</v>
      </c>
      <c r="O11" s="10">
        <f>'Texas Data'!$A$9</f>
        <v>0.3635181687831962</v>
      </c>
      <c r="P11" s="10">
        <f>'Texas Data'!$A$9</f>
        <v>0.3635181687831962</v>
      </c>
      <c r="Q11" s="10">
        <f>'Texas Data'!$A$9</f>
        <v>0.3635181687831962</v>
      </c>
      <c r="R11" s="10">
        <f>'Texas Data'!$A$9</f>
        <v>0.3635181687831962</v>
      </c>
      <c r="S11" s="10">
        <f>'Texas Data'!$A$9</f>
        <v>0.3635181687831962</v>
      </c>
      <c r="T11" s="10">
        <f>'Texas Data'!$A$9</f>
        <v>0.3635181687831962</v>
      </c>
      <c r="U11" s="10">
        <f>'Texas Data'!$A$9</f>
        <v>0.3635181687831962</v>
      </c>
      <c r="V11" s="10">
        <f>'Texas Data'!$A$9</f>
        <v>0.3635181687831962</v>
      </c>
      <c r="W11" s="10">
        <f>'Texas Data'!$A$9</f>
        <v>0.3635181687831962</v>
      </c>
      <c r="X11" s="10">
        <f>'Texas Data'!$A$9</f>
        <v>0.3635181687831962</v>
      </c>
      <c r="Y11" s="10">
        <f>'Texas Data'!$A$9</f>
        <v>0.3635181687831962</v>
      </c>
      <c r="Z11" s="10">
        <f>'Texas Data'!$A$9</f>
        <v>0.3635181687831962</v>
      </c>
      <c r="AA11" s="10">
        <f>'Texas Data'!$A$9</f>
        <v>0.3635181687831962</v>
      </c>
      <c r="AB11" s="10">
        <f>'Texas Data'!$A$9</f>
        <v>0.3635181687831962</v>
      </c>
      <c r="AC11" s="10">
        <f>'Texas Data'!$A$9</f>
        <v>0.3635181687831962</v>
      </c>
      <c r="AD11" s="10">
        <f>'Texas Data'!$A$9</f>
        <v>0.3635181687831962</v>
      </c>
      <c r="AE11" s="10">
        <f>'Texas Data'!$A$9</f>
        <v>0.3635181687831962</v>
      </c>
      <c r="AF11" s="10">
        <f>'Texas Data'!$A$9</f>
        <v>0.3635181687831962</v>
      </c>
      <c r="AG11" s="10">
        <f>'Texas Data'!$A$9</f>
        <v>0.3635181687831962</v>
      </c>
      <c r="AH11" s="10">
        <f>'Texas Data'!$A$9</f>
        <v>0.3635181687831962</v>
      </c>
      <c r="AI11" s="10">
        <f>'Texas Data'!$A$9</f>
        <v>0.3635181687831962</v>
      </c>
      <c r="AJ11" s="10">
        <f>'Texas Data'!$A$9</f>
        <v>0.3635181687831962</v>
      </c>
      <c r="AK11" s="10">
        <f>'Texas Data'!$A$9</f>
        <v>0.3635181687831962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vt:lpstr>
      <vt:lpstr>Texas Data</vt:lpstr>
      <vt:lpstr>BFoHfC</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2015-06-16T23:48:01Z</dcterms:created>
  <dcterms:modified xsi:type="dcterms:W3CDTF">2020-07-16T22:59:32Z</dcterms:modified>
</cp:coreProperties>
</file>