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indst\TNRbI\"/>
    </mc:Choice>
  </mc:AlternateContent>
  <xr:revisionPtr revIDLastSave="0" documentId="8_{8D4F08D6-5548-40D3-B3BD-4300A352EEA6}" xr6:coauthVersionLast="45" xr6:coauthVersionMax="45" xr10:uidLastSave="{00000000-0000-0000-0000-000000000000}"/>
  <bookViews>
    <workbookView xWindow="49965" yWindow="570" windowWidth="17160" windowHeight="11805" activeTab="3" xr2:uid="{00000000-000D-0000-FFFF-FFFF00000000}"/>
  </bookViews>
  <sheets>
    <sheet name="About" sheetId="1" r:id="rId1"/>
    <sheet name="EIA 24" sheetId="4" r:id="rId2"/>
    <sheet name="TX GDP" sheetId="6" r:id="rId3"/>
    <sheet name="TX_Data" sheetId="5" r:id="rId4"/>
    <sheet name="TNRbI" sheetId="3" r:id="rId5"/>
  </sheets>
  <definedNames>
    <definedName name="_xlnm._FilterDatabase" localSheetId="3" hidden="1">TX_Data!$B$100:$D$132</definedName>
    <definedName name="currency_conv">About!$A$49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5" l="1"/>
  <c r="C52" i="5" l="1"/>
  <c r="H109" i="5" l="1"/>
  <c r="F109" i="5"/>
  <c r="F114" i="5" s="1"/>
  <c r="H104" i="5"/>
  <c r="H114" i="5" s="1"/>
  <c r="B36" i="5" l="1"/>
  <c r="B33" i="5"/>
  <c r="B28" i="5"/>
  <c r="G73" i="5"/>
  <c r="F73" i="5"/>
  <c r="E73" i="5"/>
  <c r="D73" i="5"/>
  <c r="D74" i="5" s="1"/>
  <c r="D77" i="5" s="1"/>
  <c r="C73" i="5"/>
  <c r="C74" i="5" s="1"/>
  <c r="D52" i="5"/>
  <c r="E52" i="5"/>
  <c r="E53" i="5" s="1"/>
  <c r="F55" i="5" s="1"/>
  <c r="F52" i="5"/>
  <c r="F53" i="5" s="1"/>
  <c r="G52" i="5"/>
  <c r="AI21" i="5" l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53" i="1" l="1"/>
  <c r="D78" i="5" l="1"/>
  <c r="B80" i="5" s="1"/>
  <c r="F56" i="5"/>
  <c r="B58" i="5" s="1"/>
  <c r="B37" i="5"/>
  <c r="B29" i="5"/>
  <c r="B34" i="5"/>
  <c r="B40" i="5" s="1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6" i="5" s="1"/>
  <c r="C37" i="5" s="1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33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28" i="5" s="1"/>
  <c r="C29" i="5" s="1"/>
  <c r="B8" i="3" s="1"/>
  <c r="C58" i="5" l="1"/>
  <c r="B88" i="5"/>
  <c r="C80" i="5"/>
  <c r="D33" i="5"/>
  <c r="D34" i="5" s="1"/>
  <c r="C34" i="5"/>
  <c r="C40" i="5" s="1"/>
  <c r="B5" i="3" s="1"/>
  <c r="D36" i="5"/>
  <c r="D37" i="5" s="1"/>
  <c r="D28" i="5"/>
  <c r="A49" i="1"/>
  <c r="B20" i="5" s="1"/>
  <c r="C21" i="5" s="1"/>
  <c r="D29" i="5" l="1"/>
  <c r="C8" i="3" s="1"/>
  <c r="E28" i="5"/>
  <c r="B4" i="3"/>
  <c r="D80" i="5"/>
  <c r="E33" i="5"/>
  <c r="E34" i="5" s="1"/>
  <c r="B90" i="5"/>
  <c r="C88" i="5"/>
  <c r="B2" i="3"/>
  <c r="D58" i="5"/>
  <c r="E29" i="5"/>
  <c r="D8" i="3" s="1"/>
  <c r="F33" i="5"/>
  <c r="F34" i="5" s="1"/>
  <c r="D40" i="5"/>
  <c r="C5" i="3" s="1"/>
  <c r="E36" i="5"/>
  <c r="E37" i="5" s="1"/>
  <c r="C4" i="3" l="1"/>
  <c r="E80" i="5"/>
  <c r="C90" i="5"/>
  <c r="B9" i="3" s="1"/>
  <c r="D88" i="5"/>
  <c r="C2" i="3"/>
  <c r="E58" i="5"/>
  <c r="F36" i="5"/>
  <c r="F37" i="5" s="1"/>
  <c r="G33" i="5"/>
  <c r="G34" i="5" s="1"/>
  <c r="E40" i="5"/>
  <c r="D5" i="3" s="1"/>
  <c r="F28" i="5"/>
  <c r="F29" i="5" s="1"/>
  <c r="E8" i="3" s="1"/>
  <c r="D2" i="3" l="1"/>
  <c r="F58" i="5"/>
  <c r="E88" i="5"/>
  <c r="D90" i="5"/>
  <c r="C9" i="3" s="1"/>
  <c r="D4" i="3"/>
  <c r="F80" i="5"/>
  <c r="G28" i="5"/>
  <c r="G29" i="5" s="1"/>
  <c r="F8" i="3" s="1"/>
  <c r="H33" i="5"/>
  <c r="H34" i="5" s="1"/>
  <c r="G36" i="5"/>
  <c r="G37" i="5" s="1"/>
  <c r="F40" i="5"/>
  <c r="E5" i="3" s="1"/>
  <c r="F88" i="5" l="1"/>
  <c r="E90" i="5"/>
  <c r="D9" i="3" s="1"/>
  <c r="E2" i="3"/>
  <c r="G58" i="5"/>
  <c r="E4" i="3"/>
  <c r="G80" i="5"/>
  <c r="H36" i="5"/>
  <c r="H37" i="5" s="1"/>
  <c r="G40" i="5"/>
  <c r="F5" i="3" s="1"/>
  <c r="I33" i="5"/>
  <c r="I34" i="5" s="1"/>
  <c r="H28" i="5"/>
  <c r="H29" i="5" s="1"/>
  <c r="G8" i="3" s="1"/>
  <c r="F4" i="3" l="1"/>
  <c r="H80" i="5"/>
  <c r="F2" i="3"/>
  <c r="H58" i="5"/>
  <c r="G88" i="5"/>
  <c r="F90" i="5"/>
  <c r="E9" i="3" s="1"/>
  <c r="J33" i="5"/>
  <c r="J34" i="5" s="1"/>
  <c r="I28" i="5"/>
  <c r="I29" i="5" s="1"/>
  <c r="H8" i="3" s="1"/>
  <c r="I36" i="5"/>
  <c r="I37" i="5" s="1"/>
  <c r="H40" i="5"/>
  <c r="G5" i="3" s="1"/>
  <c r="H88" i="5" l="1"/>
  <c r="G90" i="5"/>
  <c r="F9" i="3" s="1"/>
  <c r="G2" i="3"/>
  <c r="I58" i="5"/>
  <c r="G4" i="3"/>
  <c r="I80" i="5"/>
  <c r="J28" i="5"/>
  <c r="J29" i="5" s="1"/>
  <c r="I8" i="3" s="1"/>
  <c r="I40" i="5"/>
  <c r="H5" i="3" s="1"/>
  <c r="J36" i="5"/>
  <c r="J37" i="5" s="1"/>
  <c r="K33" i="5"/>
  <c r="K34" i="5" s="1"/>
  <c r="H4" i="3" l="1"/>
  <c r="J80" i="5"/>
  <c r="H2" i="3"/>
  <c r="J58" i="5"/>
  <c r="I88" i="5"/>
  <c r="H90" i="5"/>
  <c r="G9" i="3" s="1"/>
  <c r="J40" i="5"/>
  <c r="I5" i="3" s="1"/>
  <c r="K36" i="5"/>
  <c r="K37" i="5" s="1"/>
  <c r="K28" i="5"/>
  <c r="K29" i="5" s="1"/>
  <c r="J8" i="3" s="1"/>
  <c r="L33" i="5"/>
  <c r="L34" i="5" s="1"/>
  <c r="J88" i="5" l="1"/>
  <c r="I90" i="5"/>
  <c r="H9" i="3" s="1"/>
  <c r="I2" i="3"/>
  <c r="K58" i="5"/>
  <c r="I4" i="3"/>
  <c r="K80" i="5"/>
  <c r="M33" i="5"/>
  <c r="M34" i="5" s="1"/>
  <c r="L28" i="5"/>
  <c r="L29" i="5" s="1"/>
  <c r="K8" i="3" s="1"/>
  <c r="K40" i="5"/>
  <c r="J5" i="3" s="1"/>
  <c r="L36" i="5"/>
  <c r="L37" i="5" s="1"/>
  <c r="J4" i="3" l="1"/>
  <c r="L80" i="5"/>
  <c r="J2" i="3"/>
  <c r="L58" i="5"/>
  <c r="K88" i="5"/>
  <c r="J90" i="5"/>
  <c r="I9" i="3" s="1"/>
  <c r="M28" i="5"/>
  <c r="M29" i="5" s="1"/>
  <c r="L8" i="3" s="1"/>
  <c r="M36" i="5"/>
  <c r="M37" i="5" s="1"/>
  <c r="N33" i="5"/>
  <c r="N34" i="5" s="1"/>
  <c r="L40" i="5"/>
  <c r="K5" i="3" s="1"/>
  <c r="L88" i="5" l="1"/>
  <c r="K90" i="5"/>
  <c r="J9" i="3" s="1"/>
  <c r="K2" i="3"/>
  <c r="M58" i="5"/>
  <c r="K4" i="3"/>
  <c r="M80" i="5"/>
  <c r="O33" i="5"/>
  <c r="O34" i="5" s="1"/>
  <c r="M40" i="5"/>
  <c r="L5" i="3" s="1"/>
  <c r="N36" i="5"/>
  <c r="N37" i="5" s="1"/>
  <c r="N28" i="5"/>
  <c r="N29" i="5" s="1"/>
  <c r="M8" i="3" s="1"/>
  <c r="L4" i="3" l="1"/>
  <c r="N80" i="5"/>
  <c r="L2" i="3"/>
  <c r="N58" i="5"/>
  <c r="M88" i="5"/>
  <c r="L90" i="5"/>
  <c r="K9" i="3" s="1"/>
  <c r="O28" i="5"/>
  <c r="O29" i="5" s="1"/>
  <c r="N8" i="3" s="1"/>
  <c r="O36" i="5"/>
  <c r="O37" i="5" s="1"/>
  <c r="N40" i="5"/>
  <c r="M5" i="3" s="1"/>
  <c r="P33" i="5"/>
  <c r="P34" i="5" s="1"/>
  <c r="M2" i="3" l="1"/>
  <c r="O58" i="5"/>
  <c r="N88" i="5"/>
  <c r="M90" i="5"/>
  <c r="L9" i="3" s="1"/>
  <c r="M4" i="3"/>
  <c r="O80" i="5"/>
  <c r="Q33" i="5"/>
  <c r="Q34" i="5" s="1"/>
  <c r="P36" i="5"/>
  <c r="P37" i="5" s="1"/>
  <c r="O40" i="5"/>
  <c r="N5" i="3" s="1"/>
  <c r="P28" i="5"/>
  <c r="P29" i="5" s="1"/>
  <c r="O8" i="3" s="1"/>
  <c r="O88" i="5" l="1"/>
  <c r="N90" i="5"/>
  <c r="M9" i="3" s="1"/>
  <c r="N2" i="3"/>
  <c r="P58" i="5"/>
  <c r="N4" i="3"/>
  <c r="P80" i="5"/>
  <c r="Q28" i="5"/>
  <c r="Q29" i="5" s="1"/>
  <c r="P8" i="3" s="1"/>
  <c r="Q36" i="5"/>
  <c r="Q37" i="5" s="1"/>
  <c r="P40" i="5"/>
  <c r="O5" i="3" s="1"/>
  <c r="R33" i="5"/>
  <c r="R34" i="5" s="1"/>
  <c r="O4" i="3" l="1"/>
  <c r="Q80" i="5"/>
  <c r="O2" i="3"/>
  <c r="Q58" i="5"/>
  <c r="P88" i="5"/>
  <c r="O90" i="5"/>
  <c r="N9" i="3" s="1"/>
  <c r="R28" i="5"/>
  <c r="R29" i="5" s="1"/>
  <c r="Q8" i="3" s="1"/>
  <c r="S33" i="5"/>
  <c r="S34" i="5" s="1"/>
  <c r="Q40" i="5"/>
  <c r="P5" i="3" s="1"/>
  <c r="R36" i="5"/>
  <c r="R37" i="5" s="1"/>
  <c r="Q88" i="5" l="1"/>
  <c r="P90" i="5"/>
  <c r="O9" i="3" s="1"/>
  <c r="P4" i="3"/>
  <c r="R80" i="5"/>
  <c r="P2" i="3"/>
  <c r="R58" i="5"/>
  <c r="S36" i="5"/>
  <c r="S37" i="5" s="1"/>
  <c r="R40" i="5"/>
  <c r="Q5" i="3" s="1"/>
  <c r="S28" i="5"/>
  <c r="S29" i="5" s="1"/>
  <c r="R8" i="3" s="1"/>
  <c r="T33" i="5"/>
  <c r="T34" i="5" s="1"/>
  <c r="Q2" i="3" l="1"/>
  <c r="S58" i="5"/>
  <c r="Q4" i="3"/>
  <c r="S80" i="5"/>
  <c r="R88" i="5"/>
  <c r="Q90" i="5"/>
  <c r="P9" i="3" s="1"/>
  <c r="T36" i="5"/>
  <c r="T37" i="5" s="1"/>
  <c r="S40" i="5"/>
  <c r="R5" i="3" s="1"/>
  <c r="U33" i="5"/>
  <c r="U34" i="5" s="1"/>
  <c r="T28" i="5"/>
  <c r="T29" i="5" s="1"/>
  <c r="S8" i="3" s="1"/>
  <c r="S88" i="5" l="1"/>
  <c r="R90" i="5"/>
  <c r="Q9" i="3" s="1"/>
  <c r="R2" i="3"/>
  <c r="T58" i="5"/>
  <c r="R4" i="3"/>
  <c r="T80" i="5"/>
  <c r="V33" i="5"/>
  <c r="V34" i="5" s="1"/>
  <c r="U28" i="5"/>
  <c r="U29" i="5" s="1"/>
  <c r="T8" i="3" s="1"/>
  <c r="T40" i="5"/>
  <c r="S5" i="3" s="1"/>
  <c r="U36" i="5"/>
  <c r="U37" i="5" s="1"/>
  <c r="S4" i="3" l="1"/>
  <c r="U80" i="5"/>
  <c r="S2" i="3"/>
  <c r="U58" i="5"/>
  <c r="T88" i="5"/>
  <c r="S90" i="5"/>
  <c r="R9" i="3" s="1"/>
  <c r="V36" i="5"/>
  <c r="V37" i="5" s="1"/>
  <c r="V28" i="5"/>
  <c r="V29" i="5" s="1"/>
  <c r="U8" i="3" s="1"/>
  <c r="W33" i="5"/>
  <c r="W34" i="5" s="1"/>
  <c r="U40" i="5"/>
  <c r="T5" i="3" s="1"/>
  <c r="U88" i="5" l="1"/>
  <c r="T90" i="5"/>
  <c r="S9" i="3" s="1"/>
  <c r="T2" i="3"/>
  <c r="V58" i="5"/>
  <c r="T4" i="3"/>
  <c r="V80" i="5"/>
  <c r="X33" i="5"/>
  <c r="X34" i="5" s="1"/>
  <c r="W28" i="5"/>
  <c r="W29" i="5" s="1"/>
  <c r="V8" i="3" s="1"/>
  <c r="W36" i="5"/>
  <c r="W37" i="5" s="1"/>
  <c r="V40" i="5"/>
  <c r="U5" i="3" s="1"/>
  <c r="U4" i="3" l="1"/>
  <c r="W80" i="5"/>
  <c r="U2" i="3"/>
  <c r="W58" i="5"/>
  <c r="V88" i="5"/>
  <c r="U90" i="5"/>
  <c r="T9" i="3" s="1"/>
  <c r="Y33" i="5"/>
  <c r="Y34" i="5" s="1"/>
  <c r="X36" i="5"/>
  <c r="X37" i="5" s="1"/>
  <c r="W40" i="5"/>
  <c r="V5" i="3" s="1"/>
  <c r="X28" i="5"/>
  <c r="X29" i="5" s="1"/>
  <c r="W8" i="3" s="1"/>
  <c r="W88" i="5" l="1"/>
  <c r="V90" i="5"/>
  <c r="U9" i="3" s="1"/>
  <c r="V2" i="3"/>
  <c r="X58" i="5"/>
  <c r="V4" i="3"/>
  <c r="X80" i="5"/>
  <c r="Y28" i="5"/>
  <c r="Y29" i="5" s="1"/>
  <c r="X8" i="3" s="1"/>
  <c r="Y36" i="5"/>
  <c r="Y37" i="5" s="1"/>
  <c r="X40" i="5"/>
  <c r="W5" i="3" s="1"/>
  <c r="Z33" i="5"/>
  <c r="Z34" i="5" s="1"/>
  <c r="W4" i="3" l="1"/>
  <c r="Y80" i="5"/>
  <c r="W2" i="3"/>
  <c r="Y58" i="5"/>
  <c r="X88" i="5"/>
  <c r="W90" i="5"/>
  <c r="V9" i="3" s="1"/>
  <c r="AA33" i="5"/>
  <c r="AA34" i="5" s="1"/>
  <c r="Y40" i="5"/>
  <c r="X5" i="3" s="1"/>
  <c r="Z36" i="5"/>
  <c r="Z37" i="5" s="1"/>
  <c r="Z28" i="5"/>
  <c r="Z29" i="5" s="1"/>
  <c r="Y8" i="3" s="1"/>
  <c r="Y88" i="5" l="1"/>
  <c r="X90" i="5"/>
  <c r="W9" i="3" s="1"/>
  <c r="X2" i="3"/>
  <c r="Z58" i="5"/>
  <c r="X4" i="3"/>
  <c r="Z80" i="5"/>
  <c r="AA28" i="5"/>
  <c r="AA29" i="5" s="1"/>
  <c r="Z8" i="3" s="1"/>
  <c r="Z40" i="5"/>
  <c r="Y5" i="3" s="1"/>
  <c r="AA36" i="5"/>
  <c r="AA37" i="5" s="1"/>
  <c r="AB33" i="5"/>
  <c r="AB34" i="5" s="1"/>
  <c r="Y4" i="3" l="1"/>
  <c r="AA80" i="5"/>
  <c r="Y2" i="3"/>
  <c r="AA58" i="5"/>
  <c r="Z88" i="5"/>
  <c r="Y90" i="5"/>
  <c r="X9" i="3" s="1"/>
  <c r="AB36" i="5"/>
  <c r="AB37" i="5" s="1"/>
  <c r="AC33" i="5"/>
  <c r="AC34" i="5" s="1"/>
  <c r="AB28" i="5"/>
  <c r="AB29" i="5" s="1"/>
  <c r="AA8" i="3" s="1"/>
  <c r="AA40" i="5"/>
  <c r="Z5" i="3" s="1"/>
  <c r="AA88" i="5" l="1"/>
  <c r="Z90" i="5"/>
  <c r="Y9" i="3" s="1"/>
  <c r="Z2" i="3"/>
  <c r="AB58" i="5"/>
  <c r="Z4" i="3"/>
  <c r="AB80" i="5"/>
  <c r="AC28" i="5"/>
  <c r="AC29" i="5" s="1"/>
  <c r="AB8" i="3" s="1"/>
  <c r="AD33" i="5"/>
  <c r="AD34" i="5" s="1"/>
  <c r="AB40" i="5"/>
  <c r="AA5" i="3" s="1"/>
  <c r="AC36" i="5"/>
  <c r="AC37" i="5" s="1"/>
  <c r="AA4" i="3" l="1"/>
  <c r="AC80" i="5"/>
  <c r="AA2" i="3"/>
  <c r="AC58" i="5"/>
  <c r="AB88" i="5"/>
  <c r="AA90" i="5"/>
  <c r="Z9" i="3" s="1"/>
  <c r="AD36" i="5"/>
  <c r="AD37" i="5" s="1"/>
  <c r="AE33" i="5"/>
  <c r="AE34" i="5" s="1"/>
  <c r="AC40" i="5"/>
  <c r="AB5" i="3" s="1"/>
  <c r="AD28" i="5"/>
  <c r="AD29" i="5" s="1"/>
  <c r="AC8" i="3" s="1"/>
  <c r="AC88" i="5" l="1"/>
  <c r="AB90" i="5"/>
  <c r="AA9" i="3" s="1"/>
  <c r="AB2" i="3"/>
  <c r="AD58" i="5"/>
  <c r="AB4" i="3"/>
  <c r="AD80" i="5"/>
  <c r="AE28" i="5"/>
  <c r="AE29" i="5" s="1"/>
  <c r="AD8" i="3" s="1"/>
  <c r="AF33" i="5"/>
  <c r="AF34" i="5" s="1"/>
  <c r="AE36" i="5"/>
  <c r="AE37" i="5" s="1"/>
  <c r="AD40" i="5"/>
  <c r="AC5" i="3" s="1"/>
  <c r="AC4" i="3" l="1"/>
  <c r="AE80" i="5"/>
  <c r="AC2" i="3"/>
  <c r="AE58" i="5"/>
  <c r="AD88" i="5"/>
  <c r="AC90" i="5"/>
  <c r="AB9" i="3" s="1"/>
  <c r="AG33" i="5"/>
  <c r="AG34" i="5" s="1"/>
  <c r="AE40" i="5"/>
  <c r="AD5" i="3" s="1"/>
  <c r="AF36" i="5"/>
  <c r="AF37" i="5" s="1"/>
  <c r="AF28" i="5"/>
  <c r="AF29" i="5" s="1"/>
  <c r="AE8" i="3" s="1"/>
  <c r="AE88" i="5" l="1"/>
  <c r="AD90" i="5"/>
  <c r="AC9" i="3" s="1"/>
  <c r="AD2" i="3"/>
  <c r="AF58" i="5"/>
  <c r="AD4" i="3"/>
  <c r="AF80" i="5"/>
  <c r="AH33" i="5"/>
  <c r="AH34" i="5" s="1"/>
  <c r="AG28" i="5"/>
  <c r="AG29" i="5" s="1"/>
  <c r="AF8" i="3" s="1"/>
  <c r="AG36" i="5"/>
  <c r="AG37" i="5" s="1"/>
  <c r="AF40" i="5"/>
  <c r="AE5" i="3" s="1"/>
  <c r="AE4" i="3" l="1"/>
  <c r="AG80" i="5"/>
  <c r="AE2" i="3"/>
  <c r="AG58" i="5"/>
  <c r="AF88" i="5"/>
  <c r="AE90" i="5"/>
  <c r="AD9" i="3" s="1"/>
  <c r="AH36" i="5"/>
  <c r="AH37" i="5" s="1"/>
  <c r="AH28" i="5"/>
  <c r="AH29" i="5" s="1"/>
  <c r="AG8" i="3" s="1"/>
  <c r="AG40" i="5"/>
  <c r="AF5" i="3" s="1"/>
  <c r="AI33" i="5"/>
  <c r="AI34" i="5" s="1"/>
  <c r="AG88" i="5" l="1"/>
  <c r="AF90" i="5"/>
  <c r="AE9" i="3" s="1"/>
  <c r="AF2" i="3"/>
  <c r="AH58" i="5"/>
  <c r="AF4" i="3"/>
  <c r="AH80" i="5"/>
  <c r="AI28" i="5"/>
  <c r="AI29" i="5" s="1"/>
  <c r="AH8" i="3" s="1"/>
  <c r="AH40" i="5"/>
  <c r="AG5" i="3" s="1"/>
  <c r="AI36" i="5"/>
  <c r="AG4" i="3" l="1"/>
  <c r="AI80" i="5"/>
  <c r="AH4" i="3" s="1"/>
  <c r="AG2" i="3"/>
  <c r="AI58" i="5"/>
  <c r="AH2" i="3" s="1"/>
  <c r="AH88" i="5"/>
  <c r="AG90" i="5"/>
  <c r="AF9" i="3" s="1"/>
  <c r="AI37" i="5"/>
  <c r="AI40" i="5" s="1"/>
  <c r="AH5" i="3" s="1"/>
  <c r="AI88" i="5" l="1"/>
  <c r="AI90" i="5" s="1"/>
  <c r="AH9" i="3" s="1"/>
  <c r="AH90" i="5"/>
  <c r="AG9" i="3" s="1"/>
</calcChain>
</file>

<file path=xl/sharedStrings.xml><?xml version="1.0" encoding="utf-8"?>
<sst xmlns="http://schemas.openxmlformats.org/spreadsheetml/2006/main" count="1042" uniqueCount="398">
  <si>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</si>
  <si>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</si>
  <si>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</si>
  <si>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</si>
  <si>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</si>
  <si>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</si>
  <si>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</si>
  <si>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</si>
  <si>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</si>
  <si>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</si>
  <si>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</si>
  <si>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</si>
  <si>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</si>
  <si>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</si>
  <si>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</si>
  <si>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</si>
  <si>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</si>
  <si>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</si>
  <si>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</si>
  <si>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</si>
  <si>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</si>
  <si>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</si>
  <si>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</si>
  <si>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</si>
  <si>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</si>
  <si>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</si>
  <si>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</si>
  <si>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</si>
  <si>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</si>
  <si>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</si>
  <si>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</si>
  <si>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</si>
  <si>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</si>
  <si>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</si>
  <si>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</si>
  <si>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</si>
  <si>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</si>
  <si>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</si>
  <si>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</si>
  <si>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</si>
  <si>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</si>
  <si>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</si>
  <si>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</si>
  <si>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</si>
  <si>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</si>
  <si>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</si>
  <si>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</si>
  <si>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</si>
  <si>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</si>
  <si>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</si>
  <si>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</si>
  <si>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</si>
  <si>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</si>
  <si>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</si>
  <si>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</si>
  <si>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</si>
  <si>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</si>
  <si>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</si>
  <si>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</si>
  <si>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</si>
  <si>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</si>
  <si>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</si>
  <si>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</si>
  <si>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</si>
  <si>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</si>
  <si>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</si>
  <si>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</si>
  <si>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</si>
  <si>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</si>
  <si>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</si>
  <si>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</si>
  <si>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</si>
  <si>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</si>
  <si>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</si>
  <si>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</si>
  <si>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</si>
  <si>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</si>
  <si>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</si>
  <si>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</si>
  <si>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</si>
  <si>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</si>
  <si>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</si>
  <si>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</si>
  <si>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</si>
  <si>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</si>
  <si>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</si>
  <si>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</si>
  <si>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</si>
  <si>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</si>
  <si>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</si>
  <si>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</si>
  <si>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</si>
  <si>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</si>
  <si>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</si>
  <si>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</si>
  <si>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</si>
  <si>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</si>
  <si>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</si>
  <si>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</si>
  <si>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</si>
  <si>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</si>
  <si>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</si>
  <si>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</si>
  <si>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</si>
  <si>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</si>
  <si>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</si>
  <si>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</si>
  <si>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</si>
  <si>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</si>
  <si>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</si>
  <si>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</si>
  <si>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</si>
  <si>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</si>
  <si>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</si>
  <si>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</si>
  <si>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</si>
  <si>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</si>
  <si>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</si>
  <si>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</si>
  <si>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</si>
  <si>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</si>
  <si>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</si>
  <si>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</si>
  <si>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</si>
  <si>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</si>
  <si>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</si>
  <si>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</si>
  <si>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</si>
  <si>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</si>
  <si>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</si>
  <si>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</si>
  <si>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</si>
  <si>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</si>
  <si>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</si>
  <si>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</si>
  <si>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</si>
  <si>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</si>
  <si>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</si>
  <si>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</si>
  <si>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</si>
  <si>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</si>
  <si>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</si>
  <si>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</si>
  <si>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</si>
  <si>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</si>
  <si>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Nonfuel Revenue ($)</t>
  </si>
  <si>
    <t>from EIA 24 to get Macro Trends out to 2050</t>
  </si>
  <si>
    <t>All in billion 2009 dollars</t>
  </si>
  <si>
    <t>% change</t>
  </si>
  <si>
    <t>millions of current dollars (aka 2017)</t>
  </si>
  <si>
    <t xml:space="preserve">  Agriculture, forestry, fishing, and hunting</t>
  </si>
  <si>
    <t>million 2012 dollars</t>
  </si>
  <si>
    <t xml:space="preserve">    Chemical manufacturing</t>
  </si>
  <si>
    <t xml:space="preserve">    Plastics and rubber products manufacturing</t>
  </si>
  <si>
    <t>Total Chemicals</t>
  </si>
  <si>
    <t>cements</t>
  </si>
  <si>
    <t>lime</t>
  </si>
  <si>
    <t>https://www.eia.gov/outlooks/aeo/assumptions/pdf/industrial.pdf</t>
  </si>
  <si>
    <t>NAICS</t>
  </si>
  <si>
    <t>Gross Domestic Product by State, 4th Quarter and Annual 2018</t>
  </si>
  <si>
    <t>Note: See the included footnote file.</t>
  </si>
  <si>
    <t>SAGDP2N: Gross domestic product (GDP) by state 1/</t>
  </si>
  <si>
    <t>Last updated: May 1, 2019-- new statistics for 2018; revised statistics for 2015-2017.</t>
  </si>
  <si>
    <t>Source: U.S. Department of Commerce / Bureau of Economic Analysis / Regional Economic Accounts</t>
  </si>
  <si>
    <t>https://apps.bea.gov/regional/histdata/</t>
  </si>
  <si>
    <t>*means not adjusted for inflation</t>
  </si>
  <si>
    <t>GeoFIPS</t>
  </si>
  <si>
    <t>GeoName</t>
  </si>
  <si>
    <t>Region</t>
  </si>
  <si>
    <t>TableName</t>
  </si>
  <si>
    <t>ComponentName</t>
  </si>
  <si>
    <t>Unit</t>
  </si>
  <si>
    <t>IndustryId</t>
  </si>
  <si>
    <t>IndustryClassification</t>
  </si>
  <si>
    <t>Description</t>
  </si>
  <si>
    <t xml:space="preserve"> "48000"</t>
  </si>
  <si>
    <t>Texas</t>
  </si>
  <si>
    <t>SAGDP2N</t>
  </si>
  <si>
    <t>Gross domestic product (GDP) by state</t>
  </si>
  <si>
    <t>Millions of current dollars</t>
  </si>
  <si>
    <t>...</t>
  </si>
  <si>
    <t>All industry total</t>
  </si>
  <si>
    <t xml:space="preserve"> Private industries</t>
  </si>
  <si>
    <t>111-112</t>
  </si>
  <si>
    <t xml:space="preserve">   Farms</t>
  </si>
  <si>
    <t>(NA)</t>
  </si>
  <si>
    <t>113-115</t>
  </si>
  <si>
    <t xml:space="preserve">   Forestry, fishing, and related activities</t>
  </si>
  <si>
    <t xml:space="preserve">  Mining, quarrying, and oil and gas extraction</t>
  </si>
  <si>
    <t xml:space="preserve">   Oil and gas extraction</t>
  </si>
  <si>
    <t xml:space="preserve">   Mining (except oil and gas)</t>
  </si>
  <si>
    <t xml:space="preserve">   Support activities for mining</t>
  </si>
  <si>
    <t xml:space="preserve">  Utilities</t>
  </si>
  <si>
    <t>31-33</t>
  </si>
  <si>
    <t xml:space="preserve">  Manufacturing</t>
  </si>
  <si>
    <t>321,327-339</t>
  </si>
  <si>
    <t xml:space="preserve">   Durable goods manufacturing</t>
  </si>
  <si>
    <t xml:space="preserve">    Wood product manufacturing</t>
  </si>
  <si>
    <t xml:space="preserve">    Nonmetallic mineral product manufacturing</t>
  </si>
  <si>
    <t xml:space="preserve">    Primary metal manufacturing</t>
  </si>
  <si>
    <t xml:space="preserve">    Fabricated metal product manufacturing</t>
  </si>
  <si>
    <t xml:space="preserve">    Machinery manufacturing</t>
  </si>
  <si>
    <t xml:space="preserve">    Computer and electronic product manufacturing</t>
  </si>
  <si>
    <t xml:space="preserve">    Electrical equipment, appliance, and component manufacturing</t>
  </si>
  <si>
    <t>3361-3363</t>
  </si>
  <si>
    <t xml:space="preserve">    Motor vehicles, bodies and trailers, and parts manufacturing</t>
  </si>
  <si>
    <t>3364-3369</t>
  </si>
  <si>
    <t xml:space="preserve">    Other transportation equipment manufacturing</t>
  </si>
  <si>
    <t xml:space="preserve">    Furniture and related product manufacturing</t>
  </si>
  <si>
    <t xml:space="preserve">    Miscellaneous manufacturing</t>
  </si>
  <si>
    <t>311-316,322-326</t>
  </si>
  <si>
    <t xml:space="preserve">   Nondurable goods manufacturing</t>
  </si>
  <si>
    <t>311-312</t>
  </si>
  <si>
    <t xml:space="preserve">    Food and beverage and tobacco products manufacturing</t>
  </si>
  <si>
    <t>313-314</t>
  </si>
  <si>
    <t xml:space="preserve">    Textile mills and textile product mills</t>
  </si>
  <si>
    <t>315-316</t>
  </si>
  <si>
    <t xml:space="preserve">    Apparel, leather, and allied product manufacturing</t>
  </si>
  <si>
    <t xml:space="preserve">    Paper manufacturing</t>
  </si>
  <si>
    <t xml:space="preserve">    Printing and related support activities</t>
  </si>
  <si>
    <t xml:space="preserve">    Petroleum and coal products manufacturing</t>
  </si>
  <si>
    <t xml:space="preserve">  Wholesale trade</t>
  </si>
  <si>
    <t>44-45</t>
  </si>
  <si>
    <t xml:space="preserve">  Retail trade</t>
  </si>
  <si>
    <t>48-49</t>
  </si>
  <si>
    <t xml:space="preserve">  Transportation and warehousing</t>
  </si>
  <si>
    <t xml:space="preserve">   Air transportation</t>
  </si>
  <si>
    <t xml:space="preserve">   Rail transportation</t>
  </si>
  <si>
    <t xml:space="preserve">   Water transportation</t>
  </si>
  <si>
    <t xml:space="preserve">   Truck transportation</t>
  </si>
  <si>
    <t xml:space="preserve">   Transit and ground passenger transportation</t>
  </si>
  <si>
    <t xml:space="preserve">   Pipeline transportation</t>
  </si>
  <si>
    <t>487-488, 492</t>
  </si>
  <si>
    <t xml:space="preserve">   Other transportation and support activities</t>
  </si>
  <si>
    <t xml:space="preserve">   Warehousing and storage</t>
  </si>
  <si>
    <t xml:space="preserve">  Information</t>
  </si>
  <si>
    <t xml:space="preserve">   Publishing industries (except Internet)</t>
  </si>
  <si>
    <t xml:space="preserve">   Motion picture and sound recording industries</t>
  </si>
  <si>
    <t>515, 517</t>
  </si>
  <si>
    <t xml:space="preserve">   Broadcasting (except Internet) and telecommunications</t>
  </si>
  <si>
    <t>518, 519</t>
  </si>
  <si>
    <t xml:space="preserve">   Data processing, hosting, and other information services</t>
  </si>
  <si>
    <t>52, 53</t>
  </si>
  <si>
    <t xml:space="preserve">  Finance, insurance, real estate, rental, and leasing</t>
  </si>
  <si>
    <t xml:space="preserve">   Finance and insurance</t>
  </si>
  <si>
    <t>521-522</t>
  </si>
  <si>
    <t xml:space="preserve">    Monetary Authorities- central bank, credit intermediation, and related services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</si>
  <si>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</si>
  <si>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</si>
  <si>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</si>
  <si>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</si>
  <si>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</si>
  <si>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>532-533</t>
  </si>
  <si>
    <t xml:space="preserve">    Rental and leasing services and lessors of nonfinancial intangible assets</t>
  </si>
  <si>
    <t>54, 55, 56</t>
  </si>
  <si>
    <t xml:space="preserve">  Professional and business services</t>
  </si>
  <si>
    <t xml:space="preserve">   Professional, scientific, and technical services</t>
  </si>
  <si>
    <t xml:space="preserve">    Legal services</t>
  </si>
  <si>
    <t xml:space="preserve">    Computer systems design and related services</t>
  </si>
  <si>
    <t>5412-5414, 5416-5419</t>
  </si>
  <si>
    <t xml:space="preserve">    Miscellaneous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</si>
  <si>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</si>
  <si>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</si>
  <si>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</si>
  <si>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</si>
  <si>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>61, 62</t>
  </si>
  <si>
    <t xml:space="preserve">  Educational services, health care, and social assistance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</si>
  <si>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</si>
  <si>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</si>
  <si>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</si>
  <si>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</si>
  <si>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</si>
  <si>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</si>
  <si>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>71, 72</t>
  </si>
  <si>
    <t xml:space="preserve">  Arts, entertainment, recreation, accommodation, and food services</t>
  </si>
  <si>
    <t xml:space="preserve">   Arts, entertainment, and recreation</t>
  </si>
  <si>
    <t>711-712</t>
  </si>
  <si>
    <t xml:space="preserve">    Performing arts, spectator sports, museums, and related activities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</si>
  <si>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</si>
  <si>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</si>
  <si>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</si>
  <si>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</si>
  <si>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Other services (except government and government enterprises)</t>
  </si>
  <si>
    <t xml:space="preserve"> Government and government enterprises</t>
  </si>
  <si>
    <t xml:space="preserve">  Federal civilian</t>
  </si>
  <si>
    <t xml:space="preserve">  Military</t>
  </si>
  <si>
    <t xml:space="preserve">  State and local</t>
  </si>
  <si>
    <t>11, 21</t>
  </si>
  <si>
    <t>Natural resources and mining</t>
  </si>
  <si>
    <t>42, 44-45</t>
  </si>
  <si>
    <t>Trade</t>
  </si>
  <si>
    <t>Transportation and utilities</t>
  </si>
  <si>
    <t>Private goods-producing industries 2/</t>
  </si>
  <si>
    <t>Private services-providing industries 3/</t>
  </si>
  <si>
    <t>Notes for Making TX Specific</t>
  </si>
  <si>
    <t xml:space="preserve">For Agriculture </t>
  </si>
  <si>
    <t xml:space="preserve">found 2017 revenue in agriculture/forestry/fishing/hunting from US Bureau of Economic Analysis </t>
  </si>
  <si>
    <t>and applied EIA national-level trends to project out to 2050, keeping everything in 2012 dollars</t>
  </si>
  <si>
    <t>For Chemicals</t>
  </si>
  <si>
    <t>found 2017 revenue in Chemicals Manufacturing and Plastics and rubber products manufacturing,</t>
  </si>
  <si>
    <t>which national method added together for final Chemicals category, from US Bureau of Economic Analysis</t>
  </si>
  <si>
    <t xml:space="preserve">converting 2017 to 2012 </t>
  </si>
  <si>
    <t>2017/2012</t>
  </si>
  <si>
    <t>2012/2017</t>
  </si>
  <si>
    <t>from TEXAS GDP</t>
  </si>
  <si>
    <t>million 2012 dollars (AGRICULTURE)</t>
  </si>
  <si>
    <t>million 2012 dollars (CHEMICALS)</t>
  </si>
  <si>
    <t>Industry</t>
  </si>
  <si>
    <t>NAICS Codes</t>
  </si>
  <si>
    <t>NAICS industry</t>
  </si>
  <si>
    <t>agriculture, forestry, fishing, and hunting</t>
  </si>
  <si>
    <t>chemicals manufacturing</t>
  </si>
  <si>
    <t>plastics and rubber products manufacturing</t>
  </si>
  <si>
    <t>Cement and other Carbonate use</t>
  </si>
  <si>
    <t>Iron and Steel</t>
  </si>
  <si>
    <t>iron and steel mills and ferroalloys</t>
  </si>
  <si>
    <t>steel products from purchased steel</t>
  </si>
  <si>
    <t>other petroleum and coal products (check in BAU Industrial Fuel Use before CCS - used in petrol systems)</t>
  </si>
  <si>
    <t>For Cement and Other Carbonate Use</t>
  </si>
  <si>
    <t>job split</t>
  </si>
  <si>
    <t>clay product and refractory</t>
  </si>
  <si>
    <t>glass and glass product</t>
  </si>
  <si>
    <t>cement and concrete</t>
  </si>
  <si>
    <t>lime and gypsum</t>
  </si>
  <si>
    <t>other nonmetallic mineral</t>
  </si>
  <si>
    <t>jobs</t>
  </si>
  <si>
    <t>GDP split</t>
  </si>
  <si>
    <t>file:///Users/isabellagee/Downloads/naics327-nonmetallic%20(1).pdf</t>
  </si>
  <si>
    <t>Cement and Lime</t>
  </si>
  <si>
    <t>2017 GDP (M current $)</t>
  </si>
  <si>
    <t>U.S. Department of Commerce, Bureau of Economic Analysis</t>
  </si>
  <si>
    <t>GDP by State</t>
  </si>
  <si>
    <t>Texas Industry GDP by NAICS code</t>
  </si>
  <si>
    <t>BEA data only has GDP for code 327, but need greater granularity than that. Used TX comptroller figures</t>
  </si>
  <si>
    <t xml:space="preserve">on the number of jobs in subsectors to scale 327 GDP just to cement and lime. There might be a slight </t>
  </si>
  <si>
    <t xml:space="preserve">overestimation if EIA only looks at 327310 and 327410 for cement and lime and not 3273 and 3274 </t>
  </si>
  <si>
    <t xml:space="preserve">in general, but assume negligible. </t>
  </si>
  <si>
    <t>total:</t>
  </si>
  <si>
    <t>total 2012$:</t>
  </si>
  <si>
    <t>million 2012 dollars (CEMENT AND LIME)</t>
  </si>
  <si>
    <t>Subsector Job Split for NAICS Code 327 (Nonmetallic Mineral Product Manufacturing)</t>
  </si>
  <si>
    <t>Texas Comptroller</t>
  </si>
  <si>
    <t>Factsheet</t>
  </si>
  <si>
    <t>https://comptroller.texas.gov/economy/economic-data/manufacturing/naics327-overview.php</t>
  </si>
  <si>
    <t>For Iron and Steel</t>
  </si>
  <si>
    <t>Primary Metals Manufacturing</t>
  </si>
  <si>
    <t>file:///Users/isabellagee/Downloads/naics331-metals%20(1).pdf</t>
  </si>
  <si>
    <t>Iron and steel mills and ferroalloy manufacturing</t>
  </si>
  <si>
    <t>steel produt manufacturing from purchased steel</t>
  </si>
  <si>
    <t>alumina and aluminum production and processing</t>
  </si>
  <si>
    <t>nonferrous metal (except aluminum) production and processing</t>
  </si>
  <si>
    <t>foundries</t>
  </si>
  <si>
    <t>million 2012 dollars (IRON AND STEEL)</t>
  </si>
  <si>
    <t>Macrolevel trends from pre-existing national calculations</t>
  </si>
  <si>
    <t>Other Industries</t>
  </si>
  <si>
    <t>*need to separate out refinieries and other products</t>
  </si>
  <si>
    <t>*separate out what's counted in cement/lime/iron/steel</t>
  </si>
  <si>
    <t>24. Industrial Sector Macroeconomic Indicators****</t>
  </si>
  <si>
    <t>****green is mapped to a specific industry, red is not counted, and orange is what is counted in "other industries" in original national-level calculations</t>
  </si>
  <si>
    <t>sum of 'other industry' categories, removing double-counting</t>
  </si>
  <si>
    <t>324 - petroleum and coal products manufacturing</t>
  </si>
  <si>
    <t>FUEL</t>
  </si>
  <si>
    <t>MMBTU_TOTAL</t>
  </si>
  <si>
    <t>Coal</t>
  </si>
  <si>
    <t>Coke_and_breeze</t>
  </si>
  <si>
    <t>Diesel</t>
  </si>
  <si>
    <t>LPG_NGL</t>
  </si>
  <si>
    <t>Natural_gas</t>
  </si>
  <si>
    <t>Net_electricity</t>
  </si>
  <si>
    <t>Other</t>
  </si>
  <si>
    <t>Residual_fuel_oil</t>
  </si>
  <si>
    <t>refineries - 32411</t>
  </si>
  <si>
    <t>*From NREL dataset also included in BIFUbC, does not include feedstock energy</t>
  </si>
  <si>
    <t>the rest of petroleum and coal products manufacturing</t>
  </si>
  <si>
    <t>refineries</t>
  </si>
  <si>
    <t>the rest</t>
  </si>
  <si>
    <t>Average split for non-refinery coal and petrol manufacturing</t>
  </si>
  <si>
    <t>million 2012 dollars (OTHER INDUSTRIES)</t>
  </si>
  <si>
    <t>https://apps.bea.gov/regional/histdata/releases/0519gdpstate/index.cfm</t>
  </si>
  <si>
    <t>Follow similar approach as for Cement and Lime. However, it appears that there are fewer sub-NAICS codes under</t>
  </si>
  <si>
    <t>the relevant iron and steel NAICS codes (which are already themselves sub-codes), and so there might be less</t>
  </si>
  <si>
    <t>overestimation for Iron and Steel than is possible with Cement and Lime (as described above).</t>
  </si>
  <si>
    <t>For Other Industries</t>
  </si>
  <si>
    <t>Mapped the industries included in 'other industries' on EIA 24 from national method to the same industries</t>
  </si>
  <si>
    <t xml:space="preserve">in TX GDP. For 'petroleum and coal products,' refineries need to be separated out in the TX GDP data. </t>
  </si>
  <si>
    <t>To separate refineries from the rest of the category, two methods were used. The portions of the overall category's</t>
  </si>
  <si>
    <t xml:space="preserve">GDP attributed to refineries and everything else were determined from the EIA 24 data as well as NREL TX-specific  </t>
  </si>
  <si>
    <t xml:space="preserve">National Renewable Energy Laboratory </t>
  </si>
  <si>
    <t>2018 (data for 2016)</t>
  </si>
  <si>
    <t>county energy estimate zip files</t>
  </si>
  <si>
    <t>https://data.nrel.gov/submissions/122</t>
  </si>
  <si>
    <t>*downloaded into R, cleaned, aggregated by NAICS code over counties</t>
  </si>
  <si>
    <t>Texas Industry Energy Use (also used in BIFUbC)</t>
  </si>
  <si>
    <t xml:space="preserve">energy consumption data for the industry. The order of magnitude between both methods is the same, </t>
  </si>
  <si>
    <t xml:space="preserve">so the two were averaged together to arrive at the final number. </t>
  </si>
  <si>
    <t>*Need to remove the revenue from refineries as that's all counted as 'fuel' revenue and thus not accounted for in this variable</t>
  </si>
  <si>
    <t>From NREL Energy Split</t>
  </si>
  <si>
    <t>From EIA 24 Revenue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</si>
</sst>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6"/>
      <color rgb="FF2D3338"/>
      <name val="Arial"/>
      <family val="2"/>
    </font>
    <font>
      <sz val="11"/>
      <color theme="1"/>
      <name val="Calibri (Body)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2" fillId="4" borderId="0" xfId="0" applyFont="1" applyFill="1"/>
    <xf numFmtId="0" fontId="0" fillId="4" borderId="0" xfId="0" applyFill="1"/>
    <xf numFmtId="0" fontId="10" fillId="0" borderId="0" xfId="2" applyFont="1" applyAlignment="1">
      <alignment horizontal="left"/>
    </xf>
    <xf numFmtId="0" fontId="4" fillId="0" borderId="0" xfId="2" applyAlignment="1">
      <alignment horizontal="left"/>
    </xf>
    <xf numFmtId="0" fontId="6" fillId="0" borderId="4" xfId="6">
      <alignment wrapText="1"/>
    </xf>
    <xf numFmtId="0" fontId="0" fillId="0" borderId="3" xfId="5" applyFont="1" applyAlignment="1"/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0" fillId="0" borderId="0" xfId="5" applyFont="1" applyBorder="1" applyAlignment="1">
      <alignment horizontal="right"/>
    </xf>
    <xf numFmtId="0" fontId="0" fillId="0" borderId="3" xfId="5" applyFont="1">
      <alignment wrapText="1"/>
    </xf>
    <xf numFmtId="0" fontId="1" fillId="0" borderId="3" xfId="5" applyFont="1">
      <alignment wrapText="1"/>
    </xf>
    <xf numFmtId="3" fontId="1" fillId="0" borderId="3" xfId="5" applyNumberFormat="1" applyFont="1" applyAlignment="1">
      <alignment horizontal="right" wrapText="1"/>
    </xf>
    <xf numFmtId="164" fontId="1" fillId="0" borderId="3" xfId="5" applyNumberFormat="1" applyFont="1" applyAlignment="1">
      <alignment horizontal="right" wrapText="1"/>
    </xf>
    <xf numFmtId="0" fontId="0" fillId="5" borderId="0" xfId="0" applyFill="1"/>
    <xf numFmtId="0" fontId="0" fillId="0" borderId="5" xfId="0" applyBorder="1"/>
    <xf numFmtId="0" fontId="11" fillId="0" borderId="0" xfId="0" applyFont="1"/>
    <xf numFmtId="0" fontId="12" fillId="0" borderId="0" xfId="1" applyFont="1"/>
    <xf numFmtId="0" fontId="0" fillId="6" borderId="0" xfId="0" applyFill="1"/>
    <xf numFmtId="0" fontId="3" fillId="0" borderId="0" xfId="1" applyAlignment="1" applyProtection="1"/>
    <xf numFmtId="0" fontId="13" fillId="0" borderId="0" xfId="1" applyFont="1" applyAlignment="1" applyProtection="1"/>
    <xf numFmtId="0" fontId="14" fillId="0" borderId="0" xfId="0" applyFont="1"/>
    <xf numFmtId="0" fontId="15" fillId="0" borderId="0" xfId="0" applyFont="1"/>
    <xf numFmtId="0" fontId="15" fillId="6" borderId="0" xfId="0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/>
    <xf numFmtId="0" fontId="3" fillId="0" borderId="0" xfId="1" applyFill="1"/>
    <xf numFmtId="0" fontId="0" fillId="5" borderId="0" xfId="0" applyFill="1" applyBorder="1"/>
    <xf numFmtId="0" fontId="0" fillId="0" borderId="6" xfId="5" applyFont="1" applyBorder="1" applyAlignment="1">
      <alignment horizontal="right"/>
    </xf>
    <xf numFmtId="0" fontId="0" fillId="0" borderId="6" xfId="0" applyBorder="1"/>
    <xf numFmtId="0" fontId="2" fillId="4" borderId="0" xfId="5" applyFont="1" applyFill="1" applyBorder="1" applyAlignment="1">
      <alignment horizontal="left"/>
    </xf>
    <xf numFmtId="0" fontId="2" fillId="0" borderId="0" xfId="5" applyFont="1" applyFill="1" applyBorder="1" applyAlignment="1">
      <alignment horizontal="left"/>
    </xf>
    <xf numFmtId="0" fontId="15" fillId="0" borderId="0" xfId="0" applyFont="1" applyFill="1"/>
    <xf numFmtId="0" fontId="0" fillId="6" borderId="3" xfId="5" applyFont="1" applyFill="1" applyBorder="1" applyAlignment="1">
      <alignment wrapText="1"/>
    </xf>
    <xf numFmtId="0" fontId="1" fillId="6" borderId="3" xfId="5" applyFont="1" applyFill="1" applyBorder="1" applyAlignment="1">
      <alignment wrapText="1"/>
    </xf>
    <xf numFmtId="0" fontId="0" fillId="7" borderId="0" xfId="0" applyFill="1"/>
    <xf numFmtId="0" fontId="16" fillId="0" borderId="0" xfId="2" applyFont="1"/>
    <xf numFmtId="0" fontId="0" fillId="0" borderId="0" xfId="0" applyFont="1"/>
    <xf numFmtId="0" fontId="2" fillId="7" borderId="0" xfId="0" applyFont="1" applyFill="1"/>
    <xf numFmtId="0" fontId="4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1" builtinId="8"/>
    <cellStyle name="Normal" xfId="0" builtinId="0"/>
    <cellStyle name="Normal 2" xfId="2" xr:uid="{00000000-0005-0000-0000-000006000000}"/>
    <cellStyle name="Parent row" xfId="4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roller.texas.gov/economy/economic-data/manufacturing/naics327-overview.php" TargetMode="External"/><Relationship Id="rId2" Type="http://schemas.openxmlformats.org/officeDocument/2006/relationships/hyperlink" Target="https://apps.bea.gov/regional/histdata/" TargetMode="External"/><Relationship Id="rId1" Type="http://schemas.openxmlformats.org/officeDocument/2006/relationships/hyperlink" Target="https://www.eia.gov/outlooks/aeo/assumptions/pdf/industrial.pdf" TargetMode="External"/><Relationship Id="rId4" Type="http://schemas.openxmlformats.org/officeDocument/2006/relationships/hyperlink" Target="https://data.nrel.gov/submissions/1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regional/histdata/releases/0519gdpstate/index.cf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../Downloads/naics331-metals%20(1).pdf" TargetMode="External"/><Relationship Id="rId1" Type="http://schemas.openxmlformats.org/officeDocument/2006/relationships/hyperlink" Target="../../../../../../../../../Downloads/naics327-nonmetallic%20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opLeftCell="A36" zoomScale="150" zoomScaleNormal="150" workbookViewId="0">
      <selection activeCell="B59" sqref="B59"/>
    </sheetView>
  </sheetViews>
  <sheetFormatPr defaultColWidth="8.796875" defaultRowHeight="14.25"/>
  <cols>
    <col min="1" max="1" width="13.6640625" bestFit="1" customWidth="1"/>
    <col min="22" max="22" width="26.1328125" customWidth="1"/>
    <col min="23" max="23" width="10.46484375" bestFit="1" customWidth="1"/>
    <col min="24" max="24" width="34.796875" bestFit="1" customWidth="1"/>
  </cols>
  <sheetData>
    <row r="1" spans="1:24">
      <c r="A1" s="1" t="s">
        <v>144</v>
      </c>
    </row>
    <row r="2" spans="1:24">
      <c r="J2" s="29" t="s">
        <v>332</v>
      </c>
      <c r="K2" s="30"/>
      <c r="L2" s="30"/>
      <c r="M2" s="30"/>
      <c r="N2" s="30"/>
    </row>
    <row r="3" spans="1:24">
      <c r="A3" s="1" t="s">
        <v>0</v>
      </c>
      <c r="B3" t="s">
        <v>110</v>
      </c>
      <c r="J3" t="s">
        <v>330</v>
      </c>
    </row>
    <row r="4" spans="1:24">
      <c r="B4" s="2">
        <v>2019</v>
      </c>
      <c r="J4">
        <v>2017</v>
      </c>
    </row>
    <row r="5" spans="1:24">
      <c r="B5" t="s">
        <v>104</v>
      </c>
      <c r="J5" t="s">
        <v>331</v>
      </c>
    </row>
    <row r="6" spans="1:24">
      <c r="B6" s="3" t="s">
        <v>111</v>
      </c>
      <c r="J6" s="3" t="s">
        <v>164</v>
      </c>
    </row>
    <row r="7" spans="1:24">
      <c r="B7" t="s">
        <v>112</v>
      </c>
      <c r="V7" s="47" t="s">
        <v>157</v>
      </c>
    </row>
    <row r="8" spans="1:24">
      <c r="J8" s="29" t="s">
        <v>340</v>
      </c>
      <c r="K8" s="30"/>
      <c r="L8" s="30"/>
      <c r="M8" s="30"/>
      <c r="N8" s="30"/>
      <c r="O8" s="30"/>
      <c r="P8" s="30"/>
      <c r="Q8" s="30"/>
      <c r="V8" t="s">
        <v>307</v>
      </c>
      <c r="W8" t="s">
        <v>308</v>
      </c>
      <c r="X8" t="s">
        <v>309</v>
      </c>
    </row>
    <row r="9" spans="1:24">
      <c r="A9" s="1" t="s">
        <v>1</v>
      </c>
      <c r="J9" t="s">
        <v>341</v>
      </c>
      <c r="V9" t="s">
        <v>11</v>
      </c>
      <c r="W9">
        <v>11</v>
      </c>
      <c r="X9" t="s">
        <v>310</v>
      </c>
    </row>
    <row r="10" spans="1:24">
      <c r="A10" t="s">
        <v>109</v>
      </c>
      <c r="J10">
        <v>2016</v>
      </c>
    </row>
    <row r="11" spans="1:24">
      <c r="A11" t="s">
        <v>130</v>
      </c>
      <c r="J11" t="s">
        <v>342</v>
      </c>
      <c r="V11" t="s">
        <v>8</v>
      </c>
      <c r="W11">
        <v>325</v>
      </c>
      <c r="X11" t="s">
        <v>311</v>
      </c>
    </row>
    <row r="12" spans="1:24">
      <c r="A12" t="s">
        <v>131</v>
      </c>
      <c r="J12" s="3" t="s">
        <v>343</v>
      </c>
      <c r="W12">
        <v>326</v>
      </c>
      <c r="X12" t="s">
        <v>312</v>
      </c>
    </row>
    <row r="13" spans="1:24">
      <c r="A13" t="s">
        <v>134</v>
      </c>
    </row>
    <row r="14" spans="1:24">
      <c r="J14" s="29" t="s">
        <v>392</v>
      </c>
      <c r="K14" s="30"/>
      <c r="L14" s="30"/>
      <c r="M14" s="30"/>
      <c r="N14" s="30"/>
      <c r="O14" s="30"/>
      <c r="P14" s="30"/>
      <c r="Q14" s="30"/>
      <c r="V14" t="s">
        <v>313</v>
      </c>
      <c r="W14">
        <v>327310</v>
      </c>
      <c r="X14" t="s">
        <v>155</v>
      </c>
    </row>
    <row r="15" spans="1:24">
      <c r="A15" t="s">
        <v>113</v>
      </c>
      <c r="J15" t="s">
        <v>387</v>
      </c>
      <c r="W15">
        <v>327410</v>
      </c>
      <c r="X15" t="s">
        <v>156</v>
      </c>
    </row>
    <row r="16" spans="1:24">
      <c r="A16" t="s">
        <v>114</v>
      </c>
      <c r="J16" t="s">
        <v>388</v>
      </c>
    </row>
    <row r="17" spans="1:24">
      <c r="A17" t="s">
        <v>115</v>
      </c>
      <c r="J17" t="s">
        <v>389</v>
      </c>
      <c r="V17" t="s">
        <v>314</v>
      </c>
      <c r="W17">
        <v>331110</v>
      </c>
      <c r="X17" t="s">
        <v>315</v>
      </c>
    </row>
    <row r="18" spans="1:24">
      <c r="A18" t="s">
        <v>116</v>
      </c>
      <c r="J18" s="47" t="s">
        <v>390</v>
      </c>
      <c r="V18" s="48"/>
      <c r="W18">
        <v>3312</v>
      </c>
      <c r="X18" t="s">
        <v>316</v>
      </c>
    </row>
    <row r="19" spans="1:24">
      <c r="J19" t="s">
        <v>391</v>
      </c>
      <c r="W19" s="49">
        <v>324199</v>
      </c>
      <c r="X19" s="49" t="s">
        <v>317</v>
      </c>
    </row>
    <row r="20" spans="1:24">
      <c r="A20" t="s">
        <v>132</v>
      </c>
    </row>
    <row r="21" spans="1:24">
      <c r="A21" t="s">
        <v>133</v>
      </c>
    </row>
    <row r="22" spans="1:24">
      <c r="A22" t="s">
        <v>135</v>
      </c>
      <c r="V22" s="47"/>
    </row>
    <row r="23" spans="1:24">
      <c r="A23" t="s">
        <v>136</v>
      </c>
    </row>
    <row r="24" spans="1:24">
      <c r="A24" t="s">
        <v>137</v>
      </c>
    </row>
    <row r="25" spans="1:24">
      <c r="A25" t="s">
        <v>138</v>
      </c>
      <c r="J25" s="1" t="s">
        <v>294</v>
      </c>
    </row>
    <row r="26" spans="1:24">
      <c r="A26" t="s">
        <v>139</v>
      </c>
      <c r="J26" t="s">
        <v>295</v>
      </c>
    </row>
    <row r="27" spans="1:24">
      <c r="K27" t="s">
        <v>296</v>
      </c>
    </row>
    <row r="28" spans="1:24">
      <c r="A28" t="s">
        <v>140</v>
      </c>
      <c r="K28" t="s">
        <v>297</v>
      </c>
    </row>
    <row r="29" spans="1:24">
      <c r="A29" t="s">
        <v>141</v>
      </c>
      <c r="J29" t="s">
        <v>298</v>
      </c>
    </row>
    <row r="30" spans="1:24">
      <c r="A30" t="s">
        <v>142</v>
      </c>
      <c r="K30" t="s">
        <v>299</v>
      </c>
    </row>
    <row r="31" spans="1:24">
      <c r="A31" t="s">
        <v>143</v>
      </c>
      <c r="K31" t="s">
        <v>300</v>
      </c>
    </row>
    <row r="32" spans="1:24">
      <c r="K32" t="s">
        <v>297</v>
      </c>
    </row>
    <row r="33" spans="1:24">
      <c r="A33" t="s">
        <v>117</v>
      </c>
      <c r="V33" s="48"/>
    </row>
    <row r="34" spans="1:24">
      <c r="A34" t="s">
        <v>118</v>
      </c>
      <c r="J34" t="s">
        <v>318</v>
      </c>
      <c r="W34" s="49"/>
      <c r="X34" s="49"/>
    </row>
    <row r="35" spans="1:24">
      <c r="A35" t="s">
        <v>119</v>
      </c>
      <c r="K35" t="s">
        <v>333</v>
      </c>
    </row>
    <row r="36" spans="1:24">
      <c r="A36" t="s">
        <v>120</v>
      </c>
      <c r="K36" t="s">
        <v>334</v>
      </c>
    </row>
    <row r="37" spans="1:24">
      <c r="A37" t="s">
        <v>121</v>
      </c>
      <c r="K37" t="s">
        <v>335</v>
      </c>
      <c r="X37" s="47"/>
    </row>
    <row r="38" spans="1:24">
      <c r="A38" t="s">
        <v>122</v>
      </c>
      <c r="K38" t="s">
        <v>336</v>
      </c>
    </row>
    <row r="40" spans="1:24">
      <c r="A40" t="s">
        <v>124</v>
      </c>
      <c r="J40" t="s">
        <v>344</v>
      </c>
    </row>
    <row r="41" spans="1:24">
      <c r="A41" t="s">
        <v>125</v>
      </c>
      <c r="K41" t="s">
        <v>379</v>
      </c>
    </row>
    <row r="42" spans="1:24">
      <c r="A42" t="s">
        <v>126</v>
      </c>
      <c r="K42" t="s">
        <v>380</v>
      </c>
    </row>
    <row r="43" spans="1:24">
      <c r="A43" t="s">
        <v>127</v>
      </c>
      <c r="K43" t="s">
        <v>381</v>
      </c>
    </row>
    <row r="44" spans="1:24">
      <c r="A44" t="s">
        <v>128</v>
      </c>
    </row>
    <row r="45" spans="1:24">
      <c r="J45" t="s">
        <v>382</v>
      </c>
    </row>
    <row r="46" spans="1:24">
      <c r="A46" s="1" t="s">
        <v>129</v>
      </c>
      <c r="K46" t="s">
        <v>383</v>
      </c>
    </row>
    <row r="47" spans="1:24">
      <c r="A47" t="s">
        <v>107</v>
      </c>
      <c r="K47" t="s">
        <v>384</v>
      </c>
    </row>
    <row r="48" spans="1:24">
      <c r="A48" t="s">
        <v>108</v>
      </c>
      <c r="K48" t="s">
        <v>385</v>
      </c>
    </row>
    <row r="49" spans="1:11">
      <c r="A49" s="26">
        <f>1.07*10^9</f>
        <v>1070000000.0000001</v>
      </c>
      <c r="B49" t="s">
        <v>123</v>
      </c>
      <c r="K49" t="s">
        <v>386</v>
      </c>
    </row>
    <row r="50" spans="1:11">
      <c r="K50" t="s">
        <v>393</v>
      </c>
    </row>
    <row r="51" spans="1:11">
      <c r="A51" t="s">
        <v>301</v>
      </c>
      <c r="K51" t="s">
        <v>394</v>
      </c>
    </row>
    <row r="52" spans="1:11">
      <c r="A52" t="s">
        <v>302</v>
      </c>
      <c r="B52">
        <v>1.07</v>
      </c>
    </row>
    <row r="53" spans="1:11">
      <c r="A53" t="s">
        <v>303</v>
      </c>
      <c r="B53">
        <f>1/B52</f>
        <v>0.93457943925233644</v>
      </c>
    </row>
  </sheetData>
  <hyperlinks>
    <hyperlink ref="V7" r:id="rId1" xr:uid="{6CCB1ADD-851F-EB42-8BEF-9C2560CD66F3}"/>
    <hyperlink ref="J6" r:id="rId2" xr:uid="{F4BC3560-9AE9-334C-93A3-F4FB93CD1A25}"/>
    <hyperlink ref="J12" r:id="rId3" xr:uid="{756BD3C6-639E-3149-98F3-AB305494F2AD}"/>
    <hyperlink ref="J18" r:id="rId4" xr:uid="{DCFD6646-1D48-0F4F-8E7A-54F2DDC102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8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.1328125" defaultRowHeight="15" customHeight="1"/>
  <cols>
    <col min="1" max="1" width="20.796875" style="4" hidden="1" customWidth="1"/>
    <col min="2" max="2" width="45.6640625" style="4" customWidth="1"/>
    <col min="3" max="16384" width="9.1328125" style="4"/>
  </cols>
  <sheetData>
    <row r="1" spans="1:37" ht="15" customHeight="1" thickBot="1">
      <c r="B1" s="15" t="s">
        <v>106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/>
    <row r="3" spans="1:37" ht="15" customHeight="1">
      <c r="C3" s="17" t="s">
        <v>105</v>
      </c>
      <c r="D3" s="17" t="s">
        <v>104</v>
      </c>
      <c r="E3" s="17"/>
      <c r="F3" s="17"/>
      <c r="G3" s="17"/>
    </row>
    <row r="4" spans="1:37" ht="15" customHeight="1">
      <c r="C4" s="17" t="s">
        <v>103</v>
      </c>
      <c r="D4" s="17" t="s">
        <v>102</v>
      </c>
      <c r="E4" s="17"/>
      <c r="F4" s="17"/>
      <c r="G4" s="17" t="s">
        <v>101</v>
      </c>
    </row>
    <row r="5" spans="1:37" ht="15" customHeight="1">
      <c r="C5" s="17" t="s">
        <v>100</v>
      </c>
      <c r="D5" s="17" t="s">
        <v>99</v>
      </c>
      <c r="E5" s="17"/>
      <c r="F5" s="17"/>
      <c r="G5" s="17"/>
    </row>
    <row r="6" spans="1:37" ht="15" customHeight="1">
      <c r="C6" s="17" t="s">
        <v>98</v>
      </c>
      <c r="D6" s="17"/>
      <c r="E6" s="17" t="s">
        <v>97</v>
      </c>
      <c r="F6" s="17"/>
      <c r="G6" s="17"/>
    </row>
    <row r="10" spans="1:37" ht="15" customHeight="1">
      <c r="A10" s="9" t="s">
        <v>96</v>
      </c>
      <c r="B10" s="16" t="s">
        <v>357</v>
      </c>
    </row>
    <row r="11" spans="1:37" ht="15" customHeight="1">
      <c r="B11" s="15" t="s">
        <v>2</v>
      </c>
    </row>
    <row r="12" spans="1:37" ht="15" customHeight="1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/>
    <row r="15" spans="1:37" ht="15" customHeight="1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>
      <c r="B19" s="8" t="s">
        <v>89</v>
      </c>
    </row>
    <row r="21" spans="1:37" ht="15" customHeight="1">
      <c r="B21" s="8" t="s">
        <v>88</v>
      </c>
    </row>
    <row r="22" spans="1:37" ht="15" customHeight="1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>
      <c r="B26" s="8" t="s">
        <v>83</v>
      </c>
    </row>
    <row r="27" spans="1:37" ht="15" customHeight="1">
      <c r="A27" s="9" t="s">
        <v>82</v>
      </c>
      <c r="B27" s="6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>
      <c r="A28" s="9" t="s">
        <v>80</v>
      </c>
      <c r="B28" s="6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>
      <c r="A29" s="9" t="s">
        <v>78</v>
      </c>
      <c r="B29" s="6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>
      <c r="A30" s="9" t="s">
        <v>76</v>
      </c>
      <c r="B30" s="6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>
      <c r="A31" s="9" t="s">
        <v>74</v>
      </c>
      <c r="B31" s="6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>
      <c r="A32" s="9" t="s">
        <v>72</v>
      </c>
      <c r="B32" s="6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>
      <c r="A33" s="9" t="s">
        <v>70</v>
      </c>
      <c r="B33" s="6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>
      <c r="A43" s="19" t="s">
        <v>50</v>
      </c>
      <c r="B43" s="63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>
      <c r="A46" s="19" t="s">
        <v>44</v>
      </c>
      <c r="B46" s="63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>
      <c r="A48" s="19" t="s">
        <v>40</v>
      </c>
      <c r="B48" s="63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>
      <c r="A51" s="19" t="s">
        <v>34</v>
      </c>
      <c r="B51" s="63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>
      <c r="A52" s="19" t="s">
        <v>32</v>
      </c>
      <c r="B52" s="63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>
      <c r="A53" s="9" t="s">
        <v>30</v>
      </c>
      <c r="B53" s="6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>
      <c r="A54" s="9" t="s">
        <v>28</v>
      </c>
      <c r="B54" s="6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>
      <c r="A55" s="9" t="s">
        <v>26</v>
      </c>
      <c r="B55" s="6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>
      <c r="A56" s="9" t="s">
        <v>24</v>
      </c>
      <c r="B56" s="6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>
      <c r="A57" s="9" t="s">
        <v>22</v>
      </c>
      <c r="B57" s="6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>
      <c r="A58" s="9" t="s">
        <v>20</v>
      </c>
      <c r="B58" s="6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/>
    <row r="62" spans="1:37" ht="15" customHeight="1">
      <c r="B62" s="68" t="s">
        <v>16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</row>
    <row r="63" spans="1:37" ht="15" customHeight="1">
      <c r="B63" s="5" t="s">
        <v>15</v>
      </c>
    </row>
    <row r="64" spans="1:37" ht="15" customHeight="1">
      <c r="B64" s="5" t="s">
        <v>14</v>
      </c>
    </row>
    <row r="65" spans="2:2" ht="15" customHeight="1">
      <c r="B65" s="5" t="s">
        <v>13</v>
      </c>
    </row>
    <row r="68" spans="2:2" s="65" customFormat="1" ht="18">
      <c r="B68" s="65" t="s">
        <v>358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7FC6-F9C8-2C4C-98A4-44A80F0C39AA}">
  <dimension ref="A1:AF100"/>
  <sheetViews>
    <sheetView topLeftCell="D1" workbookViewId="0">
      <selection activeCell="I6" sqref="I6"/>
    </sheetView>
  </sheetViews>
  <sheetFormatPr defaultColWidth="10.6640625" defaultRowHeight="14.25"/>
  <cols>
    <col min="6" max="6" width="20.796875" bestFit="1" customWidth="1"/>
    <col min="8" max="8" width="19.1328125" bestFit="1" customWidth="1"/>
    <col min="9" max="9" width="69.33203125" bestFit="1" customWidth="1"/>
    <col min="10" max="29" width="0" hidden="1" customWidth="1"/>
  </cols>
  <sheetData>
    <row r="1" spans="1:31" ht="20.25">
      <c r="A1" s="44" t="s">
        <v>159</v>
      </c>
    </row>
    <row r="2" spans="1:31">
      <c r="A2" t="s">
        <v>160</v>
      </c>
    </row>
    <row r="3" spans="1:31">
      <c r="A3" t="s">
        <v>161</v>
      </c>
    </row>
    <row r="4" spans="1:31">
      <c r="A4" t="s">
        <v>162</v>
      </c>
    </row>
    <row r="5" spans="1:31">
      <c r="A5" t="s">
        <v>163</v>
      </c>
    </row>
    <row r="6" spans="1:31">
      <c r="A6" s="3" t="s">
        <v>378</v>
      </c>
    </row>
    <row r="7" spans="1:31">
      <c r="A7" s="45"/>
    </row>
    <row r="8" spans="1:31">
      <c r="A8" s="45"/>
      <c r="F8" t="s">
        <v>165</v>
      </c>
    </row>
    <row r="9" spans="1:31">
      <c r="A9" t="s">
        <v>166</v>
      </c>
      <c r="B9" t="s">
        <v>167</v>
      </c>
      <c r="C9" t="s">
        <v>168</v>
      </c>
      <c r="D9" t="s">
        <v>169</v>
      </c>
      <c r="E9" t="s">
        <v>170</v>
      </c>
      <c r="F9" t="s">
        <v>171</v>
      </c>
      <c r="G9" t="s">
        <v>172</v>
      </c>
      <c r="H9" t="s">
        <v>173</v>
      </c>
      <c r="I9" t="s">
        <v>174</v>
      </c>
      <c r="J9" s="50">
        <v>1997</v>
      </c>
      <c r="K9" s="50">
        <v>1998</v>
      </c>
      <c r="L9" s="50">
        <v>1999</v>
      </c>
      <c r="M9" s="50">
        <v>2000</v>
      </c>
      <c r="N9" s="50">
        <v>2001</v>
      </c>
      <c r="O9" s="50">
        <v>2002</v>
      </c>
      <c r="P9" s="50">
        <v>2003</v>
      </c>
      <c r="Q9" s="50">
        <v>2004</v>
      </c>
      <c r="R9" s="50">
        <v>2005</v>
      </c>
      <c r="S9" s="50">
        <v>2006</v>
      </c>
      <c r="T9" s="50">
        <v>2007</v>
      </c>
      <c r="U9" s="50">
        <v>2008</v>
      </c>
      <c r="V9" s="50">
        <v>2009</v>
      </c>
      <c r="W9" s="50">
        <v>2010</v>
      </c>
      <c r="X9" s="50">
        <v>2011</v>
      </c>
      <c r="Y9" s="50">
        <v>2012</v>
      </c>
      <c r="Z9" s="50">
        <v>2013</v>
      </c>
      <c r="AA9" s="50">
        <v>2014</v>
      </c>
      <c r="AB9" s="50">
        <v>2015</v>
      </c>
      <c r="AC9" s="50">
        <v>2016</v>
      </c>
      <c r="AD9">
        <v>2017</v>
      </c>
      <c r="AE9" s="50">
        <v>2018</v>
      </c>
    </row>
    <row r="10" spans="1:31">
      <c r="A10" t="s">
        <v>175</v>
      </c>
      <c r="B10" t="s">
        <v>176</v>
      </c>
      <c r="C10">
        <v>6</v>
      </c>
      <c r="D10" t="s">
        <v>177</v>
      </c>
      <c r="E10" t="s">
        <v>178</v>
      </c>
      <c r="F10" t="s">
        <v>179</v>
      </c>
      <c r="G10">
        <v>1</v>
      </c>
      <c r="H10" t="s">
        <v>180</v>
      </c>
      <c r="I10" t="s">
        <v>181</v>
      </c>
      <c r="J10" s="50">
        <v>610256.5</v>
      </c>
      <c r="K10" s="50">
        <v>645696.9</v>
      </c>
      <c r="L10" s="50">
        <v>681335.4</v>
      </c>
      <c r="M10" s="50">
        <v>738871</v>
      </c>
      <c r="N10" s="50">
        <v>773006.7</v>
      </c>
      <c r="O10" s="50">
        <v>787257.8</v>
      </c>
      <c r="P10" s="50">
        <v>829764.4</v>
      </c>
      <c r="Q10" s="50">
        <v>906321</v>
      </c>
      <c r="R10" s="50">
        <v>986401.3</v>
      </c>
      <c r="S10" s="50">
        <v>1085294.8999999999</v>
      </c>
      <c r="T10" s="50">
        <v>1178583.1000000001</v>
      </c>
      <c r="U10" s="50">
        <v>1237394.8999999999</v>
      </c>
      <c r="V10" s="50">
        <v>1163401.3</v>
      </c>
      <c r="W10" s="50">
        <v>1237196.8</v>
      </c>
      <c r="X10" s="50">
        <v>1331220.6000000001</v>
      </c>
      <c r="Y10" s="50">
        <v>1411378.7</v>
      </c>
      <c r="Z10" s="50">
        <v>1502249.8</v>
      </c>
      <c r="AA10" s="50">
        <v>1565390.2</v>
      </c>
      <c r="AB10" s="50">
        <v>1568146.5</v>
      </c>
      <c r="AC10" s="50">
        <v>1564395.8</v>
      </c>
      <c r="AD10">
        <v>1654494.4</v>
      </c>
      <c r="AE10" s="50">
        <v>1775796.5</v>
      </c>
    </row>
    <row r="11" spans="1:31">
      <c r="A11" t="s">
        <v>175</v>
      </c>
      <c r="B11" t="s">
        <v>176</v>
      </c>
      <c r="C11">
        <v>6</v>
      </c>
      <c r="D11" t="s">
        <v>177</v>
      </c>
      <c r="E11" t="s">
        <v>178</v>
      </c>
      <c r="F11" t="s">
        <v>179</v>
      </c>
      <c r="G11">
        <v>2</v>
      </c>
      <c r="H11" t="s">
        <v>180</v>
      </c>
      <c r="I11" t="s">
        <v>182</v>
      </c>
      <c r="J11" s="50">
        <v>539638.19999999995</v>
      </c>
      <c r="K11" s="50">
        <v>572808.9</v>
      </c>
      <c r="L11" s="50">
        <v>603847.30000000005</v>
      </c>
      <c r="M11" s="50">
        <v>655779.5</v>
      </c>
      <c r="N11" s="50">
        <v>684760.6</v>
      </c>
      <c r="O11" s="50">
        <v>692501</v>
      </c>
      <c r="P11" s="50">
        <v>729294.6</v>
      </c>
      <c r="Q11" s="50">
        <v>802089.2</v>
      </c>
      <c r="R11" s="50">
        <v>876490.1</v>
      </c>
      <c r="S11" s="50">
        <v>969399.5</v>
      </c>
      <c r="T11" s="50">
        <v>1054511.8</v>
      </c>
      <c r="U11" s="50">
        <v>1105669.2</v>
      </c>
      <c r="V11" s="50">
        <v>1023692.2</v>
      </c>
      <c r="W11" s="50">
        <v>1091316.7</v>
      </c>
      <c r="X11" s="50">
        <v>1184471.3</v>
      </c>
      <c r="Y11" s="50">
        <v>1259816.3</v>
      </c>
      <c r="Z11" s="50">
        <v>1345637.6</v>
      </c>
      <c r="AA11" s="50">
        <v>1403714.1</v>
      </c>
      <c r="AB11" s="50">
        <v>1398227.7</v>
      </c>
      <c r="AC11" s="50">
        <v>1388674.5</v>
      </c>
      <c r="AD11">
        <v>1473180.1</v>
      </c>
      <c r="AE11" s="50">
        <v>1591095.2</v>
      </c>
    </row>
    <row r="12" spans="1:31">
      <c r="A12" s="46" t="s">
        <v>175</v>
      </c>
      <c r="B12" s="46" t="s">
        <v>176</v>
      </c>
      <c r="C12" s="46">
        <v>6</v>
      </c>
      <c r="D12" s="46" t="s">
        <v>177</v>
      </c>
      <c r="E12" s="46" t="s">
        <v>178</v>
      </c>
      <c r="F12" s="46" t="s">
        <v>179</v>
      </c>
      <c r="G12" s="46">
        <v>3</v>
      </c>
      <c r="H12" s="46">
        <v>11</v>
      </c>
      <c r="I12" s="46" t="s">
        <v>150</v>
      </c>
      <c r="J12" s="51">
        <v>6477.3</v>
      </c>
      <c r="K12" s="51">
        <v>5895.3</v>
      </c>
      <c r="L12" s="51">
        <v>6585.8</v>
      </c>
      <c r="M12" s="51">
        <v>6322.4</v>
      </c>
      <c r="N12" s="51">
        <v>6182.8</v>
      </c>
      <c r="O12" s="51">
        <v>6841.4</v>
      </c>
      <c r="P12" s="51">
        <v>8302.9</v>
      </c>
      <c r="Q12" s="51">
        <v>9603.7999999999993</v>
      </c>
      <c r="R12" s="51">
        <v>8163.1</v>
      </c>
      <c r="S12" s="51">
        <v>7179.6</v>
      </c>
      <c r="T12" s="51">
        <v>8089.9</v>
      </c>
      <c r="U12" s="51">
        <v>6299.9</v>
      </c>
      <c r="V12" s="51">
        <v>5523.4</v>
      </c>
      <c r="W12" s="51">
        <v>9038.2999999999993</v>
      </c>
      <c r="X12" s="51">
        <v>8464.6</v>
      </c>
      <c r="Y12" s="51">
        <v>8217.5</v>
      </c>
      <c r="Z12" s="51">
        <v>10898.2</v>
      </c>
      <c r="AA12" s="51">
        <v>10403.299999999999</v>
      </c>
      <c r="AB12" s="51">
        <v>11888.3</v>
      </c>
      <c r="AC12" s="51">
        <v>8709.7000000000007</v>
      </c>
      <c r="AD12" s="46">
        <v>9196.5</v>
      </c>
      <c r="AE12" s="51">
        <v>9184.2999999999993</v>
      </c>
    </row>
    <row r="13" spans="1:31">
      <c r="A13" t="s">
        <v>175</v>
      </c>
      <c r="B13" t="s">
        <v>176</v>
      </c>
      <c r="C13">
        <v>6</v>
      </c>
      <c r="D13" t="s">
        <v>177</v>
      </c>
      <c r="E13" t="s">
        <v>178</v>
      </c>
      <c r="F13" t="s">
        <v>179</v>
      </c>
      <c r="G13">
        <v>4</v>
      </c>
      <c r="H13" t="s">
        <v>183</v>
      </c>
      <c r="I13" t="s">
        <v>184</v>
      </c>
      <c r="J13" s="50">
        <v>5508.4</v>
      </c>
      <c r="K13" s="50">
        <v>4847.7</v>
      </c>
      <c r="L13" s="50">
        <v>5447.7</v>
      </c>
      <c r="M13" s="50">
        <v>5168.7</v>
      </c>
      <c r="N13" s="50">
        <v>5253.3</v>
      </c>
      <c r="O13" s="50">
        <v>5877.3</v>
      </c>
      <c r="P13" s="50">
        <v>7284.8</v>
      </c>
      <c r="Q13" s="50">
        <v>8542.2000000000007</v>
      </c>
      <c r="R13" s="50">
        <v>7025.1</v>
      </c>
      <c r="S13" s="50">
        <v>5806.8</v>
      </c>
      <c r="T13" s="50">
        <v>6759.7</v>
      </c>
      <c r="U13" s="50">
        <v>4987.3999999999996</v>
      </c>
      <c r="V13" s="50">
        <v>4117.3999999999996</v>
      </c>
      <c r="W13" s="50">
        <v>7553.7</v>
      </c>
      <c r="X13" s="50">
        <v>7030.9</v>
      </c>
      <c r="Y13" s="50">
        <v>6704.5</v>
      </c>
      <c r="Z13" s="50">
        <v>9443</v>
      </c>
      <c r="AA13" s="50">
        <v>8829.1</v>
      </c>
      <c r="AB13" s="50">
        <v>10203.799999999999</v>
      </c>
      <c r="AC13" s="50">
        <v>7008</v>
      </c>
      <c r="AD13">
        <v>7436.8</v>
      </c>
      <c r="AE13" s="50" t="s">
        <v>185</v>
      </c>
    </row>
    <row r="14" spans="1:31">
      <c r="A14" t="s">
        <v>175</v>
      </c>
      <c r="B14" t="s">
        <v>176</v>
      </c>
      <c r="C14">
        <v>6</v>
      </c>
      <c r="D14" t="s">
        <v>177</v>
      </c>
      <c r="E14" t="s">
        <v>178</v>
      </c>
      <c r="F14" t="s">
        <v>179</v>
      </c>
      <c r="G14">
        <v>5</v>
      </c>
      <c r="H14" t="s">
        <v>186</v>
      </c>
      <c r="I14" t="s">
        <v>187</v>
      </c>
      <c r="J14" s="50">
        <v>968.8</v>
      </c>
      <c r="K14" s="50">
        <v>1047.5999999999999</v>
      </c>
      <c r="L14" s="50">
        <v>1138.0999999999999</v>
      </c>
      <c r="M14" s="50">
        <v>1153.5999999999999</v>
      </c>
      <c r="N14" s="50">
        <v>929.5</v>
      </c>
      <c r="O14" s="50">
        <v>964.1</v>
      </c>
      <c r="P14" s="50">
        <v>1018.1</v>
      </c>
      <c r="Q14" s="50">
        <v>1061.5999999999999</v>
      </c>
      <c r="R14" s="50">
        <v>1137.9000000000001</v>
      </c>
      <c r="S14" s="50">
        <v>1372.7</v>
      </c>
      <c r="T14" s="50">
        <v>1330.3</v>
      </c>
      <c r="U14" s="50">
        <v>1312.5</v>
      </c>
      <c r="V14" s="50">
        <v>1406</v>
      </c>
      <c r="W14" s="50">
        <v>1484.7</v>
      </c>
      <c r="X14" s="50">
        <v>1433.6</v>
      </c>
      <c r="Y14" s="50">
        <v>1513</v>
      </c>
      <c r="Z14" s="50">
        <v>1455.1</v>
      </c>
      <c r="AA14" s="50">
        <v>1574.2</v>
      </c>
      <c r="AB14" s="50">
        <v>1684.5</v>
      </c>
      <c r="AC14" s="50">
        <v>1701.7</v>
      </c>
      <c r="AD14">
        <v>1759.6</v>
      </c>
      <c r="AE14" s="50" t="s">
        <v>185</v>
      </c>
    </row>
    <row r="15" spans="1:31">
      <c r="A15" t="s">
        <v>175</v>
      </c>
      <c r="B15" t="s">
        <v>176</v>
      </c>
      <c r="C15">
        <v>6</v>
      </c>
      <c r="D15" t="s">
        <v>177</v>
      </c>
      <c r="E15" t="s">
        <v>178</v>
      </c>
      <c r="F15" t="s">
        <v>179</v>
      </c>
      <c r="G15">
        <v>6</v>
      </c>
      <c r="H15">
        <v>21</v>
      </c>
      <c r="I15" t="s">
        <v>188</v>
      </c>
      <c r="J15" s="50">
        <v>36140.800000000003</v>
      </c>
      <c r="K15" s="50">
        <v>27810.7</v>
      </c>
      <c r="L15" s="50">
        <v>30542.2</v>
      </c>
      <c r="M15" s="50">
        <v>43549.8</v>
      </c>
      <c r="N15" s="50">
        <v>51954.1</v>
      </c>
      <c r="O15" s="50">
        <v>48063.5</v>
      </c>
      <c r="P15" s="50">
        <v>62443.8</v>
      </c>
      <c r="Q15" s="50">
        <v>72830.399999999994</v>
      </c>
      <c r="R15" s="50">
        <v>99369.1</v>
      </c>
      <c r="S15" s="50">
        <v>116318.39999999999</v>
      </c>
      <c r="T15" s="50">
        <v>137330.29999999999</v>
      </c>
      <c r="U15" s="50">
        <v>177654.39999999999</v>
      </c>
      <c r="V15" s="50">
        <v>112574.8</v>
      </c>
      <c r="W15" s="50">
        <v>122076.4</v>
      </c>
      <c r="X15" s="50">
        <v>146001.29999999999</v>
      </c>
      <c r="Y15" s="50">
        <v>158860.9</v>
      </c>
      <c r="Z15" s="50">
        <v>183266</v>
      </c>
      <c r="AA15" s="50">
        <v>199598.1</v>
      </c>
      <c r="AB15" s="50">
        <v>116144.3</v>
      </c>
      <c r="AC15" s="50">
        <v>92076.1</v>
      </c>
      <c r="AD15">
        <v>117454.2</v>
      </c>
      <c r="AE15" s="50">
        <v>148274.9</v>
      </c>
    </row>
    <row r="16" spans="1:31">
      <c r="A16" t="s">
        <v>175</v>
      </c>
      <c r="B16" t="s">
        <v>176</v>
      </c>
      <c r="C16">
        <v>6</v>
      </c>
      <c r="D16" t="s">
        <v>177</v>
      </c>
      <c r="E16" t="s">
        <v>178</v>
      </c>
      <c r="F16" t="s">
        <v>179</v>
      </c>
      <c r="G16">
        <v>7</v>
      </c>
      <c r="H16">
        <v>211</v>
      </c>
      <c r="I16" t="s">
        <v>189</v>
      </c>
      <c r="J16" s="50">
        <v>29178</v>
      </c>
      <c r="K16" s="50">
        <v>20692.5</v>
      </c>
      <c r="L16" s="50">
        <v>23932.799999999999</v>
      </c>
      <c r="M16" s="50">
        <v>36402.300000000003</v>
      </c>
      <c r="N16" s="50">
        <v>42511.5</v>
      </c>
      <c r="O16" s="50">
        <v>40622.400000000001</v>
      </c>
      <c r="P16" s="50">
        <v>54059.8</v>
      </c>
      <c r="Q16" s="50">
        <v>62736.4</v>
      </c>
      <c r="R16" s="50">
        <v>85141.1</v>
      </c>
      <c r="S16" s="50">
        <v>94903.7</v>
      </c>
      <c r="T16" s="50">
        <v>111697.5</v>
      </c>
      <c r="U16" s="50">
        <v>147648.29999999999</v>
      </c>
      <c r="V16" s="50">
        <v>90926.399999999994</v>
      </c>
      <c r="W16" s="50">
        <v>97720.5</v>
      </c>
      <c r="X16" s="50">
        <v>114140.1</v>
      </c>
      <c r="Y16" s="50">
        <v>123211.5</v>
      </c>
      <c r="Z16" s="50">
        <v>145973.4</v>
      </c>
      <c r="AA16" s="50">
        <v>156897.29999999999</v>
      </c>
      <c r="AB16" s="50">
        <v>85374</v>
      </c>
      <c r="AC16" s="50">
        <v>72556.899999999994</v>
      </c>
      <c r="AD16">
        <v>95042.8</v>
      </c>
      <c r="AE16" s="50" t="s">
        <v>185</v>
      </c>
    </row>
    <row r="17" spans="1:32">
      <c r="A17" t="s">
        <v>175</v>
      </c>
      <c r="B17" t="s">
        <v>176</v>
      </c>
      <c r="C17">
        <v>6</v>
      </c>
      <c r="D17" t="s">
        <v>177</v>
      </c>
      <c r="E17" t="s">
        <v>178</v>
      </c>
      <c r="F17" t="s">
        <v>179</v>
      </c>
      <c r="G17">
        <v>8</v>
      </c>
      <c r="H17">
        <v>212</v>
      </c>
      <c r="I17" t="s">
        <v>190</v>
      </c>
      <c r="J17" s="50">
        <v>749.6</v>
      </c>
      <c r="K17" s="50">
        <v>849.5</v>
      </c>
      <c r="L17" s="50">
        <v>1054.5999999999999</v>
      </c>
      <c r="M17" s="50">
        <v>909.7</v>
      </c>
      <c r="N17" s="50">
        <v>960.3</v>
      </c>
      <c r="O17" s="50">
        <v>919.7</v>
      </c>
      <c r="P17" s="50">
        <v>1047.5999999999999</v>
      </c>
      <c r="Q17" s="50">
        <v>1263.7</v>
      </c>
      <c r="R17" s="50">
        <v>1493.7</v>
      </c>
      <c r="S17" s="50">
        <v>1825.5</v>
      </c>
      <c r="T17" s="50">
        <v>2039</v>
      </c>
      <c r="U17" s="50">
        <v>2255.9</v>
      </c>
      <c r="V17" s="50">
        <v>2497</v>
      </c>
      <c r="W17" s="50">
        <v>2416.5</v>
      </c>
      <c r="X17" s="50">
        <v>2248.1999999999998</v>
      </c>
      <c r="Y17" s="50">
        <v>2421.8000000000002</v>
      </c>
      <c r="Z17" s="50">
        <v>2493.5</v>
      </c>
      <c r="AA17" s="50">
        <v>2328</v>
      </c>
      <c r="AB17" s="50">
        <v>2597.4</v>
      </c>
      <c r="AC17" s="50">
        <v>2230.1999999999998</v>
      </c>
      <c r="AD17">
        <v>2414.1</v>
      </c>
      <c r="AE17" s="50" t="s">
        <v>185</v>
      </c>
    </row>
    <row r="18" spans="1:32">
      <c r="A18" t="s">
        <v>175</v>
      </c>
      <c r="B18" t="s">
        <v>176</v>
      </c>
      <c r="C18">
        <v>6</v>
      </c>
      <c r="D18" t="s">
        <v>177</v>
      </c>
      <c r="E18" t="s">
        <v>178</v>
      </c>
      <c r="F18" t="s">
        <v>179</v>
      </c>
      <c r="G18">
        <v>9</v>
      </c>
      <c r="H18">
        <v>213</v>
      </c>
      <c r="I18" t="s">
        <v>191</v>
      </c>
      <c r="J18" s="50">
        <v>6213.1</v>
      </c>
      <c r="K18" s="50">
        <v>6268.7</v>
      </c>
      <c r="L18" s="50">
        <v>5554.9</v>
      </c>
      <c r="M18" s="50">
        <v>6237.8</v>
      </c>
      <c r="N18" s="50">
        <v>8482.4</v>
      </c>
      <c r="O18" s="50">
        <v>6521.4</v>
      </c>
      <c r="P18" s="50">
        <v>7336.3</v>
      </c>
      <c r="Q18" s="50">
        <v>8830.2999999999993</v>
      </c>
      <c r="R18" s="50">
        <v>12734.4</v>
      </c>
      <c r="S18" s="50">
        <v>19589.2</v>
      </c>
      <c r="T18" s="50">
        <v>23593.8</v>
      </c>
      <c r="U18" s="50">
        <v>27750.3</v>
      </c>
      <c r="V18" s="50">
        <v>19151.400000000001</v>
      </c>
      <c r="W18" s="50">
        <v>21939.4</v>
      </c>
      <c r="X18" s="50">
        <v>29613</v>
      </c>
      <c r="Y18" s="50">
        <v>33227.5</v>
      </c>
      <c r="Z18" s="50">
        <v>34799.199999999997</v>
      </c>
      <c r="AA18" s="50">
        <v>40372.9</v>
      </c>
      <c r="AB18" s="50">
        <v>28172.799999999999</v>
      </c>
      <c r="AC18" s="50">
        <v>17289</v>
      </c>
      <c r="AD18">
        <v>19997.3</v>
      </c>
      <c r="AE18" s="50" t="s">
        <v>185</v>
      </c>
    </row>
    <row r="19" spans="1:32">
      <c r="A19" t="s">
        <v>175</v>
      </c>
      <c r="B19" t="s">
        <v>176</v>
      </c>
      <c r="C19">
        <v>6</v>
      </c>
      <c r="D19" t="s">
        <v>177</v>
      </c>
      <c r="E19" t="s">
        <v>178</v>
      </c>
      <c r="F19" t="s">
        <v>179</v>
      </c>
      <c r="G19">
        <v>10</v>
      </c>
      <c r="H19">
        <v>22</v>
      </c>
      <c r="I19" t="s">
        <v>192</v>
      </c>
      <c r="J19" s="50">
        <v>15602.1</v>
      </c>
      <c r="K19" s="50">
        <v>15181.3</v>
      </c>
      <c r="L19" s="50">
        <v>17255.2</v>
      </c>
      <c r="M19" s="50">
        <v>18656.900000000001</v>
      </c>
      <c r="N19" s="50">
        <v>20216.7</v>
      </c>
      <c r="O19" s="50">
        <v>18057.400000000001</v>
      </c>
      <c r="P19" s="50">
        <v>18982.599999999999</v>
      </c>
      <c r="Q19" s="50">
        <v>19708.400000000001</v>
      </c>
      <c r="R19" s="50">
        <v>19793.7</v>
      </c>
      <c r="S19" s="50">
        <v>22952.7</v>
      </c>
      <c r="T19" s="50">
        <v>22856.1</v>
      </c>
      <c r="U19" s="50">
        <v>22020.9</v>
      </c>
      <c r="V19" s="50">
        <v>22443.5</v>
      </c>
      <c r="W19" s="50">
        <v>24348.7</v>
      </c>
      <c r="X19" s="50">
        <v>26418.9</v>
      </c>
      <c r="Y19" s="50">
        <v>24615.9</v>
      </c>
      <c r="Z19" s="50">
        <v>25135.3</v>
      </c>
      <c r="AA19" s="50">
        <v>25571.7</v>
      </c>
      <c r="AB19" s="50">
        <v>25977.599999999999</v>
      </c>
      <c r="AC19" s="50">
        <v>26499.9</v>
      </c>
      <c r="AD19">
        <v>27710.5</v>
      </c>
      <c r="AE19" s="50">
        <v>29026.6</v>
      </c>
    </row>
    <row r="20" spans="1:32">
      <c r="A20" t="s">
        <v>175</v>
      </c>
      <c r="B20" t="s">
        <v>176</v>
      </c>
      <c r="C20">
        <v>6</v>
      </c>
      <c r="D20" t="s">
        <v>177</v>
      </c>
      <c r="E20" t="s">
        <v>178</v>
      </c>
      <c r="F20" t="s">
        <v>179</v>
      </c>
      <c r="G20">
        <v>11</v>
      </c>
      <c r="H20">
        <v>23</v>
      </c>
      <c r="I20" t="s">
        <v>4</v>
      </c>
      <c r="J20" s="50">
        <v>25984.799999999999</v>
      </c>
      <c r="K20" s="50">
        <v>30236.2</v>
      </c>
      <c r="L20" s="50">
        <v>33920.5</v>
      </c>
      <c r="M20" s="50">
        <v>38385.199999999997</v>
      </c>
      <c r="N20" s="50">
        <v>41465.199999999997</v>
      </c>
      <c r="O20" s="50">
        <v>42389.8</v>
      </c>
      <c r="P20" s="50">
        <v>44007.9</v>
      </c>
      <c r="Q20" s="50">
        <v>43584.9</v>
      </c>
      <c r="R20" s="50">
        <v>49370.400000000001</v>
      </c>
      <c r="S20" s="50">
        <v>56938.1</v>
      </c>
      <c r="T20" s="50">
        <v>64605.4</v>
      </c>
      <c r="U20" s="50">
        <v>64837.1</v>
      </c>
      <c r="V20" s="50">
        <v>59866.3</v>
      </c>
      <c r="W20" s="50">
        <v>55702.3</v>
      </c>
      <c r="X20" s="50">
        <v>56842.5</v>
      </c>
      <c r="Y20" s="50">
        <v>63587.9</v>
      </c>
      <c r="Z20" s="50">
        <v>68102.7</v>
      </c>
      <c r="AA20" s="50">
        <v>75385.2</v>
      </c>
      <c r="AB20" s="50">
        <v>81437.2</v>
      </c>
      <c r="AC20" s="50">
        <v>85403.9</v>
      </c>
      <c r="AD20">
        <v>87514.2</v>
      </c>
      <c r="AE20" s="50">
        <v>94227</v>
      </c>
    </row>
    <row r="21" spans="1:32">
      <c r="A21" t="s">
        <v>175</v>
      </c>
      <c r="B21" t="s">
        <v>176</v>
      </c>
      <c r="C21">
        <v>6</v>
      </c>
      <c r="D21" t="s">
        <v>177</v>
      </c>
      <c r="E21" t="s">
        <v>178</v>
      </c>
      <c r="F21" t="s">
        <v>179</v>
      </c>
      <c r="G21">
        <v>12</v>
      </c>
      <c r="H21" t="s">
        <v>193</v>
      </c>
      <c r="I21" t="s">
        <v>194</v>
      </c>
      <c r="J21" s="50">
        <v>103114</v>
      </c>
      <c r="K21" s="50">
        <v>106954.3</v>
      </c>
      <c r="L21" s="50">
        <v>100529.60000000001</v>
      </c>
      <c r="M21" s="50">
        <v>105414.6</v>
      </c>
      <c r="N21" s="50">
        <v>106037</v>
      </c>
      <c r="O21" s="50">
        <v>105120.4</v>
      </c>
      <c r="P21" s="50">
        <v>109175.4</v>
      </c>
      <c r="Q21" s="50">
        <v>141208.1</v>
      </c>
      <c r="R21" s="50">
        <v>146231.70000000001</v>
      </c>
      <c r="S21" s="50">
        <v>167526.9</v>
      </c>
      <c r="T21" s="50">
        <v>181647.3</v>
      </c>
      <c r="U21" s="50">
        <v>163062.1</v>
      </c>
      <c r="V21" s="50">
        <v>154701.20000000001</v>
      </c>
      <c r="W21" s="50">
        <v>176482.5</v>
      </c>
      <c r="X21" s="50">
        <v>203495.1</v>
      </c>
      <c r="Y21" s="50">
        <v>206104.1</v>
      </c>
      <c r="Z21" s="50">
        <v>224082.9</v>
      </c>
      <c r="AA21" s="50">
        <v>202685.1</v>
      </c>
      <c r="AB21" s="50">
        <v>212856.2</v>
      </c>
      <c r="AC21" s="50">
        <v>197313.7</v>
      </c>
      <c r="AD21">
        <v>212467.6</v>
      </c>
      <c r="AE21" s="50">
        <v>230446.4</v>
      </c>
    </row>
    <row r="22" spans="1:32">
      <c r="A22" t="s">
        <v>175</v>
      </c>
      <c r="B22" t="s">
        <v>176</v>
      </c>
      <c r="C22">
        <v>6</v>
      </c>
      <c r="D22" t="s">
        <v>177</v>
      </c>
      <c r="E22" t="s">
        <v>178</v>
      </c>
      <c r="F22" t="s">
        <v>179</v>
      </c>
      <c r="G22">
        <v>13</v>
      </c>
      <c r="H22" t="s">
        <v>195</v>
      </c>
      <c r="I22" t="s">
        <v>196</v>
      </c>
      <c r="J22" s="50">
        <v>54828.800000000003</v>
      </c>
      <c r="K22" s="50">
        <v>59003.4</v>
      </c>
      <c r="L22" s="50">
        <v>54119.5</v>
      </c>
      <c r="M22" s="50">
        <v>60004</v>
      </c>
      <c r="N22" s="50">
        <v>54055.3</v>
      </c>
      <c r="O22" s="50">
        <v>55904.4</v>
      </c>
      <c r="P22" s="50">
        <v>55085.599999999999</v>
      </c>
      <c r="Q22" s="50">
        <v>65122.1</v>
      </c>
      <c r="R22" s="50">
        <v>70864.399999999994</v>
      </c>
      <c r="S22" s="50">
        <v>82338</v>
      </c>
      <c r="T22" s="50">
        <v>83765.2</v>
      </c>
      <c r="U22" s="50">
        <v>87586.7</v>
      </c>
      <c r="V22" s="50">
        <v>78671.7</v>
      </c>
      <c r="W22" s="50">
        <v>83292.600000000006</v>
      </c>
      <c r="X22" s="50">
        <v>92592.4</v>
      </c>
      <c r="Y22" s="50">
        <v>95668.9</v>
      </c>
      <c r="Z22" s="50">
        <v>101829</v>
      </c>
      <c r="AA22" s="50">
        <v>103998.2</v>
      </c>
      <c r="AB22" s="50">
        <v>102114</v>
      </c>
      <c r="AC22" s="50">
        <v>101356.3</v>
      </c>
      <c r="AD22">
        <v>106000.6</v>
      </c>
      <c r="AE22" s="50">
        <v>113766.1</v>
      </c>
    </row>
    <row r="23" spans="1:32">
      <c r="A23" t="s">
        <v>175</v>
      </c>
      <c r="B23" t="s">
        <v>176</v>
      </c>
      <c r="C23">
        <v>6</v>
      </c>
      <c r="D23" t="s">
        <v>177</v>
      </c>
      <c r="E23" t="s">
        <v>178</v>
      </c>
      <c r="F23" t="s">
        <v>179</v>
      </c>
      <c r="G23">
        <v>14</v>
      </c>
      <c r="H23">
        <v>321</v>
      </c>
      <c r="I23" s="64" t="s">
        <v>197</v>
      </c>
      <c r="J23" s="50">
        <v>1345.1</v>
      </c>
      <c r="K23" s="50">
        <v>1573.7</v>
      </c>
      <c r="L23" s="50">
        <v>1667.3</v>
      </c>
      <c r="M23" s="50">
        <v>1544.5</v>
      </c>
      <c r="N23" s="50">
        <v>1414.3</v>
      </c>
      <c r="O23" s="50">
        <v>1481</v>
      </c>
      <c r="P23" s="50">
        <v>1514.7</v>
      </c>
      <c r="Q23" s="50">
        <v>1586.6</v>
      </c>
      <c r="R23" s="50">
        <v>1620.5</v>
      </c>
      <c r="S23" s="50">
        <v>1569</v>
      </c>
      <c r="T23" s="50">
        <v>1502</v>
      </c>
      <c r="U23" s="50">
        <v>1410.3</v>
      </c>
      <c r="V23" s="50">
        <v>1352</v>
      </c>
      <c r="W23" s="50">
        <v>1253.0999999999999</v>
      </c>
      <c r="X23" s="50">
        <v>1290.3</v>
      </c>
      <c r="Y23" s="50">
        <v>1515.8</v>
      </c>
      <c r="Z23" s="50">
        <v>1681.9</v>
      </c>
      <c r="AA23" s="50">
        <v>1647.8</v>
      </c>
      <c r="AB23" s="50">
        <v>1573.2</v>
      </c>
      <c r="AC23" s="50">
        <v>2048.3000000000002</v>
      </c>
      <c r="AD23">
        <v>2279.6999999999998</v>
      </c>
      <c r="AE23" s="50" t="s">
        <v>185</v>
      </c>
    </row>
    <row r="24" spans="1:32" s="54" customFormat="1">
      <c r="A24" s="46" t="s">
        <v>175</v>
      </c>
      <c r="B24" s="46" t="s">
        <v>176</v>
      </c>
      <c r="C24" s="46">
        <v>6</v>
      </c>
      <c r="D24" s="46" t="s">
        <v>177</v>
      </c>
      <c r="E24" s="46" t="s">
        <v>178</v>
      </c>
      <c r="F24" s="46" t="s">
        <v>179</v>
      </c>
      <c r="G24" s="46">
        <v>15</v>
      </c>
      <c r="H24" s="46">
        <v>327</v>
      </c>
      <c r="I24" s="64" t="s">
        <v>198</v>
      </c>
      <c r="J24" s="51">
        <v>3008.8</v>
      </c>
      <c r="K24" s="51">
        <v>3300.4</v>
      </c>
      <c r="L24" s="51">
        <v>3859.4</v>
      </c>
      <c r="M24" s="51">
        <v>3797.1</v>
      </c>
      <c r="N24" s="51">
        <v>3709.2</v>
      </c>
      <c r="O24" s="51">
        <v>4100</v>
      </c>
      <c r="P24" s="51">
        <v>3616</v>
      </c>
      <c r="Q24" s="51">
        <v>4043.8</v>
      </c>
      <c r="R24" s="51">
        <v>4740.1000000000004</v>
      </c>
      <c r="S24" s="51">
        <v>4752.8</v>
      </c>
      <c r="T24" s="51">
        <v>4682.3999999999996</v>
      </c>
      <c r="U24" s="51">
        <v>4613.5</v>
      </c>
      <c r="V24" s="51">
        <v>3678.2</v>
      </c>
      <c r="W24" s="51">
        <v>3382.1</v>
      </c>
      <c r="X24" s="51">
        <v>3328.8</v>
      </c>
      <c r="Y24" s="51">
        <v>3844.4</v>
      </c>
      <c r="Z24" s="51">
        <v>4694</v>
      </c>
      <c r="AA24" s="51">
        <v>5367.7</v>
      </c>
      <c r="AB24" s="51">
        <v>5854.3</v>
      </c>
      <c r="AC24" s="51">
        <v>5999.1</v>
      </c>
      <c r="AD24" s="46">
        <v>6297.1</v>
      </c>
      <c r="AE24" s="51" t="s">
        <v>185</v>
      </c>
      <c r="AF24" s="54" t="s">
        <v>356</v>
      </c>
    </row>
    <row r="25" spans="1:32" s="54" customFormat="1">
      <c r="A25" s="46" t="s">
        <v>175</v>
      </c>
      <c r="B25" s="46" t="s">
        <v>176</v>
      </c>
      <c r="C25" s="46">
        <v>6</v>
      </c>
      <c r="D25" s="46" t="s">
        <v>177</v>
      </c>
      <c r="E25" s="46" t="s">
        <v>178</v>
      </c>
      <c r="F25" s="46" t="s">
        <v>179</v>
      </c>
      <c r="G25" s="46">
        <v>16</v>
      </c>
      <c r="H25" s="46">
        <v>331</v>
      </c>
      <c r="I25" s="64" t="s">
        <v>199</v>
      </c>
      <c r="J25" s="51">
        <v>1919.2</v>
      </c>
      <c r="K25" s="51">
        <v>2012.3</v>
      </c>
      <c r="L25" s="51">
        <v>1790.5</v>
      </c>
      <c r="M25" s="51">
        <v>2058</v>
      </c>
      <c r="N25" s="51">
        <v>2121.8000000000002</v>
      </c>
      <c r="O25" s="51">
        <v>1917.5</v>
      </c>
      <c r="P25" s="51">
        <v>1769.1</v>
      </c>
      <c r="Q25" s="51">
        <v>3230.8</v>
      </c>
      <c r="R25" s="51">
        <v>2850.8</v>
      </c>
      <c r="S25" s="51">
        <v>3603.4</v>
      </c>
      <c r="T25" s="51">
        <v>3673.7</v>
      </c>
      <c r="U25" s="51">
        <v>4489.1000000000004</v>
      </c>
      <c r="V25" s="51">
        <v>2967.9</v>
      </c>
      <c r="W25" s="51">
        <v>3289.9</v>
      </c>
      <c r="X25" s="51">
        <v>4144</v>
      </c>
      <c r="Y25" s="51">
        <v>4127.6000000000004</v>
      </c>
      <c r="Z25" s="51">
        <v>3812.5</v>
      </c>
      <c r="AA25" s="51">
        <v>3857.5</v>
      </c>
      <c r="AB25" s="51">
        <v>3513</v>
      </c>
      <c r="AC25" s="51">
        <v>2872.8</v>
      </c>
      <c r="AD25" s="46">
        <v>2967.5</v>
      </c>
      <c r="AE25" s="51" t="s">
        <v>185</v>
      </c>
      <c r="AF25" s="54" t="s">
        <v>356</v>
      </c>
    </row>
    <row r="26" spans="1:32">
      <c r="A26" t="s">
        <v>175</v>
      </c>
      <c r="B26" t="s">
        <v>176</v>
      </c>
      <c r="C26">
        <v>6</v>
      </c>
      <c r="D26" t="s">
        <v>177</v>
      </c>
      <c r="E26" t="s">
        <v>178</v>
      </c>
      <c r="F26" t="s">
        <v>179</v>
      </c>
      <c r="G26">
        <v>17</v>
      </c>
      <c r="H26">
        <v>332</v>
      </c>
      <c r="I26" s="64" t="s">
        <v>200</v>
      </c>
      <c r="J26" s="50">
        <v>7219.4</v>
      </c>
      <c r="K26" s="50">
        <v>7795.3</v>
      </c>
      <c r="L26" s="50">
        <v>7298.2</v>
      </c>
      <c r="M26" s="50">
        <v>8021.9</v>
      </c>
      <c r="N26" s="50">
        <v>8038.4</v>
      </c>
      <c r="O26" s="50">
        <v>7620.2</v>
      </c>
      <c r="P26" s="50">
        <v>7258.5</v>
      </c>
      <c r="Q26" s="50">
        <v>7546.2</v>
      </c>
      <c r="R26" s="50">
        <v>9207.2000000000007</v>
      </c>
      <c r="S26" s="50">
        <v>10500.1</v>
      </c>
      <c r="T26" s="50">
        <v>12232.8</v>
      </c>
      <c r="U26" s="50">
        <v>12446.5</v>
      </c>
      <c r="V26" s="50">
        <v>10822.1</v>
      </c>
      <c r="W26" s="50">
        <v>10581.1</v>
      </c>
      <c r="X26" s="50">
        <v>12591.8</v>
      </c>
      <c r="Y26" s="50">
        <v>14587.8</v>
      </c>
      <c r="Z26" s="50">
        <v>14602.8</v>
      </c>
      <c r="AA26" s="50">
        <v>15276.7</v>
      </c>
      <c r="AB26" s="50">
        <v>13537.8</v>
      </c>
      <c r="AC26" s="50">
        <v>11970.2</v>
      </c>
      <c r="AD26">
        <v>12781.4</v>
      </c>
      <c r="AE26" s="50" t="s">
        <v>185</v>
      </c>
    </row>
    <row r="27" spans="1:32">
      <c r="A27" t="s">
        <v>175</v>
      </c>
      <c r="B27" t="s">
        <v>176</v>
      </c>
      <c r="C27">
        <v>6</v>
      </c>
      <c r="D27" t="s">
        <v>177</v>
      </c>
      <c r="E27" t="s">
        <v>178</v>
      </c>
      <c r="F27" t="s">
        <v>179</v>
      </c>
      <c r="G27">
        <v>18</v>
      </c>
      <c r="H27">
        <v>333</v>
      </c>
      <c r="I27" s="64" t="s">
        <v>201</v>
      </c>
      <c r="J27" s="50">
        <v>6178.8</v>
      </c>
      <c r="K27" s="50">
        <v>6419</v>
      </c>
      <c r="L27" s="50">
        <v>6504.2</v>
      </c>
      <c r="M27" s="50">
        <v>7559.3</v>
      </c>
      <c r="N27" s="50">
        <v>7008.8</v>
      </c>
      <c r="O27" s="50">
        <v>6296.2</v>
      </c>
      <c r="P27" s="50">
        <v>6502</v>
      </c>
      <c r="Q27" s="50">
        <v>9409.7000000000007</v>
      </c>
      <c r="R27" s="50">
        <v>10868.8</v>
      </c>
      <c r="S27" s="50">
        <v>13135.5</v>
      </c>
      <c r="T27" s="50">
        <v>15244.2</v>
      </c>
      <c r="U27" s="50">
        <v>15192.1</v>
      </c>
      <c r="V27" s="50">
        <v>12899.1</v>
      </c>
      <c r="W27" s="50">
        <v>15224.6</v>
      </c>
      <c r="X27" s="50">
        <v>18555.2</v>
      </c>
      <c r="Y27" s="50">
        <v>19656.5</v>
      </c>
      <c r="Z27" s="50">
        <v>20068.5</v>
      </c>
      <c r="AA27" s="50">
        <v>21066</v>
      </c>
      <c r="AB27" s="50">
        <v>16755.8</v>
      </c>
      <c r="AC27" s="50">
        <v>14628.7</v>
      </c>
      <c r="AD27">
        <v>14756.1</v>
      </c>
      <c r="AE27" s="50" t="s">
        <v>185</v>
      </c>
    </row>
    <row r="28" spans="1:32" s="54" customFormat="1">
      <c r="A28" s="54" t="s">
        <v>175</v>
      </c>
      <c r="B28" s="54" t="s">
        <v>176</v>
      </c>
      <c r="C28" s="54">
        <v>6</v>
      </c>
      <c r="D28" s="54" t="s">
        <v>177</v>
      </c>
      <c r="E28" s="54" t="s">
        <v>178</v>
      </c>
      <c r="F28" s="54" t="s">
        <v>179</v>
      </c>
      <c r="G28" s="54">
        <v>19</v>
      </c>
      <c r="H28" s="54">
        <v>334</v>
      </c>
      <c r="I28" s="64" t="s">
        <v>202</v>
      </c>
      <c r="J28" s="61">
        <v>22706.1</v>
      </c>
      <c r="K28" s="61">
        <v>24872.6</v>
      </c>
      <c r="L28" s="61">
        <v>18804.400000000001</v>
      </c>
      <c r="M28" s="61">
        <v>21344.1</v>
      </c>
      <c r="N28" s="61">
        <v>16972.900000000001</v>
      </c>
      <c r="O28" s="61">
        <v>19292.900000000001</v>
      </c>
      <c r="P28" s="61">
        <v>19528</v>
      </c>
      <c r="Q28" s="61">
        <v>24848.3</v>
      </c>
      <c r="R28" s="61">
        <v>25474.1</v>
      </c>
      <c r="S28" s="61">
        <v>31335.200000000001</v>
      </c>
      <c r="T28" s="61">
        <v>25858</v>
      </c>
      <c r="U28" s="61">
        <v>29093.1</v>
      </c>
      <c r="V28" s="61">
        <v>26093.1</v>
      </c>
      <c r="W28" s="61">
        <v>28879.9</v>
      </c>
      <c r="X28" s="61">
        <v>29312.2</v>
      </c>
      <c r="Y28" s="61">
        <v>26243.599999999999</v>
      </c>
      <c r="Z28" s="61">
        <v>26645.1</v>
      </c>
      <c r="AA28" s="61">
        <v>26185</v>
      </c>
      <c r="AB28" s="61">
        <v>29907.5</v>
      </c>
      <c r="AC28" s="61">
        <v>30730.5</v>
      </c>
      <c r="AD28" s="54">
        <v>32408.5</v>
      </c>
      <c r="AE28" s="61" t="s">
        <v>185</v>
      </c>
    </row>
    <row r="29" spans="1:32">
      <c r="A29" t="s">
        <v>175</v>
      </c>
      <c r="B29" t="s">
        <v>176</v>
      </c>
      <c r="C29">
        <v>6</v>
      </c>
      <c r="D29" t="s">
        <v>177</v>
      </c>
      <c r="E29" t="s">
        <v>178</v>
      </c>
      <c r="F29" t="s">
        <v>179</v>
      </c>
      <c r="G29">
        <v>20</v>
      </c>
      <c r="H29">
        <v>335</v>
      </c>
      <c r="I29" s="64" t="s">
        <v>203</v>
      </c>
      <c r="J29" s="50">
        <v>1669.3</v>
      </c>
      <c r="K29" s="50">
        <v>1488.1</v>
      </c>
      <c r="L29" s="50">
        <v>1757.6</v>
      </c>
      <c r="M29" s="50">
        <v>1813</v>
      </c>
      <c r="N29" s="50">
        <v>1695.7</v>
      </c>
      <c r="O29" s="50">
        <v>1789.9</v>
      </c>
      <c r="P29" s="50">
        <v>1783.4</v>
      </c>
      <c r="Q29" s="50">
        <v>1660.3</v>
      </c>
      <c r="R29" s="50">
        <v>1853.6</v>
      </c>
      <c r="S29" s="50">
        <v>2395.4</v>
      </c>
      <c r="T29" s="50">
        <v>2191.6</v>
      </c>
      <c r="U29" s="50">
        <v>2588.6999999999998</v>
      </c>
      <c r="V29" s="50">
        <v>2426.5</v>
      </c>
      <c r="W29" s="50">
        <v>2409.5</v>
      </c>
      <c r="X29" s="50">
        <v>2149.3000000000002</v>
      </c>
      <c r="Y29" s="50">
        <v>2199.6</v>
      </c>
      <c r="Z29" s="50">
        <v>2645.8</v>
      </c>
      <c r="AA29" s="50">
        <v>2446.6</v>
      </c>
      <c r="AB29" s="50">
        <v>2707.5</v>
      </c>
      <c r="AC29" s="50">
        <v>2331.8000000000002</v>
      </c>
      <c r="AD29">
        <v>2328.1999999999998</v>
      </c>
      <c r="AE29" s="50" t="s">
        <v>185</v>
      </c>
    </row>
    <row r="30" spans="1:32">
      <c r="A30" t="s">
        <v>175</v>
      </c>
      <c r="B30" t="s">
        <v>176</v>
      </c>
      <c r="C30">
        <v>6</v>
      </c>
      <c r="D30" t="s">
        <v>177</v>
      </c>
      <c r="E30" t="s">
        <v>178</v>
      </c>
      <c r="F30" t="s">
        <v>179</v>
      </c>
      <c r="G30">
        <v>21</v>
      </c>
      <c r="H30" t="s">
        <v>204</v>
      </c>
      <c r="I30" s="64" t="s">
        <v>205</v>
      </c>
      <c r="J30" s="50">
        <v>3563.6</v>
      </c>
      <c r="K30" s="50">
        <v>4134.7</v>
      </c>
      <c r="L30" s="50">
        <v>4592.2</v>
      </c>
      <c r="M30" s="50">
        <v>5396.2</v>
      </c>
      <c r="N30" s="50">
        <v>5202.5</v>
      </c>
      <c r="O30" s="50">
        <v>5096.8</v>
      </c>
      <c r="P30" s="50">
        <v>5364.8</v>
      </c>
      <c r="Q30" s="50">
        <v>4143</v>
      </c>
      <c r="R30" s="50">
        <v>4280</v>
      </c>
      <c r="S30" s="50">
        <v>5746.4</v>
      </c>
      <c r="T30" s="50">
        <v>5742.4</v>
      </c>
      <c r="U30" s="50">
        <v>4310.2</v>
      </c>
      <c r="V30" s="50">
        <v>2346.8000000000002</v>
      </c>
      <c r="W30" s="50">
        <v>4939.1000000000004</v>
      </c>
      <c r="X30" s="50">
        <v>7135.3</v>
      </c>
      <c r="Y30" s="50">
        <v>7806.2</v>
      </c>
      <c r="Z30" s="50">
        <v>9400.6</v>
      </c>
      <c r="AA30" s="50">
        <v>10346.799999999999</v>
      </c>
      <c r="AB30" s="50">
        <v>12965.9</v>
      </c>
      <c r="AC30" s="50">
        <v>13349.9</v>
      </c>
      <c r="AD30">
        <v>14877.5</v>
      </c>
      <c r="AE30" s="50" t="s">
        <v>185</v>
      </c>
    </row>
    <row r="31" spans="1:32">
      <c r="A31" t="s">
        <v>175</v>
      </c>
      <c r="B31" t="s">
        <v>176</v>
      </c>
      <c r="C31">
        <v>6</v>
      </c>
      <c r="D31" t="s">
        <v>177</v>
      </c>
      <c r="E31" t="s">
        <v>178</v>
      </c>
      <c r="F31" t="s">
        <v>179</v>
      </c>
      <c r="G31">
        <v>22</v>
      </c>
      <c r="H31" t="s">
        <v>206</v>
      </c>
      <c r="I31" s="64" t="s">
        <v>207</v>
      </c>
      <c r="J31" s="50">
        <v>3533.1</v>
      </c>
      <c r="K31" s="50">
        <v>3806.5</v>
      </c>
      <c r="L31" s="50">
        <v>4357.2</v>
      </c>
      <c r="M31" s="50">
        <v>4550.2</v>
      </c>
      <c r="N31" s="50">
        <v>4348.5</v>
      </c>
      <c r="O31" s="50">
        <v>4400.3999999999996</v>
      </c>
      <c r="P31" s="50">
        <v>3921.4</v>
      </c>
      <c r="Q31" s="50">
        <v>4475</v>
      </c>
      <c r="R31" s="50">
        <v>5759.6</v>
      </c>
      <c r="S31" s="50">
        <v>4802.3</v>
      </c>
      <c r="T31" s="50">
        <v>7751.5</v>
      </c>
      <c r="U31" s="50">
        <v>8964.4</v>
      </c>
      <c r="V31" s="50">
        <v>11466.6</v>
      </c>
      <c r="W31" s="50">
        <v>8779</v>
      </c>
      <c r="X31" s="50">
        <v>9838.5</v>
      </c>
      <c r="Y31" s="50">
        <v>11664.9</v>
      </c>
      <c r="Z31" s="50">
        <v>13873.9</v>
      </c>
      <c r="AA31" s="50">
        <v>13418.4</v>
      </c>
      <c r="AB31" s="50">
        <v>10973.7</v>
      </c>
      <c r="AC31" s="50">
        <v>12688.6</v>
      </c>
      <c r="AD31">
        <v>12558.2</v>
      </c>
      <c r="AE31" s="50" t="s">
        <v>185</v>
      </c>
    </row>
    <row r="32" spans="1:32">
      <c r="A32" t="s">
        <v>175</v>
      </c>
      <c r="B32" t="s">
        <v>176</v>
      </c>
      <c r="C32">
        <v>6</v>
      </c>
      <c r="D32" t="s">
        <v>177</v>
      </c>
      <c r="E32" t="s">
        <v>178</v>
      </c>
      <c r="F32" t="s">
        <v>179</v>
      </c>
      <c r="G32">
        <v>23</v>
      </c>
      <c r="H32">
        <v>337</v>
      </c>
      <c r="I32" s="64" t="s">
        <v>208</v>
      </c>
      <c r="J32" s="50">
        <v>1159.2</v>
      </c>
      <c r="K32" s="50">
        <v>1226.8</v>
      </c>
      <c r="L32" s="50">
        <v>1422.2</v>
      </c>
      <c r="M32" s="50">
        <v>1471.8</v>
      </c>
      <c r="N32" s="50">
        <v>1406.4</v>
      </c>
      <c r="O32" s="50">
        <v>1391.7</v>
      </c>
      <c r="P32" s="50">
        <v>1333.6</v>
      </c>
      <c r="Q32" s="50">
        <v>1353</v>
      </c>
      <c r="R32" s="50">
        <v>1505.8</v>
      </c>
      <c r="S32" s="50">
        <v>1708.2</v>
      </c>
      <c r="T32" s="50">
        <v>1563.1</v>
      </c>
      <c r="U32" s="50">
        <v>1310.5</v>
      </c>
      <c r="V32" s="50">
        <v>1300.0999999999999</v>
      </c>
      <c r="W32" s="50">
        <v>1555.8</v>
      </c>
      <c r="X32" s="50">
        <v>1484</v>
      </c>
      <c r="Y32" s="50">
        <v>1192.5</v>
      </c>
      <c r="Z32" s="50">
        <v>1280.8</v>
      </c>
      <c r="AA32" s="50">
        <v>1246</v>
      </c>
      <c r="AB32" s="50">
        <v>1398</v>
      </c>
      <c r="AC32" s="50">
        <v>1410.8</v>
      </c>
      <c r="AD32">
        <v>1449.9</v>
      </c>
      <c r="AE32" s="50" t="s">
        <v>185</v>
      </c>
    </row>
    <row r="33" spans="1:32">
      <c r="A33" t="s">
        <v>175</v>
      </c>
      <c r="B33" t="s">
        <v>176</v>
      </c>
      <c r="C33">
        <v>6</v>
      </c>
      <c r="D33" t="s">
        <v>177</v>
      </c>
      <c r="E33" t="s">
        <v>178</v>
      </c>
      <c r="F33" t="s">
        <v>179</v>
      </c>
      <c r="G33">
        <v>24</v>
      </c>
      <c r="H33">
        <v>339</v>
      </c>
      <c r="I33" s="64" t="s">
        <v>209</v>
      </c>
      <c r="J33" s="50">
        <v>2526.1999999999998</v>
      </c>
      <c r="K33" s="50">
        <v>2373.9</v>
      </c>
      <c r="L33" s="50">
        <v>2066.1999999999998</v>
      </c>
      <c r="M33" s="50">
        <v>2447.8000000000002</v>
      </c>
      <c r="N33" s="50">
        <v>2136.6</v>
      </c>
      <c r="O33" s="50">
        <v>2517.8000000000002</v>
      </c>
      <c r="P33" s="50">
        <v>2494.1</v>
      </c>
      <c r="Q33" s="50">
        <v>2825.5</v>
      </c>
      <c r="R33" s="50">
        <v>2703.9</v>
      </c>
      <c r="S33" s="50">
        <v>2789.8</v>
      </c>
      <c r="T33" s="50">
        <v>3323.5</v>
      </c>
      <c r="U33" s="50">
        <v>3168.4</v>
      </c>
      <c r="V33" s="50">
        <v>3319.2</v>
      </c>
      <c r="W33" s="50">
        <v>2998.4</v>
      </c>
      <c r="X33" s="50">
        <v>2763.1</v>
      </c>
      <c r="Y33" s="50">
        <v>2830</v>
      </c>
      <c r="Z33" s="50">
        <v>3123.2</v>
      </c>
      <c r="AA33" s="50">
        <v>3139.5</v>
      </c>
      <c r="AB33" s="50">
        <v>2927.4</v>
      </c>
      <c r="AC33" s="50">
        <v>3325.7</v>
      </c>
      <c r="AD33">
        <v>3296.6</v>
      </c>
      <c r="AE33" s="50" t="s">
        <v>185</v>
      </c>
    </row>
    <row r="34" spans="1:32">
      <c r="A34" t="s">
        <v>175</v>
      </c>
      <c r="B34" t="s">
        <v>176</v>
      </c>
      <c r="C34">
        <v>6</v>
      </c>
      <c r="D34" t="s">
        <v>177</v>
      </c>
      <c r="E34" t="s">
        <v>178</v>
      </c>
      <c r="F34" t="s">
        <v>179</v>
      </c>
      <c r="G34">
        <v>25</v>
      </c>
      <c r="H34" t="s">
        <v>210</v>
      </c>
      <c r="I34" t="s">
        <v>211</v>
      </c>
      <c r="J34" s="50">
        <v>48285.2</v>
      </c>
      <c r="K34" s="50">
        <v>47950.9</v>
      </c>
      <c r="L34" s="50">
        <v>46410.1</v>
      </c>
      <c r="M34" s="50">
        <v>45410.7</v>
      </c>
      <c r="N34" s="50">
        <v>51981.7</v>
      </c>
      <c r="O34" s="50">
        <v>49216</v>
      </c>
      <c r="P34" s="50">
        <v>54089.9</v>
      </c>
      <c r="Q34" s="50">
        <v>76086</v>
      </c>
      <c r="R34" s="50">
        <v>75367.3</v>
      </c>
      <c r="S34" s="50">
        <v>85188.800000000003</v>
      </c>
      <c r="T34" s="50">
        <v>97882.1</v>
      </c>
      <c r="U34" s="50">
        <v>75475.5</v>
      </c>
      <c r="V34" s="50">
        <v>76029.600000000006</v>
      </c>
      <c r="W34" s="50">
        <v>93189.9</v>
      </c>
      <c r="X34" s="50">
        <v>110902.7</v>
      </c>
      <c r="Y34" s="50">
        <v>110435.2</v>
      </c>
      <c r="Z34" s="50">
        <v>122253.8</v>
      </c>
      <c r="AA34" s="50">
        <v>98687</v>
      </c>
      <c r="AB34" s="50">
        <v>110742.2</v>
      </c>
      <c r="AC34" s="50">
        <v>95957.3</v>
      </c>
      <c r="AD34">
        <v>106466.9</v>
      </c>
      <c r="AE34" s="50">
        <v>116680.3</v>
      </c>
    </row>
    <row r="35" spans="1:32">
      <c r="A35" t="s">
        <v>175</v>
      </c>
      <c r="B35" t="s">
        <v>176</v>
      </c>
      <c r="C35">
        <v>6</v>
      </c>
      <c r="D35" t="s">
        <v>177</v>
      </c>
      <c r="E35" t="s">
        <v>178</v>
      </c>
      <c r="F35" t="s">
        <v>179</v>
      </c>
      <c r="G35">
        <v>26</v>
      </c>
      <c r="H35" t="s">
        <v>212</v>
      </c>
      <c r="I35" s="64" t="s">
        <v>213</v>
      </c>
      <c r="J35" s="50">
        <v>7337</v>
      </c>
      <c r="K35" s="50">
        <v>7701.3</v>
      </c>
      <c r="L35" s="50">
        <v>8423.9</v>
      </c>
      <c r="M35" s="50">
        <v>8358.7999999999993</v>
      </c>
      <c r="N35" s="50">
        <v>8888.1</v>
      </c>
      <c r="O35" s="50">
        <v>9779.6</v>
      </c>
      <c r="P35" s="50">
        <v>9932.9</v>
      </c>
      <c r="Q35" s="50">
        <v>10779</v>
      </c>
      <c r="R35" s="50">
        <v>10569.9</v>
      </c>
      <c r="S35" s="50">
        <v>11583.3</v>
      </c>
      <c r="T35" s="50">
        <v>10817.2</v>
      </c>
      <c r="U35" s="50">
        <v>10810</v>
      </c>
      <c r="V35" s="50">
        <v>12760.3</v>
      </c>
      <c r="W35" s="50">
        <v>10984.1</v>
      </c>
      <c r="X35" s="50">
        <v>10481.799999999999</v>
      </c>
      <c r="Y35" s="50">
        <v>10638.4</v>
      </c>
      <c r="Z35" s="50">
        <v>11448.4</v>
      </c>
      <c r="AA35" s="50">
        <v>12020.4</v>
      </c>
      <c r="AB35" s="50">
        <v>14311.5</v>
      </c>
      <c r="AC35" s="50">
        <v>13903.8</v>
      </c>
      <c r="AD35">
        <v>14616.8</v>
      </c>
      <c r="AE35" s="50" t="s">
        <v>185</v>
      </c>
    </row>
    <row r="36" spans="1:32">
      <c r="A36" t="s">
        <v>175</v>
      </c>
      <c r="B36" t="s">
        <v>176</v>
      </c>
      <c r="C36">
        <v>6</v>
      </c>
      <c r="D36" t="s">
        <v>177</v>
      </c>
      <c r="E36" t="s">
        <v>178</v>
      </c>
      <c r="F36" t="s">
        <v>179</v>
      </c>
      <c r="G36">
        <v>27</v>
      </c>
      <c r="H36" t="s">
        <v>214</v>
      </c>
      <c r="I36" s="64" t="s">
        <v>215</v>
      </c>
      <c r="J36" s="50">
        <v>457.9</v>
      </c>
      <c r="K36" s="50">
        <v>450.4</v>
      </c>
      <c r="L36" s="50">
        <v>446.9</v>
      </c>
      <c r="M36" s="50">
        <v>518.70000000000005</v>
      </c>
      <c r="N36" s="50">
        <v>475</v>
      </c>
      <c r="O36" s="50">
        <v>515.20000000000005</v>
      </c>
      <c r="P36" s="50">
        <v>383.6</v>
      </c>
      <c r="Q36" s="50">
        <v>392.3</v>
      </c>
      <c r="R36" s="50">
        <v>430.8</v>
      </c>
      <c r="S36" s="50">
        <v>430</v>
      </c>
      <c r="T36" s="50">
        <v>379.9</v>
      </c>
      <c r="U36" s="50">
        <v>379.8</v>
      </c>
      <c r="V36" s="50">
        <v>359.7</v>
      </c>
      <c r="W36" s="50">
        <v>357.3</v>
      </c>
      <c r="X36" s="50">
        <v>367.3</v>
      </c>
      <c r="Y36" s="50">
        <v>380.8</v>
      </c>
      <c r="Z36" s="50">
        <v>437.9</v>
      </c>
      <c r="AA36" s="50">
        <v>597</v>
      </c>
      <c r="AB36" s="50">
        <v>541.70000000000005</v>
      </c>
      <c r="AC36" s="50">
        <v>507.2</v>
      </c>
      <c r="AD36">
        <v>510.5</v>
      </c>
      <c r="AE36" s="50" t="s">
        <v>185</v>
      </c>
    </row>
    <row r="37" spans="1:32">
      <c r="A37" t="s">
        <v>175</v>
      </c>
      <c r="B37" t="s">
        <v>176</v>
      </c>
      <c r="C37">
        <v>6</v>
      </c>
      <c r="D37" t="s">
        <v>177</v>
      </c>
      <c r="E37" t="s">
        <v>178</v>
      </c>
      <c r="F37" t="s">
        <v>179</v>
      </c>
      <c r="G37">
        <v>28</v>
      </c>
      <c r="H37" t="s">
        <v>216</v>
      </c>
      <c r="I37" s="64" t="s">
        <v>217</v>
      </c>
      <c r="J37" s="50">
        <v>2045.4</v>
      </c>
      <c r="K37" s="50">
        <v>1888.2</v>
      </c>
      <c r="L37" s="50">
        <v>1926.8</v>
      </c>
      <c r="M37" s="50">
        <v>1821.8</v>
      </c>
      <c r="N37" s="50">
        <v>1656.3</v>
      </c>
      <c r="O37" s="50">
        <v>1257.5</v>
      </c>
      <c r="P37" s="50">
        <v>760.6</v>
      </c>
      <c r="Q37" s="50">
        <v>607.20000000000005</v>
      </c>
      <c r="R37" s="50">
        <v>606.20000000000005</v>
      </c>
      <c r="S37" s="50">
        <v>482</v>
      </c>
      <c r="T37" s="50">
        <v>549.4</v>
      </c>
      <c r="U37" s="50">
        <v>578.70000000000005</v>
      </c>
      <c r="V37" s="50">
        <v>328</v>
      </c>
      <c r="W37" s="50">
        <v>355.6</v>
      </c>
      <c r="X37" s="50">
        <v>384.6</v>
      </c>
      <c r="Y37" s="50">
        <v>430.3</v>
      </c>
      <c r="Z37" s="50">
        <v>471.9</v>
      </c>
      <c r="AA37" s="50">
        <v>448.5</v>
      </c>
      <c r="AB37" s="50">
        <v>458.5</v>
      </c>
      <c r="AC37" s="50">
        <v>443</v>
      </c>
      <c r="AD37">
        <v>454.6</v>
      </c>
      <c r="AE37" s="50" t="s">
        <v>185</v>
      </c>
    </row>
    <row r="38" spans="1:32">
      <c r="A38" t="s">
        <v>175</v>
      </c>
      <c r="B38" t="s">
        <v>176</v>
      </c>
      <c r="C38">
        <v>6</v>
      </c>
      <c r="D38" t="s">
        <v>177</v>
      </c>
      <c r="E38" t="s">
        <v>178</v>
      </c>
      <c r="F38" t="s">
        <v>179</v>
      </c>
      <c r="G38">
        <v>29</v>
      </c>
      <c r="H38">
        <v>322</v>
      </c>
      <c r="I38" s="64" t="s">
        <v>218</v>
      </c>
      <c r="J38" s="50">
        <v>2512.9</v>
      </c>
      <c r="K38" s="50">
        <v>3149.1</v>
      </c>
      <c r="L38" s="50">
        <v>3081.5</v>
      </c>
      <c r="M38" s="50">
        <v>3193.4</v>
      </c>
      <c r="N38" s="50">
        <v>2660.2</v>
      </c>
      <c r="O38" s="50">
        <v>2532.8000000000002</v>
      </c>
      <c r="P38" s="50">
        <v>2236.5</v>
      </c>
      <c r="Q38" s="50">
        <v>2347.8000000000002</v>
      </c>
      <c r="R38" s="50">
        <v>2114.1999999999998</v>
      </c>
      <c r="S38" s="50">
        <v>2083.6999999999998</v>
      </c>
      <c r="T38" s="50">
        <v>2041.1</v>
      </c>
      <c r="U38" s="50">
        <v>1854.1</v>
      </c>
      <c r="V38" s="50">
        <v>2420.8000000000002</v>
      </c>
      <c r="W38" s="50">
        <v>2280.4</v>
      </c>
      <c r="X38" s="50">
        <v>2232.8000000000002</v>
      </c>
      <c r="Y38" s="50">
        <v>1913.8</v>
      </c>
      <c r="Z38" s="50">
        <v>2114.6</v>
      </c>
      <c r="AA38" s="50">
        <v>2053.8000000000002</v>
      </c>
      <c r="AB38" s="50">
        <v>2118.4</v>
      </c>
      <c r="AC38" s="50">
        <v>2105.1</v>
      </c>
      <c r="AD38">
        <v>2223.3000000000002</v>
      </c>
      <c r="AE38" s="50" t="s">
        <v>185</v>
      </c>
    </row>
    <row r="39" spans="1:32">
      <c r="A39" t="s">
        <v>175</v>
      </c>
      <c r="B39" t="s">
        <v>176</v>
      </c>
      <c r="C39">
        <v>6</v>
      </c>
      <c r="D39" t="s">
        <v>177</v>
      </c>
      <c r="E39" t="s">
        <v>178</v>
      </c>
      <c r="F39" t="s">
        <v>179</v>
      </c>
      <c r="G39">
        <v>30</v>
      </c>
      <c r="H39">
        <v>323</v>
      </c>
      <c r="I39" s="64" t="s">
        <v>219</v>
      </c>
      <c r="J39" s="50">
        <v>2008.8</v>
      </c>
      <c r="K39" s="50">
        <v>2131.6</v>
      </c>
      <c r="L39" s="50">
        <v>2401.9</v>
      </c>
      <c r="M39" s="50">
        <v>2509.4</v>
      </c>
      <c r="N39" s="50">
        <v>2592.4</v>
      </c>
      <c r="O39" s="50">
        <v>2251.6999999999998</v>
      </c>
      <c r="P39" s="50">
        <v>2352.6</v>
      </c>
      <c r="Q39" s="50">
        <v>2197.6999999999998</v>
      </c>
      <c r="R39" s="50">
        <v>2309.8000000000002</v>
      </c>
      <c r="S39" s="50">
        <v>2449.4</v>
      </c>
      <c r="T39" s="50">
        <v>2461.5</v>
      </c>
      <c r="U39" s="50">
        <v>2313.9</v>
      </c>
      <c r="V39" s="50">
        <v>2061.1999999999998</v>
      </c>
      <c r="W39" s="50">
        <v>2086.6</v>
      </c>
      <c r="X39" s="50">
        <v>1995.1</v>
      </c>
      <c r="Y39" s="50">
        <v>2174.9</v>
      </c>
      <c r="Z39" s="50">
        <v>2042.2</v>
      </c>
      <c r="AA39" s="50">
        <v>1966.6</v>
      </c>
      <c r="AB39" s="50">
        <v>1985.8</v>
      </c>
      <c r="AC39" s="50">
        <v>1864.4</v>
      </c>
      <c r="AD39">
        <v>1789.6</v>
      </c>
      <c r="AE39" s="50" t="s">
        <v>185</v>
      </c>
    </row>
    <row r="40" spans="1:32">
      <c r="A40" t="s">
        <v>175</v>
      </c>
      <c r="B40" t="s">
        <v>176</v>
      </c>
      <c r="C40">
        <v>6</v>
      </c>
      <c r="D40" t="s">
        <v>177</v>
      </c>
      <c r="E40" t="s">
        <v>178</v>
      </c>
      <c r="F40" t="s">
        <v>179</v>
      </c>
      <c r="G40">
        <v>31</v>
      </c>
      <c r="H40">
        <v>324</v>
      </c>
      <c r="I40" s="64" t="s">
        <v>220</v>
      </c>
      <c r="J40" s="50">
        <v>11539.5</v>
      </c>
      <c r="K40" s="50">
        <v>10532.5</v>
      </c>
      <c r="L40" s="50">
        <v>11121.3</v>
      </c>
      <c r="M40" s="50">
        <v>10187.299999999999</v>
      </c>
      <c r="N40" s="50">
        <v>18988.900000000001</v>
      </c>
      <c r="O40" s="50">
        <v>12680.4</v>
      </c>
      <c r="P40" s="50">
        <v>16476.900000000001</v>
      </c>
      <c r="Q40" s="50">
        <v>30273.9</v>
      </c>
      <c r="R40" s="50">
        <v>26627.200000000001</v>
      </c>
      <c r="S40" s="50">
        <v>28457.4</v>
      </c>
      <c r="T40" s="50">
        <v>44594.400000000001</v>
      </c>
      <c r="U40" s="50">
        <v>26707</v>
      </c>
      <c r="V40" s="50">
        <v>24187</v>
      </c>
      <c r="W40" s="50">
        <v>33093.4</v>
      </c>
      <c r="X40" s="50">
        <v>53167.4</v>
      </c>
      <c r="Y40" s="50">
        <v>48180.800000000003</v>
      </c>
      <c r="Z40" s="50">
        <v>55339.5</v>
      </c>
      <c r="AA40" s="50">
        <v>29879.5</v>
      </c>
      <c r="AB40" s="50">
        <v>39490.300000000003</v>
      </c>
      <c r="AC40" s="50">
        <v>23379.8</v>
      </c>
      <c r="AD40">
        <v>31404.2</v>
      </c>
      <c r="AE40" s="50" t="s">
        <v>185</v>
      </c>
      <c r="AF40" t="s">
        <v>355</v>
      </c>
    </row>
    <row r="41" spans="1:32">
      <c r="A41" s="46" t="s">
        <v>175</v>
      </c>
      <c r="B41" s="46" t="s">
        <v>176</v>
      </c>
      <c r="C41" s="46">
        <v>6</v>
      </c>
      <c r="D41" s="46" t="s">
        <v>177</v>
      </c>
      <c r="E41" s="46" t="s">
        <v>178</v>
      </c>
      <c r="F41" s="46" t="s">
        <v>179</v>
      </c>
      <c r="G41" s="46">
        <v>32</v>
      </c>
      <c r="H41" s="46">
        <v>325</v>
      </c>
      <c r="I41" s="46" t="s">
        <v>152</v>
      </c>
      <c r="J41" s="51">
        <v>19161.7</v>
      </c>
      <c r="K41" s="51">
        <v>18560.400000000001</v>
      </c>
      <c r="L41" s="51">
        <v>15165.9</v>
      </c>
      <c r="M41" s="51">
        <v>14919.5</v>
      </c>
      <c r="N41" s="51">
        <v>12624.7</v>
      </c>
      <c r="O41" s="51">
        <v>16488.2</v>
      </c>
      <c r="P41" s="51">
        <v>18355.3</v>
      </c>
      <c r="Q41" s="51">
        <v>25589.599999999999</v>
      </c>
      <c r="R41" s="51">
        <v>28784.2</v>
      </c>
      <c r="S41" s="51">
        <v>35475.300000000003</v>
      </c>
      <c r="T41" s="51">
        <v>32847.699999999997</v>
      </c>
      <c r="U41" s="51">
        <v>28793.599999999999</v>
      </c>
      <c r="V41" s="51">
        <v>29815.3</v>
      </c>
      <c r="W41" s="51">
        <v>39934.300000000003</v>
      </c>
      <c r="X41" s="51">
        <v>38210.699999999997</v>
      </c>
      <c r="Y41" s="51">
        <v>42051.8</v>
      </c>
      <c r="Z41" s="51">
        <v>45562.400000000001</v>
      </c>
      <c r="AA41" s="51">
        <v>46994</v>
      </c>
      <c r="AB41" s="51">
        <v>46682.6</v>
      </c>
      <c r="AC41" s="51">
        <v>48688.800000000003</v>
      </c>
      <c r="AD41" s="46">
        <v>50332.2</v>
      </c>
      <c r="AE41" s="51" t="s">
        <v>185</v>
      </c>
    </row>
    <row r="42" spans="1:32">
      <c r="A42" s="46" t="s">
        <v>175</v>
      </c>
      <c r="B42" s="46" t="s">
        <v>176</v>
      </c>
      <c r="C42" s="46">
        <v>6</v>
      </c>
      <c r="D42" s="46" t="s">
        <v>177</v>
      </c>
      <c r="E42" s="46" t="s">
        <v>178</v>
      </c>
      <c r="F42" s="46" t="s">
        <v>179</v>
      </c>
      <c r="G42" s="46">
        <v>33</v>
      </c>
      <c r="H42" s="46">
        <v>326</v>
      </c>
      <c r="I42" s="46" t="s">
        <v>153</v>
      </c>
      <c r="J42" s="51">
        <v>3222.1</v>
      </c>
      <c r="K42" s="51">
        <v>3537.4</v>
      </c>
      <c r="L42" s="51">
        <v>3842</v>
      </c>
      <c r="M42" s="51">
        <v>3901.7</v>
      </c>
      <c r="N42" s="51">
        <v>4096.1000000000004</v>
      </c>
      <c r="O42" s="51">
        <v>3710.5</v>
      </c>
      <c r="P42" s="51">
        <v>3591.5</v>
      </c>
      <c r="Q42" s="51">
        <v>3898.5</v>
      </c>
      <c r="R42" s="51">
        <v>3924.9</v>
      </c>
      <c r="S42" s="51">
        <v>4227.8</v>
      </c>
      <c r="T42" s="51">
        <v>4190.8999999999996</v>
      </c>
      <c r="U42" s="51">
        <v>4038.6</v>
      </c>
      <c r="V42" s="51">
        <v>4097.3</v>
      </c>
      <c r="W42" s="51">
        <v>4098.2</v>
      </c>
      <c r="X42" s="51">
        <v>4063</v>
      </c>
      <c r="Y42" s="51">
        <v>4664.3</v>
      </c>
      <c r="Z42" s="51">
        <v>4836.8999999999996</v>
      </c>
      <c r="AA42" s="51">
        <v>4727.2</v>
      </c>
      <c r="AB42" s="51">
        <v>5153.3999999999996</v>
      </c>
      <c r="AC42" s="51">
        <v>5065.3</v>
      </c>
      <c r="AD42" s="46">
        <v>5135.7</v>
      </c>
      <c r="AE42" s="51" t="s">
        <v>185</v>
      </c>
    </row>
    <row r="43" spans="1:32">
      <c r="A43" t="s">
        <v>175</v>
      </c>
      <c r="B43" t="s">
        <v>176</v>
      </c>
      <c r="C43">
        <v>6</v>
      </c>
      <c r="D43" t="s">
        <v>177</v>
      </c>
      <c r="E43" t="s">
        <v>178</v>
      </c>
      <c r="F43" t="s">
        <v>179</v>
      </c>
      <c r="G43">
        <v>34</v>
      </c>
      <c r="H43">
        <v>42</v>
      </c>
      <c r="I43" t="s">
        <v>221</v>
      </c>
      <c r="J43" s="50">
        <v>41038.800000000003</v>
      </c>
      <c r="K43" s="50">
        <v>46055.5</v>
      </c>
      <c r="L43" s="50">
        <v>49887.1</v>
      </c>
      <c r="M43" s="50">
        <v>53324.2</v>
      </c>
      <c r="N43" s="50">
        <v>51968.4</v>
      </c>
      <c r="O43" s="50">
        <v>50710.7</v>
      </c>
      <c r="P43" s="50">
        <v>52169</v>
      </c>
      <c r="Q43" s="50">
        <v>60509</v>
      </c>
      <c r="R43" s="50">
        <v>67316.899999999994</v>
      </c>
      <c r="S43" s="50">
        <v>74360</v>
      </c>
      <c r="T43" s="50">
        <v>81859.600000000006</v>
      </c>
      <c r="U43" s="50">
        <v>87780.800000000003</v>
      </c>
      <c r="V43" s="50">
        <v>85045.5</v>
      </c>
      <c r="W43" s="50">
        <v>93440.2</v>
      </c>
      <c r="X43" s="50">
        <v>102467.2</v>
      </c>
      <c r="Y43" s="50">
        <v>116551.8</v>
      </c>
      <c r="Z43" s="50">
        <v>122017.8</v>
      </c>
      <c r="AA43" s="50">
        <v>127704.4</v>
      </c>
      <c r="AB43" s="50">
        <v>133574.1</v>
      </c>
      <c r="AC43" s="50">
        <v>132181.5</v>
      </c>
      <c r="AD43">
        <v>134941.79999999999</v>
      </c>
      <c r="AE43" s="50">
        <v>146696.70000000001</v>
      </c>
    </row>
    <row r="44" spans="1:32">
      <c r="A44" t="s">
        <v>175</v>
      </c>
      <c r="B44" t="s">
        <v>176</v>
      </c>
      <c r="C44">
        <v>6</v>
      </c>
      <c r="D44" t="s">
        <v>177</v>
      </c>
      <c r="E44" t="s">
        <v>178</v>
      </c>
      <c r="F44" t="s">
        <v>179</v>
      </c>
      <c r="G44">
        <v>35</v>
      </c>
      <c r="H44" t="s">
        <v>222</v>
      </c>
      <c r="I44" t="s">
        <v>223</v>
      </c>
      <c r="J44" s="50">
        <v>41424</v>
      </c>
      <c r="K44" s="50">
        <v>45804.4</v>
      </c>
      <c r="L44" s="50">
        <v>48123.6</v>
      </c>
      <c r="M44" s="50">
        <v>50399</v>
      </c>
      <c r="N44" s="50">
        <v>52743.199999999997</v>
      </c>
      <c r="O44" s="50">
        <v>54545.2</v>
      </c>
      <c r="P44" s="50">
        <v>56127.7</v>
      </c>
      <c r="Q44" s="50">
        <v>56679.199999999997</v>
      </c>
      <c r="R44" s="50">
        <v>60687.4</v>
      </c>
      <c r="S44" s="50">
        <v>64055.199999999997</v>
      </c>
      <c r="T44" s="50">
        <v>64825.8</v>
      </c>
      <c r="U44" s="50">
        <v>64918.2</v>
      </c>
      <c r="V44" s="50">
        <v>65444.1</v>
      </c>
      <c r="W44" s="50">
        <v>67540.2</v>
      </c>
      <c r="X44" s="50">
        <v>69701.399999999994</v>
      </c>
      <c r="Y44" s="50">
        <v>75322.7</v>
      </c>
      <c r="Z44" s="50">
        <v>79535.8</v>
      </c>
      <c r="AA44" s="50">
        <v>83579.600000000006</v>
      </c>
      <c r="AB44" s="50">
        <v>89670.2</v>
      </c>
      <c r="AC44" s="50">
        <v>91269</v>
      </c>
      <c r="AD44">
        <v>93300.7</v>
      </c>
      <c r="AE44" s="50">
        <v>98077.6</v>
      </c>
    </row>
    <row r="45" spans="1:32">
      <c r="A45" t="s">
        <v>175</v>
      </c>
      <c r="B45" t="s">
        <v>176</v>
      </c>
      <c r="C45">
        <v>6</v>
      </c>
      <c r="D45" t="s">
        <v>177</v>
      </c>
      <c r="E45" t="s">
        <v>178</v>
      </c>
      <c r="F45" t="s">
        <v>179</v>
      </c>
      <c r="G45">
        <v>36</v>
      </c>
      <c r="H45" t="s">
        <v>224</v>
      </c>
      <c r="I45" t="s">
        <v>225</v>
      </c>
      <c r="J45" s="50">
        <v>22893.1</v>
      </c>
      <c r="K45" s="50">
        <v>26017.8</v>
      </c>
      <c r="L45" s="50">
        <v>27566.400000000001</v>
      </c>
      <c r="M45" s="50">
        <v>29391.200000000001</v>
      </c>
      <c r="N45" s="50">
        <v>33285.300000000003</v>
      </c>
      <c r="O45" s="50">
        <v>29283.5</v>
      </c>
      <c r="P45" s="50">
        <v>30211.3</v>
      </c>
      <c r="Q45" s="50">
        <v>33084.5</v>
      </c>
      <c r="R45" s="50">
        <v>34923.5</v>
      </c>
      <c r="S45" s="50">
        <v>38442</v>
      </c>
      <c r="T45" s="50">
        <v>39220.400000000001</v>
      </c>
      <c r="U45" s="50">
        <v>42310.2</v>
      </c>
      <c r="V45" s="50">
        <v>39874.800000000003</v>
      </c>
      <c r="W45" s="50">
        <v>43862.1</v>
      </c>
      <c r="X45" s="50">
        <v>46030.5</v>
      </c>
      <c r="Y45" s="50">
        <v>50492.1</v>
      </c>
      <c r="Z45" s="50">
        <v>49092.9</v>
      </c>
      <c r="AA45" s="50">
        <v>52423.4</v>
      </c>
      <c r="AB45" s="50">
        <v>56943.4</v>
      </c>
      <c r="AC45" s="50">
        <v>57443.5</v>
      </c>
      <c r="AD45">
        <v>61640.7</v>
      </c>
      <c r="AE45" s="50">
        <v>65527.3</v>
      </c>
    </row>
    <row r="46" spans="1:32">
      <c r="A46" t="s">
        <v>175</v>
      </c>
      <c r="B46" t="s">
        <v>176</v>
      </c>
      <c r="C46">
        <v>6</v>
      </c>
      <c r="D46" t="s">
        <v>177</v>
      </c>
      <c r="E46" t="s">
        <v>178</v>
      </c>
      <c r="F46" t="s">
        <v>179</v>
      </c>
      <c r="G46">
        <v>37</v>
      </c>
      <c r="H46">
        <v>481</v>
      </c>
      <c r="I46" t="s">
        <v>226</v>
      </c>
      <c r="J46" s="50">
        <v>6247.5</v>
      </c>
      <c r="K46" s="50">
        <v>6641.8</v>
      </c>
      <c r="L46" s="50">
        <v>7037.5</v>
      </c>
      <c r="M46" s="50">
        <v>7063.9</v>
      </c>
      <c r="N46" s="50">
        <v>6623.3</v>
      </c>
      <c r="O46" s="50">
        <v>6760.3</v>
      </c>
      <c r="P46" s="50">
        <v>6799.8</v>
      </c>
      <c r="Q46" s="50">
        <v>7335.7</v>
      </c>
      <c r="R46" s="50">
        <v>7447.2</v>
      </c>
      <c r="S46" s="50">
        <v>8125.9</v>
      </c>
      <c r="T46" s="50">
        <v>8729</v>
      </c>
      <c r="U46" s="50">
        <v>8371.1</v>
      </c>
      <c r="V46" s="50">
        <v>8536.2999999999993</v>
      </c>
      <c r="W46" s="50">
        <v>9247.6</v>
      </c>
      <c r="X46" s="50">
        <v>9599.7000000000007</v>
      </c>
      <c r="Y46" s="50">
        <v>10311.299999999999</v>
      </c>
      <c r="Z46" s="50">
        <v>10481.9</v>
      </c>
      <c r="AA46" s="50">
        <v>11275.4</v>
      </c>
      <c r="AB46" s="50">
        <v>13730.2</v>
      </c>
      <c r="AC46" s="50">
        <v>14204.1</v>
      </c>
      <c r="AD46">
        <v>14908</v>
      </c>
      <c r="AE46" s="50" t="s">
        <v>185</v>
      </c>
    </row>
    <row r="47" spans="1:32">
      <c r="A47" t="s">
        <v>175</v>
      </c>
      <c r="B47" t="s">
        <v>176</v>
      </c>
      <c r="C47">
        <v>6</v>
      </c>
      <c r="D47" t="s">
        <v>177</v>
      </c>
      <c r="E47" t="s">
        <v>178</v>
      </c>
      <c r="F47" t="s">
        <v>179</v>
      </c>
      <c r="G47">
        <v>38</v>
      </c>
      <c r="H47">
        <v>482</v>
      </c>
      <c r="I47" t="s">
        <v>227</v>
      </c>
      <c r="J47" s="50">
        <v>1625.6</v>
      </c>
      <c r="K47" s="50">
        <v>1820</v>
      </c>
      <c r="L47" s="50">
        <v>1891.6</v>
      </c>
      <c r="M47" s="50">
        <v>1962.6</v>
      </c>
      <c r="N47" s="50">
        <v>1993.3</v>
      </c>
      <c r="O47" s="50">
        <v>1947.6</v>
      </c>
      <c r="P47" s="50">
        <v>2091.1</v>
      </c>
      <c r="Q47" s="50">
        <v>2266.1</v>
      </c>
      <c r="R47" s="50">
        <v>2569.8000000000002</v>
      </c>
      <c r="S47" s="50">
        <v>2962.1</v>
      </c>
      <c r="T47" s="50">
        <v>2988.1</v>
      </c>
      <c r="U47" s="50">
        <v>3370.5</v>
      </c>
      <c r="V47" s="50">
        <v>2936.8</v>
      </c>
      <c r="W47" s="50">
        <v>3040</v>
      </c>
      <c r="X47" s="50">
        <v>3299.3</v>
      </c>
      <c r="Y47" s="50">
        <v>3723.7</v>
      </c>
      <c r="Z47" s="50">
        <v>3661.6</v>
      </c>
      <c r="AA47" s="50">
        <v>3818.6</v>
      </c>
      <c r="AB47" s="50">
        <v>3899.1</v>
      </c>
      <c r="AC47" s="50">
        <v>3596.4</v>
      </c>
      <c r="AD47">
        <v>3694.4</v>
      </c>
      <c r="AE47" s="50" t="s">
        <v>185</v>
      </c>
    </row>
    <row r="48" spans="1:32">
      <c r="A48" t="s">
        <v>175</v>
      </c>
      <c r="B48" t="s">
        <v>176</v>
      </c>
      <c r="C48">
        <v>6</v>
      </c>
      <c r="D48" t="s">
        <v>177</v>
      </c>
      <c r="E48" t="s">
        <v>178</v>
      </c>
      <c r="F48" t="s">
        <v>179</v>
      </c>
      <c r="G48">
        <v>39</v>
      </c>
      <c r="H48">
        <v>483</v>
      </c>
      <c r="I48" t="s">
        <v>228</v>
      </c>
      <c r="J48" s="50">
        <v>705.4</v>
      </c>
      <c r="K48" s="50">
        <v>696.4</v>
      </c>
      <c r="L48" s="50">
        <v>673.8</v>
      </c>
      <c r="M48" s="50">
        <v>807.1</v>
      </c>
      <c r="N48" s="50">
        <v>797.7</v>
      </c>
      <c r="O48" s="50">
        <v>652.29999999999995</v>
      </c>
      <c r="P48" s="50">
        <v>768.5</v>
      </c>
      <c r="Q48" s="50">
        <v>924.9</v>
      </c>
      <c r="R48" s="50">
        <v>854.4</v>
      </c>
      <c r="S48" s="50">
        <v>1110.8</v>
      </c>
      <c r="T48" s="50">
        <v>930.8</v>
      </c>
      <c r="U48" s="50">
        <v>1052.3</v>
      </c>
      <c r="V48" s="50">
        <v>1024.4000000000001</v>
      </c>
      <c r="W48" s="50">
        <v>964.1</v>
      </c>
      <c r="X48" s="50">
        <v>909.3</v>
      </c>
      <c r="Y48" s="50">
        <v>922</v>
      </c>
      <c r="Z48" s="50">
        <v>1313.9</v>
      </c>
      <c r="AA48" s="50">
        <v>1395.8</v>
      </c>
      <c r="AB48" s="50">
        <v>1122.5</v>
      </c>
      <c r="AC48" s="50">
        <v>1006.8</v>
      </c>
      <c r="AD48">
        <v>996.4</v>
      </c>
      <c r="AE48" s="50" t="s">
        <v>185</v>
      </c>
    </row>
    <row r="49" spans="1:31">
      <c r="A49" t="s">
        <v>175</v>
      </c>
      <c r="B49" t="s">
        <v>176</v>
      </c>
      <c r="C49">
        <v>6</v>
      </c>
      <c r="D49" t="s">
        <v>177</v>
      </c>
      <c r="E49" t="s">
        <v>178</v>
      </c>
      <c r="F49" t="s">
        <v>179</v>
      </c>
      <c r="G49">
        <v>40</v>
      </c>
      <c r="H49">
        <v>484</v>
      </c>
      <c r="I49" t="s">
        <v>229</v>
      </c>
      <c r="J49" s="50">
        <v>5414.9</v>
      </c>
      <c r="K49" s="50">
        <v>6331.3</v>
      </c>
      <c r="L49" s="50">
        <v>6882</v>
      </c>
      <c r="M49" s="50">
        <v>7382.7</v>
      </c>
      <c r="N49" s="50">
        <v>7345.3</v>
      </c>
      <c r="O49" s="50">
        <v>7247.4</v>
      </c>
      <c r="P49" s="50">
        <v>7463.2</v>
      </c>
      <c r="Q49" s="50">
        <v>8052.9</v>
      </c>
      <c r="R49" s="50">
        <v>9051.4</v>
      </c>
      <c r="S49" s="50">
        <v>10250.700000000001</v>
      </c>
      <c r="T49" s="50">
        <v>10476.1</v>
      </c>
      <c r="U49" s="50">
        <v>10319.1</v>
      </c>
      <c r="V49" s="50">
        <v>9419.5</v>
      </c>
      <c r="W49" s="50">
        <v>10054.1</v>
      </c>
      <c r="X49" s="50">
        <v>11497.7</v>
      </c>
      <c r="Y49" s="50">
        <v>13014.2</v>
      </c>
      <c r="Z49" s="50">
        <v>13864</v>
      </c>
      <c r="AA49" s="50">
        <v>15584</v>
      </c>
      <c r="AB49" s="50">
        <v>15982.4</v>
      </c>
      <c r="AC49" s="50">
        <v>14775.1</v>
      </c>
      <c r="AD49">
        <v>15271.8</v>
      </c>
      <c r="AE49" s="50" t="s">
        <v>185</v>
      </c>
    </row>
    <row r="50" spans="1:31">
      <c r="A50" t="s">
        <v>175</v>
      </c>
      <c r="B50" t="s">
        <v>176</v>
      </c>
      <c r="C50">
        <v>6</v>
      </c>
      <c r="D50" t="s">
        <v>177</v>
      </c>
      <c r="E50" t="s">
        <v>178</v>
      </c>
      <c r="F50" t="s">
        <v>179</v>
      </c>
      <c r="G50">
        <v>41</v>
      </c>
      <c r="H50">
        <v>485</v>
      </c>
      <c r="I50" t="s">
        <v>230</v>
      </c>
      <c r="J50" s="50">
        <v>527.70000000000005</v>
      </c>
      <c r="K50" s="50">
        <v>673</v>
      </c>
      <c r="L50" s="50">
        <v>780.6</v>
      </c>
      <c r="M50" s="50">
        <v>760.3</v>
      </c>
      <c r="N50" s="50">
        <v>808.5</v>
      </c>
      <c r="O50" s="50">
        <v>832.8</v>
      </c>
      <c r="P50" s="50">
        <v>852.8</v>
      </c>
      <c r="Q50" s="50">
        <v>818.2</v>
      </c>
      <c r="R50" s="50">
        <v>781.6</v>
      </c>
      <c r="S50" s="50">
        <v>817.2</v>
      </c>
      <c r="T50" s="50">
        <v>932.5</v>
      </c>
      <c r="U50" s="50">
        <v>1070.9000000000001</v>
      </c>
      <c r="V50" s="50">
        <v>1153.4000000000001</v>
      </c>
      <c r="W50" s="50">
        <v>1209.4000000000001</v>
      </c>
      <c r="X50" s="50">
        <v>1358.3</v>
      </c>
      <c r="Y50" s="50">
        <v>1398.5</v>
      </c>
      <c r="Z50" s="50">
        <v>1439.2</v>
      </c>
      <c r="AA50" s="50">
        <v>1547.8</v>
      </c>
      <c r="AB50" s="50">
        <v>1675.4</v>
      </c>
      <c r="AC50" s="50">
        <v>1476.3</v>
      </c>
      <c r="AD50">
        <v>1519.1</v>
      </c>
      <c r="AE50" s="50" t="s">
        <v>185</v>
      </c>
    </row>
    <row r="51" spans="1:31">
      <c r="A51" t="s">
        <v>175</v>
      </c>
      <c r="B51" t="s">
        <v>176</v>
      </c>
      <c r="C51">
        <v>6</v>
      </c>
      <c r="D51" t="s">
        <v>177</v>
      </c>
      <c r="E51" t="s">
        <v>178</v>
      </c>
      <c r="F51" t="s">
        <v>179</v>
      </c>
      <c r="G51">
        <v>42</v>
      </c>
      <c r="H51">
        <v>486</v>
      </c>
      <c r="I51" t="s">
        <v>231</v>
      </c>
      <c r="J51" s="50">
        <v>2376.9</v>
      </c>
      <c r="K51" s="50">
        <v>3347.5</v>
      </c>
      <c r="L51" s="50">
        <v>4143.5</v>
      </c>
      <c r="M51" s="50">
        <v>4481.1000000000004</v>
      </c>
      <c r="N51" s="50">
        <v>8632.2000000000007</v>
      </c>
      <c r="O51" s="50">
        <v>4395.3999999999996</v>
      </c>
      <c r="P51" s="50">
        <v>4239.6000000000004</v>
      </c>
      <c r="Q51" s="50">
        <v>4032.8</v>
      </c>
      <c r="R51" s="50">
        <v>3507.8</v>
      </c>
      <c r="S51" s="50">
        <v>3665.7</v>
      </c>
      <c r="T51" s="50">
        <v>4479.3999999999996</v>
      </c>
      <c r="U51" s="50">
        <v>5321.5</v>
      </c>
      <c r="V51" s="50">
        <v>4852.8</v>
      </c>
      <c r="W51" s="50">
        <v>7091.6</v>
      </c>
      <c r="X51" s="50">
        <v>6519.9</v>
      </c>
      <c r="Y51" s="50">
        <v>8005.4</v>
      </c>
      <c r="Z51" s="50">
        <v>5379.2</v>
      </c>
      <c r="AA51" s="50">
        <v>5499.3</v>
      </c>
      <c r="AB51" s="50">
        <v>6302.2</v>
      </c>
      <c r="AC51" s="50">
        <v>7011.2</v>
      </c>
      <c r="AD51">
        <v>7939.4</v>
      </c>
      <c r="AE51" s="50" t="s">
        <v>185</v>
      </c>
    </row>
    <row r="52" spans="1:31">
      <c r="A52" t="s">
        <v>175</v>
      </c>
      <c r="B52" t="s">
        <v>176</v>
      </c>
      <c r="C52">
        <v>6</v>
      </c>
      <c r="D52" t="s">
        <v>177</v>
      </c>
      <c r="E52" t="s">
        <v>178</v>
      </c>
      <c r="F52" t="s">
        <v>179</v>
      </c>
      <c r="G52">
        <v>43</v>
      </c>
      <c r="H52" t="s">
        <v>232</v>
      </c>
      <c r="I52" t="s">
        <v>233</v>
      </c>
      <c r="J52" s="50">
        <v>4888.3999999999996</v>
      </c>
      <c r="K52" s="50">
        <v>5199.6000000000004</v>
      </c>
      <c r="L52" s="50">
        <v>4807.3</v>
      </c>
      <c r="M52" s="50">
        <v>5518.9</v>
      </c>
      <c r="N52" s="50">
        <v>5752.2</v>
      </c>
      <c r="O52" s="50">
        <v>6002.9</v>
      </c>
      <c r="P52" s="50">
        <v>6141.6</v>
      </c>
      <c r="Q52" s="50">
        <v>7118</v>
      </c>
      <c r="R52" s="50">
        <v>7876.8</v>
      </c>
      <c r="S52" s="50">
        <v>8411.7000000000007</v>
      </c>
      <c r="T52" s="50">
        <v>7902.4</v>
      </c>
      <c r="U52" s="50">
        <v>8628.9</v>
      </c>
      <c r="V52" s="50">
        <v>7899.1</v>
      </c>
      <c r="W52" s="50">
        <v>8448.5</v>
      </c>
      <c r="X52" s="50">
        <v>8901.7999999999993</v>
      </c>
      <c r="Y52" s="50">
        <v>9093.4</v>
      </c>
      <c r="Z52" s="50">
        <v>8980.9</v>
      </c>
      <c r="AA52" s="50">
        <v>9090.5</v>
      </c>
      <c r="AB52" s="50">
        <v>9878.7000000000007</v>
      </c>
      <c r="AC52" s="50">
        <v>10136.700000000001</v>
      </c>
      <c r="AD52">
        <v>11368.4</v>
      </c>
      <c r="AE52" s="50" t="s">
        <v>185</v>
      </c>
    </row>
    <row r="53" spans="1:31">
      <c r="A53" t="s">
        <v>175</v>
      </c>
      <c r="B53" t="s">
        <v>176</v>
      </c>
      <c r="C53">
        <v>6</v>
      </c>
      <c r="D53" t="s">
        <v>177</v>
      </c>
      <c r="E53" t="s">
        <v>178</v>
      </c>
      <c r="F53" t="s">
        <v>179</v>
      </c>
      <c r="G53">
        <v>44</v>
      </c>
      <c r="H53">
        <v>493</v>
      </c>
      <c r="I53" t="s">
        <v>234</v>
      </c>
      <c r="J53" s="50">
        <v>1106.8</v>
      </c>
      <c r="K53" s="50">
        <v>1308.2</v>
      </c>
      <c r="L53" s="50">
        <v>1350.2</v>
      </c>
      <c r="M53" s="50">
        <v>1414.6</v>
      </c>
      <c r="N53" s="50">
        <v>1332.8</v>
      </c>
      <c r="O53" s="50">
        <v>1444.8</v>
      </c>
      <c r="P53" s="50">
        <v>1854.6</v>
      </c>
      <c r="Q53" s="50">
        <v>2535.9</v>
      </c>
      <c r="R53" s="50">
        <v>2834.6</v>
      </c>
      <c r="S53" s="50">
        <v>3098</v>
      </c>
      <c r="T53" s="50">
        <v>2782.2</v>
      </c>
      <c r="U53" s="50">
        <v>4176</v>
      </c>
      <c r="V53" s="50">
        <v>4052.5</v>
      </c>
      <c r="W53" s="50">
        <v>3806.7</v>
      </c>
      <c r="X53" s="50">
        <v>3944.5</v>
      </c>
      <c r="Y53" s="50">
        <v>4023.4</v>
      </c>
      <c r="Z53" s="50">
        <v>3972.3</v>
      </c>
      <c r="AA53" s="50">
        <v>4212.1000000000004</v>
      </c>
      <c r="AB53" s="50">
        <v>4352.8</v>
      </c>
      <c r="AC53" s="50">
        <v>5237.1000000000004</v>
      </c>
      <c r="AD53">
        <v>5943.2</v>
      </c>
      <c r="AE53" s="50" t="s">
        <v>185</v>
      </c>
    </row>
    <row r="54" spans="1:31">
      <c r="A54" t="s">
        <v>175</v>
      </c>
      <c r="B54" t="s">
        <v>176</v>
      </c>
      <c r="C54">
        <v>6</v>
      </c>
      <c r="D54" t="s">
        <v>177</v>
      </c>
      <c r="E54" t="s">
        <v>178</v>
      </c>
      <c r="F54" t="s">
        <v>179</v>
      </c>
      <c r="G54">
        <v>45</v>
      </c>
      <c r="H54">
        <v>51</v>
      </c>
      <c r="I54" t="s">
        <v>235</v>
      </c>
      <c r="J54" s="50">
        <v>28181.5</v>
      </c>
      <c r="K54" s="50">
        <v>31409.1</v>
      </c>
      <c r="L54" s="50">
        <v>33048.6</v>
      </c>
      <c r="M54" s="50">
        <v>34435.199999999997</v>
      </c>
      <c r="N54" s="50">
        <v>34368.800000000003</v>
      </c>
      <c r="O54" s="50">
        <v>36794.400000000001</v>
      </c>
      <c r="P54" s="50">
        <v>37973</v>
      </c>
      <c r="Q54" s="50">
        <v>40575.599999999999</v>
      </c>
      <c r="R54" s="50">
        <v>41216.199999999997</v>
      </c>
      <c r="S54" s="50">
        <v>43366.1</v>
      </c>
      <c r="T54" s="50">
        <v>51905.8</v>
      </c>
      <c r="U54" s="50">
        <v>54102</v>
      </c>
      <c r="V54" s="50">
        <v>50353.4</v>
      </c>
      <c r="W54" s="50">
        <v>50068.3</v>
      </c>
      <c r="X54" s="50">
        <v>50187.6</v>
      </c>
      <c r="Y54" s="50">
        <v>49328.5</v>
      </c>
      <c r="Z54" s="50">
        <v>53964.9</v>
      </c>
      <c r="AA54" s="50">
        <v>53326.9</v>
      </c>
      <c r="AB54" s="50">
        <v>57819.7</v>
      </c>
      <c r="AC54" s="50">
        <v>60073.599999999999</v>
      </c>
      <c r="AD54">
        <v>62531.8</v>
      </c>
      <c r="AE54" s="50">
        <v>64767.6</v>
      </c>
    </row>
    <row r="55" spans="1:31">
      <c r="A55" t="s">
        <v>175</v>
      </c>
      <c r="B55" t="s">
        <v>176</v>
      </c>
      <c r="C55">
        <v>6</v>
      </c>
      <c r="D55" t="s">
        <v>177</v>
      </c>
      <c r="E55" t="s">
        <v>178</v>
      </c>
      <c r="F55" t="s">
        <v>179</v>
      </c>
      <c r="G55">
        <v>46</v>
      </c>
      <c r="H55">
        <v>511</v>
      </c>
      <c r="I55" t="s">
        <v>236</v>
      </c>
      <c r="J55" s="50">
        <v>4408.3999999999996</v>
      </c>
      <c r="K55" s="50">
        <v>4902.8999999999996</v>
      </c>
      <c r="L55" s="50">
        <v>6042.6</v>
      </c>
      <c r="M55" s="50">
        <v>5337</v>
      </c>
      <c r="N55" s="50">
        <v>5374</v>
      </c>
      <c r="O55" s="50">
        <v>6758.5</v>
      </c>
      <c r="P55" s="50">
        <v>7706.8</v>
      </c>
      <c r="Q55" s="50">
        <v>9092.2999999999993</v>
      </c>
      <c r="R55" s="50">
        <v>9447.4</v>
      </c>
      <c r="S55" s="50">
        <v>8359.4</v>
      </c>
      <c r="T55" s="50">
        <v>9675.2999999999993</v>
      </c>
      <c r="U55" s="50">
        <v>8755.7000000000007</v>
      </c>
      <c r="V55" s="50">
        <v>8162.3</v>
      </c>
      <c r="W55" s="50">
        <v>8963.7000000000007</v>
      </c>
      <c r="X55" s="50">
        <v>8892.5</v>
      </c>
      <c r="Y55" s="50">
        <v>9469.6</v>
      </c>
      <c r="Z55" s="50">
        <v>9994.7000000000007</v>
      </c>
      <c r="AA55" s="50">
        <v>9428.2000000000007</v>
      </c>
      <c r="AB55" s="50">
        <v>9652.5</v>
      </c>
      <c r="AC55" s="50">
        <v>10489.9</v>
      </c>
      <c r="AD55">
        <v>11138.8</v>
      </c>
      <c r="AE55" s="50" t="s">
        <v>185</v>
      </c>
    </row>
    <row r="56" spans="1:31">
      <c r="A56" t="s">
        <v>175</v>
      </c>
      <c r="B56" t="s">
        <v>176</v>
      </c>
      <c r="C56">
        <v>6</v>
      </c>
      <c r="D56" t="s">
        <v>177</v>
      </c>
      <c r="E56" t="s">
        <v>178</v>
      </c>
      <c r="F56" t="s">
        <v>179</v>
      </c>
      <c r="G56">
        <v>47</v>
      </c>
      <c r="H56">
        <v>512</v>
      </c>
      <c r="I56" t="s">
        <v>237</v>
      </c>
      <c r="J56" s="50">
        <v>815.9</v>
      </c>
      <c r="K56" s="50">
        <v>1061.2</v>
      </c>
      <c r="L56" s="50">
        <v>1427.8</v>
      </c>
      <c r="M56" s="50">
        <v>1163.9000000000001</v>
      </c>
      <c r="N56" s="50">
        <v>1393.5</v>
      </c>
      <c r="O56" s="50">
        <v>1474.6</v>
      </c>
      <c r="P56" s="50">
        <v>1467.7</v>
      </c>
      <c r="Q56" s="50">
        <v>1236.5</v>
      </c>
      <c r="R56" s="50">
        <v>1122.3</v>
      </c>
      <c r="S56" s="50">
        <v>1267.5999999999999</v>
      </c>
      <c r="T56" s="50">
        <v>1580.5</v>
      </c>
      <c r="U56" s="50">
        <v>1722.8</v>
      </c>
      <c r="V56" s="50">
        <v>1728.2</v>
      </c>
      <c r="W56" s="50">
        <v>1762.9</v>
      </c>
      <c r="X56" s="50">
        <v>1655</v>
      </c>
      <c r="Y56" s="50">
        <v>1632</v>
      </c>
      <c r="Z56" s="50">
        <v>1870.8</v>
      </c>
      <c r="AA56" s="50">
        <v>1724.2</v>
      </c>
      <c r="AB56" s="50">
        <v>1931.4</v>
      </c>
      <c r="AC56" s="50">
        <v>2141.1999999999998</v>
      </c>
      <c r="AD56">
        <v>2081</v>
      </c>
      <c r="AE56" s="50" t="s">
        <v>185</v>
      </c>
    </row>
    <row r="57" spans="1:31">
      <c r="A57" t="s">
        <v>175</v>
      </c>
      <c r="B57" t="s">
        <v>176</v>
      </c>
      <c r="C57">
        <v>6</v>
      </c>
      <c r="D57" t="s">
        <v>177</v>
      </c>
      <c r="E57" t="s">
        <v>178</v>
      </c>
      <c r="F57" t="s">
        <v>179</v>
      </c>
      <c r="G57">
        <v>48</v>
      </c>
      <c r="H57" t="s">
        <v>238</v>
      </c>
      <c r="I57" t="s">
        <v>239</v>
      </c>
      <c r="J57" s="50">
        <v>19752.400000000001</v>
      </c>
      <c r="K57" s="50">
        <v>21904.799999999999</v>
      </c>
      <c r="L57" s="50">
        <v>22865.8</v>
      </c>
      <c r="M57" s="50">
        <v>25488.1</v>
      </c>
      <c r="N57" s="50">
        <v>24640.400000000001</v>
      </c>
      <c r="O57" s="50">
        <v>22825.1</v>
      </c>
      <c r="P57" s="50">
        <v>23053.200000000001</v>
      </c>
      <c r="Q57" s="50">
        <v>23718.5</v>
      </c>
      <c r="R57" s="50">
        <v>25118.1</v>
      </c>
      <c r="S57" s="50">
        <v>27348.5</v>
      </c>
      <c r="T57" s="50">
        <v>35621.800000000003</v>
      </c>
      <c r="U57" s="50">
        <v>37035.599999999999</v>
      </c>
      <c r="V57" s="50">
        <v>33487.1</v>
      </c>
      <c r="W57" s="50">
        <v>32170.400000000001</v>
      </c>
      <c r="X57" s="50">
        <v>31569.7</v>
      </c>
      <c r="Y57" s="50">
        <v>31142</v>
      </c>
      <c r="Z57" s="50">
        <v>35133.4</v>
      </c>
      <c r="AA57" s="50">
        <v>34483.9</v>
      </c>
      <c r="AB57" s="50">
        <v>35850</v>
      </c>
      <c r="AC57" s="50">
        <v>35846.199999999997</v>
      </c>
      <c r="AD57">
        <v>37551.4</v>
      </c>
      <c r="AE57" s="50" t="s">
        <v>185</v>
      </c>
    </row>
    <row r="58" spans="1:31">
      <c r="A58" t="s">
        <v>175</v>
      </c>
      <c r="B58" t="s">
        <v>176</v>
      </c>
      <c r="C58">
        <v>6</v>
      </c>
      <c r="D58" t="s">
        <v>177</v>
      </c>
      <c r="E58" t="s">
        <v>178</v>
      </c>
      <c r="F58" t="s">
        <v>179</v>
      </c>
      <c r="G58">
        <v>49</v>
      </c>
      <c r="H58" t="s">
        <v>240</v>
      </c>
      <c r="I58" t="s">
        <v>241</v>
      </c>
      <c r="J58" s="50">
        <v>3204.8</v>
      </c>
      <c r="K58" s="50">
        <v>3540.2</v>
      </c>
      <c r="L58" s="50">
        <v>2712.3</v>
      </c>
      <c r="M58" s="50">
        <v>2446.1999999999998</v>
      </c>
      <c r="N58" s="50">
        <v>2960.9</v>
      </c>
      <c r="O58" s="50">
        <v>5736.2</v>
      </c>
      <c r="P58" s="50">
        <v>5745.2</v>
      </c>
      <c r="Q58" s="50">
        <v>6528.2</v>
      </c>
      <c r="R58" s="50">
        <v>5528.5</v>
      </c>
      <c r="S58" s="50">
        <v>6390.6</v>
      </c>
      <c r="T58" s="50">
        <v>5028.2</v>
      </c>
      <c r="U58" s="50">
        <v>6587.8</v>
      </c>
      <c r="V58" s="50">
        <v>6975.9</v>
      </c>
      <c r="W58" s="50">
        <v>7171.4</v>
      </c>
      <c r="X58" s="50">
        <v>8070.4</v>
      </c>
      <c r="Y58" s="50">
        <v>7084.8</v>
      </c>
      <c r="Z58" s="50">
        <v>6965.9</v>
      </c>
      <c r="AA58" s="50">
        <v>7690.6</v>
      </c>
      <c r="AB58" s="50">
        <v>10385.799999999999</v>
      </c>
      <c r="AC58" s="50">
        <v>11596.3</v>
      </c>
      <c r="AD58">
        <v>11760.6</v>
      </c>
      <c r="AE58" s="50" t="s">
        <v>185</v>
      </c>
    </row>
    <row r="59" spans="1:31">
      <c r="A59" t="s">
        <v>175</v>
      </c>
      <c r="B59" t="s">
        <v>176</v>
      </c>
      <c r="C59">
        <v>6</v>
      </c>
      <c r="D59" t="s">
        <v>177</v>
      </c>
      <c r="E59" t="s">
        <v>178</v>
      </c>
      <c r="F59" t="s">
        <v>179</v>
      </c>
      <c r="G59">
        <v>50</v>
      </c>
      <c r="H59" t="s">
        <v>242</v>
      </c>
      <c r="I59" t="s">
        <v>243</v>
      </c>
      <c r="J59" s="50">
        <v>91762.8</v>
      </c>
      <c r="K59" s="50">
        <v>98829.8</v>
      </c>
      <c r="L59" s="50">
        <v>107837.1</v>
      </c>
      <c r="M59" s="50">
        <v>114476.1</v>
      </c>
      <c r="N59" s="50">
        <v>116509.5</v>
      </c>
      <c r="O59" s="50">
        <v>121294.7</v>
      </c>
      <c r="P59" s="50">
        <v>125037.3</v>
      </c>
      <c r="Q59" s="50">
        <v>127210.1</v>
      </c>
      <c r="R59" s="50">
        <v>139989.6</v>
      </c>
      <c r="S59" s="50">
        <v>149115.79999999999</v>
      </c>
      <c r="T59" s="50">
        <v>155908.20000000001</v>
      </c>
      <c r="U59" s="50">
        <v>157333.9</v>
      </c>
      <c r="V59" s="50">
        <v>159479.20000000001</v>
      </c>
      <c r="W59" s="50">
        <v>167358.29999999999</v>
      </c>
      <c r="X59" s="50">
        <v>178922.9</v>
      </c>
      <c r="Y59" s="50">
        <v>192555.3</v>
      </c>
      <c r="Z59" s="50">
        <v>202323.5</v>
      </c>
      <c r="AA59" s="50">
        <v>221250.9</v>
      </c>
      <c r="AB59" s="50">
        <v>234247.1</v>
      </c>
      <c r="AC59" s="50">
        <v>249488</v>
      </c>
      <c r="AD59">
        <v>260359.3</v>
      </c>
      <c r="AE59" s="50">
        <v>273760.7</v>
      </c>
    </row>
    <row r="60" spans="1:31">
      <c r="A60" t="s">
        <v>175</v>
      </c>
      <c r="B60" t="s">
        <v>176</v>
      </c>
      <c r="C60">
        <v>6</v>
      </c>
      <c r="D60" t="s">
        <v>177</v>
      </c>
      <c r="E60" t="s">
        <v>178</v>
      </c>
      <c r="F60" t="s">
        <v>179</v>
      </c>
      <c r="G60">
        <v>51</v>
      </c>
      <c r="H60">
        <v>52</v>
      </c>
      <c r="I60" t="s">
        <v>244</v>
      </c>
      <c r="J60" s="50">
        <v>31893.3</v>
      </c>
      <c r="K60" s="50">
        <v>35962</v>
      </c>
      <c r="L60" s="50">
        <v>39036.6</v>
      </c>
      <c r="M60" s="50">
        <v>41079.5</v>
      </c>
      <c r="N60" s="50">
        <v>43266.1</v>
      </c>
      <c r="O60" s="50">
        <v>44459.8</v>
      </c>
      <c r="P60" s="50">
        <v>47211.9</v>
      </c>
      <c r="Q60" s="50">
        <v>47228.4</v>
      </c>
      <c r="R60" s="50">
        <v>52924.7</v>
      </c>
      <c r="S60" s="50">
        <v>55737.4</v>
      </c>
      <c r="T60" s="50">
        <v>54706.1</v>
      </c>
      <c r="U60" s="50">
        <v>52850.1</v>
      </c>
      <c r="V60" s="50">
        <v>55093.9</v>
      </c>
      <c r="W60" s="50">
        <v>57631.5</v>
      </c>
      <c r="X60" s="50">
        <v>59800.7</v>
      </c>
      <c r="Y60" s="50">
        <v>67522.7</v>
      </c>
      <c r="Z60" s="50">
        <v>70758.5</v>
      </c>
      <c r="AA60" s="50">
        <v>77117.600000000006</v>
      </c>
      <c r="AB60" s="50">
        <v>84371.4</v>
      </c>
      <c r="AC60" s="50">
        <v>91659.6</v>
      </c>
      <c r="AD60">
        <v>95031.9</v>
      </c>
      <c r="AE60" s="50">
        <v>99149.6</v>
      </c>
    </row>
    <row r="61" spans="1:31">
      <c r="A61" t="s">
        <v>175</v>
      </c>
      <c r="B61" t="s">
        <v>176</v>
      </c>
      <c r="C61">
        <v>6</v>
      </c>
      <c r="D61" t="s">
        <v>177</v>
      </c>
      <c r="E61" t="s">
        <v>178</v>
      </c>
      <c r="F61" t="s">
        <v>179</v>
      </c>
      <c r="G61">
        <v>52</v>
      </c>
      <c r="H61" t="s">
        <v>245</v>
      </c>
      <c r="I61" t="s">
        <v>246</v>
      </c>
      <c r="J61" s="50">
        <v>13909.9</v>
      </c>
      <c r="K61" s="50">
        <v>16098.3</v>
      </c>
      <c r="L61" s="50">
        <v>18801.599999999999</v>
      </c>
      <c r="M61" s="50">
        <v>18641.900000000001</v>
      </c>
      <c r="N61" s="50">
        <v>19391.599999999999</v>
      </c>
      <c r="O61" s="50">
        <v>20479.7</v>
      </c>
      <c r="P61" s="50">
        <v>21231.200000000001</v>
      </c>
      <c r="Q61" s="50">
        <v>18997.900000000001</v>
      </c>
      <c r="R61" s="50">
        <v>21851</v>
      </c>
      <c r="S61" s="50">
        <v>23908.799999999999</v>
      </c>
      <c r="T61" s="50">
        <v>23058.1</v>
      </c>
      <c r="U61" s="50">
        <v>24560.7</v>
      </c>
      <c r="V61" s="50">
        <v>23839.599999999999</v>
      </c>
      <c r="W61" s="50">
        <v>24447.3</v>
      </c>
      <c r="X61" s="50">
        <v>26757.9</v>
      </c>
      <c r="Y61" s="50">
        <v>30389.9</v>
      </c>
      <c r="Z61" s="50">
        <v>30104</v>
      </c>
      <c r="AA61" s="50">
        <v>31449.7</v>
      </c>
      <c r="AB61" s="50">
        <v>34077.4</v>
      </c>
      <c r="AC61" s="50">
        <v>35068.300000000003</v>
      </c>
      <c r="AD61">
        <v>36714.5</v>
      </c>
      <c r="AE61" s="50" t="s">
        <v>185</v>
      </c>
    </row>
    <row r="62" spans="1:31">
      <c r="A62" t="s">
        <v>175</v>
      </c>
      <c r="B62" t="s">
        <v>176</v>
      </c>
      <c r="C62">
        <v>6</v>
      </c>
      <c r="D62" t="s">
        <v>177</v>
      </c>
      <c r="E62" t="s">
        <v>178</v>
      </c>
      <c r="F62" t="s">
        <v>179</v>
      </c>
      <c r="G62">
        <v>53</v>
      </c>
      <c r="H62">
        <v>523</v>
      </c>
      <c r="I62" t="s">
        <v>247</v>
      </c>
      <c r="J62" s="50">
        <v>4733</v>
      </c>
      <c r="K62" s="50">
        <v>5092.2</v>
      </c>
      <c r="L62" s="50">
        <v>5056.7</v>
      </c>
      <c r="M62" s="50">
        <v>5723.5</v>
      </c>
      <c r="N62" s="50">
        <v>6911.2</v>
      </c>
      <c r="O62" s="50">
        <v>6236.6</v>
      </c>
      <c r="P62" s="50">
        <v>5794</v>
      </c>
      <c r="Q62" s="50">
        <v>5971</v>
      </c>
      <c r="R62" s="50">
        <v>7418.3</v>
      </c>
      <c r="S62" s="50">
        <v>8454.5</v>
      </c>
      <c r="T62" s="50">
        <v>7980.9</v>
      </c>
      <c r="U62" s="50">
        <v>4592.3999999999996</v>
      </c>
      <c r="V62" s="50">
        <v>8338.6</v>
      </c>
      <c r="W62" s="50">
        <v>8930.6</v>
      </c>
      <c r="X62" s="50">
        <v>7953.4</v>
      </c>
      <c r="Y62" s="50">
        <v>11496.8</v>
      </c>
      <c r="Z62" s="50">
        <v>12775.9</v>
      </c>
      <c r="AA62" s="50">
        <v>11195.6</v>
      </c>
      <c r="AB62" s="50">
        <v>11659.2</v>
      </c>
      <c r="AC62" s="50">
        <v>14013.4</v>
      </c>
      <c r="AD62">
        <v>15220.7</v>
      </c>
      <c r="AE62" s="50" t="s">
        <v>185</v>
      </c>
    </row>
    <row r="63" spans="1:31">
      <c r="A63" t="s">
        <v>175</v>
      </c>
      <c r="B63" t="s">
        <v>176</v>
      </c>
      <c r="C63">
        <v>6</v>
      </c>
      <c r="D63" t="s">
        <v>177</v>
      </c>
      <c r="E63" t="s">
        <v>178</v>
      </c>
      <c r="F63" t="s">
        <v>179</v>
      </c>
      <c r="G63">
        <v>54</v>
      </c>
      <c r="H63">
        <v>524</v>
      </c>
      <c r="I63" t="s">
        <v>248</v>
      </c>
      <c r="J63" s="50">
        <v>12789.1</v>
      </c>
      <c r="K63" s="50">
        <v>14149.9</v>
      </c>
      <c r="L63" s="50">
        <v>14465</v>
      </c>
      <c r="M63" s="50">
        <v>15973.4</v>
      </c>
      <c r="N63" s="50">
        <v>16397.400000000001</v>
      </c>
      <c r="O63" s="50">
        <v>16526.7</v>
      </c>
      <c r="P63" s="50">
        <v>19320.7</v>
      </c>
      <c r="Q63" s="50">
        <v>21033.4</v>
      </c>
      <c r="R63" s="50">
        <v>21519.9</v>
      </c>
      <c r="S63" s="50">
        <v>21939.7</v>
      </c>
      <c r="T63" s="50">
        <v>22600.3</v>
      </c>
      <c r="U63" s="50">
        <v>22241</v>
      </c>
      <c r="V63" s="50">
        <v>22274.400000000001</v>
      </c>
      <c r="W63" s="50">
        <v>23265.5</v>
      </c>
      <c r="X63" s="50">
        <v>24162.1</v>
      </c>
      <c r="Y63" s="50">
        <v>24434.9</v>
      </c>
      <c r="Z63" s="50">
        <v>26535.4</v>
      </c>
      <c r="AA63" s="50">
        <v>33211</v>
      </c>
      <c r="AB63" s="50">
        <v>37639.9</v>
      </c>
      <c r="AC63" s="50">
        <v>41004.699999999997</v>
      </c>
      <c r="AD63">
        <v>40974.9</v>
      </c>
      <c r="AE63" s="50" t="s">
        <v>185</v>
      </c>
    </row>
    <row r="64" spans="1:31">
      <c r="A64" t="s">
        <v>175</v>
      </c>
      <c r="B64" t="s">
        <v>176</v>
      </c>
      <c r="C64">
        <v>6</v>
      </c>
      <c r="D64" t="s">
        <v>177</v>
      </c>
      <c r="E64" t="s">
        <v>178</v>
      </c>
      <c r="F64" t="s">
        <v>179</v>
      </c>
      <c r="G64">
        <v>55</v>
      </c>
      <c r="H64">
        <v>525</v>
      </c>
      <c r="I64" t="s">
        <v>249</v>
      </c>
      <c r="J64" s="50">
        <v>461.3</v>
      </c>
      <c r="K64" s="50">
        <v>621.6</v>
      </c>
      <c r="L64" s="50">
        <v>713.3</v>
      </c>
      <c r="M64" s="50">
        <v>740.7</v>
      </c>
      <c r="N64" s="50">
        <v>565.9</v>
      </c>
      <c r="O64" s="50">
        <v>1216.8</v>
      </c>
      <c r="P64" s="50">
        <v>866</v>
      </c>
      <c r="Q64" s="50">
        <v>1226.0999999999999</v>
      </c>
      <c r="R64" s="50">
        <v>2135.5</v>
      </c>
      <c r="S64" s="50">
        <v>1434.4</v>
      </c>
      <c r="T64" s="50">
        <v>1066.8</v>
      </c>
      <c r="U64" s="50">
        <v>1455.8</v>
      </c>
      <c r="V64" s="50">
        <v>641.29999999999995</v>
      </c>
      <c r="W64" s="50">
        <v>988</v>
      </c>
      <c r="X64" s="50">
        <v>927.2</v>
      </c>
      <c r="Y64" s="50">
        <v>1201.0999999999999</v>
      </c>
      <c r="Z64" s="50">
        <v>1343.1</v>
      </c>
      <c r="AA64" s="50">
        <v>1261.3</v>
      </c>
      <c r="AB64" s="50">
        <v>994.9</v>
      </c>
      <c r="AC64" s="50">
        <v>1573.3</v>
      </c>
      <c r="AD64">
        <v>2122</v>
      </c>
      <c r="AE64" s="50" t="s">
        <v>185</v>
      </c>
    </row>
    <row r="65" spans="1:31">
      <c r="A65" t="s">
        <v>175</v>
      </c>
      <c r="B65" t="s">
        <v>176</v>
      </c>
      <c r="C65">
        <v>6</v>
      </c>
      <c r="D65" t="s">
        <v>177</v>
      </c>
      <c r="E65" t="s">
        <v>178</v>
      </c>
      <c r="F65" t="s">
        <v>179</v>
      </c>
      <c r="G65">
        <v>56</v>
      </c>
      <c r="H65">
        <v>53</v>
      </c>
      <c r="I65" t="s">
        <v>250</v>
      </c>
      <c r="J65" s="50">
        <v>59869.5</v>
      </c>
      <c r="K65" s="50">
        <v>62867.8</v>
      </c>
      <c r="L65" s="50">
        <v>68800.5</v>
      </c>
      <c r="M65" s="50">
        <v>73396.600000000006</v>
      </c>
      <c r="N65" s="50">
        <v>73243.399999999994</v>
      </c>
      <c r="O65" s="50">
        <v>76834.8</v>
      </c>
      <c r="P65" s="50">
        <v>77825.399999999994</v>
      </c>
      <c r="Q65" s="50">
        <v>79981.7</v>
      </c>
      <c r="R65" s="50">
        <v>87065</v>
      </c>
      <c r="S65" s="50">
        <v>93378.4</v>
      </c>
      <c r="T65" s="50">
        <v>101202.2</v>
      </c>
      <c r="U65" s="50">
        <v>104483.9</v>
      </c>
      <c r="V65" s="50">
        <v>104385.2</v>
      </c>
      <c r="W65" s="50">
        <v>109726.9</v>
      </c>
      <c r="X65" s="50">
        <v>119122.2</v>
      </c>
      <c r="Y65" s="50">
        <v>125032.5</v>
      </c>
      <c r="Z65" s="50">
        <v>131565</v>
      </c>
      <c r="AA65" s="50">
        <v>144133.29999999999</v>
      </c>
      <c r="AB65" s="50">
        <v>149875.70000000001</v>
      </c>
      <c r="AC65" s="50">
        <v>157828.4</v>
      </c>
      <c r="AD65">
        <v>165327.4</v>
      </c>
      <c r="AE65" s="50">
        <v>174611.1</v>
      </c>
    </row>
    <row r="66" spans="1:31">
      <c r="A66" t="s">
        <v>175</v>
      </c>
      <c r="B66" t="s">
        <v>176</v>
      </c>
      <c r="C66">
        <v>6</v>
      </c>
      <c r="D66" t="s">
        <v>177</v>
      </c>
      <c r="E66" t="s">
        <v>178</v>
      </c>
      <c r="F66" t="s">
        <v>179</v>
      </c>
      <c r="G66">
        <v>57</v>
      </c>
      <c r="H66">
        <v>531</v>
      </c>
      <c r="I66" t="s">
        <v>251</v>
      </c>
      <c r="J66" s="50">
        <v>52062.400000000001</v>
      </c>
      <c r="K66" s="50">
        <v>54519.6</v>
      </c>
      <c r="L66" s="50">
        <v>59642.2</v>
      </c>
      <c r="M66" s="50">
        <v>63790</v>
      </c>
      <c r="N66" s="50">
        <v>62798.5</v>
      </c>
      <c r="O66" s="50">
        <v>66376.899999999994</v>
      </c>
      <c r="P66" s="50">
        <v>67462.3</v>
      </c>
      <c r="Q66" s="50">
        <v>69496.7</v>
      </c>
      <c r="R66" s="50">
        <v>74185.600000000006</v>
      </c>
      <c r="S66" s="50">
        <v>76090.5</v>
      </c>
      <c r="T66" s="50">
        <v>83255</v>
      </c>
      <c r="U66" s="50">
        <v>87203.4</v>
      </c>
      <c r="V66" s="50">
        <v>89312.7</v>
      </c>
      <c r="W66" s="50">
        <v>94526.9</v>
      </c>
      <c r="X66" s="50">
        <v>101486.39999999999</v>
      </c>
      <c r="Y66" s="50">
        <v>108588.2</v>
      </c>
      <c r="Z66" s="50">
        <v>114084.3</v>
      </c>
      <c r="AA66" s="50">
        <v>121658.1</v>
      </c>
      <c r="AB66" s="50">
        <v>128894.8</v>
      </c>
      <c r="AC66" s="50">
        <v>135182.9</v>
      </c>
      <c r="AD66">
        <v>140952.5</v>
      </c>
      <c r="AE66" s="50" t="s">
        <v>185</v>
      </c>
    </row>
    <row r="67" spans="1:31">
      <c r="A67" t="s">
        <v>175</v>
      </c>
      <c r="B67" t="s">
        <v>176</v>
      </c>
      <c r="C67">
        <v>6</v>
      </c>
      <c r="D67" t="s">
        <v>177</v>
      </c>
      <c r="E67" t="s">
        <v>178</v>
      </c>
      <c r="F67" t="s">
        <v>179</v>
      </c>
      <c r="G67">
        <v>58</v>
      </c>
      <c r="H67" t="s">
        <v>252</v>
      </c>
      <c r="I67" t="s">
        <v>253</v>
      </c>
      <c r="J67" s="50">
        <v>7807.2</v>
      </c>
      <c r="K67" s="50">
        <v>8348.2000000000007</v>
      </c>
      <c r="L67" s="50">
        <v>9158.2999999999993</v>
      </c>
      <c r="M67" s="50">
        <v>9606.6</v>
      </c>
      <c r="N67" s="50">
        <v>10444.9</v>
      </c>
      <c r="O67" s="50">
        <v>10457.9</v>
      </c>
      <c r="P67" s="50">
        <v>10363.1</v>
      </c>
      <c r="Q67" s="50">
        <v>10485</v>
      </c>
      <c r="R67" s="50">
        <v>12879.4</v>
      </c>
      <c r="S67" s="50">
        <v>17287.900000000001</v>
      </c>
      <c r="T67" s="50">
        <v>17947.2</v>
      </c>
      <c r="U67" s="50">
        <v>17280.5</v>
      </c>
      <c r="V67" s="50">
        <v>15072.5</v>
      </c>
      <c r="W67" s="50">
        <v>15199.9</v>
      </c>
      <c r="X67" s="50">
        <v>17635.8</v>
      </c>
      <c r="Y67" s="50">
        <v>16444.3</v>
      </c>
      <c r="Z67" s="50">
        <v>17480.7</v>
      </c>
      <c r="AA67" s="50">
        <v>22475.200000000001</v>
      </c>
      <c r="AB67" s="50">
        <v>20980.799999999999</v>
      </c>
      <c r="AC67" s="50">
        <v>22645.5</v>
      </c>
      <c r="AD67">
        <v>24374.9</v>
      </c>
      <c r="AE67" s="50" t="s">
        <v>185</v>
      </c>
    </row>
    <row r="68" spans="1:31">
      <c r="A68" t="s">
        <v>175</v>
      </c>
      <c r="B68" t="s">
        <v>176</v>
      </c>
      <c r="C68">
        <v>6</v>
      </c>
      <c r="D68" t="s">
        <v>177</v>
      </c>
      <c r="E68" t="s">
        <v>178</v>
      </c>
      <c r="F68" t="s">
        <v>179</v>
      </c>
      <c r="G68">
        <v>59</v>
      </c>
      <c r="H68" t="s">
        <v>254</v>
      </c>
      <c r="I68" t="s">
        <v>255</v>
      </c>
      <c r="J68" s="50">
        <v>53950.1</v>
      </c>
      <c r="K68" s="50">
        <v>60036.9</v>
      </c>
      <c r="L68" s="50">
        <v>64408.800000000003</v>
      </c>
      <c r="M68" s="50">
        <v>71526.899999999994</v>
      </c>
      <c r="N68" s="50">
        <v>76642.100000000006</v>
      </c>
      <c r="O68" s="50">
        <v>78685.8</v>
      </c>
      <c r="P68" s="50">
        <v>80678.8</v>
      </c>
      <c r="Q68" s="50">
        <v>87820.2</v>
      </c>
      <c r="R68" s="50">
        <v>96753.7</v>
      </c>
      <c r="S68" s="50">
        <v>107442.3</v>
      </c>
      <c r="T68" s="50">
        <v>118644.5</v>
      </c>
      <c r="U68" s="50">
        <v>130210</v>
      </c>
      <c r="V68" s="50">
        <v>124702.1</v>
      </c>
      <c r="W68" s="50">
        <v>131715</v>
      </c>
      <c r="X68" s="50">
        <v>140675.79999999999</v>
      </c>
      <c r="Y68" s="50">
        <v>150573.29999999999</v>
      </c>
      <c r="Z68" s="50">
        <v>157256.4</v>
      </c>
      <c r="AA68" s="50">
        <v>170065</v>
      </c>
      <c r="AB68" s="50">
        <v>181450.7</v>
      </c>
      <c r="AC68" s="50">
        <v>184226</v>
      </c>
      <c r="AD68">
        <v>194809.3</v>
      </c>
      <c r="AE68" s="50">
        <v>210684.79999999999</v>
      </c>
    </row>
    <row r="69" spans="1:31">
      <c r="A69" t="s">
        <v>175</v>
      </c>
      <c r="B69" t="s">
        <v>176</v>
      </c>
      <c r="C69">
        <v>6</v>
      </c>
      <c r="D69" t="s">
        <v>177</v>
      </c>
      <c r="E69" t="s">
        <v>178</v>
      </c>
      <c r="F69" t="s">
        <v>179</v>
      </c>
      <c r="G69">
        <v>60</v>
      </c>
      <c r="H69">
        <v>54</v>
      </c>
      <c r="I69" t="s">
        <v>256</v>
      </c>
      <c r="J69" s="50">
        <v>35827.800000000003</v>
      </c>
      <c r="K69" s="50">
        <v>40210.6</v>
      </c>
      <c r="L69" s="50">
        <v>43002.1</v>
      </c>
      <c r="M69" s="50">
        <v>47572.6</v>
      </c>
      <c r="N69" s="50">
        <v>51231.9</v>
      </c>
      <c r="O69" s="50">
        <v>52798.400000000001</v>
      </c>
      <c r="P69" s="50">
        <v>53304.5</v>
      </c>
      <c r="Q69" s="50">
        <v>56413.4</v>
      </c>
      <c r="R69" s="50">
        <v>61171.8</v>
      </c>
      <c r="S69" s="50">
        <v>67717.100000000006</v>
      </c>
      <c r="T69" s="50">
        <v>73069.2</v>
      </c>
      <c r="U69" s="50">
        <v>81785.399999999994</v>
      </c>
      <c r="V69" s="50">
        <v>77789.7</v>
      </c>
      <c r="W69" s="50">
        <v>81947</v>
      </c>
      <c r="X69" s="50">
        <v>87464.5</v>
      </c>
      <c r="Y69" s="50">
        <v>93719.9</v>
      </c>
      <c r="Z69" s="50">
        <v>97146.3</v>
      </c>
      <c r="AA69" s="50">
        <v>102523.4</v>
      </c>
      <c r="AB69" s="50">
        <v>110215.6</v>
      </c>
      <c r="AC69" s="50">
        <v>111846.2</v>
      </c>
      <c r="AD69">
        <v>116108.9</v>
      </c>
      <c r="AE69" s="50">
        <v>125939.6</v>
      </c>
    </row>
    <row r="70" spans="1:31">
      <c r="A70" t="s">
        <v>175</v>
      </c>
      <c r="B70" t="s">
        <v>176</v>
      </c>
      <c r="C70">
        <v>6</v>
      </c>
      <c r="D70" t="s">
        <v>177</v>
      </c>
      <c r="E70" t="s">
        <v>178</v>
      </c>
      <c r="F70" t="s">
        <v>179</v>
      </c>
      <c r="G70">
        <v>61</v>
      </c>
      <c r="H70">
        <v>5411</v>
      </c>
      <c r="I70" t="s">
        <v>257</v>
      </c>
      <c r="J70" s="50">
        <v>7462.2</v>
      </c>
      <c r="K70" s="50">
        <v>8431</v>
      </c>
      <c r="L70" s="50">
        <v>8923.2000000000007</v>
      </c>
      <c r="M70" s="50">
        <v>9523</v>
      </c>
      <c r="N70" s="50">
        <v>10443.200000000001</v>
      </c>
      <c r="O70" s="50">
        <v>10771.8</v>
      </c>
      <c r="P70" s="50">
        <v>11619.5</v>
      </c>
      <c r="Q70" s="50">
        <v>12346.4</v>
      </c>
      <c r="R70" s="50">
        <v>12726.1</v>
      </c>
      <c r="S70" s="50">
        <v>13389.7</v>
      </c>
      <c r="T70" s="50">
        <v>14007.4</v>
      </c>
      <c r="U70" s="50">
        <v>16070.3</v>
      </c>
      <c r="V70" s="50">
        <v>14439.2</v>
      </c>
      <c r="W70" s="50">
        <v>14179.3</v>
      </c>
      <c r="X70" s="50">
        <v>15155</v>
      </c>
      <c r="Y70" s="50">
        <v>15485.7</v>
      </c>
      <c r="Z70" s="50">
        <v>15485.5</v>
      </c>
      <c r="AA70" s="50">
        <v>16131.3</v>
      </c>
      <c r="AB70" s="50">
        <v>17054.5</v>
      </c>
      <c r="AC70" s="50">
        <v>17938.099999999999</v>
      </c>
      <c r="AD70">
        <v>18784.8</v>
      </c>
      <c r="AE70" s="50" t="s">
        <v>185</v>
      </c>
    </row>
    <row r="71" spans="1:31">
      <c r="A71" t="s">
        <v>175</v>
      </c>
      <c r="B71" t="s">
        <v>176</v>
      </c>
      <c r="C71">
        <v>6</v>
      </c>
      <c r="D71" t="s">
        <v>177</v>
      </c>
      <c r="E71" t="s">
        <v>178</v>
      </c>
      <c r="F71" t="s">
        <v>179</v>
      </c>
      <c r="G71">
        <v>62</v>
      </c>
      <c r="H71">
        <v>5415</v>
      </c>
      <c r="I71" t="s">
        <v>258</v>
      </c>
      <c r="J71" s="50">
        <v>4698.6000000000004</v>
      </c>
      <c r="K71" s="50">
        <v>6036.7</v>
      </c>
      <c r="L71" s="50">
        <v>6698.5</v>
      </c>
      <c r="M71" s="50">
        <v>8260.5</v>
      </c>
      <c r="N71" s="50">
        <v>8505.7000000000007</v>
      </c>
      <c r="O71" s="50">
        <v>7346.7</v>
      </c>
      <c r="P71" s="50">
        <v>7680.8</v>
      </c>
      <c r="Q71" s="50">
        <v>8281.6</v>
      </c>
      <c r="R71" s="50">
        <v>9424.2000000000007</v>
      </c>
      <c r="S71" s="50">
        <v>10929.3</v>
      </c>
      <c r="T71" s="50">
        <v>11908.5</v>
      </c>
      <c r="U71" s="50">
        <v>12714.7</v>
      </c>
      <c r="V71" s="50">
        <v>12986.6</v>
      </c>
      <c r="W71" s="50">
        <v>14079.3</v>
      </c>
      <c r="X71" s="50">
        <v>15848.6</v>
      </c>
      <c r="Y71" s="50">
        <v>18031.900000000001</v>
      </c>
      <c r="Z71" s="50">
        <v>20070.2</v>
      </c>
      <c r="AA71" s="50">
        <v>21368.1</v>
      </c>
      <c r="AB71" s="50">
        <v>23970.3</v>
      </c>
      <c r="AC71" s="50">
        <v>25399.5</v>
      </c>
      <c r="AD71">
        <v>27167.5</v>
      </c>
      <c r="AE71" s="50" t="s">
        <v>185</v>
      </c>
    </row>
    <row r="72" spans="1:31">
      <c r="A72" t="s">
        <v>175</v>
      </c>
      <c r="B72" t="s">
        <v>176</v>
      </c>
      <c r="C72">
        <v>6</v>
      </c>
      <c r="D72" t="s">
        <v>177</v>
      </c>
      <c r="E72" t="s">
        <v>178</v>
      </c>
      <c r="F72" t="s">
        <v>179</v>
      </c>
      <c r="G72">
        <v>63</v>
      </c>
      <c r="H72" t="s">
        <v>259</v>
      </c>
      <c r="I72" t="s">
        <v>260</v>
      </c>
      <c r="J72" s="50">
        <v>23667</v>
      </c>
      <c r="K72" s="50">
        <v>25743</v>
      </c>
      <c r="L72" s="50">
        <v>27380.3</v>
      </c>
      <c r="M72" s="50">
        <v>29789.1</v>
      </c>
      <c r="N72" s="50">
        <v>32283</v>
      </c>
      <c r="O72" s="50">
        <v>34679.9</v>
      </c>
      <c r="P72" s="50">
        <v>34004.300000000003</v>
      </c>
      <c r="Q72" s="50">
        <v>35785.5</v>
      </c>
      <c r="R72" s="50">
        <v>39021.599999999999</v>
      </c>
      <c r="S72" s="50">
        <v>43398</v>
      </c>
      <c r="T72" s="50">
        <v>47153.3</v>
      </c>
      <c r="U72" s="50">
        <v>53000.4</v>
      </c>
      <c r="V72" s="50">
        <v>50363.9</v>
      </c>
      <c r="W72" s="50">
        <v>53688.3</v>
      </c>
      <c r="X72" s="50">
        <v>56460.9</v>
      </c>
      <c r="Y72" s="50">
        <v>60202.400000000001</v>
      </c>
      <c r="Z72" s="50">
        <v>61590.6</v>
      </c>
      <c r="AA72" s="50">
        <v>65024</v>
      </c>
      <c r="AB72" s="50">
        <v>69190.899999999994</v>
      </c>
      <c r="AC72" s="50">
        <v>68508.7</v>
      </c>
      <c r="AD72">
        <v>70156.600000000006</v>
      </c>
      <c r="AE72" s="50" t="s">
        <v>185</v>
      </c>
    </row>
    <row r="73" spans="1:31">
      <c r="A73" t="s">
        <v>175</v>
      </c>
      <c r="B73" t="s">
        <v>176</v>
      </c>
      <c r="C73">
        <v>6</v>
      </c>
      <c r="D73" t="s">
        <v>177</v>
      </c>
      <c r="E73" t="s">
        <v>178</v>
      </c>
      <c r="F73" t="s">
        <v>179</v>
      </c>
      <c r="G73">
        <v>64</v>
      </c>
      <c r="H73">
        <v>55</v>
      </c>
      <c r="I73" t="s">
        <v>261</v>
      </c>
      <c r="J73" s="50">
        <v>2167.9</v>
      </c>
      <c r="K73" s="50">
        <v>2328.4</v>
      </c>
      <c r="L73" s="50">
        <v>2433.6</v>
      </c>
      <c r="M73" s="50">
        <v>2854.2</v>
      </c>
      <c r="N73" s="50">
        <v>3287.3</v>
      </c>
      <c r="O73" s="50">
        <v>3625.4</v>
      </c>
      <c r="P73" s="50">
        <v>4011.4</v>
      </c>
      <c r="Q73" s="50">
        <v>5173.8999999999996</v>
      </c>
      <c r="R73" s="50">
        <v>6467.3</v>
      </c>
      <c r="S73" s="50">
        <v>7413.2</v>
      </c>
      <c r="T73" s="50">
        <v>9557.5</v>
      </c>
      <c r="U73" s="50">
        <v>10369.200000000001</v>
      </c>
      <c r="V73" s="50">
        <v>10323</v>
      </c>
      <c r="W73" s="50">
        <v>11334.1</v>
      </c>
      <c r="X73" s="50">
        <v>12265.1</v>
      </c>
      <c r="Y73" s="50">
        <v>13991</v>
      </c>
      <c r="Z73" s="50">
        <v>14655.7</v>
      </c>
      <c r="AA73" s="50">
        <v>18344.7</v>
      </c>
      <c r="AB73" s="50">
        <v>19056.099999999999</v>
      </c>
      <c r="AC73" s="50">
        <v>19347.599999999999</v>
      </c>
      <c r="AD73">
        <v>22245.4</v>
      </c>
      <c r="AE73" s="50">
        <v>24966.7</v>
      </c>
    </row>
    <row r="74" spans="1:31">
      <c r="A74" t="s">
        <v>175</v>
      </c>
      <c r="B74" t="s">
        <v>176</v>
      </c>
      <c r="C74">
        <v>6</v>
      </c>
      <c r="D74" t="s">
        <v>177</v>
      </c>
      <c r="E74" t="s">
        <v>178</v>
      </c>
      <c r="F74" t="s">
        <v>179</v>
      </c>
      <c r="G74">
        <v>65</v>
      </c>
      <c r="H74">
        <v>56</v>
      </c>
      <c r="I74" t="s">
        <v>262</v>
      </c>
      <c r="J74" s="50">
        <v>15954.4</v>
      </c>
      <c r="K74" s="50">
        <v>17497.900000000001</v>
      </c>
      <c r="L74" s="50">
        <v>18973.2</v>
      </c>
      <c r="M74" s="50">
        <v>21100</v>
      </c>
      <c r="N74" s="50">
        <v>22122.799999999999</v>
      </c>
      <c r="O74" s="50">
        <v>22261.9</v>
      </c>
      <c r="P74" s="50">
        <v>23362.9</v>
      </c>
      <c r="Q74" s="50">
        <v>26232.799999999999</v>
      </c>
      <c r="R74" s="50">
        <v>29114.5</v>
      </c>
      <c r="S74" s="50">
        <v>32312</v>
      </c>
      <c r="T74" s="50">
        <v>36017.800000000003</v>
      </c>
      <c r="U74" s="50">
        <v>38055.4</v>
      </c>
      <c r="V74" s="50">
        <v>36589.4</v>
      </c>
      <c r="W74" s="50">
        <v>38434</v>
      </c>
      <c r="X74" s="50">
        <v>40946.199999999997</v>
      </c>
      <c r="Y74" s="50">
        <v>42862.400000000001</v>
      </c>
      <c r="Z74" s="50">
        <v>45454.400000000001</v>
      </c>
      <c r="AA74" s="50">
        <v>49196.9</v>
      </c>
      <c r="AB74" s="50">
        <v>52179</v>
      </c>
      <c r="AC74" s="50">
        <v>53032.3</v>
      </c>
      <c r="AD74">
        <v>56455</v>
      </c>
      <c r="AE74" s="50">
        <v>59778.5</v>
      </c>
    </row>
    <row r="75" spans="1:31">
      <c r="A75" t="s">
        <v>175</v>
      </c>
      <c r="B75" t="s">
        <v>176</v>
      </c>
      <c r="C75">
        <v>6</v>
      </c>
      <c r="D75" t="s">
        <v>177</v>
      </c>
      <c r="E75" t="s">
        <v>178</v>
      </c>
      <c r="F75" t="s">
        <v>179</v>
      </c>
      <c r="G75">
        <v>66</v>
      </c>
      <c r="H75">
        <v>561</v>
      </c>
      <c r="I75" t="s">
        <v>263</v>
      </c>
      <c r="J75" s="50">
        <v>14595.7</v>
      </c>
      <c r="K75" s="50">
        <v>16071.6</v>
      </c>
      <c r="L75" s="50">
        <v>17416.400000000001</v>
      </c>
      <c r="M75" s="50">
        <v>19501.900000000001</v>
      </c>
      <c r="N75" s="50">
        <v>20246.2</v>
      </c>
      <c r="O75" s="50">
        <v>20196.3</v>
      </c>
      <c r="P75" s="50">
        <v>21265.200000000001</v>
      </c>
      <c r="Q75" s="50">
        <v>24067</v>
      </c>
      <c r="R75" s="50">
        <v>26649.5</v>
      </c>
      <c r="S75" s="50">
        <v>29701.3</v>
      </c>
      <c r="T75" s="50">
        <v>33238</v>
      </c>
      <c r="U75" s="50">
        <v>35032.199999999997</v>
      </c>
      <c r="V75" s="50">
        <v>33455.300000000003</v>
      </c>
      <c r="W75" s="50">
        <v>34803</v>
      </c>
      <c r="X75" s="50">
        <v>37544.400000000001</v>
      </c>
      <c r="Y75" s="50">
        <v>39165.9</v>
      </c>
      <c r="Z75" s="50">
        <v>41630.1</v>
      </c>
      <c r="AA75" s="50">
        <v>44937.8</v>
      </c>
      <c r="AB75" s="50">
        <v>47262.1</v>
      </c>
      <c r="AC75" s="50">
        <v>47894.400000000001</v>
      </c>
      <c r="AD75">
        <v>50813.1</v>
      </c>
      <c r="AE75" s="50" t="s">
        <v>185</v>
      </c>
    </row>
    <row r="76" spans="1:31">
      <c r="A76" t="s">
        <v>175</v>
      </c>
      <c r="B76" t="s">
        <v>176</v>
      </c>
      <c r="C76">
        <v>6</v>
      </c>
      <c r="D76" t="s">
        <v>177</v>
      </c>
      <c r="E76" t="s">
        <v>178</v>
      </c>
      <c r="F76" t="s">
        <v>179</v>
      </c>
      <c r="G76">
        <v>67</v>
      </c>
      <c r="H76">
        <v>562</v>
      </c>
      <c r="I76" t="s">
        <v>264</v>
      </c>
      <c r="J76" s="50">
        <v>1358.7</v>
      </c>
      <c r="K76" s="50">
        <v>1426.3</v>
      </c>
      <c r="L76" s="50">
        <v>1556.7</v>
      </c>
      <c r="M76" s="50">
        <v>1598.1</v>
      </c>
      <c r="N76" s="50">
        <v>1876.6</v>
      </c>
      <c r="O76" s="50">
        <v>2065.6999999999998</v>
      </c>
      <c r="P76" s="50">
        <v>2097.6999999999998</v>
      </c>
      <c r="Q76" s="50">
        <v>2165.8000000000002</v>
      </c>
      <c r="R76" s="50">
        <v>2465</v>
      </c>
      <c r="S76" s="50">
        <v>2610.6</v>
      </c>
      <c r="T76" s="50">
        <v>2779.8</v>
      </c>
      <c r="U76" s="50">
        <v>3023.1</v>
      </c>
      <c r="V76" s="50">
        <v>3134.2</v>
      </c>
      <c r="W76" s="50">
        <v>3630.9</v>
      </c>
      <c r="X76" s="50">
        <v>3401.8</v>
      </c>
      <c r="Y76" s="50">
        <v>3696.4</v>
      </c>
      <c r="Z76" s="50">
        <v>3824.3</v>
      </c>
      <c r="AA76" s="50">
        <v>4259</v>
      </c>
      <c r="AB76" s="50">
        <v>4916.8999999999996</v>
      </c>
      <c r="AC76" s="50">
        <v>5137.8999999999996</v>
      </c>
      <c r="AD76">
        <v>5641.9</v>
      </c>
      <c r="AE76" s="50" t="s">
        <v>185</v>
      </c>
    </row>
    <row r="77" spans="1:31">
      <c r="A77" t="s">
        <v>175</v>
      </c>
      <c r="B77" t="s">
        <v>176</v>
      </c>
      <c r="C77">
        <v>6</v>
      </c>
      <c r="D77" t="s">
        <v>177</v>
      </c>
      <c r="E77" t="s">
        <v>178</v>
      </c>
      <c r="F77" t="s">
        <v>179</v>
      </c>
      <c r="G77">
        <v>68</v>
      </c>
      <c r="H77" t="s">
        <v>265</v>
      </c>
      <c r="I77" t="s">
        <v>266</v>
      </c>
      <c r="J77" s="50">
        <v>37469</v>
      </c>
      <c r="K77" s="50">
        <v>39208.400000000001</v>
      </c>
      <c r="L77" s="50">
        <v>41258.9</v>
      </c>
      <c r="M77" s="50">
        <v>43767.5</v>
      </c>
      <c r="N77" s="50">
        <v>48040.6</v>
      </c>
      <c r="O77" s="50">
        <v>52477.8</v>
      </c>
      <c r="P77" s="50">
        <v>54915.1</v>
      </c>
      <c r="Q77" s="50">
        <v>58223.9</v>
      </c>
      <c r="R77" s="50">
        <v>59442.3</v>
      </c>
      <c r="S77" s="50">
        <v>63585.2</v>
      </c>
      <c r="T77" s="50">
        <v>66945.399999999994</v>
      </c>
      <c r="U77" s="50">
        <v>73241.3</v>
      </c>
      <c r="V77" s="50">
        <v>80942.8</v>
      </c>
      <c r="W77" s="50">
        <v>85445.5</v>
      </c>
      <c r="X77" s="50">
        <v>89109.4</v>
      </c>
      <c r="Y77" s="50">
        <v>92472.4</v>
      </c>
      <c r="Z77" s="50">
        <v>95613.5</v>
      </c>
      <c r="AA77" s="50">
        <v>99693.6</v>
      </c>
      <c r="AB77" s="50">
        <v>107186.3</v>
      </c>
      <c r="AC77" s="50">
        <v>112814.9</v>
      </c>
      <c r="AD77">
        <v>117015.5</v>
      </c>
      <c r="AE77" s="50">
        <v>121655.5</v>
      </c>
    </row>
    <row r="78" spans="1:31">
      <c r="A78" t="s">
        <v>175</v>
      </c>
      <c r="B78" t="s">
        <v>176</v>
      </c>
      <c r="C78">
        <v>6</v>
      </c>
      <c r="D78" t="s">
        <v>177</v>
      </c>
      <c r="E78" t="s">
        <v>178</v>
      </c>
      <c r="F78" t="s">
        <v>179</v>
      </c>
      <c r="G78">
        <v>69</v>
      </c>
      <c r="H78">
        <v>61</v>
      </c>
      <c r="I78" t="s">
        <v>267</v>
      </c>
      <c r="J78" s="50">
        <v>3109.1</v>
      </c>
      <c r="K78" s="50">
        <v>3271.8</v>
      </c>
      <c r="L78" s="50">
        <v>3915.2</v>
      </c>
      <c r="M78" s="50">
        <v>4288.2</v>
      </c>
      <c r="N78" s="50">
        <v>4708.3</v>
      </c>
      <c r="O78" s="50">
        <v>4851.3999999999996</v>
      </c>
      <c r="P78" s="50">
        <v>5274.5</v>
      </c>
      <c r="Q78" s="50">
        <v>5812.5</v>
      </c>
      <c r="R78" s="50">
        <v>5917.3</v>
      </c>
      <c r="S78" s="50">
        <v>6264.8</v>
      </c>
      <c r="T78" s="50">
        <v>6670</v>
      </c>
      <c r="U78" s="50">
        <v>7476</v>
      </c>
      <c r="V78" s="50">
        <v>8604.5</v>
      </c>
      <c r="W78" s="50">
        <v>9297.7999999999993</v>
      </c>
      <c r="X78" s="50">
        <v>9758.7000000000007</v>
      </c>
      <c r="Y78" s="50">
        <v>10159.299999999999</v>
      </c>
      <c r="Z78" s="50">
        <v>10492.9</v>
      </c>
      <c r="AA78" s="50">
        <v>10840.8</v>
      </c>
      <c r="AB78" s="50">
        <v>11595</v>
      </c>
      <c r="AC78" s="50">
        <v>12376.4</v>
      </c>
      <c r="AD78">
        <v>12466.6</v>
      </c>
      <c r="AE78" s="50">
        <v>12927.7</v>
      </c>
    </row>
    <row r="79" spans="1:31">
      <c r="A79" t="s">
        <v>175</v>
      </c>
      <c r="B79" t="s">
        <v>176</v>
      </c>
      <c r="C79">
        <v>6</v>
      </c>
      <c r="D79" t="s">
        <v>177</v>
      </c>
      <c r="E79" t="s">
        <v>178</v>
      </c>
      <c r="F79" t="s">
        <v>179</v>
      </c>
      <c r="G79">
        <v>70</v>
      </c>
      <c r="H79">
        <v>62</v>
      </c>
      <c r="I79" t="s">
        <v>268</v>
      </c>
      <c r="J79" s="50">
        <v>34359.9</v>
      </c>
      <c r="K79" s="50">
        <v>35936.6</v>
      </c>
      <c r="L79" s="50">
        <v>37343.699999999997</v>
      </c>
      <c r="M79" s="50">
        <v>39479.300000000003</v>
      </c>
      <c r="N79" s="50">
        <v>43332.3</v>
      </c>
      <c r="O79" s="50">
        <v>47626.400000000001</v>
      </c>
      <c r="P79" s="50">
        <v>49640.6</v>
      </c>
      <c r="Q79" s="50">
        <v>52411.4</v>
      </c>
      <c r="R79" s="50">
        <v>53525</v>
      </c>
      <c r="S79" s="50">
        <v>57320.4</v>
      </c>
      <c r="T79" s="50">
        <v>60275.4</v>
      </c>
      <c r="U79" s="50">
        <v>65765.3</v>
      </c>
      <c r="V79" s="50">
        <v>72338.3</v>
      </c>
      <c r="W79" s="50">
        <v>76147.600000000006</v>
      </c>
      <c r="X79" s="50">
        <v>79350.600000000006</v>
      </c>
      <c r="Y79" s="50">
        <v>82313.100000000006</v>
      </c>
      <c r="Z79" s="50">
        <v>85120.6</v>
      </c>
      <c r="AA79" s="50">
        <v>88852.9</v>
      </c>
      <c r="AB79" s="50">
        <v>95591.3</v>
      </c>
      <c r="AC79" s="50">
        <v>100438.6</v>
      </c>
      <c r="AD79">
        <v>104548.9</v>
      </c>
      <c r="AE79" s="50">
        <v>108727.8</v>
      </c>
    </row>
    <row r="80" spans="1:31">
      <c r="A80" t="s">
        <v>175</v>
      </c>
      <c r="B80" t="s">
        <v>176</v>
      </c>
      <c r="C80">
        <v>6</v>
      </c>
      <c r="D80" t="s">
        <v>177</v>
      </c>
      <c r="E80" t="s">
        <v>178</v>
      </c>
      <c r="F80" t="s">
        <v>179</v>
      </c>
      <c r="G80">
        <v>71</v>
      </c>
      <c r="H80">
        <v>621</v>
      </c>
      <c r="I80" t="s">
        <v>269</v>
      </c>
      <c r="J80" s="50">
        <v>17662.2</v>
      </c>
      <c r="K80" s="50">
        <v>18573.099999999999</v>
      </c>
      <c r="L80" s="50">
        <v>19296.400000000001</v>
      </c>
      <c r="M80" s="50">
        <v>20585.7</v>
      </c>
      <c r="N80" s="50">
        <v>22620.9</v>
      </c>
      <c r="O80" s="50">
        <v>24793.5</v>
      </c>
      <c r="P80" s="50">
        <v>25880.2</v>
      </c>
      <c r="Q80" s="50">
        <v>27679</v>
      </c>
      <c r="R80" s="50">
        <v>29472.400000000001</v>
      </c>
      <c r="S80" s="50">
        <v>31786.9</v>
      </c>
      <c r="T80" s="50">
        <v>33542.5</v>
      </c>
      <c r="U80" s="50">
        <v>36866.6</v>
      </c>
      <c r="V80" s="50">
        <v>40336.199999999997</v>
      </c>
      <c r="W80" s="50">
        <v>42701.8</v>
      </c>
      <c r="X80" s="50">
        <v>44863.5</v>
      </c>
      <c r="Y80" s="50">
        <v>46644.4</v>
      </c>
      <c r="Z80" s="50">
        <v>48052.9</v>
      </c>
      <c r="AA80" s="50">
        <v>50248</v>
      </c>
      <c r="AB80" s="50">
        <v>54440.800000000003</v>
      </c>
      <c r="AC80" s="50">
        <v>57563.6</v>
      </c>
      <c r="AD80">
        <v>59995.199999999997</v>
      </c>
      <c r="AE80" s="50" t="s">
        <v>185</v>
      </c>
    </row>
    <row r="81" spans="1:31">
      <c r="A81" t="s">
        <v>175</v>
      </c>
      <c r="B81" t="s">
        <v>176</v>
      </c>
      <c r="C81">
        <v>6</v>
      </c>
      <c r="D81" t="s">
        <v>177</v>
      </c>
      <c r="E81" t="s">
        <v>178</v>
      </c>
      <c r="F81" t="s">
        <v>179</v>
      </c>
      <c r="G81">
        <v>72</v>
      </c>
      <c r="H81">
        <v>622</v>
      </c>
      <c r="I81" t="s">
        <v>270</v>
      </c>
      <c r="J81" s="50">
        <v>12194.4</v>
      </c>
      <c r="K81" s="50">
        <v>12443.7</v>
      </c>
      <c r="L81" s="50">
        <v>12681.9</v>
      </c>
      <c r="M81" s="50">
        <v>13168.7</v>
      </c>
      <c r="N81" s="50">
        <v>14500.4</v>
      </c>
      <c r="O81" s="50">
        <v>16176.9</v>
      </c>
      <c r="P81" s="50">
        <v>16649.3</v>
      </c>
      <c r="Q81" s="50">
        <v>17331.599999999999</v>
      </c>
      <c r="R81" s="50">
        <v>16265.6</v>
      </c>
      <c r="S81" s="50">
        <v>17253.3</v>
      </c>
      <c r="T81" s="50">
        <v>18076.2</v>
      </c>
      <c r="U81" s="50">
        <v>19712</v>
      </c>
      <c r="V81" s="50">
        <v>22190.5</v>
      </c>
      <c r="W81" s="50">
        <v>23205.200000000001</v>
      </c>
      <c r="X81" s="50">
        <v>24161.4</v>
      </c>
      <c r="Y81" s="50">
        <v>24861.8</v>
      </c>
      <c r="Z81" s="50">
        <v>25700.6</v>
      </c>
      <c r="AA81" s="50">
        <v>26682.6</v>
      </c>
      <c r="AB81" s="50">
        <v>28551.7</v>
      </c>
      <c r="AC81" s="50">
        <v>29440</v>
      </c>
      <c r="AD81">
        <v>30596.9</v>
      </c>
      <c r="AE81" s="50" t="s">
        <v>185</v>
      </c>
    </row>
    <row r="82" spans="1:31">
      <c r="A82" t="s">
        <v>175</v>
      </c>
      <c r="B82" t="s">
        <v>176</v>
      </c>
      <c r="C82">
        <v>6</v>
      </c>
      <c r="D82" t="s">
        <v>177</v>
      </c>
      <c r="E82" t="s">
        <v>178</v>
      </c>
      <c r="F82" t="s">
        <v>179</v>
      </c>
      <c r="G82">
        <v>73</v>
      </c>
      <c r="H82">
        <v>623</v>
      </c>
      <c r="I82" t="s">
        <v>271</v>
      </c>
      <c r="J82" s="50">
        <v>2716.5</v>
      </c>
      <c r="K82" s="50">
        <v>2902.5</v>
      </c>
      <c r="L82" s="50">
        <v>3122.9</v>
      </c>
      <c r="M82" s="50">
        <v>3292.9</v>
      </c>
      <c r="N82" s="50">
        <v>3517.2</v>
      </c>
      <c r="O82" s="50">
        <v>3782.2</v>
      </c>
      <c r="P82" s="50">
        <v>4024.4</v>
      </c>
      <c r="Q82" s="50">
        <v>4225.1000000000004</v>
      </c>
      <c r="R82" s="50">
        <v>4332.8999999999996</v>
      </c>
      <c r="S82" s="50">
        <v>4598.8</v>
      </c>
      <c r="T82" s="50">
        <v>4797.3999999999996</v>
      </c>
      <c r="U82" s="50">
        <v>5160.8</v>
      </c>
      <c r="V82" s="50">
        <v>5629.1</v>
      </c>
      <c r="W82" s="50">
        <v>5979.3</v>
      </c>
      <c r="X82" s="50">
        <v>6138.1</v>
      </c>
      <c r="Y82" s="50">
        <v>6295.4</v>
      </c>
      <c r="Z82" s="50">
        <v>6484.3</v>
      </c>
      <c r="AA82" s="50">
        <v>6753.2</v>
      </c>
      <c r="AB82" s="50">
        <v>7037.7</v>
      </c>
      <c r="AC82" s="50">
        <v>7432.2</v>
      </c>
      <c r="AD82">
        <v>7597</v>
      </c>
      <c r="AE82" s="50" t="s">
        <v>185</v>
      </c>
    </row>
    <row r="83" spans="1:31">
      <c r="A83" t="s">
        <v>175</v>
      </c>
      <c r="B83" t="s">
        <v>176</v>
      </c>
      <c r="C83">
        <v>6</v>
      </c>
      <c r="D83" t="s">
        <v>177</v>
      </c>
      <c r="E83" t="s">
        <v>178</v>
      </c>
      <c r="F83" t="s">
        <v>179</v>
      </c>
      <c r="G83">
        <v>74</v>
      </c>
      <c r="H83">
        <v>624</v>
      </c>
      <c r="I83" t="s">
        <v>272</v>
      </c>
      <c r="J83" s="50">
        <v>1786.8</v>
      </c>
      <c r="K83" s="50">
        <v>2017.3</v>
      </c>
      <c r="L83" s="50">
        <v>2242.5</v>
      </c>
      <c r="M83" s="50">
        <v>2432</v>
      </c>
      <c r="N83" s="50">
        <v>2693.8</v>
      </c>
      <c r="O83" s="50">
        <v>2873.7</v>
      </c>
      <c r="P83" s="50">
        <v>3086.7</v>
      </c>
      <c r="Q83" s="50">
        <v>3175.8</v>
      </c>
      <c r="R83" s="50">
        <v>3454</v>
      </c>
      <c r="S83" s="50">
        <v>3681.4</v>
      </c>
      <c r="T83" s="50">
        <v>3859.3</v>
      </c>
      <c r="U83" s="50">
        <v>4025.9</v>
      </c>
      <c r="V83" s="50">
        <v>4182.5</v>
      </c>
      <c r="W83" s="50">
        <v>4261.3</v>
      </c>
      <c r="X83" s="50">
        <v>4187.6000000000004</v>
      </c>
      <c r="Y83" s="50">
        <v>4511.3999999999996</v>
      </c>
      <c r="Z83" s="50">
        <v>4882.7</v>
      </c>
      <c r="AA83" s="50">
        <v>5169</v>
      </c>
      <c r="AB83" s="50">
        <v>5561</v>
      </c>
      <c r="AC83" s="50">
        <v>6002.9</v>
      </c>
      <c r="AD83">
        <v>6359.8</v>
      </c>
      <c r="AE83" s="50" t="s">
        <v>185</v>
      </c>
    </row>
    <row r="84" spans="1:31">
      <c r="A84" t="s">
        <v>175</v>
      </c>
      <c r="B84" t="s">
        <v>176</v>
      </c>
      <c r="C84">
        <v>6</v>
      </c>
      <c r="D84" t="s">
        <v>177</v>
      </c>
      <c r="E84" t="s">
        <v>178</v>
      </c>
      <c r="F84" t="s">
        <v>179</v>
      </c>
      <c r="G84">
        <v>75</v>
      </c>
      <c r="H84" t="s">
        <v>273</v>
      </c>
      <c r="I84" t="s">
        <v>274</v>
      </c>
      <c r="J84" s="50">
        <v>19721.5</v>
      </c>
      <c r="K84" s="50">
        <v>21593.4</v>
      </c>
      <c r="L84" s="50">
        <v>24078.799999999999</v>
      </c>
      <c r="M84" s="50">
        <v>26094.5</v>
      </c>
      <c r="N84" s="50">
        <v>26448</v>
      </c>
      <c r="O84" s="50">
        <v>28112.1</v>
      </c>
      <c r="P84" s="50">
        <v>29247.200000000001</v>
      </c>
      <c r="Q84" s="50">
        <v>30354.7</v>
      </c>
      <c r="R84" s="50">
        <v>31357.8</v>
      </c>
      <c r="S84" s="50">
        <v>34757.300000000003</v>
      </c>
      <c r="T84" s="50">
        <v>36363.699999999997</v>
      </c>
      <c r="U84" s="50">
        <v>37310.699999999997</v>
      </c>
      <c r="V84" s="50">
        <v>37779.800000000003</v>
      </c>
      <c r="W84" s="50">
        <v>38944.800000000003</v>
      </c>
      <c r="X84" s="50">
        <v>40419.5</v>
      </c>
      <c r="Y84" s="50">
        <v>43475.6</v>
      </c>
      <c r="Z84" s="50">
        <v>45459.1</v>
      </c>
      <c r="AA84" s="50">
        <v>50813.8</v>
      </c>
      <c r="AB84" s="50">
        <v>56451.9</v>
      </c>
      <c r="AC84" s="50">
        <v>58300.1</v>
      </c>
      <c r="AD84">
        <v>60344.800000000003</v>
      </c>
      <c r="AE84" s="50">
        <v>63066.1</v>
      </c>
    </row>
    <row r="85" spans="1:31">
      <c r="A85" t="s">
        <v>175</v>
      </c>
      <c r="B85" t="s">
        <v>176</v>
      </c>
      <c r="C85">
        <v>6</v>
      </c>
      <c r="D85" t="s">
        <v>177</v>
      </c>
      <c r="E85" t="s">
        <v>178</v>
      </c>
      <c r="F85" t="s">
        <v>179</v>
      </c>
      <c r="G85">
        <v>76</v>
      </c>
      <c r="H85">
        <v>71</v>
      </c>
      <c r="I85" t="s">
        <v>275</v>
      </c>
      <c r="J85" s="50">
        <v>3432.5</v>
      </c>
      <c r="K85" s="50">
        <v>3479</v>
      </c>
      <c r="L85" s="50">
        <v>3846.5</v>
      </c>
      <c r="M85" s="50">
        <v>4097.8999999999996</v>
      </c>
      <c r="N85" s="50">
        <v>3953.7</v>
      </c>
      <c r="O85" s="50">
        <v>4464.1000000000004</v>
      </c>
      <c r="P85" s="50">
        <v>4741.6000000000004</v>
      </c>
      <c r="Q85" s="50">
        <v>4724.3999999999996</v>
      </c>
      <c r="R85" s="50">
        <v>4831.1000000000004</v>
      </c>
      <c r="S85" s="50">
        <v>5245.8</v>
      </c>
      <c r="T85" s="50">
        <v>5523.4</v>
      </c>
      <c r="U85" s="50">
        <v>5753</v>
      </c>
      <c r="V85" s="50">
        <v>6329.7</v>
      </c>
      <c r="W85" s="50">
        <v>6264</v>
      </c>
      <c r="X85" s="50">
        <v>6803.4</v>
      </c>
      <c r="Y85" s="50">
        <v>7265.7</v>
      </c>
      <c r="Z85" s="50">
        <v>7885.5</v>
      </c>
      <c r="AA85" s="50">
        <v>8668.2000000000007</v>
      </c>
      <c r="AB85" s="50">
        <v>9823.5</v>
      </c>
      <c r="AC85" s="50">
        <v>10834.2</v>
      </c>
      <c r="AD85">
        <v>11921.2</v>
      </c>
      <c r="AE85" s="50">
        <v>12289.7</v>
      </c>
    </row>
    <row r="86" spans="1:31">
      <c r="A86" t="s">
        <v>175</v>
      </c>
      <c r="B86" t="s">
        <v>176</v>
      </c>
      <c r="C86">
        <v>6</v>
      </c>
      <c r="D86" t="s">
        <v>177</v>
      </c>
      <c r="E86" t="s">
        <v>178</v>
      </c>
      <c r="F86" t="s">
        <v>179</v>
      </c>
      <c r="G86">
        <v>77</v>
      </c>
      <c r="H86" t="s">
        <v>276</v>
      </c>
      <c r="I86" t="s">
        <v>277</v>
      </c>
      <c r="J86" s="50">
        <v>1538.7</v>
      </c>
      <c r="K86" s="50">
        <v>1642.6</v>
      </c>
      <c r="L86" s="50">
        <v>1863.3</v>
      </c>
      <c r="M86" s="50">
        <v>2007.1</v>
      </c>
      <c r="N86" s="50">
        <v>2040.4</v>
      </c>
      <c r="O86" s="50">
        <v>2459.1999999999998</v>
      </c>
      <c r="P86" s="50">
        <v>2604.1</v>
      </c>
      <c r="Q86" s="50">
        <v>2452</v>
      </c>
      <c r="R86" s="50">
        <v>2335.4</v>
      </c>
      <c r="S86" s="50">
        <v>2487.6999999999998</v>
      </c>
      <c r="T86" s="50">
        <v>2521.3000000000002</v>
      </c>
      <c r="U86" s="50">
        <v>2653.6</v>
      </c>
      <c r="V86" s="50">
        <v>3218.4</v>
      </c>
      <c r="W86" s="50">
        <v>2939.4</v>
      </c>
      <c r="X86" s="50">
        <v>3388.5</v>
      </c>
      <c r="Y86" s="50">
        <v>3630.5</v>
      </c>
      <c r="Z86" s="50">
        <v>4206.8</v>
      </c>
      <c r="AA86" s="50">
        <v>4535.2</v>
      </c>
      <c r="AB86" s="50">
        <v>5392.6</v>
      </c>
      <c r="AC86" s="50">
        <v>6227.8</v>
      </c>
      <c r="AD86">
        <v>7149.2</v>
      </c>
      <c r="AE86" s="50" t="s">
        <v>185</v>
      </c>
    </row>
    <row r="87" spans="1:31">
      <c r="A87" t="s">
        <v>175</v>
      </c>
      <c r="B87" t="s">
        <v>176</v>
      </c>
      <c r="C87">
        <v>6</v>
      </c>
      <c r="D87" t="s">
        <v>177</v>
      </c>
      <c r="E87" t="s">
        <v>178</v>
      </c>
      <c r="F87" t="s">
        <v>179</v>
      </c>
      <c r="G87">
        <v>78</v>
      </c>
      <c r="H87">
        <v>713</v>
      </c>
      <c r="I87" t="s">
        <v>278</v>
      </c>
      <c r="J87" s="50">
        <v>1893.8</v>
      </c>
      <c r="K87" s="50">
        <v>1836.4</v>
      </c>
      <c r="L87" s="50">
        <v>1983.1</v>
      </c>
      <c r="M87" s="50">
        <v>2090.8000000000002</v>
      </c>
      <c r="N87" s="50">
        <v>1913.2</v>
      </c>
      <c r="O87" s="50">
        <v>2004.9</v>
      </c>
      <c r="P87" s="50">
        <v>2137.5</v>
      </c>
      <c r="Q87" s="50">
        <v>2272.4</v>
      </c>
      <c r="R87" s="50">
        <v>2495.6</v>
      </c>
      <c r="S87" s="50">
        <v>2758</v>
      </c>
      <c r="T87" s="50">
        <v>3002.1</v>
      </c>
      <c r="U87" s="50">
        <v>3099.4</v>
      </c>
      <c r="V87" s="50">
        <v>3111.3</v>
      </c>
      <c r="W87" s="50">
        <v>3324.6</v>
      </c>
      <c r="X87" s="50">
        <v>3415</v>
      </c>
      <c r="Y87" s="50">
        <v>3635.2</v>
      </c>
      <c r="Z87" s="50">
        <v>3678.7</v>
      </c>
      <c r="AA87" s="50">
        <v>4133</v>
      </c>
      <c r="AB87" s="50">
        <v>4431</v>
      </c>
      <c r="AC87" s="50">
        <v>4606.3</v>
      </c>
      <c r="AD87">
        <v>4771.8999999999996</v>
      </c>
      <c r="AE87" s="50" t="s">
        <v>185</v>
      </c>
    </row>
    <row r="88" spans="1:31">
      <c r="A88" t="s">
        <v>175</v>
      </c>
      <c r="B88" t="s">
        <v>176</v>
      </c>
      <c r="C88">
        <v>6</v>
      </c>
      <c r="D88" t="s">
        <v>177</v>
      </c>
      <c r="E88" t="s">
        <v>178</v>
      </c>
      <c r="F88" t="s">
        <v>179</v>
      </c>
      <c r="G88">
        <v>79</v>
      </c>
      <c r="H88">
        <v>72</v>
      </c>
      <c r="I88" t="s">
        <v>279</v>
      </c>
      <c r="J88" s="50">
        <v>16288.9</v>
      </c>
      <c r="K88" s="50">
        <v>18114.400000000001</v>
      </c>
      <c r="L88" s="50">
        <v>20232.3</v>
      </c>
      <c r="M88" s="50">
        <v>21996.6</v>
      </c>
      <c r="N88" s="50">
        <v>22494.3</v>
      </c>
      <c r="O88" s="50">
        <v>23648</v>
      </c>
      <c r="P88" s="50">
        <v>24505.599999999999</v>
      </c>
      <c r="Q88" s="50">
        <v>25630.3</v>
      </c>
      <c r="R88" s="50">
        <v>26526.7</v>
      </c>
      <c r="S88" s="50">
        <v>29511.599999999999</v>
      </c>
      <c r="T88" s="50">
        <v>30840.3</v>
      </c>
      <c r="U88" s="50">
        <v>31557.7</v>
      </c>
      <c r="V88" s="50">
        <v>31450</v>
      </c>
      <c r="W88" s="50">
        <v>32680.7</v>
      </c>
      <c r="X88" s="50">
        <v>33616.1</v>
      </c>
      <c r="Y88" s="50">
        <v>36209.9</v>
      </c>
      <c r="Z88" s="50">
        <v>37573.599999999999</v>
      </c>
      <c r="AA88" s="50">
        <v>42145.599999999999</v>
      </c>
      <c r="AB88" s="50">
        <v>46628.4</v>
      </c>
      <c r="AC88" s="50">
        <v>47466</v>
      </c>
      <c r="AD88">
        <v>48423.6</v>
      </c>
      <c r="AE88" s="50">
        <v>50776.3</v>
      </c>
    </row>
    <row r="89" spans="1:31">
      <c r="A89" t="s">
        <v>175</v>
      </c>
      <c r="B89" t="s">
        <v>176</v>
      </c>
      <c r="C89">
        <v>6</v>
      </c>
      <c r="D89" t="s">
        <v>177</v>
      </c>
      <c r="E89" t="s">
        <v>178</v>
      </c>
      <c r="F89" t="s">
        <v>179</v>
      </c>
      <c r="G89">
        <v>80</v>
      </c>
      <c r="H89">
        <v>721</v>
      </c>
      <c r="I89" t="s">
        <v>280</v>
      </c>
      <c r="J89" s="50">
        <v>3466.2</v>
      </c>
      <c r="K89" s="50">
        <v>3819.6</v>
      </c>
      <c r="L89" s="50">
        <v>4251.2</v>
      </c>
      <c r="M89" s="50">
        <v>4636.8</v>
      </c>
      <c r="N89" s="50">
        <v>4533.2</v>
      </c>
      <c r="O89" s="50">
        <v>4542</v>
      </c>
      <c r="P89" s="50">
        <v>4601.3</v>
      </c>
      <c r="Q89" s="50">
        <v>4884.8999999999996</v>
      </c>
      <c r="R89" s="50">
        <v>5177.8999999999996</v>
      </c>
      <c r="S89" s="50">
        <v>6812.5</v>
      </c>
      <c r="T89" s="50">
        <v>7947.3</v>
      </c>
      <c r="U89" s="50">
        <v>7497.3</v>
      </c>
      <c r="V89" s="50">
        <v>5797.9</v>
      </c>
      <c r="W89" s="50">
        <v>6055.2</v>
      </c>
      <c r="X89" s="50">
        <v>6641.4</v>
      </c>
      <c r="Y89" s="50">
        <v>7135.7</v>
      </c>
      <c r="Z89" s="50">
        <v>6942.5</v>
      </c>
      <c r="AA89" s="50">
        <v>8965.7000000000007</v>
      </c>
      <c r="AB89" s="50">
        <v>10096.4</v>
      </c>
      <c r="AC89" s="50">
        <v>9509</v>
      </c>
      <c r="AD89">
        <v>9427.9</v>
      </c>
      <c r="AE89" s="50" t="s">
        <v>185</v>
      </c>
    </row>
    <row r="90" spans="1:31">
      <c r="A90" t="s">
        <v>175</v>
      </c>
      <c r="B90" t="s">
        <v>176</v>
      </c>
      <c r="C90">
        <v>6</v>
      </c>
      <c r="D90" t="s">
        <v>177</v>
      </c>
      <c r="E90" t="s">
        <v>178</v>
      </c>
      <c r="F90" t="s">
        <v>179</v>
      </c>
      <c r="G90">
        <v>81</v>
      </c>
      <c r="H90">
        <v>722</v>
      </c>
      <c r="I90" t="s">
        <v>281</v>
      </c>
      <c r="J90" s="50">
        <v>12822.7</v>
      </c>
      <c r="K90" s="50">
        <v>14294.8</v>
      </c>
      <c r="L90" s="50">
        <v>15981.1</v>
      </c>
      <c r="M90" s="50">
        <v>17359.8</v>
      </c>
      <c r="N90" s="50">
        <v>17961.099999999999</v>
      </c>
      <c r="O90" s="50">
        <v>19105.900000000001</v>
      </c>
      <c r="P90" s="50">
        <v>19904.3</v>
      </c>
      <c r="Q90" s="50">
        <v>20745.5</v>
      </c>
      <c r="R90" s="50">
        <v>21348.799999999999</v>
      </c>
      <c r="S90" s="50">
        <v>22699.1</v>
      </c>
      <c r="T90" s="50">
        <v>22892.9</v>
      </c>
      <c r="U90" s="50">
        <v>24060.400000000001</v>
      </c>
      <c r="V90" s="50">
        <v>25652.2</v>
      </c>
      <c r="W90" s="50">
        <v>26625.5</v>
      </c>
      <c r="X90" s="50">
        <v>26974.7</v>
      </c>
      <c r="Y90" s="50">
        <v>29074.2</v>
      </c>
      <c r="Z90" s="50">
        <v>30631.1</v>
      </c>
      <c r="AA90" s="50">
        <v>33179.9</v>
      </c>
      <c r="AB90" s="50">
        <v>36532</v>
      </c>
      <c r="AC90" s="50">
        <v>37957</v>
      </c>
      <c r="AD90">
        <v>38995.699999999997</v>
      </c>
      <c r="AE90" s="50" t="s">
        <v>185</v>
      </c>
    </row>
    <row r="91" spans="1:31">
      <c r="A91" t="s">
        <v>175</v>
      </c>
      <c r="B91" t="s">
        <v>176</v>
      </c>
      <c r="C91">
        <v>6</v>
      </c>
      <c r="D91" t="s">
        <v>177</v>
      </c>
      <c r="E91" t="s">
        <v>178</v>
      </c>
      <c r="F91" t="s">
        <v>179</v>
      </c>
      <c r="G91">
        <v>82</v>
      </c>
      <c r="H91">
        <v>81</v>
      </c>
      <c r="I91" t="s">
        <v>282</v>
      </c>
      <c r="J91" s="50">
        <v>15878.4</v>
      </c>
      <c r="K91" s="50">
        <v>17775.8</v>
      </c>
      <c r="L91" s="50">
        <v>18804.7</v>
      </c>
      <c r="M91" s="50">
        <v>20036</v>
      </c>
      <c r="N91" s="50">
        <v>18898.900000000001</v>
      </c>
      <c r="O91" s="50">
        <v>20124.5</v>
      </c>
      <c r="P91" s="50">
        <v>20022.7</v>
      </c>
      <c r="Q91" s="50">
        <v>20696.400000000001</v>
      </c>
      <c r="R91" s="50">
        <v>21874.7</v>
      </c>
      <c r="S91" s="50">
        <v>23360</v>
      </c>
      <c r="T91" s="50">
        <v>24309.4</v>
      </c>
      <c r="U91" s="50">
        <v>24587.7</v>
      </c>
      <c r="V91" s="50">
        <v>24961.4</v>
      </c>
      <c r="W91" s="50">
        <v>25294.2</v>
      </c>
      <c r="X91" s="50">
        <v>25734.799999999999</v>
      </c>
      <c r="Y91" s="50">
        <v>27658.400000000001</v>
      </c>
      <c r="Z91" s="50">
        <v>28888.7</v>
      </c>
      <c r="AA91" s="50">
        <v>31213.1</v>
      </c>
      <c r="AB91" s="50">
        <v>32580.799999999999</v>
      </c>
      <c r="AC91" s="50">
        <v>32874.5</v>
      </c>
      <c r="AD91">
        <v>33893.300000000003</v>
      </c>
      <c r="AE91" s="50">
        <v>35699.699999999997</v>
      </c>
    </row>
    <row r="92" spans="1:31">
      <c r="A92" t="s">
        <v>175</v>
      </c>
      <c r="B92" t="s">
        <v>176</v>
      </c>
      <c r="C92">
        <v>6</v>
      </c>
      <c r="D92" t="s">
        <v>177</v>
      </c>
      <c r="E92" t="s">
        <v>178</v>
      </c>
      <c r="F92" t="s">
        <v>179</v>
      </c>
      <c r="G92">
        <v>83</v>
      </c>
      <c r="H92" t="s">
        <v>180</v>
      </c>
      <c r="I92" t="s">
        <v>283</v>
      </c>
      <c r="J92" s="50">
        <v>70618.3</v>
      </c>
      <c r="K92" s="50">
        <v>72888</v>
      </c>
      <c r="L92" s="50">
        <v>77488.2</v>
      </c>
      <c r="M92" s="50">
        <v>83091.600000000006</v>
      </c>
      <c r="N92" s="50">
        <v>88246</v>
      </c>
      <c r="O92" s="50">
        <v>94756.800000000003</v>
      </c>
      <c r="P92" s="50">
        <v>100469.8</v>
      </c>
      <c r="Q92" s="50">
        <v>104231.8</v>
      </c>
      <c r="R92" s="50">
        <v>109911.2</v>
      </c>
      <c r="S92" s="50">
        <v>115895.4</v>
      </c>
      <c r="T92" s="50">
        <v>124071.2</v>
      </c>
      <c r="U92" s="50">
        <v>131725.6</v>
      </c>
      <c r="V92" s="50">
        <v>139709.1</v>
      </c>
      <c r="W92" s="50">
        <v>145880.1</v>
      </c>
      <c r="X92" s="50">
        <v>146749.29999999999</v>
      </c>
      <c r="Y92" s="50">
        <v>151562.4</v>
      </c>
      <c r="Z92" s="50">
        <v>156612.20000000001</v>
      </c>
      <c r="AA92" s="50">
        <v>161676.1</v>
      </c>
      <c r="AB92" s="50">
        <v>169918.8</v>
      </c>
      <c r="AC92" s="50">
        <v>175721.3</v>
      </c>
      <c r="AD92">
        <v>181314.3</v>
      </c>
      <c r="AE92" s="50">
        <v>184701.3</v>
      </c>
    </row>
    <row r="93" spans="1:31">
      <c r="A93" t="s">
        <v>175</v>
      </c>
      <c r="B93" t="s">
        <v>176</v>
      </c>
      <c r="C93">
        <v>6</v>
      </c>
      <c r="D93" t="s">
        <v>177</v>
      </c>
      <c r="E93" t="s">
        <v>178</v>
      </c>
      <c r="F93" t="s">
        <v>179</v>
      </c>
      <c r="G93">
        <v>84</v>
      </c>
      <c r="H93" t="s">
        <v>180</v>
      </c>
      <c r="I93" t="s">
        <v>284</v>
      </c>
      <c r="J93" s="50">
        <v>12421.8</v>
      </c>
      <c r="K93" s="50">
        <v>13002.5</v>
      </c>
      <c r="L93" s="50">
        <v>13355.9</v>
      </c>
      <c r="M93" s="50">
        <v>14043.6</v>
      </c>
      <c r="N93" s="50">
        <v>14090</v>
      </c>
      <c r="O93" s="50">
        <v>15144.5</v>
      </c>
      <c r="P93" s="50">
        <v>16214.9</v>
      </c>
      <c r="Q93" s="50">
        <v>17225.8</v>
      </c>
      <c r="R93" s="50">
        <v>17987.7</v>
      </c>
      <c r="S93" s="50">
        <v>18927.5</v>
      </c>
      <c r="T93" s="50">
        <v>19886.7</v>
      </c>
      <c r="U93" s="50">
        <v>20769.099999999999</v>
      </c>
      <c r="V93" s="50">
        <v>21788.400000000001</v>
      </c>
      <c r="W93" s="50">
        <v>23459.8</v>
      </c>
      <c r="X93" s="50">
        <v>23835.7</v>
      </c>
      <c r="Y93" s="50">
        <v>23891.4</v>
      </c>
      <c r="Z93" s="50">
        <v>23477.1</v>
      </c>
      <c r="AA93" s="50">
        <v>24129.3</v>
      </c>
      <c r="AB93" s="50">
        <v>25532.3</v>
      </c>
      <c r="AC93" s="50">
        <v>26579.3</v>
      </c>
      <c r="AD93">
        <v>27544.3</v>
      </c>
      <c r="AE93" s="50" t="s">
        <v>185</v>
      </c>
    </row>
    <row r="94" spans="1:31">
      <c r="A94" t="s">
        <v>175</v>
      </c>
      <c r="B94" t="s">
        <v>176</v>
      </c>
      <c r="C94">
        <v>6</v>
      </c>
      <c r="D94" t="s">
        <v>177</v>
      </c>
      <c r="E94" t="s">
        <v>178</v>
      </c>
      <c r="F94" t="s">
        <v>179</v>
      </c>
      <c r="G94">
        <v>85</v>
      </c>
      <c r="H94" t="s">
        <v>180</v>
      </c>
      <c r="I94" t="s">
        <v>285</v>
      </c>
      <c r="J94" s="50">
        <v>6229.2</v>
      </c>
      <c r="K94" s="50">
        <v>6352.5</v>
      </c>
      <c r="L94" s="50">
        <v>6576.6</v>
      </c>
      <c r="M94" s="50">
        <v>6945.6</v>
      </c>
      <c r="N94" s="50">
        <v>7410.9</v>
      </c>
      <c r="O94" s="50">
        <v>8581.7999999999993</v>
      </c>
      <c r="P94" s="50">
        <v>9842.2000000000007</v>
      </c>
      <c r="Q94" s="50">
        <v>10462.4</v>
      </c>
      <c r="R94" s="50">
        <v>11391.8</v>
      </c>
      <c r="S94" s="50">
        <v>12665.1</v>
      </c>
      <c r="T94" s="50">
        <v>13861.8</v>
      </c>
      <c r="U94" s="50">
        <v>15260.4</v>
      </c>
      <c r="V94" s="50">
        <v>16210.5</v>
      </c>
      <c r="W94" s="50">
        <v>16290.5</v>
      </c>
      <c r="X94" s="50">
        <v>16594.599999999999</v>
      </c>
      <c r="Y94" s="50">
        <v>16760.099999999999</v>
      </c>
      <c r="Z94" s="50">
        <v>15985.5</v>
      </c>
      <c r="AA94" s="50">
        <v>15650.5</v>
      </c>
      <c r="AB94" s="50">
        <v>15724</v>
      </c>
      <c r="AC94" s="50">
        <v>15387.5</v>
      </c>
      <c r="AD94">
        <v>15649.6</v>
      </c>
      <c r="AE94" s="50" t="s">
        <v>185</v>
      </c>
    </row>
    <row r="95" spans="1:31">
      <c r="A95" t="s">
        <v>175</v>
      </c>
      <c r="B95" t="s">
        <v>176</v>
      </c>
      <c r="C95">
        <v>6</v>
      </c>
      <c r="D95" t="s">
        <v>177</v>
      </c>
      <c r="E95" t="s">
        <v>178</v>
      </c>
      <c r="F95" t="s">
        <v>179</v>
      </c>
      <c r="G95">
        <v>86</v>
      </c>
      <c r="H95" t="s">
        <v>180</v>
      </c>
      <c r="I95" t="s">
        <v>286</v>
      </c>
      <c r="J95" s="50">
        <v>51967.3</v>
      </c>
      <c r="K95" s="50">
        <v>53533.1</v>
      </c>
      <c r="L95" s="50">
        <v>57555.6</v>
      </c>
      <c r="M95" s="50">
        <v>62102.400000000001</v>
      </c>
      <c r="N95" s="50">
        <v>66745.100000000006</v>
      </c>
      <c r="O95" s="50">
        <v>71030.399999999994</v>
      </c>
      <c r="P95" s="50">
        <v>74412.7</v>
      </c>
      <c r="Q95" s="50">
        <v>76543.600000000006</v>
      </c>
      <c r="R95" s="50">
        <v>80531.7</v>
      </c>
      <c r="S95" s="50">
        <v>84302.7</v>
      </c>
      <c r="T95" s="50">
        <v>90322.8</v>
      </c>
      <c r="U95" s="50">
        <v>95696.1</v>
      </c>
      <c r="V95" s="50">
        <v>101710.3</v>
      </c>
      <c r="W95" s="50">
        <v>106129.8</v>
      </c>
      <c r="X95" s="50">
        <v>106319</v>
      </c>
      <c r="Y95" s="50">
        <v>110910.9</v>
      </c>
      <c r="Z95" s="50">
        <v>117149.6</v>
      </c>
      <c r="AA95" s="50">
        <v>121896.2</v>
      </c>
      <c r="AB95" s="50">
        <v>128662.5</v>
      </c>
      <c r="AC95" s="50">
        <v>133754.5</v>
      </c>
      <c r="AD95">
        <v>138120.4</v>
      </c>
      <c r="AE95" s="50" t="s">
        <v>185</v>
      </c>
    </row>
    <row r="96" spans="1:31">
      <c r="A96" t="s">
        <v>175</v>
      </c>
      <c r="B96" t="s">
        <v>176</v>
      </c>
      <c r="C96">
        <v>6</v>
      </c>
      <c r="D96" t="s">
        <v>177</v>
      </c>
      <c r="E96" t="s">
        <v>178</v>
      </c>
      <c r="F96" t="s">
        <v>179</v>
      </c>
      <c r="G96">
        <v>87</v>
      </c>
      <c r="H96" t="s">
        <v>287</v>
      </c>
      <c r="I96" t="s">
        <v>288</v>
      </c>
      <c r="J96" s="50">
        <v>42618.1</v>
      </c>
      <c r="K96" s="50">
        <v>33706.1</v>
      </c>
      <c r="L96" s="50">
        <v>37128</v>
      </c>
      <c r="M96" s="50">
        <v>49872.1</v>
      </c>
      <c r="N96" s="50">
        <v>58137</v>
      </c>
      <c r="O96" s="50">
        <v>54904.9</v>
      </c>
      <c r="P96" s="50">
        <v>70746.7</v>
      </c>
      <c r="Q96" s="50">
        <v>82434.2</v>
      </c>
      <c r="R96" s="50">
        <v>107532.2</v>
      </c>
      <c r="S96" s="50">
        <v>123497.9</v>
      </c>
      <c r="T96" s="50">
        <v>145420.29999999999</v>
      </c>
      <c r="U96" s="50">
        <v>183954.3</v>
      </c>
      <c r="V96" s="50">
        <v>118098.3</v>
      </c>
      <c r="W96" s="50">
        <v>131114.79999999999</v>
      </c>
      <c r="X96" s="50">
        <v>154465.79999999999</v>
      </c>
      <c r="Y96" s="50">
        <v>167078.39999999999</v>
      </c>
      <c r="Z96" s="50">
        <v>194164.2</v>
      </c>
      <c r="AA96" s="50">
        <v>210001.4</v>
      </c>
      <c r="AB96" s="50">
        <v>128032.6</v>
      </c>
      <c r="AC96" s="50">
        <v>100785.8</v>
      </c>
      <c r="AD96">
        <v>126650.6</v>
      </c>
      <c r="AE96" s="50">
        <v>157459.20000000001</v>
      </c>
    </row>
    <row r="97" spans="1:31">
      <c r="A97" t="s">
        <v>175</v>
      </c>
      <c r="B97" t="s">
        <v>176</v>
      </c>
      <c r="C97">
        <v>6</v>
      </c>
      <c r="D97" t="s">
        <v>177</v>
      </c>
      <c r="E97" t="s">
        <v>178</v>
      </c>
      <c r="F97" t="s">
        <v>179</v>
      </c>
      <c r="G97">
        <v>88</v>
      </c>
      <c r="H97" t="s">
        <v>289</v>
      </c>
      <c r="I97" t="s">
        <v>290</v>
      </c>
      <c r="J97" s="50">
        <v>82462.8</v>
      </c>
      <c r="K97" s="50">
        <v>91859.9</v>
      </c>
      <c r="L97" s="50">
        <v>98010.6</v>
      </c>
      <c r="M97" s="50">
        <v>103723.2</v>
      </c>
      <c r="N97" s="50">
        <v>104711.6</v>
      </c>
      <c r="O97" s="50">
        <v>105255.8</v>
      </c>
      <c r="P97" s="50">
        <v>108296.7</v>
      </c>
      <c r="Q97" s="50">
        <v>117188.2</v>
      </c>
      <c r="R97" s="50">
        <v>128004.4</v>
      </c>
      <c r="S97" s="50">
        <v>138415.20000000001</v>
      </c>
      <c r="T97" s="50">
        <v>146685.4</v>
      </c>
      <c r="U97" s="50">
        <v>152699.1</v>
      </c>
      <c r="V97" s="50">
        <v>150489.60000000001</v>
      </c>
      <c r="W97" s="50">
        <v>160980.29999999999</v>
      </c>
      <c r="X97" s="50">
        <v>172168.5</v>
      </c>
      <c r="Y97" s="50">
        <v>191874.4</v>
      </c>
      <c r="Z97" s="50">
        <v>201553.6</v>
      </c>
      <c r="AA97" s="50">
        <v>211284</v>
      </c>
      <c r="AB97" s="50">
        <v>223244.3</v>
      </c>
      <c r="AC97" s="50">
        <v>223450.5</v>
      </c>
      <c r="AD97">
        <v>228242.5</v>
      </c>
      <c r="AE97" s="50">
        <v>244774.3</v>
      </c>
    </row>
    <row r="98" spans="1:31">
      <c r="A98" t="s">
        <v>175</v>
      </c>
      <c r="B98" t="s">
        <v>176</v>
      </c>
      <c r="C98">
        <v>6</v>
      </c>
      <c r="D98" t="s">
        <v>177</v>
      </c>
      <c r="E98" t="s">
        <v>178</v>
      </c>
      <c r="F98" t="s">
        <v>179</v>
      </c>
      <c r="G98">
        <v>89</v>
      </c>
      <c r="H98" t="s">
        <v>180</v>
      </c>
      <c r="I98" t="s">
        <v>291</v>
      </c>
      <c r="J98" s="50">
        <v>38495.199999999997</v>
      </c>
      <c r="K98" s="50">
        <v>41199.1</v>
      </c>
      <c r="L98" s="50">
        <v>44821.7</v>
      </c>
      <c r="M98" s="50">
        <v>48048.1</v>
      </c>
      <c r="N98" s="50">
        <v>53502</v>
      </c>
      <c r="O98" s="50">
        <v>47340.9</v>
      </c>
      <c r="P98" s="50">
        <v>49193.9</v>
      </c>
      <c r="Q98" s="50">
        <v>52792.9</v>
      </c>
      <c r="R98" s="50">
        <v>54717.2</v>
      </c>
      <c r="S98" s="50">
        <v>61394.6</v>
      </c>
      <c r="T98" s="50">
        <v>62076.5</v>
      </c>
      <c r="U98" s="50">
        <v>64331.1</v>
      </c>
      <c r="V98" s="50">
        <v>62318.2</v>
      </c>
      <c r="W98" s="50">
        <v>68210.8</v>
      </c>
      <c r="X98" s="50">
        <v>72449.399999999994</v>
      </c>
      <c r="Y98" s="50">
        <v>75108</v>
      </c>
      <c r="Z98" s="50">
        <v>74228.2</v>
      </c>
      <c r="AA98" s="50">
        <v>77995.100000000006</v>
      </c>
      <c r="AB98" s="50">
        <v>82921</v>
      </c>
      <c r="AC98" s="50">
        <v>83943.3</v>
      </c>
      <c r="AD98">
        <v>89351.2</v>
      </c>
      <c r="AE98" s="50">
        <v>94553.9</v>
      </c>
    </row>
    <row r="99" spans="1:31">
      <c r="A99" t="s">
        <v>175</v>
      </c>
      <c r="B99" t="s">
        <v>176</v>
      </c>
      <c r="C99">
        <v>6</v>
      </c>
      <c r="D99" t="s">
        <v>177</v>
      </c>
      <c r="E99" t="s">
        <v>178</v>
      </c>
      <c r="F99" t="s">
        <v>179</v>
      </c>
      <c r="G99">
        <v>90</v>
      </c>
      <c r="H99" t="s">
        <v>180</v>
      </c>
      <c r="I99" t="s">
        <v>292</v>
      </c>
      <c r="J99" s="50">
        <v>171716.9</v>
      </c>
      <c r="K99" s="50">
        <v>170896.6</v>
      </c>
      <c r="L99" s="50">
        <v>171578.1</v>
      </c>
      <c r="M99" s="50">
        <v>193672</v>
      </c>
      <c r="N99" s="50">
        <v>205639.1</v>
      </c>
      <c r="O99" s="50">
        <v>202415.1</v>
      </c>
      <c r="P99" s="50">
        <v>223929.9</v>
      </c>
      <c r="Q99" s="50">
        <v>267227.2</v>
      </c>
      <c r="R99" s="50">
        <v>303134.2</v>
      </c>
      <c r="S99" s="50">
        <v>347962.9</v>
      </c>
      <c r="T99" s="50">
        <v>391673</v>
      </c>
      <c r="U99" s="50">
        <v>411853.5</v>
      </c>
      <c r="V99" s="50">
        <v>332665.7</v>
      </c>
      <c r="W99" s="50">
        <v>363299.6</v>
      </c>
      <c r="X99" s="50">
        <v>414803.4</v>
      </c>
      <c r="Y99" s="50">
        <v>436770.4</v>
      </c>
      <c r="Z99" s="50">
        <v>486349.8</v>
      </c>
      <c r="AA99" s="50">
        <v>488071.7</v>
      </c>
      <c r="AB99" s="50">
        <v>422326</v>
      </c>
      <c r="AC99" s="50">
        <v>383503.4</v>
      </c>
      <c r="AD99">
        <v>426632.5</v>
      </c>
      <c r="AE99" s="50">
        <v>482132.6</v>
      </c>
    </row>
    <row r="100" spans="1:31">
      <c r="A100" t="s">
        <v>175</v>
      </c>
      <c r="B100" t="s">
        <v>176</v>
      </c>
      <c r="C100">
        <v>6</v>
      </c>
      <c r="D100" t="s">
        <v>177</v>
      </c>
      <c r="E100" t="s">
        <v>178</v>
      </c>
      <c r="F100" t="s">
        <v>179</v>
      </c>
      <c r="G100">
        <v>91</v>
      </c>
      <c r="H100" t="s">
        <v>180</v>
      </c>
      <c r="I100" t="s">
        <v>293</v>
      </c>
      <c r="J100" s="50">
        <v>367921.3</v>
      </c>
      <c r="K100" s="50">
        <v>401912.3</v>
      </c>
      <c r="L100" s="50">
        <v>432269.1</v>
      </c>
      <c r="M100" s="50">
        <v>462107.5</v>
      </c>
      <c r="N100" s="50">
        <v>479121.6</v>
      </c>
      <c r="O100" s="50">
        <v>490086</v>
      </c>
      <c r="P100" s="50">
        <v>505364.6</v>
      </c>
      <c r="Q100" s="50">
        <v>534862</v>
      </c>
      <c r="R100" s="50">
        <v>573355.9</v>
      </c>
      <c r="S100" s="50">
        <v>621436.5</v>
      </c>
      <c r="T100" s="50">
        <v>662838.80000000005</v>
      </c>
      <c r="U100" s="50">
        <v>693815.7</v>
      </c>
      <c r="V100" s="50">
        <v>691026.5</v>
      </c>
      <c r="W100" s="50">
        <v>728017.2</v>
      </c>
      <c r="X100" s="50">
        <v>769668</v>
      </c>
      <c r="Y100" s="50">
        <v>823046</v>
      </c>
      <c r="Z100" s="50">
        <v>859287.8</v>
      </c>
      <c r="AA100" s="50">
        <v>915642.4</v>
      </c>
      <c r="AB100" s="50">
        <v>975901.6</v>
      </c>
      <c r="AC100" s="50">
        <v>1005171.1</v>
      </c>
      <c r="AD100">
        <v>1046547.7</v>
      </c>
      <c r="AE100" s="50">
        <v>1108962.6000000001</v>
      </c>
    </row>
  </sheetData>
  <hyperlinks>
    <hyperlink ref="A6" r:id="rId1" xr:uid="{69501988-1CF7-CE42-BDA8-EB9B1BF9CE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65D2-4C34-1E4A-B3E5-E86C5FFCE653}">
  <dimension ref="A3:BH132"/>
  <sheetViews>
    <sheetView tabSelected="1" topLeftCell="A40" workbookViewId="0">
      <selection activeCell="A61" sqref="A61"/>
    </sheetView>
  </sheetViews>
  <sheetFormatPr defaultColWidth="10.6640625" defaultRowHeight="14.25"/>
  <cols>
    <col min="1" max="1" width="53.1328125" customWidth="1"/>
    <col min="2" max="2" width="11.796875" bestFit="1" customWidth="1"/>
  </cols>
  <sheetData>
    <row r="3" spans="1:36" s="30" customFormat="1">
      <c r="A3" s="29" t="s">
        <v>353</v>
      </c>
    </row>
    <row r="6" spans="1:36">
      <c r="A6" s="31" t="s">
        <v>146</v>
      </c>
    </row>
    <row r="7" spans="1:36">
      <c r="A7" t="s">
        <v>147</v>
      </c>
    </row>
    <row r="8" spans="1:36">
      <c r="B8" s="32" t="s">
        <v>2</v>
      </c>
      <c r="C8" s="32" t="s">
        <v>2</v>
      </c>
      <c r="D8" s="32" t="s">
        <v>2</v>
      </c>
      <c r="E8" s="32" t="s">
        <v>2</v>
      </c>
      <c r="F8" s="32" t="s">
        <v>2</v>
      </c>
      <c r="G8" s="32" t="s">
        <v>2</v>
      </c>
      <c r="H8" s="32" t="s">
        <v>2</v>
      </c>
      <c r="I8" s="32" t="s">
        <v>2</v>
      </c>
      <c r="J8" s="32" t="s">
        <v>2</v>
      </c>
      <c r="K8" s="32" t="s">
        <v>2</v>
      </c>
      <c r="L8" s="32" t="s">
        <v>2</v>
      </c>
      <c r="M8" s="32" t="s">
        <v>2</v>
      </c>
      <c r="N8" s="32" t="s">
        <v>2</v>
      </c>
      <c r="O8" s="32" t="s">
        <v>2</v>
      </c>
      <c r="P8" s="32" t="s">
        <v>2</v>
      </c>
      <c r="Q8" s="32" t="s">
        <v>2</v>
      </c>
      <c r="R8" s="32" t="s">
        <v>2</v>
      </c>
      <c r="S8" s="32" t="s">
        <v>2</v>
      </c>
      <c r="T8" s="32" t="s">
        <v>2</v>
      </c>
      <c r="U8" s="32" t="s">
        <v>2</v>
      </c>
      <c r="V8" s="32" t="s">
        <v>2</v>
      </c>
      <c r="W8" s="32" t="s">
        <v>2</v>
      </c>
      <c r="X8" s="32" t="s">
        <v>2</v>
      </c>
      <c r="Y8" s="32" t="s">
        <v>2</v>
      </c>
      <c r="Z8" s="32" t="s">
        <v>2</v>
      </c>
      <c r="AA8" s="32" t="s">
        <v>2</v>
      </c>
      <c r="AB8" s="32" t="s">
        <v>2</v>
      </c>
      <c r="AC8" s="32" t="s">
        <v>2</v>
      </c>
      <c r="AD8" s="32" t="s">
        <v>2</v>
      </c>
      <c r="AE8" s="32" t="s">
        <v>2</v>
      </c>
      <c r="AF8" s="32" t="s">
        <v>2</v>
      </c>
      <c r="AG8" s="32" t="s">
        <v>2</v>
      </c>
      <c r="AH8" s="32" t="s">
        <v>2</v>
      </c>
      <c r="AJ8" s="32" t="s">
        <v>95</v>
      </c>
    </row>
    <row r="9" spans="1:36" ht="14.65" thickBot="1">
      <c r="B9" s="33">
        <v>2017</v>
      </c>
      <c r="C9" s="33">
        <v>2018</v>
      </c>
      <c r="D9" s="33">
        <v>2019</v>
      </c>
      <c r="E9" s="33">
        <v>2020</v>
      </c>
      <c r="F9" s="33">
        <v>2021</v>
      </c>
      <c r="G9" s="33">
        <v>2022</v>
      </c>
      <c r="H9" s="33">
        <v>2023</v>
      </c>
      <c r="I9" s="33">
        <v>2024</v>
      </c>
      <c r="J9" s="33">
        <v>2025</v>
      </c>
      <c r="K9" s="33">
        <v>2026</v>
      </c>
      <c r="L9" s="33">
        <v>2027</v>
      </c>
      <c r="M9" s="33">
        <v>2028</v>
      </c>
      <c r="N9" s="33">
        <v>2029</v>
      </c>
      <c r="O9" s="33">
        <v>2030</v>
      </c>
      <c r="P9" s="33">
        <v>2031</v>
      </c>
      <c r="Q9" s="33">
        <v>2032</v>
      </c>
      <c r="R9" s="33">
        <v>2033</v>
      </c>
      <c r="S9" s="33">
        <v>2034</v>
      </c>
      <c r="T9" s="33">
        <v>2035</v>
      </c>
      <c r="U9" s="33">
        <v>2036</v>
      </c>
      <c r="V9" s="33">
        <v>2037</v>
      </c>
      <c r="W9" s="33">
        <v>2038</v>
      </c>
      <c r="X9" s="33">
        <v>2039</v>
      </c>
      <c r="Y9" s="33">
        <v>2040</v>
      </c>
      <c r="Z9" s="33">
        <v>2041</v>
      </c>
      <c r="AA9" s="33">
        <v>2042</v>
      </c>
      <c r="AB9" s="33">
        <v>2043</v>
      </c>
      <c r="AC9" s="33">
        <v>2044</v>
      </c>
      <c r="AD9" s="33">
        <v>2045</v>
      </c>
      <c r="AE9" s="33">
        <v>2046</v>
      </c>
      <c r="AF9" s="33">
        <v>2047</v>
      </c>
      <c r="AG9" s="33">
        <v>2048</v>
      </c>
      <c r="AH9" s="33">
        <v>2049</v>
      </c>
      <c r="AI9" s="33">
        <v>2050</v>
      </c>
      <c r="AJ9" s="33">
        <v>2050</v>
      </c>
    </row>
    <row r="10" spans="1:36" ht="14.65" thickTop="1">
      <c r="A10" s="34" t="s">
        <v>86</v>
      </c>
      <c r="B10" s="35">
        <v>362.89962800000001</v>
      </c>
      <c r="C10" s="35">
        <v>362.614441</v>
      </c>
      <c r="D10" s="35">
        <v>369.52792399999998</v>
      </c>
      <c r="E10" s="35">
        <v>375.66763300000002</v>
      </c>
      <c r="F10" s="35">
        <v>381.76007099999998</v>
      </c>
      <c r="G10" s="35">
        <v>388.22048999999998</v>
      </c>
      <c r="H10" s="35">
        <v>394.60314899999997</v>
      </c>
      <c r="I10" s="35">
        <v>399.98019399999998</v>
      </c>
      <c r="J10" s="35">
        <v>404.81664999999998</v>
      </c>
      <c r="K10" s="35">
        <v>409.90182499999997</v>
      </c>
      <c r="L10" s="35">
        <v>414.07797199999999</v>
      </c>
      <c r="M10" s="35">
        <v>418.66848800000002</v>
      </c>
      <c r="N10" s="35">
        <v>422.73751800000002</v>
      </c>
      <c r="O10" s="35">
        <v>426.74453699999998</v>
      </c>
      <c r="P10" s="35">
        <v>431.627319</v>
      </c>
      <c r="Q10" s="35">
        <v>436.52880900000002</v>
      </c>
      <c r="R10" s="35">
        <v>441.44274899999999</v>
      </c>
      <c r="S10" s="35">
        <v>446.13488799999999</v>
      </c>
      <c r="T10" s="35">
        <v>450.88311800000002</v>
      </c>
      <c r="U10" s="35">
        <v>455.56811499999998</v>
      </c>
      <c r="V10" s="35">
        <v>460.33926400000001</v>
      </c>
      <c r="W10" s="35">
        <v>465.07714800000002</v>
      </c>
      <c r="X10" s="35">
        <v>469.48776199999998</v>
      </c>
      <c r="Y10" s="35">
        <v>473.863586</v>
      </c>
      <c r="Z10" s="35">
        <v>478.38061499999998</v>
      </c>
      <c r="AA10" s="35">
        <v>483.125092</v>
      </c>
      <c r="AB10" s="35">
        <v>488.04757699999999</v>
      </c>
      <c r="AC10" s="35">
        <v>493.20971700000001</v>
      </c>
      <c r="AD10" s="35">
        <v>498.65072600000002</v>
      </c>
      <c r="AE10" s="35">
        <v>504.27175899999997</v>
      </c>
      <c r="AF10" s="35">
        <v>509.93637100000001</v>
      </c>
      <c r="AG10" s="35">
        <v>515.855591</v>
      </c>
      <c r="AH10" s="35">
        <v>521.68811000000005</v>
      </c>
      <c r="AI10" s="35">
        <v>527.16082800000004</v>
      </c>
      <c r="AJ10" s="36">
        <v>1.1761000000000001E-2</v>
      </c>
    </row>
    <row r="11" spans="1:36">
      <c r="A11" s="37" t="s">
        <v>148</v>
      </c>
      <c r="C11">
        <f>C10/B10</f>
        <v>0.99921414358683225</v>
      </c>
      <c r="D11">
        <f t="shared" ref="D11:AI11" si="0">D10/C10</f>
        <v>1.0190656582262261</v>
      </c>
      <c r="E11">
        <f t="shared" si="0"/>
        <v>1.0166150068810498</v>
      </c>
      <c r="F11">
        <f t="shared" si="0"/>
        <v>1.0162176282032793</v>
      </c>
      <c r="G11">
        <f t="shared" si="0"/>
        <v>1.0169227205534546</v>
      </c>
      <c r="H11">
        <f t="shared" si="0"/>
        <v>1.016440809190674</v>
      </c>
      <c r="I11">
        <f t="shared" si="0"/>
        <v>1.0136264624690059</v>
      </c>
      <c r="J11">
        <f t="shared" si="0"/>
        <v>1.0120917387224428</v>
      </c>
      <c r="K11">
        <f t="shared" si="0"/>
        <v>1.012561674525986</v>
      </c>
      <c r="L11">
        <f t="shared" si="0"/>
        <v>1.0101881639585284</v>
      </c>
      <c r="M11">
        <f t="shared" si="0"/>
        <v>1.0110861149600106</v>
      </c>
      <c r="N11">
        <f t="shared" si="0"/>
        <v>1.0097189784199856</v>
      </c>
      <c r="O11">
        <f t="shared" si="0"/>
        <v>1.0094787399494547</v>
      </c>
      <c r="P11">
        <f t="shared" si="0"/>
        <v>1.0114419320615697</v>
      </c>
      <c r="Q11">
        <f t="shared" si="0"/>
        <v>1.0113558382063395</v>
      </c>
      <c r="R11">
        <f t="shared" si="0"/>
        <v>1.0112568515495159</v>
      </c>
      <c r="S11">
        <f t="shared" si="0"/>
        <v>1.0106290997204714</v>
      </c>
      <c r="T11">
        <f t="shared" si="0"/>
        <v>1.0106430367310795</v>
      </c>
      <c r="U11">
        <f t="shared" si="0"/>
        <v>1.0103907128321445</v>
      </c>
      <c r="V11">
        <f t="shared" si="0"/>
        <v>1.0104729651678981</v>
      </c>
      <c r="W11">
        <f t="shared" si="0"/>
        <v>1.0102921570470251</v>
      </c>
      <c r="X11">
        <f t="shared" si="0"/>
        <v>1.0094836179738504</v>
      </c>
      <c r="Y11">
        <f t="shared" si="0"/>
        <v>1.0093204218601124</v>
      </c>
      <c r="Z11">
        <f t="shared" si="0"/>
        <v>1.0095323403896241</v>
      </c>
      <c r="AA11">
        <f t="shared" si="0"/>
        <v>1.00991778690698</v>
      </c>
      <c r="AB11">
        <f t="shared" si="0"/>
        <v>1.0101888415267821</v>
      </c>
      <c r="AC11">
        <f t="shared" si="0"/>
        <v>1.0105771245330863</v>
      </c>
      <c r="AD11">
        <f t="shared" si="0"/>
        <v>1.0110318365848416</v>
      </c>
      <c r="AE11">
        <f t="shared" si="0"/>
        <v>1.0112724853427766</v>
      </c>
      <c r="AF11">
        <f t="shared" si="0"/>
        <v>1.0112332525050249</v>
      </c>
      <c r="AG11">
        <f t="shared" si="0"/>
        <v>1.0116077619417345</v>
      </c>
      <c r="AH11">
        <f t="shared" si="0"/>
        <v>1.0113064956583946</v>
      </c>
      <c r="AI11">
        <f t="shared" si="0"/>
        <v>1.0104904020143377</v>
      </c>
    </row>
    <row r="12" spans="1:36">
      <c r="A12" s="38" t="s">
        <v>67</v>
      </c>
      <c r="B12" s="35">
        <v>720.88574200000005</v>
      </c>
      <c r="C12" s="35">
        <v>746.08019999999999</v>
      </c>
      <c r="D12" s="35">
        <v>786.05090299999995</v>
      </c>
      <c r="E12" s="35">
        <v>802.65612799999997</v>
      </c>
      <c r="F12" s="35">
        <v>827.37323000000004</v>
      </c>
      <c r="G12" s="35">
        <v>849.51861599999995</v>
      </c>
      <c r="H12" s="35">
        <v>869.13439900000003</v>
      </c>
      <c r="I12" s="35">
        <v>891.36010699999997</v>
      </c>
      <c r="J12" s="35">
        <v>912.52783199999999</v>
      </c>
      <c r="K12" s="35">
        <v>931.925659</v>
      </c>
      <c r="L12" s="35">
        <v>956.94482400000004</v>
      </c>
      <c r="M12" s="35">
        <v>977.96899399999995</v>
      </c>
      <c r="N12" s="35">
        <v>998.817993</v>
      </c>
      <c r="O12" s="35">
        <v>1014.1585690000001</v>
      </c>
      <c r="P12" s="35">
        <v>1032.4704589999999</v>
      </c>
      <c r="Q12" s="35">
        <v>1050.4997559999999</v>
      </c>
      <c r="R12" s="35">
        <v>1067.388428</v>
      </c>
      <c r="S12" s="35">
        <v>1079.8500979999999</v>
      </c>
      <c r="T12" s="35">
        <v>1096.958496</v>
      </c>
      <c r="U12" s="35">
        <v>1116.3107910000001</v>
      </c>
      <c r="V12" s="35">
        <v>1131.357178</v>
      </c>
      <c r="W12" s="35">
        <v>1152.4110109999999</v>
      </c>
      <c r="X12" s="35">
        <v>1169.819092</v>
      </c>
      <c r="Y12" s="35">
        <v>1184.620361</v>
      </c>
      <c r="Z12" s="35">
        <v>1201.244019</v>
      </c>
      <c r="AA12" s="35">
        <v>1218.344116</v>
      </c>
      <c r="AB12" s="35">
        <v>1230.679443</v>
      </c>
      <c r="AC12" s="35">
        <v>1247.9963379999999</v>
      </c>
      <c r="AD12" s="35">
        <v>1267.310303</v>
      </c>
      <c r="AE12" s="35">
        <v>1285.169922</v>
      </c>
      <c r="AF12" s="35">
        <v>1303.664307</v>
      </c>
      <c r="AG12" s="35">
        <v>1326.3698730000001</v>
      </c>
      <c r="AH12" s="35">
        <v>1344.1293949999999</v>
      </c>
      <c r="AI12" s="35">
        <v>1364.8359379999999</v>
      </c>
      <c r="AJ12" s="36">
        <v>1.9053E-2</v>
      </c>
    </row>
    <row r="13" spans="1:36">
      <c r="A13" s="37" t="s">
        <v>148</v>
      </c>
      <c r="C13">
        <f>C12/B12</f>
        <v>1.0349493082358674</v>
      </c>
      <c r="D13">
        <f t="shared" ref="D13:AI13" si="1">D12/C12</f>
        <v>1.0535742712378642</v>
      </c>
      <c r="E13">
        <f t="shared" si="1"/>
        <v>1.0211248723672035</v>
      </c>
      <c r="F13">
        <f t="shared" si="1"/>
        <v>1.0307941360412813</v>
      </c>
      <c r="G13">
        <f t="shared" si="1"/>
        <v>1.0267658962086554</v>
      </c>
      <c r="H13">
        <f t="shared" si="1"/>
        <v>1.0230904686849147</v>
      </c>
      <c r="I13">
        <f t="shared" si="1"/>
        <v>1.0255722337368907</v>
      </c>
      <c r="J13">
        <f t="shared" si="1"/>
        <v>1.0237476692458709</v>
      </c>
      <c r="K13">
        <f t="shared" si="1"/>
        <v>1.0212572442393186</v>
      </c>
      <c r="L13">
        <f t="shared" si="1"/>
        <v>1.026846739070203</v>
      </c>
      <c r="M13">
        <f t="shared" si="1"/>
        <v>1.021970096365765</v>
      </c>
      <c r="N13">
        <f t="shared" si="1"/>
        <v>1.0213186707635029</v>
      </c>
      <c r="O13">
        <f t="shared" si="1"/>
        <v>1.0153587301265208</v>
      </c>
      <c r="P13">
        <f t="shared" si="1"/>
        <v>1.0180562394873378</v>
      </c>
      <c r="Q13">
        <f t="shared" si="1"/>
        <v>1.0174622884779312</v>
      </c>
      <c r="R13">
        <f t="shared" si="1"/>
        <v>1.0160767976418263</v>
      </c>
      <c r="S13">
        <f t="shared" si="1"/>
        <v>1.0116749157786447</v>
      </c>
      <c r="T13">
        <f t="shared" si="1"/>
        <v>1.0158433082811094</v>
      </c>
      <c r="U13">
        <f t="shared" si="1"/>
        <v>1.0176417750266462</v>
      </c>
      <c r="V13">
        <f t="shared" si="1"/>
        <v>1.0134786719982534</v>
      </c>
      <c r="W13">
        <f t="shared" si="1"/>
        <v>1.0186093599876378</v>
      </c>
      <c r="X13">
        <f t="shared" si="1"/>
        <v>1.0151057919733812</v>
      </c>
      <c r="Y13">
        <f t="shared" si="1"/>
        <v>1.0126526136401952</v>
      </c>
      <c r="Z13">
        <f t="shared" si="1"/>
        <v>1.0140328991019258</v>
      </c>
      <c r="AA13">
        <f t="shared" si="1"/>
        <v>1.0142353233227628</v>
      </c>
      <c r="AB13">
        <f t="shared" si="1"/>
        <v>1.0101246657968019</v>
      </c>
      <c r="AC13">
        <f t="shared" si="1"/>
        <v>1.014071003703277</v>
      </c>
      <c r="AD13">
        <f t="shared" si="1"/>
        <v>1.0154759789046752</v>
      </c>
      <c r="AE13">
        <f t="shared" si="1"/>
        <v>1.0140925383134047</v>
      </c>
      <c r="AF13">
        <f t="shared" si="1"/>
        <v>1.0143906145665305</v>
      </c>
      <c r="AG13">
        <f t="shared" si="1"/>
        <v>1.0174167275103592</v>
      </c>
      <c r="AH13">
        <f t="shared" si="1"/>
        <v>1.0133895698036559</v>
      </c>
      <c r="AI13">
        <f t="shared" si="1"/>
        <v>1.0154051708689846</v>
      </c>
    </row>
    <row r="14" spans="1:36">
      <c r="A14" s="39" t="s">
        <v>47</v>
      </c>
      <c r="B14" s="40">
        <v>214.639206</v>
      </c>
      <c r="C14" s="40">
        <v>219.516098</v>
      </c>
      <c r="D14" s="40">
        <v>228.18980400000001</v>
      </c>
      <c r="E14" s="40">
        <v>235.57539399999999</v>
      </c>
      <c r="F14" s="40">
        <v>243.003006</v>
      </c>
      <c r="G14" s="40">
        <v>248.44000199999999</v>
      </c>
      <c r="H14" s="40">
        <v>254.16630599999999</v>
      </c>
      <c r="I14" s="40">
        <v>260.410797</v>
      </c>
      <c r="J14" s="40">
        <v>267.31900000000002</v>
      </c>
      <c r="K14" s="40">
        <v>274.35150099999998</v>
      </c>
      <c r="L14" s="40">
        <v>281.08358800000002</v>
      </c>
      <c r="M14" s="40">
        <v>288.19500699999998</v>
      </c>
      <c r="N14" s="40">
        <v>294.83081099999998</v>
      </c>
      <c r="O14" s="40">
        <v>301.26251200000002</v>
      </c>
      <c r="P14" s="40">
        <v>307.58551</v>
      </c>
      <c r="Q14" s="40">
        <v>313.859711</v>
      </c>
      <c r="R14" s="40">
        <v>320.37298600000003</v>
      </c>
      <c r="S14" s="40">
        <v>327.38299599999999</v>
      </c>
      <c r="T14" s="40">
        <v>334.62341300000003</v>
      </c>
      <c r="U14" s="40">
        <v>342.31478900000002</v>
      </c>
      <c r="V14" s="40">
        <v>350.00149499999998</v>
      </c>
      <c r="W14" s="40">
        <v>357.82089200000001</v>
      </c>
      <c r="X14" s="40">
        <v>365.91570999999999</v>
      </c>
      <c r="Y14" s="40">
        <v>373.86801100000002</v>
      </c>
      <c r="Z14" s="40">
        <v>381.70831299999998</v>
      </c>
      <c r="AA14" s="40">
        <v>389.80551100000002</v>
      </c>
      <c r="AB14" s="40">
        <v>397.87640399999998</v>
      </c>
      <c r="AC14" s="40">
        <v>406.08758499999999</v>
      </c>
      <c r="AD14" s="40">
        <v>414.57989500000002</v>
      </c>
      <c r="AE14" s="40">
        <v>423.24841300000003</v>
      </c>
      <c r="AF14" s="40">
        <v>432.15240499999999</v>
      </c>
      <c r="AG14" s="40">
        <v>441.40811200000002</v>
      </c>
      <c r="AH14" s="40">
        <v>451.209991</v>
      </c>
      <c r="AI14" s="40">
        <v>461.53799400000003</v>
      </c>
      <c r="AJ14" s="41">
        <v>2.3494999999999999E-2</v>
      </c>
    </row>
    <row r="15" spans="1:36">
      <c r="A15" s="37" t="s">
        <v>148</v>
      </c>
      <c r="C15">
        <f>C14/B14</f>
        <v>1.022721347562197</v>
      </c>
      <c r="D15">
        <f t="shared" ref="D15:AI15" si="2">D14/C14</f>
        <v>1.0395128470259161</v>
      </c>
      <c r="E15">
        <f t="shared" si="2"/>
        <v>1.0323659947575921</v>
      </c>
      <c r="F15">
        <f t="shared" si="2"/>
        <v>1.0315296596723511</v>
      </c>
      <c r="G15">
        <f t="shared" si="2"/>
        <v>1.0223741923587562</v>
      </c>
      <c r="H15">
        <f t="shared" si="2"/>
        <v>1.0230490418366684</v>
      </c>
      <c r="I15">
        <f t="shared" si="2"/>
        <v>1.0245685240434663</v>
      </c>
      <c r="J15">
        <f t="shared" si="2"/>
        <v>1.026528097450583</v>
      </c>
      <c r="K15">
        <f t="shared" si="2"/>
        <v>1.0263075239694894</v>
      </c>
      <c r="L15">
        <f t="shared" si="2"/>
        <v>1.0245381817685044</v>
      </c>
      <c r="M15">
        <f t="shared" si="2"/>
        <v>1.0253000150261351</v>
      </c>
      <c r="N15">
        <f t="shared" si="2"/>
        <v>1.0230253954399704</v>
      </c>
      <c r="O15">
        <f t="shared" si="2"/>
        <v>1.0218148875898863</v>
      </c>
      <c r="P15">
        <f t="shared" si="2"/>
        <v>1.0209883332580059</v>
      </c>
      <c r="Q15">
        <f t="shared" si="2"/>
        <v>1.0203982333238</v>
      </c>
      <c r="R15">
        <f t="shared" si="2"/>
        <v>1.0207521856795441</v>
      </c>
      <c r="S15">
        <f t="shared" si="2"/>
        <v>1.0218807774260965</v>
      </c>
      <c r="T15">
        <f t="shared" si="2"/>
        <v>1.0221160447807742</v>
      </c>
      <c r="U15">
        <f t="shared" si="2"/>
        <v>1.0229851698990351</v>
      </c>
      <c r="V15">
        <f t="shared" si="2"/>
        <v>1.0224550800812755</v>
      </c>
      <c r="W15">
        <f t="shared" si="2"/>
        <v>1.0223410388575627</v>
      </c>
      <c r="X15">
        <f t="shared" si="2"/>
        <v>1.0226225415591439</v>
      </c>
      <c r="Y15">
        <f t="shared" si="2"/>
        <v>1.0217326033910925</v>
      </c>
      <c r="Z15">
        <f t="shared" si="2"/>
        <v>1.0209707751648214</v>
      </c>
      <c r="AA15">
        <f t="shared" si="2"/>
        <v>1.0212130512337048</v>
      </c>
      <c r="AB15">
        <f t="shared" si="2"/>
        <v>1.0207049227685239</v>
      </c>
      <c r="AC15">
        <f t="shared" si="2"/>
        <v>1.0206375168706914</v>
      </c>
      <c r="AD15">
        <f t="shared" si="2"/>
        <v>1.0209125083200956</v>
      </c>
      <c r="AE15">
        <f t="shared" si="2"/>
        <v>1.020909161550152</v>
      </c>
      <c r="AF15">
        <f t="shared" si="2"/>
        <v>1.021037272028708</v>
      </c>
      <c r="AG15">
        <f t="shared" si="2"/>
        <v>1.021417691751594</v>
      </c>
      <c r="AH15">
        <f t="shared" si="2"/>
        <v>1.0222059330889686</v>
      </c>
      <c r="AI15">
        <f t="shared" si="2"/>
        <v>1.0228895707231802</v>
      </c>
    </row>
    <row r="16" spans="1:36">
      <c r="A16" s="39" t="s">
        <v>41</v>
      </c>
      <c r="B16" s="40">
        <v>14.272517000000001</v>
      </c>
      <c r="C16" s="40">
        <v>14.976663</v>
      </c>
      <c r="D16" s="40">
        <v>15.621076</v>
      </c>
      <c r="E16" s="40">
        <v>16.196178</v>
      </c>
      <c r="F16" s="40">
        <v>16.538778000000001</v>
      </c>
      <c r="G16" s="40">
        <v>16.846184000000001</v>
      </c>
      <c r="H16" s="40">
        <v>17.085035000000001</v>
      </c>
      <c r="I16" s="40">
        <v>17.265011000000001</v>
      </c>
      <c r="J16" s="40">
        <v>17.398372999999999</v>
      </c>
      <c r="K16" s="40">
        <v>17.590873999999999</v>
      </c>
      <c r="L16" s="40">
        <v>17.720756999999999</v>
      </c>
      <c r="M16" s="40">
        <v>17.925915</v>
      </c>
      <c r="N16" s="40">
        <v>18.010636999999999</v>
      </c>
      <c r="O16" s="40">
        <v>18.240088</v>
      </c>
      <c r="P16" s="40">
        <v>18.591759</v>
      </c>
      <c r="Q16" s="40">
        <v>18.895271000000001</v>
      </c>
      <c r="R16" s="40">
        <v>19.156745999999998</v>
      </c>
      <c r="S16" s="40">
        <v>19.604824000000001</v>
      </c>
      <c r="T16" s="40">
        <v>20.004481999999999</v>
      </c>
      <c r="U16" s="40">
        <v>20.313848</v>
      </c>
      <c r="V16" s="40">
        <v>20.719169999999998</v>
      </c>
      <c r="W16" s="40">
        <v>21.075298</v>
      </c>
      <c r="X16" s="40">
        <v>21.282285999999999</v>
      </c>
      <c r="Y16" s="40">
        <v>21.630455000000001</v>
      </c>
      <c r="Z16" s="40">
        <v>22.067824999999999</v>
      </c>
      <c r="AA16" s="40">
        <v>22.409447</v>
      </c>
      <c r="AB16" s="40">
        <v>22.79402</v>
      </c>
      <c r="AC16" s="40">
        <v>23.242802000000001</v>
      </c>
      <c r="AD16" s="40">
        <v>23.659309</v>
      </c>
      <c r="AE16" s="40">
        <v>24.013770999999998</v>
      </c>
      <c r="AF16" s="40">
        <v>24.414149999999999</v>
      </c>
      <c r="AG16" s="40">
        <v>24.791450999999999</v>
      </c>
      <c r="AH16" s="40">
        <v>25.107928999999999</v>
      </c>
      <c r="AI16" s="40">
        <v>25.521832</v>
      </c>
      <c r="AJ16" s="41">
        <v>1.6796999999999999E-2</v>
      </c>
    </row>
    <row r="17" spans="1:60">
      <c r="A17" s="37" t="s">
        <v>148</v>
      </c>
      <c r="C17">
        <f>C16/B16</f>
        <v>1.0493357969025365</v>
      </c>
      <c r="D17">
        <f t="shared" ref="D17:AI17" si="3">D16/C16</f>
        <v>1.0430278093324261</v>
      </c>
      <c r="E17">
        <f t="shared" si="3"/>
        <v>1.0368157737661605</v>
      </c>
      <c r="F17">
        <f t="shared" si="3"/>
        <v>1.0211531387219874</v>
      </c>
      <c r="G17">
        <f t="shared" si="3"/>
        <v>1.0185869838751085</v>
      </c>
      <c r="H17">
        <f t="shared" si="3"/>
        <v>1.0141783444844246</v>
      </c>
      <c r="I17">
        <f t="shared" si="3"/>
        <v>1.0105341311855667</v>
      </c>
      <c r="J17">
        <f t="shared" si="3"/>
        <v>1.0077244086320014</v>
      </c>
      <c r="K17">
        <f t="shared" si="3"/>
        <v>1.0110643104386829</v>
      </c>
      <c r="L17">
        <f t="shared" si="3"/>
        <v>1.0073835444446932</v>
      </c>
      <c r="M17">
        <f t="shared" si="3"/>
        <v>1.0115772706549726</v>
      </c>
      <c r="N17">
        <f t="shared" si="3"/>
        <v>1.0047262301533841</v>
      </c>
      <c r="O17">
        <f t="shared" si="3"/>
        <v>1.0127397492937091</v>
      </c>
      <c r="P17">
        <f t="shared" si="3"/>
        <v>1.0192801153152331</v>
      </c>
      <c r="Q17">
        <f t="shared" si="3"/>
        <v>1.0163250825271564</v>
      </c>
      <c r="R17">
        <f t="shared" si="3"/>
        <v>1.0138381185429941</v>
      </c>
      <c r="S17">
        <f t="shared" si="3"/>
        <v>1.0233900893189272</v>
      </c>
      <c r="T17">
        <f t="shared" si="3"/>
        <v>1.0203856969080671</v>
      </c>
      <c r="U17">
        <f t="shared" si="3"/>
        <v>1.0154648343306265</v>
      </c>
      <c r="V17">
        <f t="shared" si="3"/>
        <v>1.0199529897043631</v>
      </c>
      <c r="W17">
        <f t="shared" si="3"/>
        <v>1.0171883333164409</v>
      </c>
      <c r="X17">
        <f t="shared" si="3"/>
        <v>1.0098213557881839</v>
      </c>
      <c r="Y17">
        <f t="shared" si="3"/>
        <v>1.0163595677644781</v>
      </c>
      <c r="Z17">
        <f t="shared" si="3"/>
        <v>1.0202201017038244</v>
      </c>
      <c r="AA17">
        <f t="shared" si="3"/>
        <v>1.0154805469048265</v>
      </c>
      <c r="AB17">
        <f t="shared" si="3"/>
        <v>1.0171611999171599</v>
      </c>
      <c r="AC17">
        <f t="shared" si="3"/>
        <v>1.0196885849885189</v>
      </c>
      <c r="AD17">
        <f t="shared" si="3"/>
        <v>1.0179198273943046</v>
      </c>
      <c r="AE17">
        <f t="shared" si="3"/>
        <v>1.0149819252962966</v>
      </c>
      <c r="AF17">
        <f t="shared" si="3"/>
        <v>1.0166728915670928</v>
      </c>
      <c r="AG17">
        <f t="shared" si="3"/>
        <v>1.0154541935721701</v>
      </c>
      <c r="AH17">
        <f t="shared" si="3"/>
        <v>1.0127656102097453</v>
      </c>
      <c r="AI17">
        <f t="shared" si="3"/>
        <v>1.0164849518253776</v>
      </c>
    </row>
    <row r="18" spans="1:60">
      <c r="A18" s="39" t="s">
        <v>35</v>
      </c>
      <c r="B18" s="40">
        <v>102.827698</v>
      </c>
      <c r="C18" s="40">
        <v>109.1147</v>
      </c>
      <c r="D18" s="40">
        <v>110.353897</v>
      </c>
      <c r="E18" s="40">
        <v>107.944603</v>
      </c>
      <c r="F18" s="40">
        <v>104.635597</v>
      </c>
      <c r="G18" s="40">
        <v>104.131798</v>
      </c>
      <c r="H18" s="40">
        <v>104.66889999999999</v>
      </c>
      <c r="I18" s="40">
        <v>104.945999</v>
      </c>
      <c r="J18" s="40">
        <v>105.24990099999999</v>
      </c>
      <c r="K18" s="40">
        <v>105.567802</v>
      </c>
      <c r="L18" s="40">
        <v>104.7453</v>
      </c>
      <c r="M18" s="40">
        <v>105.055199</v>
      </c>
      <c r="N18" s="40">
        <v>104.836502</v>
      </c>
      <c r="O18" s="40">
        <v>104.91909800000001</v>
      </c>
      <c r="P18" s="40">
        <v>105.482399</v>
      </c>
      <c r="Q18" s="40">
        <v>106.079903</v>
      </c>
      <c r="R18" s="40">
        <v>106.694199</v>
      </c>
      <c r="S18" s="40">
        <v>107.438103</v>
      </c>
      <c r="T18" s="40">
        <v>108.04299899999999</v>
      </c>
      <c r="U18" s="40">
        <v>108.58669999999999</v>
      </c>
      <c r="V18" s="40">
        <v>109.51840199999999</v>
      </c>
      <c r="W18" s="40">
        <v>109.956703</v>
      </c>
      <c r="X18" s="40">
        <v>110.08290100000001</v>
      </c>
      <c r="Y18" s="40">
        <v>109.790001</v>
      </c>
      <c r="Z18" s="40">
        <v>109.455704</v>
      </c>
      <c r="AA18" s="40">
        <v>108.989799</v>
      </c>
      <c r="AB18" s="40">
        <v>108.80349699999999</v>
      </c>
      <c r="AC18" s="40">
        <v>108.31349899999999</v>
      </c>
      <c r="AD18" s="40">
        <v>108.263496</v>
      </c>
      <c r="AE18" s="40">
        <v>107.76799800000001</v>
      </c>
      <c r="AF18" s="40">
        <v>107.585503</v>
      </c>
      <c r="AG18" s="40">
        <v>107.21639999999999</v>
      </c>
      <c r="AH18" s="40">
        <v>106.910698</v>
      </c>
      <c r="AI18" s="40">
        <v>106.429298</v>
      </c>
      <c r="AJ18" s="41">
        <v>-7.7800000000000005E-4</v>
      </c>
    </row>
    <row r="19" spans="1:60">
      <c r="A19" s="37" t="s">
        <v>148</v>
      </c>
      <c r="C19">
        <f>C18/B18</f>
        <v>1.061141133393845</v>
      </c>
      <c r="D19">
        <f t="shared" ref="D19:AI19" si="4">D18/C18</f>
        <v>1.0113568290981876</v>
      </c>
      <c r="E19">
        <f t="shared" si="4"/>
        <v>0.97816756756673484</v>
      </c>
      <c r="F19">
        <f t="shared" si="4"/>
        <v>0.96934533169759307</v>
      </c>
      <c r="G19">
        <f t="shared" si="4"/>
        <v>0.99518520451505621</v>
      </c>
      <c r="H19">
        <f t="shared" si="4"/>
        <v>1.0051579057532454</v>
      </c>
      <c r="I19">
        <f t="shared" si="4"/>
        <v>1.0026473861863459</v>
      </c>
      <c r="J19">
        <f t="shared" si="4"/>
        <v>1.0028957940549976</v>
      </c>
      <c r="K19">
        <f t="shared" si="4"/>
        <v>1.0030204398957108</v>
      </c>
      <c r="L19">
        <f t="shared" si="4"/>
        <v>0.9922087797186494</v>
      </c>
      <c r="M19">
        <f t="shared" si="4"/>
        <v>1.0029585957556091</v>
      </c>
      <c r="N19">
        <f t="shared" si="4"/>
        <v>0.99791826580615006</v>
      </c>
      <c r="O19">
        <f t="shared" si="4"/>
        <v>1.0007878553597678</v>
      </c>
      <c r="P19">
        <f t="shared" si="4"/>
        <v>1.0053689081467323</v>
      </c>
      <c r="Q19">
        <f t="shared" si="4"/>
        <v>1.0056644900539284</v>
      </c>
      <c r="R19">
        <f t="shared" si="4"/>
        <v>1.0057908801066682</v>
      </c>
      <c r="S19">
        <f t="shared" si="4"/>
        <v>1.0069723003403399</v>
      </c>
      <c r="T19">
        <f t="shared" si="4"/>
        <v>1.0056301813147241</v>
      </c>
      <c r="U19">
        <f t="shared" si="4"/>
        <v>1.0050322649781316</v>
      </c>
      <c r="V19">
        <f t="shared" si="4"/>
        <v>1.0085802589083193</v>
      </c>
      <c r="W19">
        <f t="shared" si="4"/>
        <v>1.004002076290339</v>
      </c>
      <c r="X19">
        <f t="shared" si="4"/>
        <v>1.0011477062930851</v>
      </c>
      <c r="Y19">
        <f t="shared" si="4"/>
        <v>0.99733927796833766</v>
      </c>
      <c r="Z19">
        <f t="shared" si="4"/>
        <v>0.9969551234451669</v>
      </c>
      <c r="AA19">
        <f t="shared" si="4"/>
        <v>0.99574343791165065</v>
      </c>
      <c r="AB19">
        <f t="shared" si="4"/>
        <v>0.99829064736599793</v>
      </c>
      <c r="AC19">
        <f t="shared" si="4"/>
        <v>0.99549648666163737</v>
      </c>
      <c r="AD19">
        <f t="shared" si="4"/>
        <v>0.9995383493243073</v>
      </c>
      <c r="AE19">
        <f t="shared" si="4"/>
        <v>0.99542322187711363</v>
      </c>
      <c r="AF19">
        <f t="shared" si="4"/>
        <v>0.9983065937626493</v>
      </c>
      <c r="AG19">
        <f t="shared" si="4"/>
        <v>0.99656921248953023</v>
      </c>
      <c r="AH19">
        <f t="shared" si="4"/>
        <v>0.99714873843926866</v>
      </c>
      <c r="AI19">
        <f t="shared" si="4"/>
        <v>0.99549717653138892</v>
      </c>
    </row>
    <row r="20" spans="1:60">
      <c r="A20" t="s">
        <v>12</v>
      </c>
      <c r="B20">
        <f>SUM('EIA 24'!C27:C33,'EIA 24'!C43,'EIA 24'!C46,'EIA 24'!C48,'EIA 24'!C51:C58)*currency_conv</f>
        <v>4122141818230</v>
      </c>
      <c r="C20">
        <v>4241998452450</v>
      </c>
      <c r="D20">
        <v>4365200957410.0005</v>
      </c>
      <c r="E20">
        <v>4442748873570.001</v>
      </c>
      <c r="F20">
        <v>4512410360080</v>
      </c>
      <c r="G20">
        <v>4581328999090</v>
      </c>
      <c r="H20">
        <v>4664855165750</v>
      </c>
      <c r="I20">
        <v>4751997233700.001</v>
      </c>
      <c r="J20">
        <v>4858974064990.002</v>
      </c>
      <c r="K20">
        <v>4969830334290.001</v>
      </c>
      <c r="L20">
        <v>5072157326500</v>
      </c>
      <c r="M20">
        <v>5192726764760</v>
      </c>
      <c r="N20">
        <v>5297752474590.001</v>
      </c>
      <c r="O20">
        <v>5403040407180.001</v>
      </c>
      <c r="P20">
        <v>5515625732280.001</v>
      </c>
      <c r="Q20">
        <v>5632820402310</v>
      </c>
      <c r="R20">
        <v>5752875511900</v>
      </c>
      <c r="S20">
        <v>5878187919900.001</v>
      </c>
      <c r="T20">
        <v>6010456920060.002</v>
      </c>
      <c r="U20">
        <v>6142272704600.002</v>
      </c>
      <c r="V20">
        <v>6281178262060.002</v>
      </c>
      <c r="W20">
        <v>6415104265290.001</v>
      </c>
      <c r="X20">
        <v>6546464162420.001</v>
      </c>
      <c r="Y20">
        <v>6672169382400</v>
      </c>
      <c r="Z20">
        <v>6794691417650.001</v>
      </c>
      <c r="AA20">
        <v>6919755997600.002</v>
      </c>
      <c r="AB20">
        <v>7057546691030.001</v>
      </c>
      <c r="AC20">
        <v>7197626462210</v>
      </c>
      <c r="AD20">
        <v>7352322263260.001</v>
      </c>
      <c r="AE20">
        <v>7502381056670.001</v>
      </c>
      <c r="AF20">
        <v>7662554349290.001</v>
      </c>
      <c r="AG20">
        <v>7824928985010.001</v>
      </c>
      <c r="AH20">
        <v>7992016908670</v>
      </c>
      <c r="AI20">
        <v>8157743515200</v>
      </c>
    </row>
    <row r="21" spans="1:60" ht="14.65" thickBot="1">
      <c r="A21" s="57" t="s">
        <v>148</v>
      </c>
      <c r="B21" s="58"/>
      <c r="C21" s="58">
        <f>C20/B20</f>
        <v>1.0290763005023114</v>
      </c>
      <c r="D21" s="58">
        <f>D20/C20</f>
        <v>1.0290435053998768</v>
      </c>
      <c r="E21" s="58">
        <f t="shared" ref="E21" si="5">E20/D20</f>
        <v>1.0177650277539598</v>
      </c>
      <c r="F21" s="58">
        <f t="shared" ref="F21" si="6">F20/E20</f>
        <v>1.0156798163687388</v>
      </c>
      <c r="G21" s="58">
        <f t="shared" ref="G21" si="7">G20/F20</f>
        <v>1.0152731319872199</v>
      </c>
      <c r="H21" s="58">
        <f t="shared" ref="H21" si="8">H20/G20</f>
        <v>1.0182318638710712</v>
      </c>
      <c r="I21" s="58">
        <f t="shared" ref="I21" si="9">I20/H20</f>
        <v>1.0186805516685298</v>
      </c>
      <c r="J21" s="58">
        <f t="shared" ref="J21" si="10">J20/I20</f>
        <v>1.0225119725515299</v>
      </c>
      <c r="K21" s="58">
        <f t="shared" ref="K21" si="11">K20/J20</f>
        <v>1.022814748096464</v>
      </c>
      <c r="L21" s="58">
        <f t="shared" ref="L21" si="12">L20/K20</f>
        <v>1.0205896349225405</v>
      </c>
      <c r="M21" s="58">
        <f t="shared" ref="M21" si="13">M20/L20</f>
        <v>1.0237708396050873</v>
      </c>
      <c r="N21" s="58">
        <f t="shared" ref="N21" si="14">N20/M20</f>
        <v>1.020225541336538</v>
      </c>
      <c r="O21" s="58">
        <f t="shared" ref="O21" si="15">O20/N20</f>
        <v>1.0198740754867277</v>
      </c>
      <c r="P21" s="58">
        <f t="shared" ref="P21" si="16">P20/O20</f>
        <v>1.0208374020209783</v>
      </c>
      <c r="Q21" s="58">
        <f t="shared" ref="Q21" si="17">Q20/P20</f>
        <v>1.0212477560513435</v>
      </c>
      <c r="R21" s="58">
        <f t="shared" ref="R21" si="18">R20/Q20</f>
        <v>1.0213134985700532</v>
      </c>
      <c r="S21" s="58">
        <f t="shared" ref="S21" si="19">S20/R20</f>
        <v>1.0217825690371343</v>
      </c>
      <c r="T21" s="58">
        <f t="shared" ref="T21" si="20">T20/S20</f>
        <v>1.0225016624106587</v>
      </c>
      <c r="U21" s="58">
        <f t="shared" ref="U21" si="21">U20/T20</f>
        <v>1.0219310755061004</v>
      </c>
      <c r="V21" s="58">
        <f t="shared" ref="V21" si="22">V20/U20</f>
        <v>1.0226146841959609</v>
      </c>
      <c r="W21" s="58">
        <f t="shared" ref="W21" si="23">W20/V20</f>
        <v>1.0213217962685357</v>
      </c>
      <c r="X21" s="58">
        <f t="shared" ref="X21" si="24">X20/W20</f>
        <v>1.0204766581645048</v>
      </c>
      <c r="Y21" s="58">
        <f t="shared" ref="Y21" si="25">Y20/X20</f>
        <v>1.0192020023116617</v>
      </c>
      <c r="Z21" s="58">
        <f t="shared" ref="Z21" si="26">Z20/Y20</f>
        <v>1.018363148209815</v>
      </c>
      <c r="AA21" s="58">
        <f t="shared" ref="AA21" si="27">AA20/Z20</f>
        <v>1.018406219247151</v>
      </c>
      <c r="AB21" s="58">
        <f t="shared" ref="AB21" si="28">AB20/AA20</f>
        <v>1.0199126520469493</v>
      </c>
      <c r="AC21" s="58">
        <f t="shared" ref="AC21" si="29">AC20/AB20</f>
        <v>1.0198482245052714</v>
      </c>
      <c r="AD21" s="58">
        <f t="shared" ref="AD21" si="30">AD20/AC20</f>
        <v>1.0214926131360396</v>
      </c>
      <c r="AE21" s="58">
        <f t="shared" ref="AE21" si="31">AE20/AD20</f>
        <v>1.0204097138342063</v>
      </c>
      <c r="AF21" s="58">
        <f t="shared" ref="AF21" si="32">AF20/AE20</f>
        <v>1.0213496610489543</v>
      </c>
      <c r="AG21" s="58">
        <f t="shared" ref="AG21" si="33">AG20/AF20</f>
        <v>1.0211906667565818</v>
      </c>
      <c r="AH21" s="58">
        <f t="shared" ref="AH21" si="34">AH20/AG20</f>
        <v>1.0213532830751673</v>
      </c>
      <c r="AI21" s="58">
        <f t="shared" ref="AI21" si="35">AI20/AH20</f>
        <v>1.0207365185063879</v>
      </c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</row>
    <row r="22" spans="1:60" s="43" customFormat="1">
      <c r="A22" s="37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s="30" customFormat="1">
      <c r="A23" s="59" t="s">
        <v>11</v>
      </c>
    </row>
    <row r="24" spans="1:60" s="54" customFormat="1">
      <c r="A24" s="60"/>
    </row>
    <row r="25" spans="1:60">
      <c r="A25" s="1" t="s">
        <v>304</v>
      </c>
    </row>
    <row r="26" spans="1:60">
      <c r="A26" t="s">
        <v>149</v>
      </c>
    </row>
    <row r="27" spans="1:60">
      <c r="B27">
        <v>2017</v>
      </c>
    </row>
    <row r="28" spans="1:60">
      <c r="A28" t="s">
        <v>150</v>
      </c>
      <c r="B28">
        <f>'TX GDP'!AD12</f>
        <v>9196.5</v>
      </c>
      <c r="C28">
        <f t="shared" ref="C28:AI28" si="36">B28*C11</f>
        <v>9189.2728714963032</v>
      </c>
      <c r="D28">
        <f t="shared" si="36"/>
        <v>9364.4724074117821</v>
      </c>
      <c r="E28">
        <f>D28*E11</f>
        <v>9520.0631808983289</v>
      </c>
      <c r="F28">
        <f t="shared" si="36"/>
        <v>9674.4560260378676</v>
      </c>
      <c r="G28">
        <f t="shared" si="36"/>
        <v>9838.1741418731908</v>
      </c>
      <c r="H28">
        <f t="shared" si="36"/>
        <v>9999.9216857243518</v>
      </c>
      <c r="I28">
        <f t="shared" si="36"/>
        <v>10136.185243267873</v>
      </c>
      <c r="J28">
        <f t="shared" si="36"/>
        <v>10258.749346871749</v>
      </c>
      <c r="K28">
        <f t="shared" si="36"/>
        <v>10387.616417210824</v>
      </c>
      <c r="L28">
        <f t="shared" si="36"/>
        <v>10493.447156407668</v>
      </c>
      <c r="M28">
        <f t="shared" si="36"/>
        <v>10609.7787179104</v>
      </c>
      <c r="N28">
        <f t="shared" si="36"/>
        <v>10712.894928310594</v>
      </c>
      <c r="O28">
        <f t="shared" si="36"/>
        <v>10814.439673441882</v>
      </c>
      <c r="P28">
        <f t="shared" si="36"/>
        <v>10938.17775746935</v>
      </c>
      <c r="Q28">
        <f t="shared" si="36"/>
        <v>11062.389934355353</v>
      </c>
      <c r="R28">
        <f t="shared" si="36"/>
        <v>11186.917615629251</v>
      </c>
      <c r="S28">
        <f t="shared" si="36"/>
        <v>11305.824478530472</v>
      </c>
      <c r="T28">
        <f t="shared" si="36"/>
        <v>11426.152783730609</v>
      </c>
      <c r="U28">
        <f t="shared" si="36"/>
        <v>11544.878656082563</v>
      </c>
      <c r="V28">
        <f t="shared" si="36"/>
        <v>11665.787768115326</v>
      </c>
      <c r="W28">
        <f t="shared" si="36"/>
        <v>11785.853887902034</v>
      </c>
      <c r="X28">
        <f t="shared" si="36"/>
        <v>11897.626423670517</v>
      </c>
      <c r="Y28">
        <f t="shared" si="36"/>
        <v>12008.517321073146</v>
      </c>
      <c r="Z28">
        <f t="shared" si="36"/>
        <v>12122.986595752312</v>
      </c>
      <c r="AA28">
        <f t="shared" si="36"/>
        <v>12243.219793485159</v>
      </c>
      <c r="AB28">
        <f t="shared" si="36"/>
        <v>12367.964019738542</v>
      </c>
      <c r="AC28">
        <f t="shared" si="36"/>
        <v>12498.781515396047</v>
      </c>
      <c r="AD28">
        <f t="shared" si="36"/>
        <v>12636.666030583536</v>
      </c>
      <c r="AE28">
        <f t="shared" si="36"/>
        <v>12779.112663194852</v>
      </c>
      <c r="AF28">
        <f t="shared" si="36"/>
        <v>12922.663662530682</v>
      </c>
      <c r="AG28">
        <f t="shared" si="36"/>
        <v>13072.666865978441</v>
      </c>
      <c r="AH28">
        <f t="shared" si="36"/>
        <v>13220.472917142264</v>
      </c>
      <c r="AI28">
        <f t="shared" si="36"/>
        <v>13359.160992862751</v>
      </c>
    </row>
    <row r="29" spans="1:60" s="42" customFormat="1">
      <c r="A29" s="42" t="s">
        <v>305</v>
      </c>
      <c r="B29" s="42">
        <f>B28*About!$B$53</f>
        <v>8594.8598130841128</v>
      </c>
      <c r="C29" s="42">
        <f>C28*About!$B$53</f>
        <v>8588.105487379722</v>
      </c>
      <c r="D29" s="42">
        <f>D28*About!$B$53</f>
        <v>8751.8433714128805</v>
      </c>
      <c r="E29" s="42">
        <f>E28*About!$B$53</f>
        <v>8897.2553092507751</v>
      </c>
      <c r="F29" s="42">
        <f>F28*About!$B$53</f>
        <v>9041.5476878858572</v>
      </c>
      <c r="G29" s="42">
        <f>G28*About!$B$53</f>
        <v>9194.5552727786835</v>
      </c>
      <c r="H29" s="42">
        <f>H28*About!$B$53</f>
        <v>9345.7212016115445</v>
      </c>
      <c r="I29" s="42">
        <f>I28*About!$B$53</f>
        <v>9473.0703208110972</v>
      </c>
      <c r="J29" s="42">
        <f>J28*About!$B$53</f>
        <v>9587.6162120296722</v>
      </c>
      <c r="K29" s="42">
        <f>K28*About!$B$53</f>
        <v>9708.0527263652566</v>
      </c>
      <c r="L29" s="42">
        <f>L28*About!$B$53</f>
        <v>9806.9599592595023</v>
      </c>
      <c r="M29" s="42">
        <f>M28*About!$B$53</f>
        <v>9915.6810447760745</v>
      </c>
      <c r="N29" s="42">
        <f>N28*About!$B$53</f>
        <v>10012.051334869713</v>
      </c>
      <c r="O29" s="42">
        <f>O28*About!$B$53</f>
        <v>10106.952965833534</v>
      </c>
      <c r="P29" s="42">
        <f>P28*About!$B$53</f>
        <v>10222.596035018083</v>
      </c>
      <c r="Q29" s="42">
        <f>Q28*About!$B$53</f>
        <v>10338.682181640517</v>
      </c>
      <c r="R29" s="42">
        <f>R28*About!$B$53</f>
        <v>10455.063192176869</v>
      </c>
      <c r="S29" s="42">
        <f>S28*About!$B$53</f>
        <v>10566.191101430348</v>
      </c>
      <c r="T29" s="42">
        <f>T28*About!$B$53</f>
        <v>10678.647461430475</v>
      </c>
      <c r="U29" s="42">
        <f>U28*About!$B$53</f>
        <v>10789.606220637908</v>
      </c>
      <c r="V29" s="42">
        <f>V28*About!$B$53</f>
        <v>10902.605390761986</v>
      </c>
      <c r="W29" s="42">
        <f>W28*About!$B$53</f>
        <v>11014.816717665453</v>
      </c>
      <c r="X29" s="42">
        <f>X28*About!$B$53</f>
        <v>11119.277031467773</v>
      </c>
      <c r="Y29" s="42">
        <f>Y28*About!$B$53</f>
        <v>11222.913384180511</v>
      </c>
      <c r="Z29" s="42">
        <f>Z28*About!$B$53</f>
        <v>11329.894014721787</v>
      </c>
      <c r="AA29" s="42">
        <f>AA28*About!$B$53</f>
        <v>11442.261489238466</v>
      </c>
      <c r="AB29" s="42">
        <f>AB28*About!$B$53</f>
        <v>11558.844878260319</v>
      </c>
      <c r="AC29" s="42">
        <f>AC28*About!$B$53</f>
        <v>11681.104219996307</v>
      </c>
      <c r="AD29" s="42">
        <f>AD28*About!$B$53</f>
        <v>11809.968252881808</v>
      </c>
      <c r="AE29" s="42">
        <f>AE28*About!$B$53</f>
        <v>11943.095946911077</v>
      </c>
      <c r="AF29" s="42">
        <f>AF28*About!$B$53</f>
        <v>12077.25575937447</v>
      </c>
      <c r="AG29" s="42">
        <f>AG28*About!$B$53</f>
        <v>12217.445669138729</v>
      </c>
      <c r="AH29" s="42">
        <f>AH28*About!$B$53</f>
        <v>12355.582165553518</v>
      </c>
      <c r="AI29" s="42">
        <f>AI28*About!$B$53</f>
        <v>12485.197189591356</v>
      </c>
    </row>
    <row r="30" spans="1:60" s="54" customFormat="1"/>
    <row r="31" spans="1:60" s="29" customFormat="1">
      <c r="A31" s="29" t="s">
        <v>8</v>
      </c>
    </row>
    <row r="33" spans="1:35">
      <c r="A33" t="s">
        <v>152</v>
      </c>
      <c r="B33">
        <f>'TX GDP'!AD41</f>
        <v>50332.2</v>
      </c>
      <c r="C33">
        <f t="shared" ref="C33:AI33" si="37">B33*C13</f>
        <v>52091.275571989325</v>
      </c>
      <c r="D33">
        <f t="shared" si="37"/>
        <v>54882.02769860941</v>
      </c>
      <c r="E33">
        <f t="shared" si="37"/>
        <v>56041.403528995863</v>
      </c>
      <c r="F33">
        <f t="shared" si="37"/>
        <v>57767.150133212104</v>
      </c>
      <c r="G33">
        <f t="shared" si="37"/>
        <v>59313.339677947479</v>
      </c>
      <c r="H33">
        <f t="shared" si="37"/>
        <v>60682.912490378832</v>
      </c>
      <c r="I33">
        <f t="shared" si="37"/>
        <v>62234.710112418084</v>
      </c>
      <c r="J33">
        <f t="shared" si="37"/>
        <v>63712.639423780449</v>
      </c>
      <c r="K33">
        <f t="shared" si="37"/>
        <v>65066.994561143394</v>
      </c>
      <c r="L33">
        <f t="shared" si="37"/>
        <v>66813.831186208728</v>
      </c>
      <c r="M33">
        <f t="shared" si="37"/>
        <v>68281.737495935682</v>
      </c>
      <c r="N33">
        <f t="shared" si="37"/>
        <v>69737.413376771467</v>
      </c>
      <c r="O33">
        <f t="shared" si="37"/>
        <v>70808.491488546919</v>
      </c>
      <c r="P33">
        <f t="shared" si="37"/>
        <v>72087.026568601243</v>
      </c>
      <c r="Q33">
        <f t="shared" si="37"/>
        <v>73345.831022058454</v>
      </c>
      <c r="R33">
        <f t="shared" si="37"/>
        <v>74524.997105271672</v>
      </c>
      <c r="S33">
        <f t="shared" si="37"/>
        <v>75395.070169879458</v>
      </c>
      <c r="T33">
        <f t="shared" si="37"/>
        <v>76589.577509456736</v>
      </c>
      <c r="U33">
        <f t="shared" si="37"/>
        <v>77940.753605264457</v>
      </c>
      <c r="V33">
        <f t="shared" si="37"/>
        <v>78991.2914584065</v>
      </c>
      <c r="W33">
        <f t="shared" si="37"/>
        <v>80461.268837044408</v>
      </c>
      <c r="X33">
        <f t="shared" si="37"/>
        <v>81676.700026011109</v>
      </c>
      <c r="Y33">
        <f t="shared" si="37"/>
        <v>82710.123754846354</v>
      </c>
      <c r="Z33">
        <f t="shared" si="37"/>
        <v>83870.786576205908</v>
      </c>
      <c r="AA33">
        <f t="shared" si="37"/>
        <v>85064.714340452629</v>
      </c>
      <c r="AB33">
        <f t="shared" si="37"/>
        <v>85925.966144250138</v>
      </c>
      <c r="AC33">
        <f t="shared" si="37"/>
        <v>87135.03073207353</v>
      </c>
      <c r="AD33">
        <f t="shared" si="37"/>
        <v>88483.530629541332</v>
      </c>
      <c r="AE33">
        <f t="shared" si="37"/>
        <v>89730.488175043458</v>
      </c>
      <c r="AF33">
        <f t="shared" si="37"/>
        <v>91021.765045237131</v>
      </c>
      <c r="AG33">
        <f t="shared" si="37"/>
        <v>92607.066324541956</v>
      </c>
      <c r="AH33">
        <f t="shared" si="37"/>
        <v>93847.035103406204</v>
      </c>
      <c r="AI33">
        <f t="shared" si="37"/>
        <v>95292.764714721779</v>
      </c>
    </row>
    <row r="34" spans="1:35">
      <c r="A34" t="s">
        <v>151</v>
      </c>
      <c r="B34">
        <f>B33*About!$B$53</f>
        <v>47039.439252336444</v>
      </c>
      <c r="C34">
        <f>C33*About!$B$53</f>
        <v>48683.435114008716</v>
      </c>
      <c r="D34">
        <f>D33*About!$B$53</f>
        <v>51291.614671597577</v>
      </c>
      <c r="E34">
        <f>E33*About!$B$53</f>
        <v>52375.143485042863</v>
      </c>
      <c r="F34">
        <f>F33*About!$B$53</f>
        <v>53987.990778702901</v>
      </c>
      <c r="G34">
        <f>G33*About!$B$53</f>
        <v>55433.027736399512</v>
      </c>
      <c r="H34">
        <f>H33*About!$B$53</f>
        <v>56713.002327456852</v>
      </c>
      <c r="I34">
        <f>I33*About!$B$53</f>
        <v>58163.280478895409</v>
      </c>
      <c r="J34">
        <f>J33*About!$B$53</f>
        <v>59544.522825963038</v>
      </c>
      <c r="K34">
        <f>K33*About!$B$53</f>
        <v>60810.275290788217</v>
      </c>
      <c r="L34">
        <f>L33*About!$B$53</f>
        <v>62442.832884307223</v>
      </c>
      <c r="M34">
        <f>M33*About!$B$53</f>
        <v>63814.707940126806</v>
      </c>
      <c r="N34">
        <f>N33*About!$B$53</f>
        <v>65175.152688571463</v>
      </c>
      <c r="O34">
        <f>O33*About!$B$53</f>
        <v>66176.160269670014</v>
      </c>
      <c r="P34">
        <f>P33*About!$B$53</f>
        <v>67371.052867851628</v>
      </c>
      <c r="Q34">
        <f>Q33*About!$B$53</f>
        <v>68547.505628092011</v>
      </c>
      <c r="R34">
        <f>R33*About!$B$53</f>
        <v>69649.530004926797</v>
      </c>
      <c r="S34">
        <f>S33*About!$B$53</f>
        <v>70462.682401756509</v>
      </c>
      <c r="T34">
        <f>T33*About!$B$53</f>
        <v>71579.044401361432</v>
      </c>
      <c r="U34">
        <f>U33*About!$B$53</f>
        <v>72841.825799312574</v>
      </c>
      <c r="V34">
        <f>V33*About!$B$53</f>
        <v>73823.636877015422</v>
      </c>
      <c r="W34">
        <f>W33*About!$B$53</f>
        <v>75197.447511256454</v>
      </c>
      <c r="X34">
        <f>X33*About!$B$53</f>
        <v>76333.364510290761</v>
      </c>
      <c r="Y34">
        <f>Y33*About!$B$53</f>
        <v>77299.181079295653</v>
      </c>
      <c r="Z34">
        <f>Z33*About!$B$53</f>
        <v>78383.91268804291</v>
      </c>
      <c r="AA34">
        <f>AA33*About!$B$53</f>
        <v>79499.733028460396</v>
      </c>
      <c r="AB34">
        <f>AB33*About!$B$53</f>
        <v>80304.641256308547</v>
      </c>
      <c r="AC34">
        <f>AC33*About!$B$53</f>
        <v>81434.60816081638</v>
      </c>
      <c r="AD34">
        <f>AD33*About!$B$53</f>
        <v>82694.888438823677</v>
      </c>
      <c r="AE34">
        <f>AE33*About!$B$53</f>
        <v>83860.269322470514</v>
      </c>
      <c r="AF34">
        <f>AF33*About!$B$53</f>
        <v>85067.07013573563</v>
      </c>
      <c r="AG34">
        <f>AG33*About!$B$53</f>
        <v>86548.660116394356</v>
      </c>
      <c r="AH34">
        <f>AH33*About!$B$53</f>
        <v>87707.509442435708</v>
      </c>
      <c r="AI34">
        <f>AI33*About!$B$53</f>
        <v>89058.658611889507</v>
      </c>
    </row>
    <row r="36" spans="1:35">
      <c r="A36" t="s">
        <v>153</v>
      </c>
      <c r="B36">
        <f>'TX GDP'!AD42</f>
        <v>5135.7</v>
      </c>
      <c r="C36">
        <f t="shared" ref="C36:AI36" si="38">B36*C15</f>
        <v>5252.3900246751746</v>
      </c>
      <c r="D36">
        <f t="shared" si="38"/>
        <v>5459.9269082406126</v>
      </c>
      <c r="E36">
        <f t="shared" si="38"/>
        <v>5636.6428739295643</v>
      </c>
      <c r="F36">
        <f t="shared" si="38"/>
        <v>5814.3643054391468</v>
      </c>
      <c r="G36">
        <f t="shared" si="38"/>
        <v>5944.4560108529276</v>
      </c>
      <c r="H36">
        <f t="shared" si="38"/>
        <v>6081.4700261433118</v>
      </c>
      <c r="I36">
        <f t="shared" si="38"/>
        <v>6230.8827687002331</v>
      </c>
      <c r="J36">
        <f t="shared" si="38"/>
        <v>6396.1762339914712</v>
      </c>
      <c r="K36">
        <f t="shared" si="38"/>
        <v>6564.4437935802807</v>
      </c>
      <c r="L36">
        <f t="shared" si="38"/>
        <v>6725.5233085962846</v>
      </c>
      <c r="M36">
        <f t="shared" si="38"/>
        <v>6895.6791493623923</v>
      </c>
      <c r="N36">
        <f t="shared" si="38"/>
        <v>7054.45488860362</v>
      </c>
      <c r="O36">
        <f t="shared" si="38"/>
        <v>7208.3470290064315</v>
      </c>
      <c r="P36">
        <f t="shared" si="38"/>
        <v>7359.6382186905748</v>
      </c>
      <c r="Q36">
        <f t="shared" si="38"/>
        <v>7509.7618362541807</v>
      </c>
      <c r="R36">
        <f t="shared" si="38"/>
        <v>7665.6058082892814</v>
      </c>
      <c r="S36">
        <f t="shared" si="38"/>
        <v>7833.3352228166514</v>
      </c>
      <c r="T36">
        <f t="shared" si="38"/>
        <v>8006.5776153872803</v>
      </c>
      <c r="U36">
        <f t="shared" si="38"/>
        <v>8190.6101621867683</v>
      </c>
      <c r="V36">
        <f t="shared" si="38"/>
        <v>8374.5309692931805</v>
      </c>
      <c r="W36">
        <f t="shared" si="38"/>
        <v>8561.6266910920222</v>
      </c>
      <c r="X36">
        <f t="shared" si="38"/>
        <v>8755.3124467251273</v>
      </c>
      <c r="Y36">
        <f t="shared" si="38"/>
        <v>8945.5881796948997</v>
      </c>
      <c r="Z36">
        <f t="shared" si="38"/>
        <v>9133.1840981283658</v>
      </c>
      <c r="AA36">
        <f t="shared" si="38"/>
        <v>9326.9268003288198</v>
      </c>
      <c r="AB36">
        <f t="shared" si="38"/>
        <v>9520.0400993973035</v>
      </c>
      <c r="AC36">
        <f t="shared" si="38"/>
        <v>9716.5100875582739</v>
      </c>
      <c r="AD36">
        <f t="shared" si="38"/>
        <v>9919.7066856066285</v>
      </c>
      <c r="AE36">
        <f t="shared" si="38"/>
        <v>10127.119435226101</v>
      </c>
      <c r="AF36">
        <f t="shared" si="38"/>
        <v>10340.166401652168</v>
      </c>
      <c r="AG36">
        <f t="shared" si="38"/>
        <v>10561.628898302943</v>
      </c>
      <c r="AH36">
        <f t="shared" si="38"/>
        <v>10796.159722929175</v>
      </c>
      <c r="AI36">
        <f t="shared" si="38"/>
        <v>11043.279184445912</v>
      </c>
    </row>
    <row r="37" spans="1:35">
      <c r="A37" t="s">
        <v>151</v>
      </c>
      <c r="B37">
        <f>B36*About!$B$53</f>
        <v>4799.7196261682238</v>
      </c>
      <c r="C37">
        <f>C36*About!$B$53</f>
        <v>4908.7757239954899</v>
      </c>
      <c r="D37">
        <f>D36*About!$B$53</f>
        <v>5102.7354282622546</v>
      </c>
      <c r="E37">
        <f>E36*About!$B$53</f>
        <v>5267.8905363827707</v>
      </c>
      <c r="F37">
        <f>F36*About!$B$53</f>
        <v>5433.9853321861183</v>
      </c>
      <c r="G37">
        <f>G36*About!$B$53</f>
        <v>5555.5663652831099</v>
      </c>
      <c r="H37">
        <f>H36*About!$B$53</f>
        <v>5683.6168468629085</v>
      </c>
      <c r="I37">
        <f>I36*About!$B$53</f>
        <v>5823.2549240189092</v>
      </c>
      <c r="J37">
        <f>J36*About!$B$53</f>
        <v>5977.7347981228704</v>
      </c>
      <c r="K37">
        <f>K36*About!$B$53</f>
        <v>6134.9941996077387</v>
      </c>
      <c r="L37">
        <f>L36*About!$B$53</f>
        <v>6285.5358024264342</v>
      </c>
      <c r="M37">
        <f>M36*About!$B$53</f>
        <v>6444.559952675133</v>
      </c>
      <c r="N37">
        <f>N36*About!$B$53</f>
        <v>6592.9484940220746</v>
      </c>
      <c r="O37">
        <f>O36*About!$B$53</f>
        <v>6736.7729243050762</v>
      </c>
      <c r="P37">
        <f>P36*About!$B$53</f>
        <v>6878.1665595239019</v>
      </c>
      <c r="Q37">
        <f>Q36*About!$B$53</f>
        <v>7018.4690058450287</v>
      </c>
      <c r="R37">
        <f>R36*About!$B$53</f>
        <v>7164.1175778404495</v>
      </c>
      <c r="S37">
        <f>S36*About!$B$53</f>
        <v>7320.8740400155621</v>
      </c>
      <c r="T37">
        <f>T36*About!$B$53</f>
        <v>7482.7828181189534</v>
      </c>
      <c r="U37">
        <f>U36*About!$B$53</f>
        <v>7654.7758525109984</v>
      </c>
      <c r="V37">
        <f>V36*About!$B$53</f>
        <v>7826.6644572833466</v>
      </c>
      <c r="W37">
        <f>W36*About!$B$53</f>
        <v>8001.5202720486186</v>
      </c>
      <c r="X37">
        <f>X36*About!$B$53</f>
        <v>8182.534996939371</v>
      </c>
      <c r="Y37">
        <f>Y36*About!$B$53</f>
        <v>8360.362784761588</v>
      </c>
      <c r="Z37">
        <f>Z36*About!$B$53</f>
        <v>8535.6860730171647</v>
      </c>
      <c r="AA37">
        <f>AA36*About!$B$53</f>
        <v>8716.7540189988977</v>
      </c>
      <c r="AB37">
        <f>AB36*About!$B$53</f>
        <v>8897.23373775449</v>
      </c>
      <c r="AC37">
        <f>AC36*About!$B$53</f>
        <v>9080.8505491198812</v>
      </c>
      <c r="AD37">
        <f>AD36*About!$B$53</f>
        <v>9270.753911781896</v>
      </c>
      <c r="AE37">
        <f>AE36*About!$B$53</f>
        <v>9464.5976030150468</v>
      </c>
      <c r="AF37">
        <f>AF36*About!$B$53</f>
        <v>9663.7069174319331</v>
      </c>
      <c r="AG37">
        <f>AG36*About!$B$53</f>
        <v>9870.6812133672356</v>
      </c>
      <c r="AH37">
        <f>AH36*About!$B$53</f>
        <v>10089.868899933808</v>
      </c>
      <c r="AI37">
        <f>AI36*About!$B$53</f>
        <v>10320.821667706459</v>
      </c>
    </row>
    <row r="39" spans="1:35">
      <c r="A39" t="s">
        <v>154</v>
      </c>
      <c r="B39">
        <v>2017</v>
      </c>
    </row>
    <row r="40" spans="1:35" s="42" customFormat="1">
      <c r="A40" s="42" t="s">
        <v>306</v>
      </c>
      <c r="B40" s="42">
        <f>B34+B37</f>
        <v>51839.15887850467</v>
      </c>
      <c r="C40" s="42">
        <f t="shared" ref="C40:AI40" si="39">C34+C37</f>
        <v>53592.210838004205</v>
      </c>
      <c r="D40" s="42">
        <f t="shared" si="39"/>
        <v>56394.350099859832</v>
      </c>
      <c r="E40" s="42">
        <f t="shared" si="39"/>
        <v>57643.034021425636</v>
      </c>
      <c r="F40" s="42">
        <f t="shared" si="39"/>
        <v>59421.976110889016</v>
      </c>
      <c r="G40" s="42">
        <f t="shared" si="39"/>
        <v>60988.594101682625</v>
      </c>
      <c r="H40" s="42">
        <f t="shared" si="39"/>
        <v>62396.619174319763</v>
      </c>
      <c r="I40" s="42">
        <f t="shared" si="39"/>
        <v>63986.53540291432</v>
      </c>
      <c r="J40" s="42">
        <f t="shared" si="39"/>
        <v>65522.257624085905</v>
      </c>
      <c r="K40" s="42">
        <f t="shared" si="39"/>
        <v>66945.269490395949</v>
      </c>
      <c r="L40" s="42">
        <f t="shared" si="39"/>
        <v>68728.368686733651</v>
      </c>
      <c r="M40" s="42">
        <f t="shared" si="39"/>
        <v>70259.267892801945</v>
      </c>
      <c r="N40" s="42">
        <f t="shared" si="39"/>
        <v>71768.101182593542</v>
      </c>
      <c r="O40" s="42">
        <f t="shared" si="39"/>
        <v>72912.933193975085</v>
      </c>
      <c r="P40" s="42">
        <f t="shared" si="39"/>
        <v>74249.21942737553</v>
      </c>
      <c r="Q40" s="42">
        <f t="shared" si="39"/>
        <v>75565.974633937032</v>
      </c>
      <c r="R40" s="42">
        <f t="shared" si="39"/>
        <v>76813.64758276724</v>
      </c>
      <c r="S40" s="42">
        <f t="shared" si="39"/>
        <v>77783.556441772074</v>
      </c>
      <c r="T40" s="42">
        <f t="shared" si="39"/>
        <v>79061.827219480387</v>
      </c>
      <c r="U40" s="42">
        <f t="shared" si="39"/>
        <v>80496.60165182357</v>
      </c>
      <c r="V40" s="42">
        <f t="shared" si="39"/>
        <v>81650.301334298769</v>
      </c>
      <c r="W40" s="42">
        <f t="shared" si="39"/>
        <v>83198.967783305066</v>
      </c>
      <c r="X40" s="42">
        <f t="shared" si="39"/>
        <v>84515.899507230133</v>
      </c>
      <c r="Y40" s="42">
        <f t="shared" si="39"/>
        <v>85659.543864057239</v>
      </c>
      <c r="Z40" s="42">
        <f t="shared" si="39"/>
        <v>86919.598761060071</v>
      </c>
      <c r="AA40" s="42">
        <f t="shared" si="39"/>
        <v>88216.48704745929</v>
      </c>
      <c r="AB40" s="42">
        <f t="shared" si="39"/>
        <v>89201.874994063037</v>
      </c>
      <c r="AC40" s="42">
        <f t="shared" si="39"/>
        <v>90515.458709936269</v>
      </c>
      <c r="AD40" s="42">
        <f t="shared" si="39"/>
        <v>91965.642350605573</v>
      </c>
      <c r="AE40" s="42">
        <f t="shared" si="39"/>
        <v>93324.866925485563</v>
      </c>
      <c r="AF40" s="42">
        <f t="shared" si="39"/>
        <v>94730.777053167563</v>
      </c>
      <c r="AG40" s="42">
        <f t="shared" si="39"/>
        <v>96419.341329761592</v>
      </c>
      <c r="AH40" s="42">
        <f t="shared" si="39"/>
        <v>97797.378342369513</v>
      </c>
      <c r="AI40" s="42">
        <f t="shared" si="39"/>
        <v>99379.480279595969</v>
      </c>
    </row>
    <row r="44" spans="1:35" s="30" customFormat="1">
      <c r="A44" s="29" t="s">
        <v>328</v>
      </c>
    </row>
    <row r="46" spans="1:35">
      <c r="A46" s="52"/>
      <c r="B46" s="52" t="s">
        <v>158</v>
      </c>
      <c r="C46" s="52" t="s">
        <v>329</v>
      </c>
      <c r="D46" s="52"/>
      <c r="E46" s="52"/>
      <c r="F46" s="52"/>
    </row>
    <row r="47" spans="1:35">
      <c r="A47" s="54" t="s">
        <v>198</v>
      </c>
      <c r="B47" s="52">
        <v>327</v>
      </c>
      <c r="C47" s="54">
        <v>6297.1</v>
      </c>
      <c r="D47" s="53"/>
    </row>
    <row r="48" spans="1:35">
      <c r="A48" s="52"/>
      <c r="B48" s="52"/>
      <c r="C48" s="53"/>
      <c r="D48" s="53"/>
    </row>
    <row r="49" spans="1:35">
      <c r="A49" s="54"/>
      <c r="B49" s="55" t="s">
        <v>327</v>
      </c>
      <c r="C49" s="54"/>
      <c r="D49" s="54"/>
      <c r="E49" s="54"/>
      <c r="F49" s="54"/>
      <c r="G49" s="54"/>
      <c r="H49" s="54"/>
      <c r="I49" s="54"/>
    </row>
    <row r="50" spans="1:35">
      <c r="A50" s="54"/>
      <c r="B50" s="54"/>
      <c r="C50" s="54" t="s">
        <v>320</v>
      </c>
      <c r="D50" s="54" t="s">
        <v>321</v>
      </c>
      <c r="E50" s="54" t="s">
        <v>322</v>
      </c>
      <c r="F50" s="54" t="s">
        <v>323</v>
      </c>
      <c r="G50" s="54" t="s">
        <v>324</v>
      </c>
      <c r="H50" s="54"/>
      <c r="I50" s="54"/>
    </row>
    <row r="51" spans="1:35">
      <c r="A51" s="54"/>
      <c r="B51" s="54" t="s">
        <v>325</v>
      </c>
      <c r="C51" s="54">
        <v>5102</v>
      </c>
      <c r="D51" s="54">
        <v>3579</v>
      </c>
      <c r="E51" s="54">
        <v>21426</v>
      </c>
      <c r="F51" s="54">
        <v>1302</v>
      </c>
      <c r="G51" s="54">
        <v>6176</v>
      </c>
      <c r="H51" s="54"/>
      <c r="I51" s="54"/>
    </row>
    <row r="52" spans="1:35">
      <c r="A52" s="54"/>
      <c r="B52" s="54" t="s">
        <v>319</v>
      </c>
      <c r="C52" s="54">
        <f>C51/SUM($C$51:$G$51)</f>
        <v>0.1357456432087269</v>
      </c>
      <c r="D52" s="54">
        <f>D51/SUM($C$51:$G$51)</f>
        <v>9.5224158573899167E-2</v>
      </c>
      <c r="E52" s="54">
        <f>E51/SUM($C$51:$G$51)</f>
        <v>0.57006784621524542</v>
      </c>
      <c r="F52" s="54">
        <f>F51/SUM($C$51:$G$51)</f>
        <v>3.4641479313555941E-2</v>
      </c>
      <c r="G52" s="54">
        <f>G51/SUM($C$51:$G$51)</f>
        <v>0.16432087268857257</v>
      </c>
      <c r="H52" s="54"/>
      <c r="I52" s="54"/>
    </row>
    <row r="53" spans="1:35">
      <c r="A53" s="54"/>
      <c r="B53" s="54" t="s">
        <v>326</v>
      </c>
      <c r="C53" s="54"/>
      <c r="D53" s="54"/>
      <c r="E53" s="54">
        <f>E52*C47</f>
        <v>3589.7742344020221</v>
      </c>
      <c r="F53" s="54">
        <f>F52*C47</f>
        <v>218.14085938539313</v>
      </c>
      <c r="G53" s="54"/>
      <c r="H53" s="54"/>
      <c r="I53" s="54"/>
    </row>
    <row r="54" spans="1:35">
      <c r="A54" s="52"/>
      <c r="B54" s="52"/>
      <c r="C54" s="52"/>
      <c r="D54" s="52"/>
      <c r="E54" s="52"/>
      <c r="F54" s="52"/>
    </row>
    <row r="55" spans="1:35">
      <c r="A55" s="52"/>
      <c r="B55" s="52"/>
      <c r="C55" s="52"/>
      <c r="D55" s="52"/>
      <c r="E55" s="52" t="s">
        <v>337</v>
      </c>
      <c r="F55" s="52">
        <f>SUM(F53,E53)</f>
        <v>3807.9150937874151</v>
      </c>
    </row>
    <row r="56" spans="1:35">
      <c r="A56" s="52"/>
      <c r="B56" s="52"/>
      <c r="C56" s="52"/>
      <c r="D56" s="52"/>
      <c r="E56" s="52" t="s">
        <v>338</v>
      </c>
      <c r="F56" s="52">
        <f>F55*About!$B$53</f>
        <v>3558.7991530723507</v>
      </c>
    </row>
    <row r="57" spans="1:35">
      <c r="A57" s="52"/>
      <c r="B57" s="52">
        <v>2017</v>
      </c>
      <c r="C57" s="52"/>
      <c r="D57" s="52"/>
      <c r="E57" s="52"/>
      <c r="F57" s="52"/>
    </row>
    <row r="58" spans="1:35" s="42" customFormat="1">
      <c r="A58" s="56" t="s">
        <v>339</v>
      </c>
      <c r="B58" s="56">
        <f>F56</f>
        <v>3558.7991530723507</v>
      </c>
      <c r="C58" s="56">
        <f>B58*C17</f>
        <v>3734.3753453052473</v>
      </c>
      <c r="D58" s="56">
        <f t="shared" ref="D58:AI58" si="40">C58*D17</f>
        <v>3895.0573356387545</v>
      </c>
      <c r="E58" s="56">
        <f t="shared" si="40"/>
        <v>4038.4568853138549</v>
      </c>
      <c r="F58" s="56">
        <f t="shared" si="40"/>
        <v>4123.8829240316645</v>
      </c>
      <c r="G58" s="56">
        <f t="shared" si="40"/>
        <v>4200.533469443476</v>
      </c>
      <c r="H58" s="56">
        <f t="shared" si="40"/>
        <v>4260.0900799916008</v>
      </c>
      <c r="I58" s="56">
        <f t="shared" si="40"/>
        <v>4304.9664277565635</v>
      </c>
      <c r="J58" s="56">
        <f t="shared" si="40"/>
        <v>4338.2197475916028</v>
      </c>
      <c r="K58" s="56">
        <f t="shared" si="40"/>
        <v>4386.2191576301811</v>
      </c>
      <c r="L58" s="56">
        <f t="shared" si="40"/>
        <v>4418.6050017247089</v>
      </c>
      <c r="M58" s="56">
        <f t="shared" si="40"/>
        <v>4469.760387747092</v>
      </c>
      <c r="N58" s="56">
        <f t="shared" si="40"/>
        <v>4490.8855040700646</v>
      </c>
      <c r="O58" s="56">
        <f t="shared" si="40"/>
        <v>4548.0982594986699</v>
      </c>
      <c r="P58" s="56">
        <f t="shared" si="40"/>
        <v>4635.7861184068151</v>
      </c>
      <c r="Q58" s="56">
        <f t="shared" si="40"/>
        <v>4711.4657093680526</v>
      </c>
      <c r="R58" s="56">
        <f t="shared" si="40"/>
        <v>4776.6635303655394</v>
      </c>
      <c r="S58" s="56">
        <f t="shared" si="40"/>
        <v>4888.3901169872515</v>
      </c>
      <c r="T58" s="56">
        <f t="shared" si="40"/>
        <v>4988.0433562805447</v>
      </c>
      <c r="U58" s="56">
        <f t="shared" si="40"/>
        <v>5065.1826204194058</v>
      </c>
      <c r="V58" s="56">
        <f t="shared" si="40"/>
        <v>5166.2481570953532</v>
      </c>
      <c r="W58" s="56">
        <f t="shared" si="40"/>
        <v>5255.0473524149565</v>
      </c>
      <c r="X58" s="56">
        <f t="shared" si="40"/>
        <v>5306.6590421467772</v>
      </c>
      <c r="Y58" s="56">
        <f t="shared" si="40"/>
        <v>5393.4736903497578</v>
      </c>
      <c r="Z58" s="56">
        <f t="shared" si="40"/>
        <v>5502.5302769055306</v>
      </c>
      <c r="AA58" s="56">
        <f t="shared" si="40"/>
        <v>5587.7124549523942</v>
      </c>
      <c r="AB58" s="56">
        <f t="shared" si="40"/>
        <v>5683.6043054714364</v>
      </c>
      <c r="AC58" s="56">
        <f t="shared" si="40"/>
        <v>5795.5064318808227</v>
      </c>
      <c r="AD58" s="56">
        <f t="shared" si="40"/>
        <v>5899.360906802709</v>
      </c>
      <c r="AE58" s="56">
        <f t="shared" si="40"/>
        <v>5987.7446912043197</v>
      </c>
      <c r="AF58" s="56">
        <f t="shared" si="40"/>
        <v>6087.5777091722048</v>
      </c>
      <c r="AG58" s="56">
        <f t="shared" si="40"/>
        <v>6181.6563134753806</v>
      </c>
      <c r="AH58" s="56">
        <f t="shared" si="40"/>
        <v>6260.5689284238188</v>
      </c>
      <c r="AI58" s="56">
        <f t="shared" si="40"/>
        <v>6363.7741056083414</v>
      </c>
    </row>
    <row r="59" spans="1:35">
      <c r="A59" s="52"/>
      <c r="B59" s="52"/>
      <c r="C59" s="52"/>
      <c r="D59" s="52"/>
      <c r="E59" s="52"/>
      <c r="F59" s="52"/>
    </row>
    <row r="64" spans="1:35" s="30" customFormat="1">
      <c r="A64" s="29" t="s">
        <v>314</v>
      </c>
    </row>
    <row r="67" spans="1:35">
      <c r="A67" s="52"/>
      <c r="B67" s="52" t="s">
        <v>158</v>
      </c>
      <c r="C67" s="52" t="s">
        <v>329</v>
      </c>
      <c r="D67" s="52"/>
    </row>
    <row r="68" spans="1:35">
      <c r="A68" s="54" t="s">
        <v>345</v>
      </c>
      <c r="B68" s="52">
        <v>331</v>
      </c>
      <c r="C68" s="54">
        <v>2967.5</v>
      </c>
      <c r="D68" s="53"/>
    </row>
    <row r="70" spans="1:35">
      <c r="B70" s="3" t="s">
        <v>346</v>
      </c>
    </row>
    <row r="71" spans="1:35">
      <c r="C71" t="s">
        <v>347</v>
      </c>
      <c r="D71" t="s">
        <v>348</v>
      </c>
      <c r="E71" t="s">
        <v>349</v>
      </c>
      <c r="F71" t="s">
        <v>350</v>
      </c>
      <c r="G71" t="s">
        <v>351</v>
      </c>
    </row>
    <row r="72" spans="1:35">
      <c r="B72" t="s">
        <v>325</v>
      </c>
      <c r="C72">
        <v>4777</v>
      </c>
      <c r="D72">
        <v>4140</v>
      </c>
      <c r="E72">
        <v>3529</v>
      </c>
      <c r="F72">
        <v>3791</v>
      </c>
      <c r="G72">
        <v>3922</v>
      </c>
    </row>
    <row r="73" spans="1:35">
      <c r="B73" t="s">
        <v>319</v>
      </c>
      <c r="C73" s="54">
        <f>C72/SUM($C$72:$G$72)</f>
        <v>0.2369661193511583</v>
      </c>
      <c r="D73" s="54">
        <f t="shared" ref="D73:G73" si="41">D72/SUM($C$72:$G$72)</f>
        <v>0.20536732972865718</v>
      </c>
      <c r="E73" s="54">
        <f t="shared" si="41"/>
        <v>0.17505828662136019</v>
      </c>
      <c r="F73" s="54">
        <f t="shared" si="41"/>
        <v>0.18805496304380179</v>
      </c>
      <c r="G73" s="54">
        <f t="shared" si="41"/>
        <v>0.19455330125502257</v>
      </c>
    </row>
    <row r="74" spans="1:35">
      <c r="B74" t="s">
        <v>326</v>
      </c>
      <c r="C74">
        <f>C73*$C$68</f>
        <v>703.19695917456227</v>
      </c>
      <c r="D74">
        <f>D73*$C$68</f>
        <v>609.42755096979022</v>
      </c>
    </row>
    <row r="75" spans="1:35">
      <c r="B75" t="s">
        <v>158</v>
      </c>
      <c r="C75">
        <v>3311</v>
      </c>
      <c r="D75">
        <v>3312</v>
      </c>
      <c r="E75">
        <v>3313</v>
      </c>
      <c r="F75">
        <v>3314</v>
      </c>
      <c r="G75">
        <v>3315</v>
      </c>
    </row>
    <row r="77" spans="1:35">
      <c r="C77" t="s">
        <v>337</v>
      </c>
      <c r="D77">
        <f>D74+C74</f>
        <v>1312.6245101443524</v>
      </c>
    </row>
    <row r="78" spans="1:35">
      <c r="C78" t="s">
        <v>338</v>
      </c>
      <c r="D78">
        <f>D77*About!B53</f>
        <v>1226.7518786395817</v>
      </c>
    </row>
    <row r="79" spans="1:35">
      <c r="B79">
        <v>2017</v>
      </c>
    </row>
    <row r="80" spans="1:35" s="42" customFormat="1">
      <c r="A80" s="56" t="s">
        <v>352</v>
      </c>
      <c r="B80" s="42">
        <f>D78</f>
        <v>1226.7518786395817</v>
      </c>
      <c r="C80" s="42">
        <f>B80*C19</f>
        <v>1301.7568788926344</v>
      </c>
      <c r="D80" s="42">
        <f t="shared" ref="D80:AI80" si="42">C80*D19</f>
        <v>1316.5407092936082</v>
      </c>
      <c r="E80" s="42">
        <f t="shared" si="42"/>
        <v>1287.7974232123124</v>
      </c>
      <c r="F80" s="42">
        <f t="shared" si="42"/>
        <v>1248.3204203630446</v>
      </c>
      <c r="G80" s="42">
        <f t="shared" si="42"/>
        <v>1242.3100128393176</v>
      </c>
      <c r="H80" s="42">
        <f t="shared" si="42"/>
        <v>1248.7177308018559</v>
      </c>
      <c r="I80" s="42">
        <f t="shared" si="42"/>
        <v>1252.0235688730259</v>
      </c>
      <c r="J80" s="42">
        <f t="shared" si="42"/>
        <v>1255.6491712804852</v>
      </c>
      <c r="K80" s="42">
        <f t="shared" si="42"/>
        <v>1259.4417841324371</v>
      </c>
      <c r="L80" s="42">
        <f t="shared" si="42"/>
        <v>1249.6291957607241</v>
      </c>
      <c r="M80" s="42">
        <f t="shared" si="42"/>
        <v>1253.3263433953869</v>
      </c>
      <c r="N80" s="42">
        <f t="shared" si="42"/>
        <v>1250.7172510902878</v>
      </c>
      <c r="O80" s="42">
        <f t="shared" si="42"/>
        <v>1251.7026353801134</v>
      </c>
      <c r="P80" s="42">
        <f t="shared" si="42"/>
        <v>1258.422911856492</v>
      </c>
      <c r="Q80" s="42">
        <f t="shared" si="42"/>
        <v>1265.5512359243387</v>
      </c>
      <c r="R80" s="42">
        <f t="shared" si="42"/>
        <v>1272.8798914004224</v>
      </c>
      <c r="S80" s="42">
        <f t="shared" si="42"/>
        <v>1281.7547923004454</v>
      </c>
      <c r="T80" s="42">
        <f t="shared" si="42"/>
        <v>1288.9713041821135</v>
      </c>
      <c r="U80" s="42">
        <f t="shared" si="42"/>
        <v>1295.4577493339657</v>
      </c>
      <c r="V80" s="42">
        <f t="shared" si="42"/>
        <v>1306.5731122280397</v>
      </c>
      <c r="W80" s="42">
        <f t="shared" si="42"/>
        <v>1311.802117502082</v>
      </c>
      <c r="X80" s="42">
        <f t="shared" si="42"/>
        <v>1313.3076810476216</v>
      </c>
      <c r="Y80" s="42">
        <f t="shared" si="42"/>
        <v>1309.8133343663069</v>
      </c>
      <c r="Z80" s="42">
        <f t="shared" si="42"/>
        <v>1305.8251144532871</v>
      </c>
      <c r="AA80" s="42">
        <f t="shared" si="42"/>
        <v>1300.2667887770908</v>
      </c>
      <c r="AB80" s="42">
        <f t="shared" si="42"/>
        <v>1298.0441743167894</v>
      </c>
      <c r="AC80" s="42">
        <f t="shared" si="42"/>
        <v>1292.1984150639698</v>
      </c>
      <c r="AD80" s="42">
        <f t="shared" si="42"/>
        <v>1291.6018707925266</v>
      </c>
      <c r="AE80" s="42">
        <f t="shared" si="42"/>
        <v>1285.6904956068042</v>
      </c>
      <c r="AF80" s="42">
        <f t="shared" si="42"/>
        <v>1283.5132993022412</v>
      </c>
      <c r="AG80" s="42">
        <f t="shared" si="42"/>
        <v>1279.1098379054731</v>
      </c>
      <c r="AH80" s="42">
        <f t="shared" si="42"/>
        <v>1275.4627611926999</v>
      </c>
      <c r="AI80" s="42">
        <f t="shared" si="42"/>
        <v>1269.719577538262</v>
      </c>
    </row>
    <row r="83" spans="1:35" s="30" customFormat="1">
      <c r="A83" s="29" t="s">
        <v>354</v>
      </c>
    </row>
    <row r="87" spans="1:35">
      <c r="B87">
        <v>2017</v>
      </c>
    </row>
    <row r="88" spans="1:35">
      <c r="A88" t="s">
        <v>359</v>
      </c>
      <c r="B88">
        <f>SUM('TX GDP'!AD23:AD33,'TX GDP'!AD35:AD40)-TX_Data!B80-TX_Data!B58-('TX GDP'!AD40*TX_Data!F114)</f>
        <v>122138.03867536767</v>
      </c>
      <c r="C88">
        <f>B88*C21</f>
        <v>125689.36099065559</v>
      </c>
      <c r="D88">
        <f t="shared" ref="D88:AI88" si="43">C88*D21</f>
        <v>129339.82062529476</v>
      </c>
      <c r="E88">
        <f t="shared" si="43"/>
        <v>131637.5461283953</v>
      </c>
      <c r="F88">
        <f t="shared" si="43"/>
        <v>133701.59867891992</v>
      </c>
      <c r="G88">
        <f t="shared" si="43"/>
        <v>135743.64084244537</v>
      </c>
      <c r="H88">
        <f t="shared" si="43"/>
        <v>138218.50042364842</v>
      </c>
      <c r="I88">
        <f t="shared" si="43"/>
        <v>140800.49826235909</v>
      </c>
      <c r="J88">
        <f t="shared" si="43"/>
        <v>143970.19521448304</v>
      </c>
      <c r="K88">
        <f t="shared" si="43"/>
        <v>147254.83895170022</v>
      </c>
      <c r="L88">
        <f t="shared" si="43"/>
        <v>150286.76232629322</v>
      </c>
      <c r="M88">
        <f t="shared" si="43"/>
        <v>153859.20484831941</v>
      </c>
      <c r="N88">
        <f t="shared" si="43"/>
        <v>156971.09055598595</v>
      </c>
      <c r="O88">
        <f t="shared" si="43"/>
        <v>160090.74585892959</v>
      </c>
      <c r="P88">
        <f t="shared" si="43"/>
        <v>163426.62109023036</v>
      </c>
      <c r="Q88">
        <f t="shared" si="43"/>
        <v>166899.07006745093</v>
      </c>
      <c r="R88">
        <f t="shared" si="43"/>
        <v>170456.27315867675</v>
      </c>
      <c r="S88">
        <f t="shared" si="43"/>
        <v>174169.24869656825</v>
      </c>
      <c r="T88">
        <f t="shared" si="43"/>
        <v>178088.34633305648</v>
      </c>
      <c r="U88">
        <f t="shared" si="43"/>
        <v>181994.0153032433</v>
      </c>
      <c r="V88">
        <f t="shared" si="43"/>
        <v>186109.75248488103</v>
      </c>
      <c r="W88">
        <f t="shared" si="43"/>
        <v>190077.94671095128</v>
      </c>
      <c r="X88">
        <f t="shared" si="43"/>
        <v>193970.1078503624</v>
      </c>
      <c r="Y88">
        <f t="shared" si="43"/>
        <v>197694.72230969832</v>
      </c>
      <c r="Z88">
        <f t="shared" si="43"/>
        <v>201325.01979576953</v>
      </c>
      <c r="AA88">
        <f t="shared" si="43"/>
        <v>205030.65225006748</v>
      </c>
      <c r="AB88">
        <f t="shared" si="43"/>
        <v>209113.35628728213</v>
      </c>
      <c r="AC88">
        <f t="shared" si="43"/>
        <v>213263.88512992291</v>
      </c>
      <c r="AD88">
        <f t="shared" si="43"/>
        <v>217847.48330890914</v>
      </c>
      <c r="AE88">
        <f t="shared" si="43"/>
        <v>222293.688102746</v>
      </c>
      <c r="AF88">
        <f t="shared" si="43"/>
        <v>227039.5829970616</v>
      </c>
      <c r="AG88">
        <f t="shared" si="43"/>
        <v>231850.70314090562</v>
      </c>
      <c r="AH88">
        <f t="shared" si="43"/>
        <v>236801.47683624996</v>
      </c>
      <c r="AI88">
        <f t="shared" si="43"/>
        <v>241711.91504300485</v>
      </c>
    </row>
    <row r="90" spans="1:35" s="42" customFormat="1">
      <c r="A90" s="42" t="s">
        <v>377</v>
      </c>
      <c r="B90" s="42">
        <f>B88*About!$B$53</f>
        <v>114147.6996966053</v>
      </c>
      <c r="C90" s="42">
        <f>C88*About!$B$53</f>
        <v>117466.6925146314</v>
      </c>
      <c r="D90" s="42">
        <f>D88*About!$B$53</f>
        <v>120878.33703298576</v>
      </c>
      <c r="E90" s="42">
        <f>E88*About!$B$53</f>
        <v>123025.74404522925</v>
      </c>
      <c r="F90" s="42">
        <f>F88*About!$B$53</f>
        <v>124954.76512048591</v>
      </c>
      <c r="G90" s="42">
        <f>G88*About!$B$53</f>
        <v>126863.21574060315</v>
      </c>
      <c r="H90" s="42">
        <f>H88*About!$B$53</f>
        <v>129176.16862023217</v>
      </c>
      <c r="I90" s="42">
        <f>I88*About!$B$53</f>
        <v>131589.25071248514</v>
      </c>
      <c r="J90" s="42">
        <f>J88*About!$B$53</f>
        <v>134551.58431260099</v>
      </c>
      <c r="K90" s="42">
        <f>K88*About!$B$53</f>
        <v>137621.3448146731</v>
      </c>
      <c r="L90" s="42">
        <f>L88*About!$B$53</f>
        <v>140454.91806195627</v>
      </c>
      <c r="M90" s="42">
        <f>M88*About!$B$53</f>
        <v>143793.64939095272</v>
      </c>
      <c r="N90" s="42">
        <f>N88*About!$B$53</f>
        <v>146701.95379064107</v>
      </c>
      <c r="O90" s="42">
        <f>O88*About!$B$53</f>
        <v>149617.51949432673</v>
      </c>
      <c r="P90" s="42">
        <f>P88*About!$B$53</f>
        <v>152735.15989741156</v>
      </c>
      <c r="Q90" s="42">
        <f>Q88*About!$B$53</f>
        <v>155980.43931537471</v>
      </c>
      <c r="R90" s="42">
        <f>R88*About!$B$53</f>
        <v>159304.92818567919</v>
      </c>
      <c r="S90" s="42">
        <f>S88*About!$B$53</f>
        <v>162774.99878183947</v>
      </c>
      <c r="T90" s="42">
        <f>T88*About!$B$53</f>
        <v>166437.70685332382</v>
      </c>
      <c r="U90" s="42">
        <f>U88*About!$B$53</f>
        <v>170087.86476938627</v>
      </c>
      <c r="V90" s="42">
        <f>V88*About!$B$53</f>
        <v>173934.34811671125</v>
      </c>
      <c r="W90" s="42">
        <f>W88*About!$B$53</f>
        <v>177642.94085135634</v>
      </c>
      <c r="X90" s="42">
        <f>X88*About!$B$53</f>
        <v>181280.47462650691</v>
      </c>
      <c r="Y90" s="42">
        <f>Y88*About!$B$53</f>
        <v>184761.42271934423</v>
      </c>
      <c r="Z90" s="42">
        <f>Z88*About!$B$53</f>
        <v>188154.22410819583</v>
      </c>
      <c r="AA90" s="42">
        <f>AA88*About!$B$53</f>
        <v>191617.43200940886</v>
      </c>
      <c r="AB90" s="42">
        <f>AB88*About!$B$53</f>
        <v>195433.04325914217</v>
      </c>
      <c r="AC90" s="42">
        <f>AC88*About!$B$53</f>
        <v>199312.04217749805</v>
      </c>
      <c r="AD90" s="42">
        <f>AD88*About!$B$53</f>
        <v>203595.77879337303</v>
      </c>
      <c r="AE90" s="42">
        <f>AE88*About!$B$53</f>
        <v>207751.11037639814</v>
      </c>
      <c r="AF90" s="42">
        <f>AF88*About!$B$53</f>
        <v>212186.52616547814</v>
      </c>
      <c r="AG90" s="42">
        <f>AG88*About!$B$53</f>
        <v>216682.90013168749</v>
      </c>
      <c r="AH90" s="42">
        <f>AH88*About!$B$53</f>
        <v>221309.79143574761</v>
      </c>
      <c r="AI90" s="42">
        <f>AI88*About!$B$53</f>
        <v>225898.98602149985</v>
      </c>
    </row>
    <row r="95" spans="1:35">
      <c r="B95" t="s">
        <v>395</v>
      </c>
    </row>
    <row r="98" spans="2:10">
      <c r="B98" s="1" t="s">
        <v>372</v>
      </c>
    </row>
    <row r="99" spans="2:10">
      <c r="B99" s="66" t="s">
        <v>360</v>
      </c>
    </row>
    <row r="100" spans="2:10">
      <c r="B100" t="s">
        <v>158</v>
      </c>
      <c r="C100" t="s">
        <v>361</v>
      </c>
      <c r="D100" t="s">
        <v>362</v>
      </c>
    </row>
    <row r="101" spans="2:10">
      <c r="B101">
        <v>324110</v>
      </c>
      <c r="C101" t="s">
        <v>363</v>
      </c>
      <c r="D101">
        <v>0</v>
      </c>
    </row>
    <row r="102" spans="2:10">
      <c r="B102">
        <v>324110</v>
      </c>
      <c r="C102" t="s">
        <v>364</v>
      </c>
      <c r="D102">
        <v>0</v>
      </c>
      <c r="F102" s="67" t="s">
        <v>396</v>
      </c>
      <c r="G102" s="64"/>
      <c r="H102" s="64"/>
      <c r="I102" s="64"/>
      <c r="J102" s="64"/>
    </row>
    <row r="103" spans="2:10">
      <c r="B103">
        <v>324110</v>
      </c>
      <c r="C103" t="s">
        <v>365</v>
      </c>
      <c r="D103">
        <v>781725.72692221298</v>
      </c>
      <c r="F103" t="s">
        <v>371</v>
      </c>
      <c r="H103" t="s">
        <v>373</v>
      </c>
    </row>
    <row r="104" spans="2:10">
      <c r="B104">
        <v>324110</v>
      </c>
      <c r="C104" t="s">
        <v>366</v>
      </c>
      <c r="D104">
        <v>1497385.52170421</v>
      </c>
      <c r="F104">
        <f>SUM(D101:D108)/SUM(D101:D132)</f>
        <v>0.98892697008329244</v>
      </c>
      <c r="H104">
        <f>SUM(D109:D132)/SUM(D101:D132)</f>
        <v>1.1073029916707522E-2</v>
      </c>
    </row>
    <row r="105" spans="2:10">
      <c r="B105">
        <v>324110</v>
      </c>
      <c r="C105" t="s">
        <v>367</v>
      </c>
      <c r="D105">
        <v>230702489.049519</v>
      </c>
    </row>
    <row r="106" spans="2:10">
      <c r="B106">
        <v>324110</v>
      </c>
      <c r="C106" t="s">
        <v>368</v>
      </c>
      <c r="D106">
        <v>35231789.852566503</v>
      </c>
    </row>
    <row r="107" spans="2:10">
      <c r="B107">
        <v>324110</v>
      </c>
      <c r="C107" t="s">
        <v>369</v>
      </c>
      <c r="D107">
        <v>632782436.27866197</v>
      </c>
      <c r="F107" s="67" t="s">
        <v>397</v>
      </c>
      <c r="G107" s="64"/>
      <c r="H107" s="64"/>
      <c r="I107" s="64"/>
      <c r="J107" s="64"/>
    </row>
    <row r="108" spans="2:10">
      <c r="B108">
        <v>324110</v>
      </c>
      <c r="C108" t="s">
        <v>370</v>
      </c>
      <c r="D108">
        <v>6281.15072261152</v>
      </c>
      <c r="F108" t="s">
        <v>374</v>
      </c>
      <c r="H108" t="s">
        <v>375</v>
      </c>
    </row>
    <row r="109" spans="2:10">
      <c r="B109">
        <v>324121</v>
      </c>
      <c r="C109" t="s">
        <v>363</v>
      </c>
      <c r="D109">
        <v>0</v>
      </c>
      <c r="F109">
        <f>'EIA 24'!C42/SUM('EIA 24'!C42:C43)</f>
        <v>0.92649264212911142</v>
      </c>
      <c r="H109">
        <f>'EIA 24'!C43/SUM('EIA 24'!C42:C43)</f>
        <v>7.3507357870888523E-2</v>
      </c>
    </row>
    <row r="110" spans="2:10">
      <c r="B110">
        <v>324121</v>
      </c>
      <c r="C110" t="s">
        <v>364</v>
      </c>
      <c r="D110">
        <v>0</v>
      </c>
    </row>
    <row r="111" spans="2:10">
      <c r="B111">
        <v>324121</v>
      </c>
      <c r="C111" t="s">
        <v>365</v>
      </c>
      <c r="D111">
        <v>358013.15023740701</v>
      </c>
    </row>
    <row r="112" spans="2:10">
      <c r="B112">
        <v>324121</v>
      </c>
      <c r="C112" t="s">
        <v>366</v>
      </c>
      <c r="D112">
        <v>16477.408232274702</v>
      </c>
      <c r="F112" s="67" t="s">
        <v>376</v>
      </c>
      <c r="G112" s="64"/>
      <c r="H112" s="64"/>
      <c r="I112" s="64"/>
      <c r="J112" s="64"/>
    </row>
    <row r="113" spans="2:8">
      <c r="B113">
        <v>324121</v>
      </c>
      <c r="C113" t="s">
        <v>367</v>
      </c>
      <c r="D113">
        <v>1949652.5511966101</v>
      </c>
      <c r="F113" t="s">
        <v>374</v>
      </c>
      <c r="H113" t="s">
        <v>375</v>
      </c>
    </row>
    <row r="114" spans="2:8">
      <c r="B114">
        <v>324121</v>
      </c>
      <c r="C114" t="s">
        <v>368</v>
      </c>
      <c r="D114">
        <v>155629.13988420399</v>
      </c>
      <c r="F114">
        <f>AVERAGE(F104,F109)</f>
        <v>0.95770980610620193</v>
      </c>
      <c r="H114">
        <f>AVERAGE(H104,H109)</f>
        <v>4.2290193893798025E-2</v>
      </c>
    </row>
    <row r="115" spans="2:8">
      <c r="B115">
        <v>324121</v>
      </c>
      <c r="C115" t="s">
        <v>369</v>
      </c>
      <c r="D115">
        <v>182312.09172870699</v>
      </c>
    </row>
    <row r="116" spans="2:8">
      <c r="B116">
        <v>324121</v>
      </c>
      <c r="C116" t="s">
        <v>370</v>
      </c>
      <c r="D116">
        <v>17800.918611898</v>
      </c>
    </row>
    <row r="117" spans="2:8">
      <c r="B117">
        <v>324122</v>
      </c>
      <c r="C117" t="s">
        <v>363</v>
      </c>
      <c r="D117">
        <v>0</v>
      </c>
    </row>
    <row r="118" spans="2:8">
      <c r="B118">
        <v>324122</v>
      </c>
      <c r="C118" t="s">
        <v>364</v>
      </c>
      <c r="D118">
        <v>0</v>
      </c>
    </row>
    <row r="119" spans="2:8">
      <c r="B119">
        <v>324122</v>
      </c>
      <c r="C119" t="s">
        <v>365</v>
      </c>
      <c r="D119">
        <v>14979.3463949212</v>
      </c>
    </row>
    <row r="120" spans="2:8">
      <c r="B120">
        <v>324122</v>
      </c>
      <c r="C120" t="s">
        <v>366</v>
      </c>
      <c r="D120">
        <v>12996.378673924</v>
      </c>
    </row>
    <row r="121" spans="2:8">
      <c r="B121">
        <v>324122</v>
      </c>
      <c r="C121" t="s">
        <v>367</v>
      </c>
      <c r="D121">
        <v>405474.55342258798</v>
      </c>
    </row>
    <row r="122" spans="2:8">
      <c r="B122">
        <v>324122</v>
      </c>
      <c r="C122" t="s">
        <v>368</v>
      </c>
      <c r="D122">
        <v>117305.73780704</v>
      </c>
    </row>
    <row r="123" spans="2:8">
      <c r="B123">
        <v>324122</v>
      </c>
      <c r="C123" t="s">
        <v>369</v>
      </c>
      <c r="D123">
        <v>3297.3117531390599</v>
      </c>
    </row>
    <row r="124" spans="2:8">
      <c r="B124">
        <v>324122</v>
      </c>
      <c r="C124" t="s">
        <v>370</v>
      </c>
      <c r="D124">
        <v>0</v>
      </c>
    </row>
    <row r="125" spans="2:8">
      <c r="B125">
        <v>324199</v>
      </c>
      <c r="C125" t="s">
        <v>365</v>
      </c>
      <c r="D125">
        <v>17514.0806113652</v>
      </c>
    </row>
    <row r="126" spans="2:8">
      <c r="B126">
        <v>324199</v>
      </c>
      <c r="C126" t="s">
        <v>363</v>
      </c>
      <c r="D126">
        <v>0</v>
      </c>
    </row>
    <row r="127" spans="2:8">
      <c r="B127">
        <v>324199</v>
      </c>
      <c r="C127" t="s">
        <v>364</v>
      </c>
      <c r="D127">
        <v>0</v>
      </c>
    </row>
    <row r="128" spans="2:8">
      <c r="B128">
        <v>324199</v>
      </c>
      <c r="C128" t="s">
        <v>366</v>
      </c>
      <c r="D128">
        <v>16397.319668900302</v>
      </c>
    </row>
    <row r="129" spans="2:4">
      <c r="B129">
        <v>324199</v>
      </c>
      <c r="C129" t="s">
        <v>367</v>
      </c>
      <c r="D129">
        <v>952337.56220086897</v>
      </c>
    </row>
    <row r="130" spans="2:4">
      <c r="B130">
        <v>324199</v>
      </c>
      <c r="C130" t="s">
        <v>368</v>
      </c>
      <c r="D130">
        <v>135510.990278513</v>
      </c>
    </row>
    <row r="131" spans="2:4">
      <c r="B131">
        <v>324199</v>
      </c>
      <c r="C131" t="s">
        <v>369</v>
      </c>
      <c r="D131">
        <v>5732835.3895742502</v>
      </c>
    </row>
    <row r="132" spans="2:4">
      <c r="B132">
        <v>324199</v>
      </c>
      <c r="C132" t="s">
        <v>370</v>
      </c>
      <c r="D132">
        <v>0</v>
      </c>
    </row>
  </sheetData>
  <autoFilter ref="B100:D132" xr:uid="{66FE48A2-D37B-C04C-B95D-E3F5D61FAC34}">
    <sortState xmlns:xlrd2="http://schemas.microsoft.com/office/spreadsheetml/2017/richdata2" ref="B101:D132">
      <sortCondition ref="B100:B132"/>
    </sortState>
  </autoFilter>
  <hyperlinks>
    <hyperlink ref="B49" r:id="rId1" display="../../../../../../../Downloads/naics327-nonmetallic (1).pdf" xr:uid="{8C4C387C-E27C-D04D-B9AB-661945D4B1E1}"/>
    <hyperlink ref="B70" r:id="rId2" display="../../../../../../../Downloads/naics331-metals (1).pdf" xr:uid="{52325161-1702-C544-8AA1-1DFFCD365B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14"/>
  <sheetViews>
    <sheetView zoomScaleNormal="100" workbookViewId="0">
      <selection activeCell="B2" sqref="B2"/>
    </sheetView>
  </sheetViews>
  <sheetFormatPr defaultColWidth="8.796875" defaultRowHeight="14.25"/>
  <cols>
    <col min="1" max="1" width="36.6640625" customWidth="1"/>
    <col min="2" max="2" width="11.33203125" customWidth="1"/>
  </cols>
  <sheetData>
    <row r="1" spans="1:34">
      <c r="A1" s="1" t="s">
        <v>145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</v>
      </c>
      <c r="B2" s="26">
        <f>TX_Data!C58*1000000</f>
        <v>3734375345.3052473</v>
      </c>
      <c r="C2" s="26">
        <f>TX_Data!D58*1000000</f>
        <v>3895057335.6387544</v>
      </c>
      <c r="D2" s="26">
        <f>TX_Data!E58*1000000</f>
        <v>4038456885.3138547</v>
      </c>
      <c r="E2" s="26">
        <f>TX_Data!F58*1000000</f>
        <v>4123882924.0316644</v>
      </c>
      <c r="F2" s="26">
        <f>TX_Data!G58*1000000</f>
        <v>4200533469.4434757</v>
      </c>
      <c r="G2" s="26">
        <f>TX_Data!H58*1000000</f>
        <v>4260090079.991601</v>
      </c>
      <c r="H2" s="26">
        <f>TX_Data!I58*1000000</f>
        <v>4304966427.7565632</v>
      </c>
      <c r="I2" s="26">
        <f>TX_Data!J58*1000000</f>
        <v>4338219747.5916023</v>
      </c>
      <c r="J2" s="26">
        <f>TX_Data!K58*1000000</f>
        <v>4386219157.6301813</v>
      </c>
      <c r="K2" s="26">
        <f>TX_Data!L58*1000000</f>
        <v>4418605001.7247086</v>
      </c>
      <c r="L2" s="26">
        <f>TX_Data!M58*1000000</f>
        <v>4469760387.7470922</v>
      </c>
      <c r="M2" s="26">
        <f>TX_Data!N58*1000000</f>
        <v>4490885504.0700645</v>
      </c>
      <c r="N2" s="26">
        <f>TX_Data!O58*1000000</f>
        <v>4548098259.4986696</v>
      </c>
      <c r="O2" s="26">
        <f>TX_Data!P58*1000000</f>
        <v>4635786118.4068155</v>
      </c>
      <c r="P2" s="26">
        <f>TX_Data!Q58*1000000</f>
        <v>4711465709.3680525</v>
      </c>
      <c r="Q2" s="26">
        <f>TX_Data!R58*1000000</f>
        <v>4776663530.3655396</v>
      </c>
      <c r="R2" s="26">
        <f>TX_Data!S58*1000000</f>
        <v>4888390116.9872513</v>
      </c>
      <c r="S2" s="26">
        <f>TX_Data!T58*1000000</f>
        <v>4988043356.2805443</v>
      </c>
      <c r="T2" s="26">
        <f>TX_Data!U58*1000000</f>
        <v>5065182620.4194059</v>
      </c>
      <c r="U2" s="26">
        <f>TX_Data!V58*1000000</f>
        <v>5166248157.0953531</v>
      </c>
      <c r="V2" s="26">
        <f>TX_Data!W58*1000000</f>
        <v>5255047352.4149561</v>
      </c>
      <c r="W2" s="26">
        <f>TX_Data!X58*1000000</f>
        <v>5306659042.1467772</v>
      </c>
      <c r="X2" s="26">
        <f>TX_Data!Y58*1000000</f>
        <v>5393473690.3497581</v>
      </c>
      <c r="Y2" s="26">
        <f>TX_Data!Z58*1000000</f>
        <v>5502530276.9055309</v>
      </c>
      <c r="Z2" s="26">
        <f>TX_Data!AA58*1000000</f>
        <v>5587712454.9523945</v>
      </c>
      <c r="AA2" s="26">
        <f>TX_Data!AB58*1000000</f>
        <v>5683604305.4714365</v>
      </c>
      <c r="AB2" s="26">
        <f>TX_Data!AC58*1000000</f>
        <v>5795506431.8808231</v>
      </c>
      <c r="AC2" s="26">
        <f>TX_Data!AD58*1000000</f>
        <v>5899360906.8027086</v>
      </c>
      <c r="AD2" s="26">
        <f>TX_Data!AE58*1000000</f>
        <v>5987744691.20432</v>
      </c>
      <c r="AE2" s="26">
        <f>TX_Data!AF58*1000000</f>
        <v>6087577709.172205</v>
      </c>
      <c r="AF2" s="26">
        <f>TX_Data!AG58*1000000</f>
        <v>6181656313.4753809</v>
      </c>
      <c r="AG2" s="26">
        <f>TX_Data!AH58*1000000</f>
        <v>6260568928.4238186</v>
      </c>
      <c r="AH2" s="26">
        <f>TX_Data!AI58*1000000</f>
        <v>6363774105.6083412</v>
      </c>
    </row>
    <row r="3" spans="1:34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7</v>
      </c>
      <c r="B4" s="26">
        <f>TX_Data!C80*1000000</f>
        <v>1301756878.8926344</v>
      </c>
      <c r="C4" s="26">
        <f>TX_Data!D80*1000000</f>
        <v>1316540709.2936082</v>
      </c>
      <c r="D4" s="26">
        <f>TX_Data!E80*1000000</f>
        <v>1287797423.2123125</v>
      </c>
      <c r="E4" s="26">
        <f>TX_Data!F80*1000000</f>
        <v>1248320420.3630445</v>
      </c>
      <c r="F4" s="26">
        <f>TX_Data!G80*1000000</f>
        <v>1242310012.8393176</v>
      </c>
      <c r="G4" s="26">
        <f>TX_Data!H80*1000000</f>
        <v>1248717730.8018558</v>
      </c>
      <c r="H4" s="26">
        <f>TX_Data!I80*1000000</f>
        <v>1252023568.8730259</v>
      </c>
      <c r="I4" s="26">
        <f>TX_Data!J80*1000000</f>
        <v>1255649171.2804852</v>
      </c>
      <c r="J4" s="26">
        <f>TX_Data!K80*1000000</f>
        <v>1259441784.132437</v>
      </c>
      <c r="K4" s="26">
        <f>TX_Data!L80*1000000</f>
        <v>1249629195.7607241</v>
      </c>
      <c r="L4" s="26">
        <f>TX_Data!M80*1000000</f>
        <v>1253326343.3953869</v>
      </c>
      <c r="M4" s="26">
        <f>TX_Data!N80*1000000</f>
        <v>1250717251.0902879</v>
      </c>
      <c r="N4" s="26">
        <f>TX_Data!O80*1000000</f>
        <v>1251702635.3801134</v>
      </c>
      <c r="O4" s="26">
        <f>TX_Data!P80*1000000</f>
        <v>1258422911.856492</v>
      </c>
      <c r="P4" s="26">
        <f>TX_Data!Q80*1000000</f>
        <v>1265551235.9243386</v>
      </c>
      <c r="Q4" s="26">
        <f>TX_Data!R80*1000000</f>
        <v>1272879891.4004223</v>
      </c>
      <c r="R4" s="26">
        <f>TX_Data!S80*1000000</f>
        <v>1281754792.3004453</v>
      </c>
      <c r="S4" s="26">
        <f>TX_Data!T80*1000000</f>
        <v>1288971304.1821134</v>
      </c>
      <c r="T4" s="26">
        <f>TX_Data!U80*1000000</f>
        <v>1295457749.3339658</v>
      </c>
      <c r="U4" s="26">
        <f>TX_Data!V80*1000000</f>
        <v>1306573112.2280397</v>
      </c>
      <c r="V4" s="26">
        <f>TX_Data!W80*1000000</f>
        <v>1311802117.5020819</v>
      </c>
      <c r="W4" s="26">
        <f>TX_Data!X80*1000000</f>
        <v>1313307681.0476215</v>
      </c>
      <c r="X4" s="26">
        <f>TX_Data!Y80*1000000</f>
        <v>1309813334.3663068</v>
      </c>
      <c r="Y4" s="26">
        <f>TX_Data!Z80*1000000</f>
        <v>1305825114.4532871</v>
      </c>
      <c r="Z4" s="26">
        <f>TX_Data!AA80*1000000</f>
        <v>1300266788.7770908</v>
      </c>
      <c r="AA4" s="26">
        <f>TX_Data!AB80*1000000</f>
        <v>1298044174.3167894</v>
      </c>
      <c r="AB4" s="26">
        <f>TX_Data!AC80*1000000</f>
        <v>1292198415.0639699</v>
      </c>
      <c r="AC4" s="26">
        <f>TX_Data!AD80*1000000</f>
        <v>1291601870.7925265</v>
      </c>
      <c r="AD4" s="26">
        <f>TX_Data!AE80*1000000</f>
        <v>1285690495.6068041</v>
      </c>
      <c r="AE4" s="26">
        <f>TX_Data!AF80*1000000</f>
        <v>1283513299.3022411</v>
      </c>
      <c r="AF4" s="26">
        <f>TX_Data!AG80*1000000</f>
        <v>1279109837.9054732</v>
      </c>
      <c r="AG4" s="26">
        <f>TX_Data!AH80*1000000</f>
        <v>1275462761.1926999</v>
      </c>
      <c r="AH4" s="26">
        <f>TX_Data!AI80*1000000</f>
        <v>1269719577.5382619</v>
      </c>
    </row>
    <row r="5" spans="1:34">
      <c r="A5" t="s">
        <v>8</v>
      </c>
      <c r="B5" s="26">
        <f>TX_Data!C40*1000000</f>
        <v>53592210838.004204</v>
      </c>
      <c r="C5" s="26">
        <f>TX_Data!D40*1000000</f>
        <v>56394350099.859833</v>
      </c>
      <c r="D5" s="26">
        <f>TX_Data!E40*1000000</f>
        <v>57643034021.425636</v>
      </c>
      <c r="E5" s="26">
        <f>TX_Data!F40*1000000</f>
        <v>59421976110.889015</v>
      </c>
      <c r="F5" s="26">
        <f>TX_Data!G40*1000000</f>
        <v>60988594101.682625</v>
      </c>
      <c r="G5" s="26">
        <f>TX_Data!H40*1000000</f>
        <v>62396619174.319763</v>
      </c>
      <c r="H5" s="26">
        <f>TX_Data!I40*1000000</f>
        <v>63986535402.914322</v>
      </c>
      <c r="I5" s="26">
        <f>TX_Data!J40*1000000</f>
        <v>65522257624.085907</v>
      </c>
      <c r="J5" s="26">
        <f>TX_Data!K40*1000000</f>
        <v>66945269490.39595</v>
      </c>
      <c r="K5" s="26">
        <f>TX_Data!L40*1000000</f>
        <v>68728368686.733658</v>
      </c>
      <c r="L5" s="26">
        <f>TX_Data!M40*1000000</f>
        <v>70259267892.801941</v>
      </c>
      <c r="M5" s="26">
        <f>TX_Data!N40*1000000</f>
        <v>71768101182.593536</v>
      </c>
      <c r="N5" s="26">
        <f>TX_Data!O40*1000000</f>
        <v>72912933193.975082</v>
      </c>
      <c r="O5" s="26">
        <f>TX_Data!P40*1000000</f>
        <v>74249219427.375534</v>
      </c>
      <c r="P5" s="26">
        <f>TX_Data!Q40*1000000</f>
        <v>75565974633.937027</v>
      </c>
      <c r="Q5" s="26">
        <f>TX_Data!R40*1000000</f>
        <v>76813647582.767242</v>
      </c>
      <c r="R5" s="26">
        <f>TX_Data!S40*1000000</f>
        <v>77783556441.772079</v>
      </c>
      <c r="S5" s="26">
        <f>TX_Data!T40*1000000</f>
        <v>79061827219.480392</v>
      </c>
      <c r="T5" s="26">
        <f>TX_Data!U40*1000000</f>
        <v>80496601651.823563</v>
      </c>
      <c r="U5" s="26">
        <f>TX_Data!V40*1000000</f>
        <v>81650301334.298767</v>
      </c>
      <c r="V5" s="26">
        <f>TX_Data!W40*1000000</f>
        <v>83198967783.305069</v>
      </c>
      <c r="W5" s="26">
        <f>TX_Data!X40*1000000</f>
        <v>84515899507.230133</v>
      </c>
      <c r="X5" s="26">
        <f>TX_Data!Y40*1000000</f>
        <v>85659543864.057236</v>
      </c>
      <c r="Y5" s="26">
        <f>TX_Data!Z40*1000000</f>
        <v>86919598761.060074</v>
      </c>
      <c r="Z5" s="26">
        <f>TX_Data!AA40*1000000</f>
        <v>88216487047.45929</v>
      </c>
      <c r="AA5" s="26">
        <f>TX_Data!AB40*1000000</f>
        <v>89201874994.063034</v>
      </c>
      <c r="AB5" s="26">
        <f>TX_Data!AC40*1000000</f>
        <v>90515458709.936264</v>
      </c>
      <c r="AC5" s="26">
        <f>TX_Data!AD40*1000000</f>
        <v>91965642350.605576</v>
      </c>
      <c r="AD5" s="26">
        <f>TX_Data!AE40*1000000</f>
        <v>93324866925.485565</v>
      </c>
      <c r="AE5" s="26">
        <f>TX_Data!AF40*1000000</f>
        <v>94730777053.167557</v>
      </c>
      <c r="AF5" s="26">
        <f>TX_Data!AG40*1000000</f>
        <v>96419341329.761597</v>
      </c>
      <c r="AG5" s="26">
        <f>TX_Data!AH40*1000000</f>
        <v>97797378342.369507</v>
      </c>
      <c r="AH5" s="26">
        <f>TX_Data!AI40*1000000</f>
        <v>99379480279.595963</v>
      </c>
    </row>
    <row r="6" spans="1:34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11</v>
      </c>
      <c r="B8" s="26">
        <f>TX_Data!C29*1000000</f>
        <v>8588105487.3797216</v>
      </c>
      <c r="C8" s="26">
        <f>TX_Data!D29*1000000</f>
        <v>8751843371.4128799</v>
      </c>
      <c r="D8" s="26">
        <f>TX_Data!E29*1000000</f>
        <v>8897255309.2507744</v>
      </c>
      <c r="E8" s="26">
        <f>TX_Data!F29*1000000</f>
        <v>9041547687.8858566</v>
      </c>
      <c r="F8" s="26">
        <f>TX_Data!G29*1000000</f>
        <v>9194555272.7786827</v>
      </c>
      <c r="G8" s="26">
        <f>TX_Data!H29*1000000</f>
        <v>9345721201.6115437</v>
      </c>
      <c r="H8" s="26">
        <f>TX_Data!I29*1000000</f>
        <v>9473070320.8110981</v>
      </c>
      <c r="I8" s="26">
        <f>TX_Data!J29*1000000</f>
        <v>9587616212.0296726</v>
      </c>
      <c r="J8" s="26">
        <f>TX_Data!K29*1000000</f>
        <v>9708052726.3652573</v>
      </c>
      <c r="K8" s="26">
        <f>TX_Data!L29*1000000</f>
        <v>9806959959.2595024</v>
      </c>
      <c r="L8" s="26">
        <f>TX_Data!M29*1000000</f>
        <v>9915681044.7760754</v>
      </c>
      <c r="M8" s="26">
        <f>TX_Data!N29*1000000</f>
        <v>10012051334.869713</v>
      </c>
      <c r="N8" s="26">
        <f>TX_Data!O29*1000000</f>
        <v>10106952965.833534</v>
      </c>
      <c r="O8" s="26">
        <f>TX_Data!P29*1000000</f>
        <v>10222596035.018084</v>
      </c>
      <c r="P8" s="26">
        <f>TX_Data!Q29*1000000</f>
        <v>10338682181.640516</v>
      </c>
      <c r="Q8" s="26">
        <f>TX_Data!R29*1000000</f>
        <v>10455063192.176868</v>
      </c>
      <c r="R8" s="26">
        <f>TX_Data!S29*1000000</f>
        <v>10566191101.430347</v>
      </c>
      <c r="S8" s="26">
        <f>TX_Data!T29*1000000</f>
        <v>10678647461.430475</v>
      </c>
      <c r="T8" s="26">
        <f>TX_Data!U29*1000000</f>
        <v>10789606220.637909</v>
      </c>
      <c r="U8" s="26">
        <f>TX_Data!V29*1000000</f>
        <v>10902605390.761986</v>
      </c>
      <c r="V8" s="26">
        <f>TX_Data!W29*1000000</f>
        <v>11014816717.665453</v>
      </c>
      <c r="W8" s="26">
        <f>TX_Data!X29*1000000</f>
        <v>11119277031.467773</v>
      </c>
      <c r="X8" s="26">
        <f>TX_Data!Y29*1000000</f>
        <v>11222913384.180511</v>
      </c>
      <c r="Y8" s="26">
        <f>TX_Data!Z29*1000000</f>
        <v>11329894014.721786</v>
      </c>
      <c r="Z8" s="26">
        <f>TX_Data!AA29*1000000</f>
        <v>11442261489.238466</v>
      </c>
      <c r="AA8" s="26">
        <f>TX_Data!AB29*1000000</f>
        <v>11558844878.260319</v>
      </c>
      <c r="AB8" s="26">
        <f>TX_Data!AC29*1000000</f>
        <v>11681104219.996307</v>
      </c>
      <c r="AC8" s="26">
        <f>TX_Data!AD29*1000000</f>
        <v>11809968252.881809</v>
      </c>
      <c r="AD8" s="26">
        <f>TX_Data!AE29*1000000</f>
        <v>11943095946.911077</v>
      </c>
      <c r="AE8" s="26">
        <f>TX_Data!AF29*1000000</f>
        <v>12077255759.37447</v>
      </c>
      <c r="AF8" s="26">
        <f>TX_Data!AG29*1000000</f>
        <v>12217445669.138729</v>
      </c>
      <c r="AG8" s="26">
        <f>TX_Data!AH29*1000000</f>
        <v>12355582165.553518</v>
      </c>
      <c r="AH8" s="26">
        <f>TX_Data!AI29*1000000</f>
        <v>12485197189.591356</v>
      </c>
    </row>
    <row r="9" spans="1:34">
      <c r="A9" t="s">
        <v>12</v>
      </c>
      <c r="B9" s="26">
        <f>TX_Data!C90*1000000</f>
        <v>117466692514.63141</v>
      </c>
      <c r="C9" s="26">
        <f>TX_Data!D90*1000000</f>
        <v>120878337032.98576</v>
      </c>
      <c r="D9" s="26">
        <f>TX_Data!E90*1000000</f>
        <v>123025744045.22925</v>
      </c>
      <c r="E9" s="26">
        <f>TX_Data!F90*1000000</f>
        <v>124954765120.48592</v>
      </c>
      <c r="F9" s="26">
        <f>TX_Data!G90*1000000</f>
        <v>126863215740.60315</v>
      </c>
      <c r="G9" s="26">
        <f>TX_Data!H90*1000000</f>
        <v>129176168620.23218</v>
      </c>
      <c r="H9" s="26">
        <f>TX_Data!I90*1000000</f>
        <v>131589250712.48514</v>
      </c>
      <c r="I9" s="26">
        <f>TX_Data!J90*1000000</f>
        <v>134551584312.60098</v>
      </c>
      <c r="J9" s="26">
        <f>TX_Data!K90*1000000</f>
        <v>137621344814.6731</v>
      </c>
      <c r="K9" s="26">
        <f>TX_Data!L90*1000000</f>
        <v>140454918061.95627</v>
      </c>
      <c r="L9" s="26">
        <f>TX_Data!M90*1000000</f>
        <v>143793649390.95273</v>
      </c>
      <c r="M9" s="26">
        <f>TX_Data!N90*1000000</f>
        <v>146701953790.64108</v>
      </c>
      <c r="N9" s="26">
        <f>TX_Data!O90*1000000</f>
        <v>149617519494.32672</v>
      </c>
      <c r="O9" s="26">
        <f>TX_Data!P90*1000000</f>
        <v>152735159897.41156</v>
      </c>
      <c r="P9" s="26">
        <f>TX_Data!Q90*1000000</f>
        <v>155980439315.37469</v>
      </c>
      <c r="Q9" s="26">
        <f>TX_Data!R90*1000000</f>
        <v>159304928185.6792</v>
      </c>
      <c r="R9" s="26">
        <f>TX_Data!S90*1000000</f>
        <v>162774998781.83948</v>
      </c>
      <c r="S9" s="26">
        <f>TX_Data!T90*1000000</f>
        <v>166437706853.32382</v>
      </c>
      <c r="T9" s="26">
        <f>TX_Data!U90*1000000</f>
        <v>170087864769.38626</v>
      </c>
      <c r="U9" s="26">
        <f>TX_Data!V90*1000000</f>
        <v>173934348116.71124</v>
      </c>
      <c r="V9" s="26">
        <f>TX_Data!W90*1000000</f>
        <v>177642940851.35635</v>
      </c>
      <c r="W9" s="26">
        <f>TX_Data!X90*1000000</f>
        <v>181280474626.5069</v>
      </c>
      <c r="X9" s="26">
        <f>TX_Data!Y90*1000000</f>
        <v>184761422719.34424</v>
      </c>
      <c r="Y9" s="26">
        <f>TX_Data!Z90*1000000</f>
        <v>188154224108.19583</v>
      </c>
      <c r="Z9" s="26">
        <f>TX_Data!AA90*1000000</f>
        <v>191617432009.40887</v>
      </c>
      <c r="AA9" s="26">
        <f>TX_Data!AB90*1000000</f>
        <v>195433043259.14218</v>
      </c>
      <c r="AB9" s="26">
        <f>TX_Data!AC90*1000000</f>
        <v>199312042177.49805</v>
      </c>
      <c r="AC9" s="26">
        <f>TX_Data!AD90*1000000</f>
        <v>203595778793.37302</v>
      </c>
      <c r="AD9" s="26">
        <f>TX_Data!AE90*1000000</f>
        <v>207751110376.39813</v>
      </c>
      <c r="AE9" s="26">
        <f>TX_Data!AF90*1000000</f>
        <v>212186526165.47815</v>
      </c>
      <c r="AF9" s="26">
        <f>TX_Data!AG90*1000000</f>
        <v>216682900131.6875</v>
      </c>
      <c r="AG9" s="26">
        <f>TX_Data!AH90*1000000</f>
        <v>221309791435.74762</v>
      </c>
      <c r="AH9" s="26">
        <f>TX_Data!AI90*1000000</f>
        <v>225898986021.49985</v>
      </c>
    </row>
    <row r="11" spans="1:34">
      <c r="B11" s="18"/>
    </row>
    <row r="13" spans="1:34">
      <c r="B13" s="26"/>
    </row>
    <row r="14" spans="1:34">
      <c r="B1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EIA 24</vt:lpstr>
      <vt:lpstr>TX GDP</vt:lpstr>
      <vt:lpstr>TX_Data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2019-05-11T00:41:38Z</dcterms:created>
  <dcterms:modified xsi:type="dcterms:W3CDTF">2020-07-21T22:38:54Z</dcterms:modified>
</cp:coreProperties>
</file>