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X/trans/BVS/"/>
    </mc:Choice>
  </mc:AlternateContent>
  <xr:revisionPtr revIDLastSave="0" documentId="8_{8AD26CFD-CE10-A840-A48A-FEE61851F199}" xr6:coauthVersionLast="47" xr6:coauthVersionMax="47" xr10:uidLastSave="{00000000-0000-0000-0000-000000000000}"/>
  <bookViews>
    <workbookView xWindow="0" yWindow="760" windowWidth="30240" windowHeight="15340" activeTab="7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2" i="114" s="1"/>
  <c r="Y42" i="114" l="1"/>
  <c r="AA42" i="114"/>
  <c r="S42" i="114"/>
  <c r="K42" i="114"/>
  <c r="Z42" i="114"/>
  <c r="R42" i="114"/>
  <c r="J42" i="114"/>
  <c r="I42" i="114"/>
  <c r="AF42" i="114"/>
  <c r="X42" i="114"/>
  <c r="P42" i="114"/>
  <c r="H42" i="114"/>
  <c r="G42" i="114"/>
  <c r="W42" i="114"/>
  <c r="AD42" i="114"/>
  <c r="V42" i="114"/>
  <c r="N42" i="114"/>
  <c r="F42" i="114"/>
  <c r="C42" i="114"/>
  <c r="O42" i="114"/>
  <c r="AC42" i="114"/>
  <c r="U42" i="114"/>
  <c r="M42" i="114"/>
  <c r="E42" i="114"/>
  <c r="Q42" i="114"/>
  <c r="AE42" i="114"/>
  <c r="AB42" i="114"/>
  <c r="T42" i="114"/>
  <c r="L42" i="114"/>
  <c r="C47" i="114"/>
  <c r="C46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G8" i="108" l="1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3" i="114" l="1"/>
  <c r="B2" i="2" s="1"/>
  <c r="E19" i="114"/>
  <c r="F19" i="114" s="1"/>
  <c r="G19" i="114" s="1"/>
  <c r="H19" i="114" s="1"/>
  <c r="I19" i="114" s="1"/>
  <c r="J19" i="114" s="1"/>
  <c r="AF46" i="114" l="1"/>
  <c r="AE2" i="2" s="1"/>
  <c r="AE8" i="2" s="1"/>
  <c r="G47" i="114"/>
  <c r="F6" i="2" s="1"/>
  <c r="B6" i="2"/>
  <c r="G46" i="114" l="1"/>
  <c r="F2" i="2" s="1"/>
  <c r="F8" i="2" s="1"/>
  <c r="T47" i="114"/>
  <c r="S6" i="2" s="1"/>
  <c r="AB46" i="114"/>
  <c r="AA2" i="2" s="1"/>
  <c r="AA8" i="2" s="1"/>
  <c r="H47" i="114"/>
  <c r="G6" i="2" s="1"/>
  <c r="K47" i="114"/>
  <c r="J6" i="2" s="1"/>
  <c r="AB47" i="114"/>
  <c r="AA6" i="2" s="1"/>
  <c r="S46" i="114"/>
  <c r="R2" i="2" s="1"/>
  <c r="R8" i="2" s="1"/>
  <c r="O47" i="114"/>
  <c r="N6" i="2" s="1"/>
  <c r="P47" i="114"/>
  <c r="O6" i="2" s="1"/>
  <c r="V46" i="114"/>
  <c r="U2" i="2" s="1"/>
  <c r="U8" i="2" s="1"/>
  <c r="Q46" i="114"/>
  <c r="P2" i="2" s="1"/>
  <c r="P8" i="2" s="1"/>
  <c r="M47" i="114"/>
  <c r="L6" i="2" s="1"/>
  <c r="AD47" i="114"/>
  <c r="AC6" i="2" s="1"/>
  <c r="M46" i="114"/>
  <c r="L2" i="2" s="1"/>
  <c r="L8" i="2" s="1"/>
  <c r="O46" i="114"/>
  <c r="N2" i="2" s="1"/>
  <c r="N8" i="2" s="1"/>
  <c r="P46" i="114"/>
  <c r="O2" i="2" s="1"/>
  <c r="O8" i="2" s="1"/>
  <c r="L47" i="114"/>
  <c r="K6" i="2" s="1"/>
  <c r="AC47" i="114"/>
  <c r="AB6" i="2" s="1"/>
  <c r="T46" i="114"/>
  <c r="S2" i="2" s="1"/>
  <c r="S8" i="2" s="1"/>
  <c r="AC46" i="114"/>
  <c r="AB2" i="2" s="1"/>
  <c r="AB8" i="2" s="1"/>
  <c r="J47" i="114"/>
  <c r="I6" i="2" s="1"/>
  <c r="X46" i="114"/>
  <c r="W2" i="2" s="1"/>
  <c r="W8" i="2" s="1"/>
  <c r="K46" i="114"/>
  <c r="J2" i="2" s="1"/>
  <c r="J8" i="2" s="1"/>
  <c r="N46" i="114"/>
  <c r="M2" i="2" s="1"/>
  <c r="M8" i="2" s="1"/>
  <c r="S47" i="114"/>
  <c r="R6" i="2" s="1"/>
  <c r="J46" i="114"/>
  <c r="I2" i="2" s="1"/>
  <c r="I8" i="2" s="1"/>
  <c r="AA46" i="114"/>
  <c r="Z2" i="2" s="1"/>
  <c r="Z8" i="2" s="1"/>
  <c r="W47" i="114"/>
  <c r="V6" i="2" s="1"/>
  <c r="X47" i="114"/>
  <c r="W6" i="2" s="1"/>
  <c r="AD46" i="114"/>
  <c r="AC2" i="2" s="1"/>
  <c r="AC8" i="2" s="1"/>
  <c r="AA47" i="114"/>
  <c r="Z6" i="2" s="1"/>
  <c r="R46" i="114"/>
  <c r="Q2" i="2" s="1"/>
  <c r="Q8" i="2" s="1"/>
  <c r="N47" i="114"/>
  <c r="M6" i="2" s="1"/>
  <c r="AE47" i="114"/>
  <c r="AD6" i="2" s="1"/>
  <c r="AF47" i="114"/>
  <c r="AE6" i="2" s="1"/>
  <c r="I47" i="114"/>
  <c r="H6" i="2" s="1"/>
  <c r="I46" i="114"/>
  <c r="H2" i="2" s="1"/>
  <c r="H8" i="2" s="1"/>
  <c r="Z46" i="114"/>
  <c r="Y2" i="2" s="1"/>
  <c r="Y8" i="2" s="1"/>
  <c r="V47" i="114"/>
  <c r="U6" i="2" s="1"/>
  <c r="W46" i="114"/>
  <c r="V2" i="2" s="1"/>
  <c r="V8" i="2" s="1"/>
  <c r="Q47" i="114"/>
  <c r="P6" i="2" s="1"/>
  <c r="H46" i="114"/>
  <c r="G2" i="2" s="1"/>
  <c r="G8" i="2" s="1"/>
  <c r="Y46" i="114"/>
  <c r="X2" i="2" s="1"/>
  <c r="X8" i="2" s="1"/>
  <c r="U47" i="114"/>
  <c r="T6" i="2" s="1"/>
  <c r="L46" i="114"/>
  <c r="K2" i="2" s="1"/>
  <c r="K8" i="2" s="1"/>
  <c r="U46" i="114"/>
  <c r="T2" i="2" s="1"/>
  <c r="T8" i="2" s="1"/>
  <c r="AE46" i="114"/>
  <c r="AD2" i="2" s="1"/>
  <c r="AD8" i="2" s="1"/>
  <c r="Y47" i="114"/>
  <c r="X6" i="2" s="1"/>
  <c r="Z47" i="114"/>
  <c r="Y6" i="2" s="1"/>
  <c r="R47" i="114"/>
  <c r="Q6" i="2" s="1"/>
  <c r="E47" i="114"/>
  <c r="D6" i="2" s="1"/>
  <c r="E46" i="114"/>
  <c r="D2" i="2" s="1"/>
  <c r="D8" i="2" s="1"/>
  <c r="D47" i="114"/>
  <c r="C6" i="2" s="1"/>
  <c r="D46" i="114"/>
  <c r="C2" i="2" s="1"/>
  <c r="F47" i="114"/>
  <c r="E6" i="2" s="1"/>
  <c r="F46" i="114"/>
  <c r="E2" i="2" s="1"/>
  <c r="E8" i="2" s="1"/>
</calcChain>
</file>

<file path=xl/sharedStrings.xml><?xml version="1.0" encoding="utf-8"?>
<sst xmlns="http://schemas.openxmlformats.org/spreadsheetml/2006/main" count="293" uniqueCount="173">
  <si>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</si>
  <si>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</si>
  <si>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</si>
  <si>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</si>
  <si>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</si>
  <si>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</si>
  <si>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</si>
  <si>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</si>
  <si>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</si>
  <si>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</si>
  <si>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</si>
  <si>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</si>
  <si>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</si>
  <si>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State Rebates + Tax Credits Updated 8/11/2021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</si>
  <si>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</si>
  <si>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</si>
  <si>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</si>
  <si>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</si>
  <si>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</si>
  <si>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</si>
  <si>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</si>
  <si>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</si>
  <si>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</si>
  <si>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</si>
  <si>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Note: average of cars and truck subsidies, which are different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</si>
  <si>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</si>
  <si>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</si>
  <si>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</si>
  <si>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</si>
  <si>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</si>
  <si>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</si>
  <si>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</si>
  <si>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</si>
  <si>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</si>
  <si>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</si>
  <si>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</si>
  <si>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</si>
  <si>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</si>
  <si>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</si>
  <si>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</si>
  <si>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</si>
  <si>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</si>
  <si>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</si>
  <si>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Note: Pennsylvania offers a $1750 rebate, but only to the first 250 qualified applicants.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</si>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</sst>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15" sqref="B15"/>
    </sheetView>
  </sheetViews>
  <sheetFormatPr baseColWidth="10" defaultColWidth="8.83203125" defaultRowHeight="15" x14ac:dyDescent="0.2"/>
  <cols>
    <col min="2" max="2" width="69.33203125" customWidth="1"/>
  </cols>
  <sheetData>
    <row r="1" spans="1:7" x14ac:dyDescent="0.2">
      <c r="A1" s="1" t="s">
        <v>9</v>
      </c>
      <c r="B1" t="s">
        <v>159</v>
      </c>
      <c r="C1" s="39">
        <v>45296</v>
      </c>
      <c r="F1" s="37" t="s">
        <v>19</v>
      </c>
      <c r="G1" s="37" t="s">
        <v>19</v>
      </c>
    </row>
    <row r="2" spans="1:7" x14ac:dyDescent="0.2">
      <c r="B2" t="str">
        <f>LOOKUP(B1,F2:G51,G2:G51)</f>
        <v>TX</v>
      </c>
      <c r="F2" s="38" t="s">
        <v>87</v>
      </c>
      <c r="G2" s="38" t="s">
        <v>88</v>
      </c>
    </row>
    <row r="3" spans="1:7" x14ac:dyDescent="0.2">
      <c r="A3" s="1" t="s">
        <v>0</v>
      </c>
      <c r="B3" s="20" t="s">
        <v>50</v>
      </c>
      <c r="F3" s="38" t="s">
        <v>89</v>
      </c>
      <c r="G3" s="38" t="s">
        <v>90</v>
      </c>
    </row>
    <row r="4" spans="1:7" x14ac:dyDescent="0.2">
      <c r="B4" t="s">
        <v>52</v>
      </c>
      <c r="F4" s="38" t="s">
        <v>91</v>
      </c>
      <c r="G4" s="38" t="s">
        <v>92</v>
      </c>
    </row>
    <row r="5" spans="1:7" x14ac:dyDescent="0.2">
      <c r="B5" s="3">
        <v>2023</v>
      </c>
      <c r="F5" s="38" t="s">
        <v>93</v>
      </c>
      <c r="G5" s="38" t="s">
        <v>94</v>
      </c>
    </row>
    <row r="6" spans="1:7" x14ac:dyDescent="0.2">
      <c r="B6" t="s">
        <v>51</v>
      </c>
      <c r="F6" s="38" t="s">
        <v>95</v>
      </c>
      <c r="G6" s="38" t="s">
        <v>32</v>
      </c>
    </row>
    <row r="7" spans="1:7" x14ac:dyDescent="0.2">
      <c r="B7" s="4"/>
      <c r="F7" s="38" t="s">
        <v>96</v>
      </c>
      <c r="G7" s="38" t="s">
        <v>22</v>
      </c>
    </row>
    <row r="8" spans="1:7" x14ac:dyDescent="0.2">
      <c r="F8" s="38" t="s">
        <v>97</v>
      </c>
      <c r="G8" s="38" t="s">
        <v>25</v>
      </c>
    </row>
    <row r="9" spans="1:7" x14ac:dyDescent="0.2">
      <c r="F9" s="38" t="s">
        <v>98</v>
      </c>
      <c r="G9" s="38" t="s">
        <v>27</v>
      </c>
    </row>
    <row r="10" spans="1:7" x14ac:dyDescent="0.2">
      <c r="F10" s="38" t="s">
        <v>99</v>
      </c>
      <c r="G10" s="38" t="s">
        <v>100</v>
      </c>
    </row>
    <row r="11" spans="1:7" x14ac:dyDescent="0.2">
      <c r="F11" s="38" t="s">
        <v>101</v>
      </c>
      <c r="G11" s="38" t="s">
        <v>102</v>
      </c>
    </row>
    <row r="12" spans="1:7" x14ac:dyDescent="0.2">
      <c r="B12" s="3"/>
      <c r="F12" s="38" t="s">
        <v>103</v>
      </c>
      <c r="G12" s="38" t="s">
        <v>104</v>
      </c>
    </row>
    <row r="13" spans="1:7" x14ac:dyDescent="0.2">
      <c r="F13" s="38" t="s">
        <v>105</v>
      </c>
      <c r="G13" s="38" t="s">
        <v>106</v>
      </c>
    </row>
    <row r="14" spans="1:7" x14ac:dyDescent="0.2">
      <c r="B14" s="4"/>
      <c r="F14" s="38" t="s">
        <v>107</v>
      </c>
      <c r="G14" s="38" t="s">
        <v>108</v>
      </c>
    </row>
    <row r="15" spans="1:7" x14ac:dyDescent="0.2">
      <c r="F15" s="38" t="s">
        <v>109</v>
      </c>
      <c r="G15" s="38" t="s">
        <v>110</v>
      </c>
    </row>
    <row r="16" spans="1:7" x14ac:dyDescent="0.2">
      <c r="F16" s="38" t="s">
        <v>111</v>
      </c>
      <c r="G16" s="38" t="s">
        <v>112</v>
      </c>
    </row>
    <row r="17" spans="1:7" x14ac:dyDescent="0.2">
      <c r="F17" s="38" t="s">
        <v>113</v>
      </c>
      <c r="G17" s="38" t="s">
        <v>114</v>
      </c>
    </row>
    <row r="18" spans="1:7" x14ac:dyDescent="0.2">
      <c r="F18" s="38" t="s">
        <v>115</v>
      </c>
      <c r="G18" s="38" t="s">
        <v>116</v>
      </c>
    </row>
    <row r="19" spans="1:7" x14ac:dyDescent="0.2">
      <c r="F19" s="38" t="s">
        <v>117</v>
      </c>
      <c r="G19" s="38" t="s">
        <v>33</v>
      </c>
    </row>
    <row r="20" spans="1:7" x14ac:dyDescent="0.2">
      <c r="F20" s="38" t="s">
        <v>118</v>
      </c>
      <c r="G20" s="38" t="s">
        <v>34</v>
      </c>
    </row>
    <row r="21" spans="1:7" x14ac:dyDescent="0.2">
      <c r="F21" s="38" t="s">
        <v>119</v>
      </c>
      <c r="G21" s="38" t="s">
        <v>35</v>
      </c>
    </row>
    <row r="22" spans="1:7" x14ac:dyDescent="0.2">
      <c r="F22" s="38" t="s">
        <v>120</v>
      </c>
      <c r="G22" s="38" t="s">
        <v>36</v>
      </c>
    </row>
    <row r="23" spans="1:7" x14ac:dyDescent="0.2">
      <c r="F23" s="38" t="s">
        <v>121</v>
      </c>
      <c r="G23" s="38" t="s">
        <v>122</v>
      </c>
    </row>
    <row r="24" spans="1:7" x14ac:dyDescent="0.2">
      <c r="F24" s="38" t="s">
        <v>123</v>
      </c>
      <c r="G24" s="38" t="s">
        <v>124</v>
      </c>
    </row>
    <row r="25" spans="1:7" x14ac:dyDescent="0.2">
      <c r="F25" s="38" t="s">
        <v>125</v>
      </c>
      <c r="G25" s="38" t="s">
        <v>126</v>
      </c>
    </row>
    <row r="26" spans="1:7" x14ac:dyDescent="0.2">
      <c r="B26" s="3"/>
      <c r="F26" s="38" t="s">
        <v>127</v>
      </c>
      <c r="G26" s="38" t="s">
        <v>128</v>
      </c>
    </row>
    <row r="27" spans="1:7" x14ac:dyDescent="0.2">
      <c r="F27" s="38" t="s">
        <v>129</v>
      </c>
      <c r="G27" s="38" t="s">
        <v>130</v>
      </c>
    </row>
    <row r="28" spans="1:7" x14ac:dyDescent="0.2">
      <c r="B28" s="4"/>
      <c r="F28" s="38" t="s">
        <v>131</v>
      </c>
      <c r="G28" s="38" t="s">
        <v>132</v>
      </c>
    </row>
    <row r="29" spans="1:7" x14ac:dyDescent="0.2">
      <c r="F29" s="38" t="s">
        <v>133</v>
      </c>
      <c r="G29" s="38" t="s">
        <v>134</v>
      </c>
    </row>
    <row r="30" spans="1:7" x14ac:dyDescent="0.2">
      <c r="F30" s="38" t="s">
        <v>135</v>
      </c>
      <c r="G30" s="38" t="s">
        <v>136</v>
      </c>
    </row>
    <row r="31" spans="1:7" x14ac:dyDescent="0.2">
      <c r="A31" s="1"/>
      <c r="F31" s="38" t="s">
        <v>137</v>
      </c>
      <c r="G31" s="38" t="s">
        <v>37</v>
      </c>
    </row>
    <row r="32" spans="1:7" x14ac:dyDescent="0.2">
      <c r="F32" s="38" t="s">
        <v>138</v>
      </c>
      <c r="G32" s="38" t="s">
        <v>139</v>
      </c>
    </row>
    <row r="33" spans="6:7" x14ac:dyDescent="0.2">
      <c r="F33" s="38" t="s">
        <v>140</v>
      </c>
      <c r="G33" s="38" t="s">
        <v>28</v>
      </c>
    </row>
    <row r="34" spans="6:7" x14ac:dyDescent="0.2">
      <c r="F34" s="38" t="s">
        <v>141</v>
      </c>
      <c r="G34" s="38" t="s">
        <v>142</v>
      </c>
    </row>
    <row r="35" spans="6:7" x14ac:dyDescent="0.2">
      <c r="F35" s="38" t="s">
        <v>143</v>
      </c>
      <c r="G35" s="38" t="s">
        <v>144</v>
      </c>
    </row>
    <row r="36" spans="6:7" x14ac:dyDescent="0.2">
      <c r="F36" s="38" t="s">
        <v>86</v>
      </c>
      <c r="G36" s="38" t="s">
        <v>145</v>
      </c>
    </row>
    <row r="37" spans="6:7" x14ac:dyDescent="0.2">
      <c r="F37" s="38" t="s">
        <v>146</v>
      </c>
      <c r="G37" s="38" t="s">
        <v>147</v>
      </c>
    </row>
    <row r="38" spans="6:7" x14ac:dyDescent="0.2">
      <c r="F38" s="38" t="s">
        <v>148</v>
      </c>
      <c r="G38" s="38" t="s">
        <v>38</v>
      </c>
    </row>
    <row r="39" spans="6:7" x14ac:dyDescent="0.2">
      <c r="F39" s="38" t="s">
        <v>149</v>
      </c>
      <c r="G39" s="38" t="s">
        <v>150</v>
      </c>
    </row>
    <row r="40" spans="6:7" x14ac:dyDescent="0.2">
      <c r="F40" s="38" t="s">
        <v>151</v>
      </c>
      <c r="G40" s="38" t="s">
        <v>152</v>
      </c>
    </row>
    <row r="41" spans="6:7" x14ac:dyDescent="0.2">
      <c r="F41" s="38" t="s">
        <v>153</v>
      </c>
      <c r="G41" s="38" t="s">
        <v>154</v>
      </c>
    </row>
    <row r="42" spans="6:7" x14ac:dyDescent="0.2">
      <c r="F42" s="38" t="s">
        <v>155</v>
      </c>
      <c r="G42" s="38" t="s">
        <v>156</v>
      </c>
    </row>
    <row r="43" spans="6:7" x14ac:dyDescent="0.2">
      <c r="F43" s="38" t="s">
        <v>157</v>
      </c>
      <c r="G43" s="38" t="s">
        <v>158</v>
      </c>
    </row>
    <row r="44" spans="6:7" x14ac:dyDescent="0.2">
      <c r="F44" s="38" t="s">
        <v>159</v>
      </c>
      <c r="G44" s="38" t="s">
        <v>30</v>
      </c>
    </row>
    <row r="45" spans="6:7" x14ac:dyDescent="0.2">
      <c r="F45" s="38" t="s">
        <v>160</v>
      </c>
      <c r="G45" s="38" t="s">
        <v>161</v>
      </c>
    </row>
    <row r="46" spans="6:7" x14ac:dyDescent="0.2">
      <c r="F46" s="38" t="s">
        <v>162</v>
      </c>
      <c r="G46" s="38" t="s">
        <v>39</v>
      </c>
    </row>
    <row r="47" spans="6:7" x14ac:dyDescent="0.2">
      <c r="F47" s="38" t="s">
        <v>163</v>
      </c>
      <c r="G47" s="38" t="s">
        <v>164</v>
      </c>
    </row>
    <row r="48" spans="6:7" x14ac:dyDescent="0.2">
      <c r="F48" s="38" t="s">
        <v>165</v>
      </c>
      <c r="G48" s="38" t="s">
        <v>166</v>
      </c>
    </row>
    <row r="49" spans="6:7" x14ac:dyDescent="0.2">
      <c r="F49" s="38" t="s">
        <v>167</v>
      </c>
      <c r="G49" s="38" t="s">
        <v>168</v>
      </c>
    </row>
    <row r="50" spans="6:7" x14ac:dyDescent="0.2">
      <c r="F50" s="38" t="s">
        <v>169</v>
      </c>
      <c r="G50" s="38" t="s">
        <v>170</v>
      </c>
    </row>
    <row r="51" spans="6:7" x14ac:dyDescent="0.2">
      <c r="F51" s="38" t="s">
        <v>171</v>
      </c>
      <c r="G51" s="38" t="s">
        <v>172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59"/>
  <sheetViews>
    <sheetView topLeftCell="A26" zoomScaleNormal="100" workbookViewId="0">
      <selection activeCell="G51" sqref="G51"/>
    </sheetView>
  </sheetViews>
  <sheetFormatPr baseColWidth="10" defaultColWidth="8.6640625" defaultRowHeight="15" x14ac:dyDescent="0.2"/>
  <cols>
    <col min="1" max="1" width="45.5" customWidth="1"/>
    <col min="2" max="2" width="15.6640625" customWidth="1"/>
    <col min="3" max="3" width="19.1640625" customWidth="1"/>
  </cols>
  <sheetData>
    <row r="1" spans="1:31" x14ac:dyDescent="0.2">
      <c r="A1" s="1" t="s">
        <v>48</v>
      </c>
    </row>
    <row r="2" spans="1:31" x14ac:dyDescent="0.2">
      <c r="A2" t="s">
        <v>85</v>
      </c>
    </row>
    <row r="3" spans="1:31" x14ac:dyDescent="0.2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">
      <c r="A4" s="5" t="s">
        <v>45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s="5" t="s">
        <v>46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s="5"/>
    </row>
    <row r="7" spans="1:31" x14ac:dyDescent="0.2">
      <c r="A7" s="5" t="s">
        <v>84</v>
      </c>
    </row>
    <row r="8" spans="1:31" x14ac:dyDescent="0.2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2">
      <c r="A9" s="5" t="s">
        <v>45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">
      <c r="A10" s="5" t="s">
        <v>46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">
      <c r="A11" s="5"/>
    </row>
    <row r="12" spans="1:31" x14ac:dyDescent="0.2">
      <c r="A12" s="6" t="s">
        <v>10</v>
      </c>
    </row>
    <row r="13" spans="1:31" x14ac:dyDescent="0.2">
      <c r="A13" s="5" t="s">
        <v>11</v>
      </c>
    </row>
    <row r="14" spans="1:31" x14ac:dyDescent="0.2">
      <c r="A14" s="5" t="s">
        <v>12</v>
      </c>
    </row>
    <row r="15" spans="1:31" x14ac:dyDescent="0.2">
      <c r="A15" s="7" t="s">
        <v>13</v>
      </c>
      <c r="B15" s="7"/>
    </row>
    <row r="16" spans="1:31" x14ac:dyDescent="0.2">
      <c r="A16" s="8" t="s">
        <v>14</v>
      </c>
      <c r="B16" s="8"/>
      <c r="C16" s="9" t="s">
        <v>15</v>
      </c>
    </row>
    <row r="17" spans="1:18" x14ac:dyDescent="0.2">
      <c r="A17" s="8" t="s">
        <v>16</v>
      </c>
      <c r="B17" s="8"/>
      <c r="C17" s="9" t="s">
        <v>17</v>
      </c>
    </row>
    <row r="18" spans="1:18" x14ac:dyDescent="0.2">
      <c r="A18" s="8" t="s">
        <v>18</v>
      </c>
      <c r="B18" s="8"/>
    </row>
    <row r="19" spans="1:18" x14ac:dyDescent="0.2">
      <c r="A19" s="8" t="s">
        <v>19</v>
      </c>
      <c r="B19" s="8" t="s">
        <v>20</v>
      </c>
      <c r="C19" s="8" t="s">
        <v>21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2">
      <c r="A20" s="8" t="s">
        <v>22</v>
      </c>
      <c r="B20" s="8">
        <v>5.6849999999999996</v>
      </c>
      <c r="C20" s="8" t="s">
        <v>23</v>
      </c>
      <c r="D20" s="8">
        <v>4750</v>
      </c>
      <c r="E20" s="8">
        <v>4750</v>
      </c>
      <c r="F20" s="8">
        <v>3000</v>
      </c>
      <c r="G20" s="8">
        <v>3000</v>
      </c>
      <c r="H20" s="8">
        <v>2400</v>
      </c>
      <c r="I20" s="8">
        <v>2400</v>
      </c>
      <c r="J20" s="8">
        <v>2400</v>
      </c>
      <c r="K20" s="7" t="s">
        <v>24</v>
      </c>
    </row>
    <row r="21" spans="1:18" x14ac:dyDescent="0.2">
      <c r="A21" s="8" t="s">
        <v>25</v>
      </c>
      <c r="B21" s="8">
        <v>3.5710000000000002</v>
      </c>
      <c r="C21" s="8" t="s">
        <v>23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26</v>
      </c>
    </row>
    <row r="22" spans="1:18" x14ac:dyDescent="0.2">
      <c r="A22" s="8" t="s">
        <v>27</v>
      </c>
      <c r="B22" s="8">
        <v>0.96799999999999997</v>
      </c>
      <c r="C22" s="8" t="s">
        <v>23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2">
      <c r="A23" s="8" t="s">
        <v>28</v>
      </c>
      <c r="B23" s="8">
        <v>8.3800000000000008</v>
      </c>
      <c r="C23" s="10" t="s">
        <v>23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29</v>
      </c>
      <c r="L23" s="10"/>
      <c r="M23" s="12"/>
    </row>
    <row r="24" spans="1:18" ht="15.75" customHeight="1" x14ac:dyDescent="0.2">
      <c r="A24" s="8" t="s">
        <v>30</v>
      </c>
      <c r="B24" s="8">
        <v>28.64</v>
      </c>
      <c r="C24" s="8" t="s">
        <v>23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31</v>
      </c>
      <c r="R24" s="13"/>
    </row>
    <row r="25" spans="1:18" ht="15.75" customHeight="1" x14ac:dyDescent="0.2">
      <c r="A25" s="8" t="s">
        <v>32</v>
      </c>
      <c r="B25" s="8">
        <v>39.35</v>
      </c>
      <c r="C25" s="8" t="s">
        <v>23</v>
      </c>
      <c r="D25" s="8">
        <v>2500</v>
      </c>
      <c r="E25" s="8">
        <v>2500</v>
      </c>
      <c r="F25" s="8">
        <v>2500</v>
      </c>
      <c r="G25" s="8">
        <v>2500</v>
      </c>
      <c r="H25" s="8">
        <v>2500</v>
      </c>
      <c r="I25" s="8">
        <v>2500</v>
      </c>
      <c r="J25" s="8">
        <v>2500</v>
      </c>
    </row>
    <row r="26" spans="1:18" ht="15.75" customHeight="1" x14ac:dyDescent="0.2">
      <c r="A26" s="8" t="s">
        <v>33</v>
      </c>
      <c r="B26" s="8">
        <v>4.665</v>
      </c>
      <c r="C26" s="8" t="s">
        <v>23</v>
      </c>
      <c r="D26" s="14">
        <v>1500</v>
      </c>
      <c r="E26" s="14">
        <v>1500</v>
      </c>
      <c r="F26" s="14">
        <v>1500</v>
      </c>
      <c r="G26" s="14">
        <v>1500</v>
      </c>
      <c r="H26" s="14">
        <v>1500</v>
      </c>
      <c r="I26" s="14">
        <v>1500</v>
      </c>
      <c r="J26" s="14">
        <v>1500</v>
      </c>
    </row>
    <row r="27" spans="1:18" ht="15.75" customHeight="1" x14ac:dyDescent="0.2">
      <c r="A27" s="8" t="s">
        <v>34</v>
      </c>
      <c r="B27" s="8">
        <v>1.341</v>
      </c>
      <c r="C27" s="8" t="s">
        <v>23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2">
      <c r="A28" s="8" t="s">
        <v>35</v>
      </c>
      <c r="B28" s="8">
        <v>6.0380000000000003</v>
      </c>
      <c r="C28" s="8" t="s">
        <v>23</v>
      </c>
      <c r="D28" s="8">
        <v>2500</v>
      </c>
      <c r="E28" s="8">
        <v>2500</v>
      </c>
      <c r="F28" s="8">
        <v>2500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2">
      <c r="A29" s="8" t="s">
        <v>36</v>
      </c>
      <c r="B29" s="8">
        <v>6.8730000000000002</v>
      </c>
      <c r="C29" s="8" t="s">
        <v>23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2">
      <c r="A30" s="8" t="s">
        <v>37</v>
      </c>
      <c r="B30" s="8">
        <v>8.8849999999999998</v>
      </c>
      <c r="C30" s="8" t="s">
        <v>23</v>
      </c>
      <c r="D30" s="8">
        <v>5000</v>
      </c>
      <c r="E30" s="8">
        <v>5000</v>
      </c>
      <c r="F30" s="8">
        <v>5000</v>
      </c>
      <c r="G30" s="8">
        <v>5000</v>
      </c>
      <c r="H30" s="8">
        <v>5000</v>
      </c>
      <c r="I30" s="8">
        <v>5000</v>
      </c>
      <c r="J30" s="8">
        <v>5000</v>
      </c>
    </row>
    <row r="31" spans="1:18" ht="15.75" customHeight="1" x14ac:dyDescent="0.2">
      <c r="A31" s="8" t="s">
        <v>38</v>
      </c>
      <c r="B31" s="8">
        <v>4.1760000000000002</v>
      </c>
      <c r="C31" s="8" t="s">
        <v>23</v>
      </c>
      <c r="D31" s="8">
        <v>2500</v>
      </c>
      <c r="E31" s="8">
        <v>2500</v>
      </c>
      <c r="F31" s="8">
        <v>2500</v>
      </c>
      <c r="G31" s="8">
        <v>2500</v>
      </c>
      <c r="H31" s="8">
        <v>2500</v>
      </c>
      <c r="I31" s="8">
        <v>2500</v>
      </c>
      <c r="J31" s="8">
        <v>2500</v>
      </c>
    </row>
    <row r="32" spans="1:18" ht="15.75" customHeight="1" x14ac:dyDescent="0.2">
      <c r="A32" s="8" t="s">
        <v>39</v>
      </c>
      <c r="B32" s="8">
        <v>0.624</v>
      </c>
      <c r="C32" s="8" t="s">
        <v>23</v>
      </c>
      <c r="D32" s="8">
        <v>4000</v>
      </c>
      <c r="E32" s="8">
        <v>4000</v>
      </c>
      <c r="F32" s="8">
        <v>4000</v>
      </c>
      <c r="G32" s="8">
        <v>4000</v>
      </c>
      <c r="H32" s="8">
        <v>4000</v>
      </c>
      <c r="I32" s="8">
        <v>4000</v>
      </c>
      <c r="J32" s="8">
        <v>4000</v>
      </c>
      <c r="K32" s="8" t="s">
        <v>40</v>
      </c>
    </row>
    <row r="33" spans="1:32" ht="15.75" customHeight="1" x14ac:dyDescent="0.2">
      <c r="A33" s="8" t="s">
        <v>41</v>
      </c>
      <c r="B33" s="8">
        <f>B34-SUM(B20:B32)</f>
        <v>210.304</v>
      </c>
      <c r="C33" s="8"/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/>
    </row>
    <row r="34" spans="1:32" ht="15.75" customHeight="1" x14ac:dyDescent="0.2">
      <c r="A34" s="8" t="s">
        <v>42</v>
      </c>
      <c r="B34" s="8">
        <v>329.5</v>
      </c>
    </row>
    <row r="35" spans="1:32" ht="15.7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7"/>
    </row>
    <row r="36" spans="1:32" x14ac:dyDescent="0.2">
      <c r="A36" s="15" t="s">
        <v>43</v>
      </c>
    </row>
    <row r="37" spans="1:32" x14ac:dyDescent="0.2">
      <c r="A37" s="5"/>
    </row>
    <row r="38" spans="1:32" x14ac:dyDescent="0.2">
      <c r="A38" s="5" t="s">
        <v>49</v>
      </c>
      <c r="B38">
        <v>0.78500000000000003</v>
      </c>
    </row>
    <row r="39" spans="1:32" x14ac:dyDescent="0.2">
      <c r="A39" s="5"/>
    </row>
    <row r="40" spans="1:32" x14ac:dyDescent="0.2">
      <c r="A40" s="5" t="s">
        <v>47</v>
      </c>
    </row>
    <row r="41" spans="1:32" x14ac:dyDescent="0.2">
      <c r="C41">
        <v>2021</v>
      </c>
      <c r="D41">
        <v>2022</v>
      </c>
      <c r="E41">
        <v>2023</v>
      </c>
      <c r="F41">
        <v>2024</v>
      </c>
      <c r="G41">
        <v>2025</v>
      </c>
      <c r="H41">
        <v>2026</v>
      </c>
      <c r="I41">
        <v>2027</v>
      </c>
      <c r="J41">
        <v>2028</v>
      </c>
      <c r="K41">
        <v>2029</v>
      </c>
      <c r="L41">
        <v>2030</v>
      </c>
      <c r="M41">
        <v>2031</v>
      </c>
      <c r="N41">
        <v>2032</v>
      </c>
      <c r="O41">
        <v>2033</v>
      </c>
      <c r="P41">
        <v>2034</v>
      </c>
      <c r="Q41">
        <v>2035</v>
      </c>
      <c r="R41">
        <v>2036</v>
      </c>
      <c r="S41">
        <v>2037</v>
      </c>
      <c r="T41">
        <v>2038</v>
      </c>
      <c r="U41">
        <v>2039</v>
      </c>
      <c r="V41">
        <v>2040</v>
      </c>
      <c r="W41">
        <v>2041</v>
      </c>
      <c r="X41">
        <v>2042</v>
      </c>
      <c r="Y41">
        <v>2043</v>
      </c>
      <c r="Z41">
        <v>2044</v>
      </c>
      <c r="AA41">
        <v>2045</v>
      </c>
      <c r="AB41">
        <v>2046</v>
      </c>
      <c r="AC41">
        <v>2047</v>
      </c>
      <c r="AD41">
        <v>2048</v>
      </c>
      <c r="AE41">
        <v>2049</v>
      </c>
      <c r="AF41">
        <v>2050</v>
      </c>
    </row>
    <row r="42" spans="1:32" x14ac:dyDescent="0.2">
      <c r="C42" s="5">
        <f>SUMIFS(E$19:E$32,$A19:$A32,About!$B$2)</f>
        <v>0</v>
      </c>
      <c r="D42" s="5">
        <f>SUMIFS(F$19:F$32,$A19:$A32,About!$B$2)</f>
        <v>0</v>
      </c>
      <c r="E42" s="5">
        <f>SUMIFS(G$19:G$32,$A19:$A32,About!$B$2)</f>
        <v>0</v>
      </c>
      <c r="F42" s="5">
        <f>SUMIFS(H$19:H$32,$A19:$A32,About!$B$2)</f>
        <v>0</v>
      </c>
      <c r="G42" s="5">
        <f>SUMIFS(I$19:I$32,$A19:$A32,About!$B$2)</f>
        <v>0</v>
      </c>
      <c r="H42" s="5">
        <f>SUMIFS(J$19:J$32,$A19:$A32,About!$B$2)</f>
        <v>0</v>
      </c>
      <c r="I42" s="5">
        <f>SUMIFS(K$19:K$32,$A19:$A32,About!$B$2)</f>
        <v>0</v>
      </c>
      <c r="J42" s="5">
        <f>SUMIFS(L$19:L$32,$A19:$A32,About!$B$2)</f>
        <v>0</v>
      </c>
      <c r="K42" s="5">
        <f>SUMIFS(M$19:M$32,$A19:$A32,About!$B$2)</f>
        <v>0</v>
      </c>
      <c r="L42" s="5">
        <f>SUMIFS(N$19:N$32,$A19:$A32,About!$B$2)</f>
        <v>0</v>
      </c>
      <c r="M42" s="5">
        <f>SUMIFS(O$19:O$32,$A19:$A32,About!$B$2)</f>
        <v>0</v>
      </c>
      <c r="N42" s="5">
        <f>SUMIFS(P$19:P$32,$A19:$A32,About!$B$2)</f>
        <v>0</v>
      </c>
      <c r="O42" s="5">
        <f>SUMIFS(Q$19:Q$32,$A19:$A32,About!$B$2)</f>
        <v>0</v>
      </c>
      <c r="P42" s="5">
        <f>SUMIFS(R$19:R$32,$A19:$A32,About!$B$2)</f>
        <v>0</v>
      </c>
      <c r="Q42" s="5">
        <f>SUMIFS(S$19:S$32,$A19:$A32,About!$B$2)</f>
        <v>0</v>
      </c>
      <c r="R42" s="5">
        <f>SUMIFS(T$19:T$32,$A19:$A32,About!$B$2)</f>
        <v>0</v>
      </c>
      <c r="S42" s="5">
        <f>SUMIFS(U$19:U$32,$A19:$A32,About!$B$2)</f>
        <v>0</v>
      </c>
      <c r="T42" s="5">
        <f>SUMIFS(V$19:V$32,$A19:$A32,About!$B$2)</f>
        <v>0</v>
      </c>
      <c r="U42" s="5">
        <f>SUMIFS(W$19:W$32,$A19:$A32,About!$B$2)</f>
        <v>0</v>
      </c>
      <c r="V42" s="5">
        <f>SUMIFS(X$19:X$32,$A19:$A32,About!$B$2)</f>
        <v>0</v>
      </c>
      <c r="W42" s="5">
        <f>SUMIFS(Y$19:Y$32,$A19:$A32,About!$B$2)</f>
        <v>0</v>
      </c>
      <c r="X42" s="5">
        <f>SUMIFS(Z$19:Z$32,$A19:$A32,About!$B$2)</f>
        <v>0</v>
      </c>
      <c r="Y42" s="5">
        <f>SUMIFS(AA$19:AA$32,$A19:$A32,About!$B$2)</f>
        <v>0</v>
      </c>
      <c r="Z42" s="5">
        <f>SUMIFS(AB$19:AB$32,$A19:$A32,About!$B$2)</f>
        <v>0</v>
      </c>
      <c r="AA42" s="5">
        <f>SUMIFS(AC$19:AC$32,$A19:$A32,About!$B$2)</f>
        <v>0</v>
      </c>
      <c r="AB42" s="5">
        <f>SUMIFS(AD$19:AD$32,$A19:$A32,About!$B$2)</f>
        <v>0</v>
      </c>
      <c r="AC42" s="5">
        <f>SUMIFS(AE$19:AE$32,$A19:$A32,About!$B$2)</f>
        <v>0</v>
      </c>
      <c r="AD42" s="5">
        <f>SUMIFS(AF$19:AF$32,$A19:$A32,About!$B$2)</f>
        <v>0</v>
      </c>
      <c r="AE42" s="5">
        <f>SUMIFS(AG$19:AG$32,$A19:$A32,About!$B$2)</f>
        <v>0</v>
      </c>
      <c r="AF42" s="5">
        <f>SUMIFS(AH$19:AH$32,$A19:$A32,About!$B$2)</f>
        <v>0</v>
      </c>
    </row>
    <row r="43" spans="1:32" x14ac:dyDescent="0.2">
      <c r="A43" s="5"/>
    </row>
    <row r="44" spans="1:32" x14ac:dyDescent="0.2">
      <c r="A44" s="5" t="s">
        <v>44</v>
      </c>
    </row>
    <row r="45" spans="1:32" x14ac:dyDescent="0.2">
      <c r="C45">
        <v>2021</v>
      </c>
      <c r="D45">
        <v>2022</v>
      </c>
      <c r="E45">
        <v>2023</v>
      </c>
      <c r="F45">
        <v>2024</v>
      </c>
      <c r="G45">
        <v>2025</v>
      </c>
      <c r="H45">
        <v>2026</v>
      </c>
      <c r="I45">
        <v>2027</v>
      </c>
      <c r="J45">
        <v>2028</v>
      </c>
      <c r="K45">
        <v>2029</v>
      </c>
      <c r="L45">
        <v>2030</v>
      </c>
      <c r="M45">
        <v>2031</v>
      </c>
      <c r="N45">
        <v>2032</v>
      </c>
      <c r="O45">
        <v>2033</v>
      </c>
      <c r="P45">
        <v>2034</v>
      </c>
      <c r="Q45">
        <v>2035</v>
      </c>
      <c r="R45">
        <v>2036</v>
      </c>
      <c r="S45">
        <v>2037</v>
      </c>
      <c r="T45">
        <v>2038</v>
      </c>
      <c r="U45">
        <v>2039</v>
      </c>
      <c r="V45">
        <v>2040</v>
      </c>
      <c r="W45">
        <v>2041</v>
      </c>
      <c r="X45">
        <v>2042</v>
      </c>
      <c r="Y45">
        <v>2043</v>
      </c>
      <c r="Z45">
        <v>2044</v>
      </c>
      <c r="AA45">
        <v>2045</v>
      </c>
      <c r="AB45">
        <v>2046</v>
      </c>
      <c r="AC45">
        <v>2047</v>
      </c>
      <c r="AD45">
        <v>2048</v>
      </c>
      <c r="AE45">
        <v>2049</v>
      </c>
      <c r="AF45">
        <v>2050</v>
      </c>
    </row>
    <row r="46" spans="1:32" x14ac:dyDescent="0.2">
      <c r="A46" s="5" t="s">
        <v>45</v>
      </c>
      <c r="B46" s="5"/>
      <c r="C46" s="5">
        <f>B4+C42</f>
        <v>2435.88</v>
      </c>
      <c r="D46" s="5">
        <f t="shared" ref="D46:AF46" si="3">C4+D42</f>
        <v>1697.08</v>
      </c>
      <c r="E46" s="5">
        <f t="shared" si="3"/>
        <v>1020.0425</v>
      </c>
      <c r="F46" s="5">
        <f t="shared" si="3"/>
        <v>1000.8575</v>
      </c>
      <c r="G46" s="5">
        <f t="shared" si="3"/>
        <v>1102.7774999999999</v>
      </c>
      <c r="H46" s="5">
        <f t="shared" si="3"/>
        <v>1057.2825</v>
      </c>
      <c r="I46" s="5">
        <f t="shared" si="3"/>
        <v>1022.79</v>
      </c>
      <c r="J46" s="5">
        <f t="shared" si="3"/>
        <v>1024.8150000000001</v>
      </c>
      <c r="K46" s="5">
        <f t="shared" si="3"/>
        <v>1031.5474999999999</v>
      </c>
      <c r="L46" s="5">
        <f t="shared" si="3"/>
        <v>1089.8074999999999</v>
      </c>
      <c r="M46" s="5">
        <f t="shared" si="3"/>
        <v>1145.5925</v>
      </c>
      <c r="N46" s="5">
        <f t="shared" si="3"/>
        <v>1156.375</v>
      </c>
      <c r="O46" s="5">
        <f t="shared" si="3"/>
        <v>0</v>
      </c>
      <c r="P46" s="5">
        <f t="shared" si="3"/>
        <v>0</v>
      </c>
      <c r="Q46" s="5">
        <f t="shared" si="3"/>
        <v>0</v>
      </c>
      <c r="R46" s="5">
        <f t="shared" si="3"/>
        <v>0</v>
      </c>
      <c r="S46" s="5">
        <f t="shared" si="3"/>
        <v>0</v>
      </c>
      <c r="T46" s="5">
        <f t="shared" si="3"/>
        <v>0</v>
      </c>
      <c r="U46" s="5">
        <f t="shared" si="3"/>
        <v>0</v>
      </c>
      <c r="V46" s="5">
        <f t="shared" si="3"/>
        <v>0</v>
      </c>
      <c r="W46" s="5">
        <f t="shared" si="3"/>
        <v>0</v>
      </c>
      <c r="X46" s="5">
        <f t="shared" si="3"/>
        <v>0</v>
      </c>
      <c r="Y46" s="5">
        <f t="shared" si="3"/>
        <v>0</v>
      </c>
      <c r="Z46" s="5">
        <f t="shared" si="3"/>
        <v>0</v>
      </c>
      <c r="AA46" s="5">
        <f t="shared" si="3"/>
        <v>0</v>
      </c>
      <c r="AB46" s="5">
        <f t="shared" si="3"/>
        <v>0</v>
      </c>
      <c r="AC46" s="5">
        <f t="shared" si="3"/>
        <v>0</v>
      </c>
      <c r="AD46" s="5">
        <f t="shared" si="3"/>
        <v>0</v>
      </c>
      <c r="AE46" s="5">
        <f t="shared" si="3"/>
        <v>0</v>
      </c>
      <c r="AF46" s="5">
        <f t="shared" si="3"/>
        <v>0</v>
      </c>
    </row>
    <row r="47" spans="1:32" x14ac:dyDescent="0.2">
      <c r="A47" s="5" t="s">
        <v>46</v>
      </c>
      <c r="C47" s="5">
        <f>B5+C42</f>
        <v>6652.72</v>
      </c>
      <c r="D47" s="5">
        <f t="shared" ref="D47:AF47" si="4">C5+D42</f>
        <v>3617.05</v>
      </c>
      <c r="E47" s="5">
        <f t="shared" si="4"/>
        <v>1020.0425</v>
      </c>
      <c r="F47" s="5">
        <f t="shared" si="4"/>
        <v>1000.8575</v>
      </c>
      <c r="G47" s="5">
        <f t="shared" si="4"/>
        <v>1102.7774999999999</v>
      </c>
      <c r="H47" s="5">
        <f t="shared" si="4"/>
        <v>1057.2825</v>
      </c>
      <c r="I47" s="5">
        <f t="shared" si="4"/>
        <v>1022.79</v>
      </c>
      <c r="J47" s="5">
        <f t="shared" si="4"/>
        <v>1024.8150000000001</v>
      </c>
      <c r="K47" s="5">
        <f t="shared" si="4"/>
        <v>1031.5474999999999</v>
      </c>
      <c r="L47" s="5">
        <f t="shared" si="4"/>
        <v>1089.8074999999999</v>
      </c>
      <c r="M47" s="5">
        <f t="shared" si="4"/>
        <v>1145.5925</v>
      </c>
      <c r="N47" s="5">
        <f t="shared" si="4"/>
        <v>1156.375</v>
      </c>
      <c r="O47" s="5">
        <f t="shared" si="4"/>
        <v>0</v>
      </c>
      <c r="P47" s="5">
        <f t="shared" si="4"/>
        <v>0</v>
      </c>
      <c r="Q47" s="5">
        <f t="shared" si="4"/>
        <v>0</v>
      </c>
      <c r="R47" s="5">
        <f t="shared" si="4"/>
        <v>0</v>
      </c>
      <c r="S47" s="5">
        <f t="shared" si="4"/>
        <v>0</v>
      </c>
      <c r="T47" s="5">
        <f t="shared" si="4"/>
        <v>0</v>
      </c>
      <c r="U47" s="5">
        <f t="shared" si="4"/>
        <v>0</v>
      </c>
      <c r="V47" s="5">
        <f t="shared" si="4"/>
        <v>0</v>
      </c>
      <c r="W47" s="5">
        <f t="shared" si="4"/>
        <v>0</v>
      </c>
      <c r="X47" s="5">
        <f t="shared" si="4"/>
        <v>0</v>
      </c>
      <c r="Y47" s="5">
        <f t="shared" si="4"/>
        <v>0</v>
      </c>
      <c r="Z47" s="5">
        <f t="shared" si="4"/>
        <v>0</v>
      </c>
      <c r="AA47" s="5">
        <f t="shared" si="4"/>
        <v>0</v>
      </c>
      <c r="AB47" s="5">
        <f t="shared" si="4"/>
        <v>0</v>
      </c>
      <c r="AC47" s="5">
        <f t="shared" si="4"/>
        <v>0</v>
      </c>
      <c r="AD47" s="5">
        <f t="shared" si="4"/>
        <v>0</v>
      </c>
      <c r="AE47" s="5">
        <f t="shared" si="4"/>
        <v>0</v>
      </c>
      <c r="AF47" s="5">
        <f t="shared" si="4"/>
        <v>0</v>
      </c>
    </row>
    <row r="59" spans="2:12" x14ac:dyDescent="0.2">
      <c r="B59" s="17"/>
      <c r="C59" s="18"/>
      <c r="D59" s="18"/>
      <c r="E59" s="18"/>
      <c r="F59" s="18"/>
      <c r="G59" s="18"/>
      <c r="H59" s="18"/>
      <c r="I59" s="18"/>
      <c r="J59" s="18"/>
      <c r="K59" s="18"/>
      <c r="L59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baseColWidth="10" defaultColWidth="12.5" defaultRowHeight="15.75" customHeight="1" x14ac:dyDescent="0.2"/>
  <cols>
    <col min="1" max="1" width="51.83203125" style="23" customWidth="1"/>
    <col min="2" max="2" width="12.6640625" style="23" bestFit="1" customWidth="1"/>
    <col min="3" max="3" width="12.33203125" style="23" customWidth="1"/>
    <col min="4" max="4" width="9.5" style="23" customWidth="1"/>
    <col min="5" max="38" width="7.5" style="23" customWidth="1"/>
    <col min="39" max="16384" width="12.5" style="23"/>
  </cols>
  <sheetData>
    <row r="1" spans="1:38" ht="14.25" customHeight="1" x14ac:dyDescent="0.2">
      <c r="A1" s="21" t="s">
        <v>53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5" x14ac:dyDescent="0.2">
      <c r="A2" s="24" t="s">
        <v>75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5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5" x14ac:dyDescent="0.2">
      <c r="A4" s="25" t="s">
        <v>76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2">
      <c r="A5" s="25" t="s">
        <v>77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4" x14ac:dyDescent="0.2">
      <c r="A7" s="26" t="s">
        <v>78</v>
      </c>
      <c r="B7" s="27">
        <f>B4*$B$16*$B$14</f>
        <v>27004</v>
      </c>
    </row>
    <row r="8" spans="1:38" ht="14" x14ac:dyDescent="0.2">
      <c r="A8" s="26" t="s">
        <v>79</v>
      </c>
      <c r="B8" s="27">
        <f>B4*B14</f>
        <v>31400</v>
      </c>
    </row>
    <row r="9" spans="1:38" ht="14" x14ac:dyDescent="0.2">
      <c r="A9" s="26"/>
      <c r="B9" s="27"/>
    </row>
    <row r="10" spans="1:38" ht="15.75" customHeight="1" x14ac:dyDescent="0.2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2">
      <c r="A11" s="23" t="s">
        <v>80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2">
      <c r="A13" s="21" t="s">
        <v>54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4" x14ac:dyDescent="0.2">
      <c r="A14" s="26" t="s">
        <v>55</v>
      </c>
      <c r="B14" s="26">
        <v>0.78500000000000003</v>
      </c>
    </row>
    <row r="15" spans="1:38" ht="14" x14ac:dyDescent="0.2">
      <c r="A15" s="26"/>
    </row>
    <row r="16" spans="1:38" ht="14" x14ac:dyDescent="0.2">
      <c r="A16" s="26" t="s">
        <v>56</v>
      </c>
      <c r="B16" s="26">
        <v>0.86</v>
      </c>
    </row>
    <row r="17" spans="1:33" ht="14" x14ac:dyDescent="0.2">
      <c r="A17" s="26"/>
    </row>
    <row r="18" spans="1:33" ht="14" x14ac:dyDescent="0.2"/>
    <row r="19" spans="1:33" ht="14" x14ac:dyDescent="0.2">
      <c r="A19" s="26" t="s">
        <v>57</v>
      </c>
    </row>
    <row r="20" spans="1:33" ht="14" x14ac:dyDescent="0.2">
      <c r="A20" s="26" t="s">
        <v>58</v>
      </c>
    </row>
    <row r="21" spans="1:33" ht="14" x14ac:dyDescent="0.2"/>
    <row r="22" spans="1:33" ht="45" x14ac:dyDescent="0.2">
      <c r="A22" s="26" t="s">
        <v>59</v>
      </c>
      <c r="B22" s="26" t="s">
        <v>60</v>
      </c>
      <c r="C22" s="26" t="s">
        <v>61</v>
      </c>
      <c r="D22" s="24" t="s">
        <v>81</v>
      </c>
    </row>
    <row r="23" spans="1:33" ht="15" x14ac:dyDescent="0.2">
      <c r="A23" s="26" t="s">
        <v>62</v>
      </c>
      <c r="B23" s="28" t="s">
        <v>63</v>
      </c>
      <c r="C23" s="28" t="s">
        <v>64</v>
      </c>
      <c r="D23" s="27">
        <f>B5*B14</f>
        <v>5887.5</v>
      </c>
    </row>
    <row r="24" spans="1:33" ht="30" x14ac:dyDescent="0.2">
      <c r="A24" s="26" t="s">
        <v>65</v>
      </c>
      <c r="B24" s="24">
        <v>3</v>
      </c>
      <c r="C24" s="28" t="s">
        <v>66</v>
      </c>
      <c r="D24" s="27">
        <f>D23</f>
        <v>5887.5</v>
      </c>
    </row>
    <row r="25" spans="1:33" ht="30" x14ac:dyDescent="0.2">
      <c r="A25" s="26" t="s">
        <v>67</v>
      </c>
      <c r="B25" s="29">
        <v>44657</v>
      </c>
      <c r="C25" s="28" t="s">
        <v>68</v>
      </c>
      <c r="D25" s="27">
        <f>B4*B14</f>
        <v>31400</v>
      </c>
    </row>
    <row r="26" spans="1:33" ht="14" x14ac:dyDescent="0.2"/>
    <row r="27" spans="1:33" ht="14" x14ac:dyDescent="0.2">
      <c r="A27" s="26" t="s">
        <v>69</v>
      </c>
    </row>
    <row r="28" spans="1:33" ht="14" x14ac:dyDescent="0.2">
      <c r="A28" s="30" t="s">
        <v>82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4" x14ac:dyDescent="0.2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4" x14ac:dyDescent="0.2">
      <c r="A30" s="31" t="s">
        <v>70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x14ac:dyDescent="0.2">
      <c r="A31" s="30" t="s">
        <v>83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4" x14ac:dyDescent="0.2">
      <c r="A32" s="30" t="s">
        <v>71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4" x14ac:dyDescent="0.2">
      <c r="A33" s="30" t="s">
        <v>72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4" x14ac:dyDescent="0.2">
      <c r="A34" s="30" t="s">
        <v>73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4" x14ac:dyDescent="0.2">
      <c r="A36" s="26" t="s">
        <v>74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4" x14ac:dyDescent="0.2"/>
    <row r="38" spans="1:32" ht="14" x14ac:dyDescent="0.2"/>
    <row r="39" spans="1:32" ht="14" x14ac:dyDescent="0.2"/>
    <row r="40" spans="1:32" ht="14" x14ac:dyDescent="0.2"/>
    <row r="41" spans="1:32" ht="14" x14ac:dyDescent="0.2"/>
    <row r="42" spans="1:32" ht="14" x14ac:dyDescent="0.2"/>
    <row r="43" spans="1:32" ht="14" x14ac:dyDescent="0.2"/>
    <row r="44" spans="1:32" ht="14" x14ac:dyDescent="0.2"/>
    <row r="45" spans="1:32" ht="14" x14ac:dyDescent="0.2"/>
    <row r="46" spans="1:32" ht="14" x14ac:dyDescent="0.2"/>
    <row r="47" spans="1:32" ht="14" x14ac:dyDescent="0.2"/>
    <row r="48" spans="1:32" ht="14" x14ac:dyDescent="0.2"/>
    <row r="49" ht="14" x14ac:dyDescent="0.2"/>
    <row r="50" ht="14" x14ac:dyDescent="0.2"/>
    <row r="51" ht="14" x14ac:dyDescent="0.2"/>
    <row r="52" ht="14" x14ac:dyDescent="0.2"/>
    <row r="53" ht="14" x14ac:dyDescent="0.2"/>
    <row r="54" ht="14" x14ac:dyDescent="0.2"/>
    <row r="55" ht="14" x14ac:dyDescent="0.2"/>
    <row r="56" ht="14" x14ac:dyDescent="0.2"/>
    <row r="57" ht="14" x14ac:dyDescent="0.2"/>
    <row r="58" ht="14" x14ac:dyDescent="0.2"/>
    <row r="59" ht="14" x14ac:dyDescent="0.2"/>
    <row r="60" ht="14" x14ac:dyDescent="0.2"/>
    <row r="61" ht="14" x14ac:dyDescent="0.2"/>
    <row r="62" ht="14" x14ac:dyDescent="0.2"/>
    <row r="63" ht="14" x14ac:dyDescent="0.2"/>
    <row r="64" ht="14" x14ac:dyDescent="0.2"/>
    <row r="65" ht="14" x14ac:dyDescent="0.2"/>
    <row r="66" ht="14" x14ac:dyDescent="0.2"/>
    <row r="67" ht="14" x14ac:dyDescent="0.2"/>
    <row r="68" ht="14" x14ac:dyDescent="0.2"/>
    <row r="69" ht="14" x14ac:dyDescent="0.2"/>
    <row r="70" ht="14" x14ac:dyDescent="0.2"/>
    <row r="71" ht="14" x14ac:dyDescent="0.2"/>
    <row r="72" ht="14" x14ac:dyDescent="0.2"/>
    <row r="73" ht="14" x14ac:dyDescent="0.2"/>
    <row r="74" ht="14" x14ac:dyDescent="0.2"/>
    <row r="75" ht="14" x14ac:dyDescent="0.2"/>
    <row r="76" ht="14" x14ac:dyDescent="0.2"/>
    <row r="77" ht="14" x14ac:dyDescent="0.2"/>
    <row r="78" ht="14" x14ac:dyDescent="0.2"/>
    <row r="79" ht="14" x14ac:dyDescent="0.2"/>
    <row r="80" ht="14" x14ac:dyDescent="0.2"/>
    <row r="81" ht="14" x14ac:dyDescent="0.2"/>
    <row r="82" ht="14" x14ac:dyDescent="0.2"/>
    <row r="83" ht="14" x14ac:dyDescent="0.2"/>
    <row r="84" ht="14" x14ac:dyDescent="0.2"/>
    <row r="85" ht="14" x14ac:dyDescent="0.2"/>
    <row r="86" ht="14" x14ac:dyDescent="0.2"/>
    <row r="87" ht="14" x14ac:dyDescent="0.2"/>
    <row r="88" ht="14" x14ac:dyDescent="0.2"/>
    <row r="89" ht="14" x14ac:dyDescent="0.2"/>
    <row r="90" ht="14" x14ac:dyDescent="0.2"/>
    <row r="91" ht="14" x14ac:dyDescent="0.2"/>
    <row r="92" ht="14" x14ac:dyDescent="0.2"/>
    <row r="93" ht="14" x14ac:dyDescent="0.2"/>
    <row r="94" ht="14" x14ac:dyDescent="0.2"/>
    <row r="95" ht="14" x14ac:dyDescent="0.2"/>
    <row r="96" ht="14" x14ac:dyDescent="0.2"/>
    <row r="97" ht="14" x14ac:dyDescent="0.2"/>
    <row r="98" ht="14" x14ac:dyDescent="0.2"/>
    <row r="99" ht="14" x14ac:dyDescent="0.2"/>
    <row r="100" ht="14" x14ac:dyDescent="0.2"/>
    <row r="101" ht="14" x14ac:dyDescent="0.2"/>
    <row r="102" ht="14" x14ac:dyDescent="0.2"/>
    <row r="103" ht="14" x14ac:dyDescent="0.2"/>
    <row r="104" ht="14" x14ac:dyDescent="0.2"/>
    <row r="105" ht="14" x14ac:dyDescent="0.2"/>
    <row r="106" ht="14" x14ac:dyDescent="0.2"/>
    <row r="107" ht="14" x14ac:dyDescent="0.2"/>
    <row r="108" ht="14" x14ac:dyDescent="0.2"/>
    <row r="109" ht="14" x14ac:dyDescent="0.2"/>
    <row r="110" ht="14" x14ac:dyDescent="0.2"/>
    <row r="111" ht="14" x14ac:dyDescent="0.2"/>
    <row r="112" ht="14" x14ac:dyDescent="0.2"/>
    <row r="113" ht="14" x14ac:dyDescent="0.2"/>
    <row r="114" ht="14" x14ac:dyDescent="0.2"/>
    <row r="115" ht="14" x14ac:dyDescent="0.2"/>
    <row r="116" ht="14" x14ac:dyDescent="0.2"/>
    <row r="117" ht="14" x14ac:dyDescent="0.2"/>
    <row r="118" ht="14" x14ac:dyDescent="0.2"/>
    <row r="119" ht="14" x14ac:dyDescent="0.2"/>
    <row r="120" ht="14" x14ac:dyDescent="0.2"/>
    <row r="121" ht="14" x14ac:dyDescent="0.2"/>
    <row r="122" ht="14" x14ac:dyDescent="0.2"/>
    <row r="123" ht="14" x14ac:dyDescent="0.2"/>
    <row r="124" ht="14" x14ac:dyDescent="0.2"/>
    <row r="125" ht="14" x14ac:dyDescent="0.2"/>
    <row r="126" ht="14" x14ac:dyDescent="0.2"/>
    <row r="127" ht="14" x14ac:dyDescent="0.2"/>
    <row r="128" ht="14" x14ac:dyDescent="0.2"/>
    <row r="129" ht="14" x14ac:dyDescent="0.2"/>
    <row r="130" ht="14" x14ac:dyDescent="0.2"/>
    <row r="131" ht="14" x14ac:dyDescent="0.2"/>
    <row r="132" ht="14" x14ac:dyDescent="0.2"/>
    <row r="133" ht="14" x14ac:dyDescent="0.2"/>
    <row r="134" ht="14" x14ac:dyDescent="0.2"/>
    <row r="135" ht="14" x14ac:dyDescent="0.2"/>
    <row r="136" ht="14" x14ac:dyDescent="0.2"/>
    <row r="137" ht="14" x14ac:dyDescent="0.2"/>
    <row r="138" ht="14" x14ac:dyDescent="0.2"/>
    <row r="139" ht="14" x14ac:dyDescent="0.2"/>
    <row r="140" ht="14" x14ac:dyDescent="0.2"/>
    <row r="141" ht="14" x14ac:dyDescent="0.2"/>
    <row r="142" ht="14" x14ac:dyDescent="0.2"/>
    <row r="143" ht="14" x14ac:dyDescent="0.2"/>
    <row r="144" ht="14" x14ac:dyDescent="0.2"/>
    <row r="145" ht="14" x14ac:dyDescent="0.2"/>
    <row r="146" ht="14" x14ac:dyDescent="0.2"/>
    <row r="147" ht="14" x14ac:dyDescent="0.2"/>
    <row r="148" ht="14" x14ac:dyDescent="0.2"/>
    <row r="149" ht="14" x14ac:dyDescent="0.2"/>
    <row r="150" ht="14" x14ac:dyDescent="0.2"/>
    <row r="151" ht="14" x14ac:dyDescent="0.2"/>
    <row r="152" ht="14" x14ac:dyDescent="0.2"/>
    <row r="153" ht="14" x14ac:dyDescent="0.2"/>
    <row r="154" ht="14" x14ac:dyDescent="0.2"/>
    <row r="155" ht="14" x14ac:dyDescent="0.2"/>
    <row r="156" ht="14" x14ac:dyDescent="0.2"/>
    <row r="157" ht="14" x14ac:dyDescent="0.2"/>
    <row r="158" ht="14" x14ac:dyDescent="0.2"/>
    <row r="159" ht="14" x14ac:dyDescent="0.2"/>
    <row r="160" ht="14" x14ac:dyDescent="0.2"/>
    <row r="161" ht="14" x14ac:dyDescent="0.2"/>
    <row r="162" ht="14" x14ac:dyDescent="0.2"/>
    <row r="163" ht="14" x14ac:dyDescent="0.2"/>
    <row r="164" ht="14" x14ac:dyDescent="0.2"/>
    <row r="165" ht="14" x14ac:dyDescent="0.2"/>
    <row r="166" ht="14" x14ac:dyDescent="0.2"/>
    <row r="167" ht="14" x14ac:dyDescent="0.2"/>
    <row r="168" ht="14" x14ac:dyDescent="0.2"/>
    <row r="169" ht="14" x14ac:dyDescent="0.2"/>
    <row r="170" ht="14" x14ac:dyDescent="0.2"/>
    <row r="171" ht="14" x14ac:dyDescent="0.2"/>
    <row r="172" ht="14" x14ac:dyDescent="0.2"/>
    <row r="173" ht="14" x14ac:dyDescent="0.2"/>
    <row r="174" ht="14" x14ac:dyDescent="0.2"/>
    <row r="175" ht="14" x14ac:dyDescent="0.2"/>
    <row r="176" ht="14" x14ac:dyDescent="0.2"/>
    <row r="177" ht="14" x14ac:dyDescent="0.2"/>
    <row r="178" ht="14" x14ac:dyDescent="0.2"/>
    <row r="179" ht="14" x14ac:dyDescent="0.2"/>
    <row r="180" ht="14" x14ac:dyDescent="0.2"/>
    <row r="181" ht="14" x14ac:dyDescent="0.2"/>
    <row r="182" ht="14" x14ac:dyDescent="0.2"/>
    <row r="183" ht="14" x14ac:dyDescent="0.2"/>
    <row r="184" ht="14" x14ac:dyDescent="0.2"/>
    <row r="185" ht="14" x14ac:dyDescent="0.2"/>
    <row r="186" ht="14" x14ac:dyDescent="0.2"/>
    <row r="187" ht="14" x14ac:dyDescent="0.2"/>
    <row r="188" ht="14" x14ac:dyDescent="0.2"/>
    <row r="189" ht="14" x14ac:dyDescent="0.2"/>
    <row r="190" ht="14" x14ac:dyDescent="0.2"/>
    <row r="191" ht="14" x14ac:dyDescent="0.2"/>
    <row r="192" ht="14" x14ac:dyDescent="0.2"/>
    <row r="193" ht="14" x14ac:dyDescent="0.2"/>
    <row r="194" ht="14" x14ac:dyDescent="0.2"/>
    <row r="195" ht="14" x14ac:dyDescent="0.2"/>
    <row r="196" ht="14" x14ac:dyDescent="0.2"/>
    <row r="197" ht="14" x14ac:dyDescent="0.2"/>
    <row r="198" ht="14" x14ac:dyDescent="0.2"/>
    <row r="199" ht="14" x14ac:dyDescent="0.2"/>
    <row r="200" ht="14" x14ac:dyDescent="0.2"/>
    <row r="201" ht="14" x14ac:dyDescent="0.2"/>
    <row r="202" ht="14" x14ac:dyDescent="0.2"/>
    <row r="203" ht="14" x14ac:dyDescent="0.2"/>
    <row r="204" ht="14" x14ac:dyDescent="0.2"/>
    <row r="205" ht="14" x14ac:dyDescent="0.2"/>
    <row r="206" ht="14" x14ac:dyDescent="0.2"/>
    <row r="207" ht="14" x14ac:dyDescent="0.2"/>
    <row r="208" ht="14" x14ac:dyDescent="0.2"/>
    <row r="209" ht="14" x14ac:dyDescent="0.2"/>
    <row r="210" ht="14" x14ac:dyDescent="0.2"/>
    <row r="211" ht="14" x14ac:dyDescent="0.2"/>
    <row r="212" ht="14" x14ac:dyDescent="0.2"/>
    <row r="213" ht="14" x14ac:dyDescent="0.2"/>
    <row r="214" ht="14" x14ac:dyDescent="0.2"/>
    <row r="215" ht="14" x14ac:dyDescent="0.2"/>
    <row r="216" ht="14" x14ac:dyDescent="0.2"/>
    <row r="217" ht="14" x14ac:dyDescent="0.2"/>
    <row r="218" ht="14" x14ac:dyDescent="0.2"/>
    <row r="219" ht="14" x14ac:dyDescent="0.2"/>
    <row r="220" ht="14" x14ac:dyDescent="0.2"/>
    <row r="221" ht="14" x14ac:dyDescent="0.2"/>
    <row r="222" ht="14" x14ac:dyDescent="0.2"/>
    <row r="223" ht="14" x14ac:dyDescent="0.2"/>
    <row r="224" ht="14" x14ac:dyDescent="0.2"/>
    <row r="225" ht="14" x14ac:dyDescent="0.2"/>
    <row r="226" ht="14" x14ac:dyDescent="0.2"/>
    <row r="227" ht="14" x14ac:dyDescent="0.2"/>
    <row r="228" ht="14" x14ac:dyDescent="0.2"/>
    <row r="229" ht="14" x14ac:dyDescent="0.2"/>
    <row r="230" ht="14" x14ac:dyDescent="0.2"/>
    <row r="231" ht="14" x14ac:dyDescent="0.2"/>
    <row r="232" ht="14" x14ac:dyDescent="0.2"/>
    <row r="233" ht="14" x14ac:dyDescent="0.2"/>
    <row r="234" ht="14" x14ac:dyDescent="0.2"/>
    <row r="235" ht="14" x14ac:dyDescent="0.2"/>
    <row r="236" ht="14" x14ac:dyDescent="0.2"/>
    <row r="237" ht="14" x14ac:dyDescent="0.2"/>
    <row r="238" ht="14" x14ac:dyDescent="0.2"/>
    <row r="239" ht="14" x14ac:dyDescent="0.2"/>
    <row r="240" ht="14" x14ac:dyDescent="0.2"/>
    <row r="241" ht="14" x14ac:dyDescent="0.2"/>
    <row r="242" ht="14" x14ac:dyDescent="0.2"/>
    <row r="243" ht="14" x14ac:dyDescent="0.2"/>
    <row r="244" ht="14" x14ac:dyDescent="0.2"/>
    <row r="245" ht="14" x14ac:dyDescent="0.2"/>
    <row r="246" ht="14" x14ac:dyDescent="0.2"/>
    <row r="247" ht="14" x14ac:dyDescent="0.2"/>
    <row r="248" ht="14" x14ac:dyDescent="0.2"/>
    <row r="249" ht="14" x14ac:dyDescent="0.2"/>
    <row r="250" ht="14" x14ac:dyDescent="0.2"/>
    <row r="251" ht="14" x14ac:dyDescent="0.2"/>
    <row r="252" ht="14" x14ac:dyDescent="0.2"/>
    <row r="253" ht="14" x14ac:dyDescent="0.2"/>
    <row r="254" ht="14" x14ac:dyDescent="0.2"/>
    <row r="255" ht="14" x14ac:dyDescent="0.2"/>
    <row r="256" ht="14" x14ac:dyDescent="0.2"/>
    <row r="257" ht="14" x14ac:dyDescent="0.2"/>
    <row r="258" ht="14" x14ac:dyDescent="0.2"/>
    <row r="259" ht="14" x14ac:dyDescent="0.2"/>
    <row r="260" ht="14" x14ac:dyDescent="0.2"/>
    <row r="261" ht="14" x14ac:dyDescent="0.2"/>
    <row r="262" ht="14" x14ac:dyDescent="0.2"/>
    <row r="263" ht="14" x14ac:dyDescent="0.2"/>
    <row r="264" ht="14" x14ac:dyDescent="0.2"/>
    <row r="265" ht="14" x14ac:dyDescent="0.2"/>
    <row r="266" ht="14" x14ac:dyDescent="0.2"/>
    <row r="267" ht="14" x14ac:dyDescent="0.2"/>
    <row r="268" ht="14" x14ac:dyDescent="0.2"/>
    <row r="269" ht="14" x14ac:dyDescent="0.2"/>
    <row r="270" ht="14" x14ac:dyDescent="0.2"/>
    <row r="271" ht="14" x14ac:dyDescent="0.2"/>
    <row r="272" ht="14" x14ac:dyDescent="0.2"/>
    <row r="273" ht="14" x14ac:dyDescent="0.2"/>
    <row r="274" ht="14" x14ac:dyDescent="0.2"/>
    <row r="275" ht="14" x14ac:dyDescent="0.2"/>
    <row r="276" ht="14" x14ac:dyDescent="0.2"/>
    <row r="277" ht="14" x14ac:dyDescent="0.2"/>
    <row r="278" ht="14" x14ac:dyDescent="0.2"/>
    <row r="279" ht="14" x14ac:dyDescent="0.2"/>
    <row r="280" ht="14" x14ac:dyDescent="0.2"/>
    <row r="281" ht="14" x14ac:dyDescent="0.2"/>
    <row r="282" ht="14" x14ac:dyDescent="0.2"/>
    <row r="283" ht="14" x14ac:dyDescent="0.2"/>
    <row r="284" ht="14" x14ac:dyDescent="0.2"/>
    <row r="285" ht="14" x14ac:dyDescent="0.2"/>
    <row r="286" ht="14" x14ac:dyDescent="0.2"/>
    <row r="287" ht="14" x14ac:dyDescent="0.2"/>
    <row r="288" ht="14" x14ac:dyDescent="0.2"/>
    <row r="289" ht="14" x14ac:dyDescent="0.2"/>
    <row r="290" ht="14" x14ac:dyDescent="0.2"/>
    <row r="291" ht="14" x14ac:dyDescent="0.2"/>
    <row r="292" ht="14" x14ac:dyDescent="0.2"/>
    <row r="293" ht="14" x14ac:dyDescent="0.2"/>
    <row r="294" ht="14" x14ac:dyDescent="0.2"/>
    <row r="295" ht="14" x14ac:dyDescent="0.2"/>
    <row r="296" ht="14" x14ac:dyDescent="0.2"/>
    <row r="297" ht="14" x14ac:dyDescent="0.2"/>
    <row r="298" ht="14" x14ac:dyDescent="0.2"/>
    <row r="299" ht="14" x14ac:dyDescent="0.2"/>
    <row r="300" ht="14" x14ac:dyDescent="0.2"/>
    <row r="301" ht="14" x14ac:dyDescent="0.2"/>
    <row r="302" ht="14" x14ac:dyDescent="0.2"/>
    <row r="303" ht="14" x14ac:dyDescent="0.2"/>
    <row r="304" ht="14" x14ac:dyDescent="0.2"/>
    <row r="305" ht="14" x14ac:dyDescent="0.2"/>
    <row r="306" ht="14" x14ac:dyDescent="0.2"/>
    <row r="307" ht="14" x14ac:dyDescent="0.2"/>
    <row r="308" ht="14" x14ac:dyDescent="0.2"/>
    <row r="309" ht="14" x14ac:dyDescent="0.2"/>
    <row r="310" ht="14" x14ac:dyDescent="0.2"/>
    <row r="311" ht="14" x14ac:dyDescent="0.2"/>
    <row r="312" ht="14" x14ac:dyDescent="0.2"/>
    <row r="313" ht="14" x14ac:dyDescent="0.2"/>
    <row r="314" ht="14" x14ac:dyDescent="0.2"/>
    <row r="315" ht="14" x14ac:dyDescent="0.2"/>
    <row r="316" ht="14" x14ac:dyDescent="0.2"/>
    <row r="317" ht="14" x14ac:dyDescent="0.2"/>
    <row r="318" ht="14" x14ac:dyDescent="0.2"/>
    <row r="319" ht="14" x14ac:dyDescent="0.2"/>
    <row r="320" ht="14" x14ac:dyDescent="0.2"/>
    <row r="321" ht="14" x14ac:dyDescent="0.2"/>
    <row r="322" ht="14" x14ac:dyDescent="0.2"/>
    <row r="323" ht="14" x14ac:dyDescent="0.2"/>
    <row r="324" ht="14" x14ac:dyDescent="0.2"/>
    <row r="325" ht="14" x14ac:dyDescent="0.2"/>
    <row r="326" ht="14" x14ac:dyDescent="0.2"/>
    <row r="327" ht="14" x14ac:dyDescent="0.2"/>
    <row r="328" ht="14" x14ac:dyDescent="0.2"/>
    <row r="329" ht="14" x14ac:dyDescent="0.2"/>
    <row r="330" ht="14" x14ac:dyDescent="0.2"/>
    <row r="331" ht="14" x14ac:dyDescent="0.2"/>
    <row r="332" ht="14" x14ac:dyDescent="0.2"/>
    <row r="333" ht="14" x14ac:dyDescent="0.2"/>
    <row r="334" ht="14" x14ac:dyDescent="0.2"/>
    <row r="335" ht="14" x14ac:dyDescent="0.2"/>
    <row r="336" ht="14" x14ac:dyDescent="0.2"/>
    <row r="337" ht="14" x14ac:dyDescent="0.2"/>
    <row r="338" ht="14" x14ac:dyDescent="0.2"/>
    <row r="339" ht="14" x14ac:dyDescent="0.2"/>
    <row r="340" ht="14" x14ac:dyDescent="0.2"/>
    <row r="341" ht="14" x14ac:dyDescent="0.2"/>
    <row r="342" ht="14" x14ac:dyDescent="0.2"/>
    <row r="343" ht="14" x14ac:dyDescent="0.2"/>
    <row r="344" ht="14" x14ac:dyDescent="0.2"/>
    <row r="345" ht="14" x14ac:dyDescent="0.2"/>
    <row r="346" ht="14" x14ac:dyDescent="0.2"/>
    <row r="347" ht="14" x14ac:dyDescent="0.2"/>
    <row r="348" ht="14" x14ac:dyDescent="0.2"/>
    <row r="349" ht="14" x14ac:dyDescent="0.2"/>
    <row r="350" ht="14" x14ac:dyDescent="0.2"/>
    <row r="351" ht="14" x14ac:dyDescent="0.2"/>
    <row r="352" ht="14" x14ac:dyDescent="0.2"/>
    <row r="353" ht="14" x14ac:dyDescent="0.2"/>
    <row r="354" ht="14" x14ac:dyDescent="0.2"/>
    <row r="355" ht="14" x14ac:dyDescent="0.2"/>
    <row r="356" ht="14" x14ac:dyDescent="0.2"/>
    <row r="357" ht="14" x14ac:dyDescent="0.2"/>
    <row r="358" ht="14" x14ac:dyDescent="0.2"/>
    <row r="359" ht="14" x14ac:dyDescent="0.2"/>
    <row r="360" ht="14" x14ac:dyDescent="0.2"/>
    <row r="361" ht="14" x14ac:dyDescent="0.2"/>
    <row r="362" ht="14" x14ac:dyDescent="0.2"/>
    <row r="363" ht="14" x14ac:dyDescent="0.2"/>
    <row r="364" ht="14" x14ac:dyDescent="0.2"/>
    <row r="365" ht="14" x14ac:dyDescent="0.2"/>
    <row r="366" ht="14" x14ac:dyDescent="0.2"/>
    <row r="367" ht="14" x14ac:dyDescent="0.2"/>
    <row r="368" ht="14" x14ac:dyDescent="0.2"/>
    <row r="369" ht="14" x14ac:dyDescent="0.2"/>
    <row r="370" ht="14" x14ac:dyDescent="0.2"/>
    <row r="371" ht="14" x14ac:dyDescent="0.2"/>
    <row r="372" ht="14" x14ac:dyDescent="0.2"/>
    <row r="373" ht="14" x14ac:dyDescent="0.2"/>
    <row r="374" ht="14" x14ac:dyDescent="0.2"/>
    <row r="375" ht="14" x14ac:dyDescent="0.2"/>
    <row r="376" ht="14" x14ac:dyDescent="0.2"/>
    <row r="377" ht="14" x14ac:dyDescent="0.2"/>
    <row r="378" ht="14" x14ac:dyDescent="0.2"/>
    <row r="379" ht="14" x14ac:dyDescent="0.2"/>
    <row r="380" ht="14" x14ac:dyDescent="0.2"/>
    <row r="381" ht="14" x14ac:dyDescent="0.2"/>
    <row r="382" ht="14" x14ac:dyDescent="0.2"/>
    <row r="383" ht="14" x14ac:dyDescent="0.2"/>
    <row r="384" ht="14" x14ac:dyDescent="0.2"/>
    <row r="385" ht="14" x14ac:dyDescent="0.2"/>
    <row r="386" ht="14" x14ac:dyDescent="0.2"/>
    <row r="387" ht="14" x14ac:dyDescent="0.2"/>
    <row r="388" ht="14" x14ac:dyDescent="0.2"/>
    <row r="389" ht="14" x14ac:dyDescent="0.2"/>
    <row r="390" ht="14" x14ac:dyDescent="0.2"/>
    <row r="391" ht="14" x14ac:dyDescent="0.2"/>
    <row r="392" ht="14" x14ac:dyDescent="0.2"/>
    <row r="393" ht="14" x14ac:dyDescent="0.2"/>
    <row r="394" ht="14" x14ac:dyDescent="0.2"/>
    <row r="395" ht="14" x14ac:dyDescent="0.2"/>
    <row r="396" ht="14" x14ac:dyDescent="0.2"/>
    <row r="397" ht="14" x14ac:dyDescent="0.2"/>
    <row r="398" ht="14" x14ac:dyDescent="0.2"/>
    <row r="399" ht="14" x14ac:dyDescent="0.2"/>
    <row r="400" ht="14" x14ac:dyDescent="0.2"/>
    <row r="401" ht="14" x14ac:dyDescent="0.2"/>
    <row r="402" ht="14" x14ac:dyDescent="0.2"/>
    <row r="403" ht="14" x14ac:dyDescent="0.2"/>
    <row r="404" ht="14" x14ac:dyDescent="0.2"/>
    <row r="405" ht="14" x14ac:dyDescent="0.2"/>
    <row r="406" ht="14" x14ac:dyDescent="0.2"/>
    <row r="407" ht="14" x14ac:dyDescent="0.2"/>
    <row r="408" ht="14" x14ac:dyDescent="0.2"/>
    <row r="409" ht="14" x14ac:dyDescent="0.2"/>
    <row r="410" ht="14" x14ac:dyDescent="0.2"/>
    <row r="411" ht="14" x14ac:dyDescent="0.2"/>
    <row r="412" ht="14" x14ac:dyDescent="0.2"/>
    <row r="413" ht="14" x14ac:dyDescent="0.2"/>
    <row r="414" ht="14" x14ac:dyDescent="0.2"/>
    <row r="415" ht="14" x14ac:dyDescent="0.2"/>
    <row r="416" ht="14" x14ac:dyDescent="0.2"/>
    <row r="417" ht="14" x14ac:dyDescent="0.2"/>
    <row r="418" ht="14" x14ac:dyDescent="0.2"/>
    <row r="419" ht="14" x14ac:dyDescent="0.2"/>
    <row r="420" ht="14" x14ac:dyDescent="0.2"/>
    <row r="421" ht="14" x14ac:dyDescent="0.2"/>
    <row r="422" ht="14" x14ac:dyDescent="0.2"/>
    <row r="423" ht="14" x14ac:dyDescent="0.2"/>
    <row r="424" ht="14" x14ac:dyDescent="0.2"/>
    <row r="425" ht="14" x14ac:dyDescent="0.2"/>
    <row r="426" ht="14" x14ac:dyDescent="0.2"/>
    <row r="427" ht="14" x14ac:dyDescent="0.2"/>
    <row r="428" ht="14" x14ac:dyDescent="0.2"/>
    <row r="429" ht="14" x14ac:dyDescent="0.2"/>
    <row r="430" ht="14" x14ac:dyDescent="0.2"/>
    <row r="431" ht="14" x14ac:dyDescent="0.2"/>
    <row r="432" ht="14" x14ac:dyDescent="0.2"/>
    <row r="433" ht="14" x14ac:dyDescent="0.2"/>
    <row r="434" ht="14" x14ac:dyDescent="0.2"/>
    <row r="435" ht="14" x14ac:dyDescent="0.2"/>
    <row r="436" ht="14" x14ac:dyDescent="0.2"/>
    <row r="437" ht="14" x14ac:dyDescent="0.2"/>
    <row r="438" ht="14" x14ac:dyDescent="0.2"/>
    <row r="439" ht="14" x14ac:dyDescent="0.2"/>
    <row r="440" ht="14" x14ac:dyDescent="0.2"/>
    <row r="441" ht="14" x14ac:dyDescent="0.2"/>
    <row r="442" ht="14" x14ac:dyDescent="0.2"/>
    <row r="443" ht="14" x14ac:dyDescent="0.2"/>
    <row r="444" ht="14" x14ac:dyDescent="0.2"/>
    <row r="445" ht="14" x14ac:dyDescent="0.2"/>
    <row r="446" ht="14" x14ac:dyDescent="0.2"/>
    <row r="447" ht="14" x14ac:dyDescent="0.2"/>
    <row r="448" ht="14" x14ac:dyDescent="0.2"/>
    <row r="449" ht="14" x14ac:dyDescent="0.2"/>
    <row r="450" ht="14" x14ac:dyDescent="0.2"/>
    <row r="451" ht="14" x14ac:dyDescent="0.2"/>
    <row r="452" ht="14" x14ac:dyDescent="0.2"/>
    <row r="453" ht="14" x14ac:dyDescent="0.2"/>
    <row r="454" ht="14" x14ac:dyDescent="0.2"/>
    <row r="455" ht="14" x14ac:dyDescent="0.2"/>
    <row r="456" ht="14" x14ac:dyDescent="0.2"/>
    <row r="457" ht="14" x14ac:dyDescent="0.2"/>
    <row r="458" ht="14" x14ac:dyDescent="0.2"/>
    <row r="459" ht="14" x14ac:dyDescent="0.2"/>
    <row r="460" ht="14" x14ac:dyDescent="0.2"/>
    <row r="461" ht="14" x14ac:dyDescent="0.2"/>
    <row r="462" ht="14" x14ac:dyDescent="0.2"/>
    <row r="463" ht="14" x14ac:dyDescent="0.2"/>
    <row r="464" ht="14" x14ac:dyDescent="0.2"/>
    <row r="465" ht="14" x14ac:dyDescent="0.2"/>
    <row r="466" ht="14" x14ac:dyDescent="0.2"/>
    <row r="467" ht="14" x14ac:dyDescent="0.2"/>
    <row r="468" ht="14" x14ac:dyDescent="0.2"/>
    <row r="469" ht="14" x14ac:dyDescent="0.2"/>
    <row r="470" ht="14" x14ac:dyDescent="0.2"/>
    <row r="471" ht="14" x14ac:dyDescent="0.2"/>
    <row r="472" ht="14" x14ac:dyDescent="0.2"/>
    <row r="473" ht="14" x14ac:dyDescent="0.2"/>
    <row r="474" ht="14" x14ac:dyDescent="0.2"/>
    <row r="475" ht="14" x14ac:dyDescent="0.2"/>
    <row r="476" ht="14" x14ac:dyDescent="0.2"/>
    <row r="477" ht="14" x14ac:dyDescent="0.2"/>
    <row r="478" ht="14" x14ac:dyDescent="0.2"/>
    <row r="479" ht="14" x14ac:dyDescent="0.2"/>
    <row r="480" ht="14" x14ac:dyDescent="0.2"/>
    <row r="481" ht="14" x14ac:dyDescent="0.2"/>
    <row r="482" ht="14" x14ac:dyDescent="0.2"/>
    <row r="483" ht="14" x14ac:dyDescent="0.2"/>
    <row r="484" ht="14" x14ac:dyDescent="0.2"/>
    <row r="485" ht="14" x14ac:dyDescent="0.2"/>
    <row r="486" ht="14" x14ac:dyDescent="0.2"/>
    <row r="487" ht="14" x14ac:dyDescent="0.2"/>
    <row r="488" ht="14" x14ac:dyDescent="0.2"/>
    <row r="489" ht="14" x14ac:dyDescent="0.2"/>
    <row r="490" ht="14" x14ac:dyDescent="0.2"/>
    <row r="491" ht="14" x14ac:dyDescent="0.2"/>
    <row r="492" ht="14" x14ac:dyDescent="0.2"/>
    <row r="493" ht="14" x14ac:dyDescent="0.2"/>
    <row r="494" ht="14" x14ac:dyDescent="0.2"/>
    <row r="495" ht="14" x14ac:dyDescent="0.2"/>
    <row r="496" ht="14" x14ac:dyDescent="0.2"/>
    <row r="497" ht="14" x14ac:dyDescent="0.2"/>
    <row r="498" ht="14" x14ac:dyDescent="0.2"/>
    <row r="499" ht="14" x14ac:dyDescent="0.2"/>
    <row r="500" ht="14" x14ac:dyDescent="0.2"/>
    <row r="501" ht="14" x14ac:dyDescent="0.2"/>
    <row r="502" ht="14" x14ac:dyDescent="0.2"/>
    <row r="503" ht="14" x14ac:dyDescent="0.2"/>
    <row r="504" ht="14" x14ac:dyDescent="0.2"/>
    <row r="505" ht="14" x14ac:dyDescent="0.2"/>
    <row r="506" ht="14" x14ac:dyDescent="0.2"/>
    <row r="507" ht="14" x14ac:dyDescent="0.2"/>
    <row r="508" ht="14" x14ac:dyDescent="0.2"/>
    <row r="509" ht="14" x14ac:dyDescent="0.2"/>
    <row r="510" ht="14" x14ac:dyDescent="0.2"/>
    <row r="511" ht="14" x14ac:dyDescent="0.2"/>
    <row r="512" ht="14" x14ac:dyDescent="0.2"/>
    <row r="513" ht="14" x14ac:dyDescent="0.2"/>
    <row r="514" ht="14" x14ac:dyDescent="0.2"/>
    <row r="515" ht="14" x14ac:dyDescent="0.2"/>
    <row r="516" ht="14" x14ac:dyDescent="0.2"/>
    <row r="517" ht="14" x14ac:dyDescent="0.2"/>
    <row r="518" ht="14" x14ac:dyDescent="0.2"/>
    <row r="519" ht="14" x14ac:dyDescent="0.2"/>
    <row r="520" ht="14" x14ac:dyDescent="0.2"/>
    <row r="521" ht="14" x14ac:dyDescent="0.2"/>
    <row r="522" ht="14" x14ac:dyDescent="0.2"/>
    <row r="523" ht="14" x14ac:dyDescent="0.2"/>
    <row r="524" ht="14" x14ac:dyDescent="0.2"/>
    <row r="525" ht="14" x14ac:dyDescent="0.2"/>
    <row r="526" ht="14" x14ac:dyDescent="0.2"/>
    <row r="527" ht="14" x14ac:dyDescent="0.2"/>
    <row r="528" ht="14" x14ac:dyDescent="0.2"/>
    <row r="529" ht="14" x14ac:dyDescent="0.2"/>
    <row r="530" ht="14" x14ac:dyDescent="0.2"/>
    <row r="531" ht="14" x14ac:dyDescent="0.2"/>
    <row r="532" ht="14" x14ac:dyDescent="0.2"/>
    <row r="533" ht="14" x14ac:dyDescent="0.2"/>
    <row r="534" ht="14" x14ac:dyDescent="0.2"/>
    <row r="535" ht="14" x14ac:dyDescent="0.2"/>
    <row r="536" ht="14" x14ac:dyDescent="0.2"/>
    <row r="537" ht="14" x14ac:dyDescent="0.2"/>
    <row r="538" ht="14" x14ac:dyDescent="0.2"/>
    <row r="539" ht="14" x14ac:dyDescent="0.2"/>
    <row r="540" ht="14" x14ac:dyDescent="0.2"/>
    <row r="541" ht="14" x14ac:dyDescent="0.2"/>
    <row r="542" ht="14" x14ac:dyDescent="0.2"/>
    <row r="543" ht="14" x14ac:dyDescent="0.2"/>
    <row r="544" ht="14" x14ac:dyDescent="0.2"/>
    <row r="545" ht="14" x14ac:dyDescent="0.2"/>
    <row r="546" ht="14" x14ac:dyDescent="0.2"/>
    <row r="547" ht="14" x14ac:dyDescent="0.2"/>
    <row r="548" ht="14" x14ac:dyDescent="0.2"/>
    <row r="549" ht="14" x14ac:dyDescent="0.2"/>
    <row r="550" ht="14" x14ac:dyDescent="0.2"/>
    <row r="551" ht="14" x14ac:dyDescent="0.2"/>
    <row r="552" ht="14" x14ac:dyDescent="0.2"/>
    <row r="553" ht="14" x14ac:dyDescent="0.2"/>
    <row r="554" ht="14" x14ac:dyDescent="0.2"/>
    <row r="555" ht="14" x14ac:dyDescent="0.2"/>
    <row r="556" ht="14" x14ac:dyDescent="0.2"/>
    <row r="557" ht="14" x14ac:dyDescent="0.2"/>
    <row r="558" ht="14" x14ac:dyDescent="0.2"/>
    <row r="559" ht="14" x14ac:dyDescent="0.2"/>
    <row r="560" ht="14" x14ac:dyDescent="0.2"/>
    <row r="561" ht="14" x14ac:dyDescent="0.2"/>
    <row r="562" ht="14" x14ac:dyDescent="0.2"/>
    <row r="563" ht="14" x14ac:dyDescent="0.2"/>
    <row r="564" ht="14" x14ac:dyDescent="0.2"/>
    <row r="565" ht="14" x14ac:dyDescent="0.2"/>
    <row r="566" ht="14" x14ac:dyDescent="0.2"/>
    <row r="567" ht="14" x14ac:dyDescent="0.2"/>
    <row r="568" ht="14" x14ac:dyDescent="0.2"/>
    <row r="569" ht="14" x14ac:dyDescent="0.2"/>
    <row r="570" ht="14" x14ac:dyDescent="0.2"/>
    <row r="571" ht="14" x14ac:dyDescent="0.2"/>
    <row r="572" ht="14" x14ac:dyDescent="0.2"/>
    <row r="573" ht="14" x14ac:dyDescent="0.2"/>
    <row r="574" ht="14" x14ac:dyDescent="0.2"/>
    <row r="575" ht="14" x14ac:dyDescent="0.2"/>
    <row r="576" ht="14" x14ac:dyDescent="0.2"/>
    <row r="577" ht="14" x14ac:dyDescent="0.2"/>
    <row r="578" ht="14" x14ac:dyDescent="0.2"/>
    <row r="579" ht="14" x14ac:dyDescent="0.2"/>
    <row r="580" ht="14" x14ac:dyDescent="0.2"/>
    <row r="581" ht="14" x14ac:dyDescent="0.2"/>
    <row r="582" ht="14" x14ac:dyDescent="0.2"/>
    <row r="583" ht="14" x14ac:dyDescent="0.2"/>
    <row r="584" ht="14" x14ac:dyDescent="0.2"/>
    <row r="585" ht="14" x14ac:dyDescent="0.2"/>
    <row r="586" ht="14" x14ac:dyDescent="0.2"/>
    <row r="587" ht="14" x14ac:dyDescent="0.2"/>
    <row r="588" ht="14" x14ac:dyDescent="0.2"/>
    <row r="589" ht="14" x14ac:dyDescent="0.2"/>
    <row r="590" ht="14" x14ac:dyDescent="0.2"/>
    <row r="591" ht="14" x14ac:dyDescent="0.2"/>
    <row r="592" ht="14" x14ac:dyDescent="0.2"/>
    <row r="593" ht="14" x14ac:dyDescent="0.2"/>
    <row r="594" ht="14" x14ac:dyDescent="0.2"/>
    <row r="595" ht="14" x14ac:dyDescent="0.2"/>
    <row r="596" ht="14" x14ac:dyDescent="0.2"/>
    <row r="597" ht="14" x14ac:dyDescent="0.2"/>
    <row r="598" ht="14" x14ac:dyDescent="0.2"/>
    <row r="599" ht="14" x14ac:dyDescent="0.2"/>
    <row r="600" ht="14" x14ac:dyDescent="0.2"/>
    <row r="601" ht="14" x14ac:dyDescent="0.2"/>
    <row r="602" ht="14" x14ac:dyDescent="0.2"/>
    <row r="603" ht="14" x14ac:dyDescent="0.2"/>
    <row r="604" ht="14" x14ac:dyDescent="0.2"/>
    <row r="605" ht="14" x14ac:dyDescent="0.2"/>
    <row r="606" ht="14" x14ac:dyDescent="0.2"/>
    <row r="607" ht="14" x14ac:dyDescent="0.2"/>
    <row r="608" ht="14" x14ac:dyDescent="0.2"/>
    <row r="609" ht="14" x14ac:dyDescent="0.2"/>
    <row r="610" ht="14" x14ac:dyDescent="0.2"/>
    <row r="611" ht="14" x14ac:dyDescent="0.2"/>
    <row r="612" ht="14" x14ac:dyDescent="0.2"/>
    <row r="613" ht="14" x14ac:dyDescent="0.2"/>
    <row r="614" ht="14" x14ac:dyDescent="0.2"/>
    <row r="615" ht="14" x14ac:dyDescent="0.2"/>
    <row r="616" ht="14" x14ac:dyDescent="0.2"/>
    <row r="617" ht="14" x14ac:dyDescent="0.2"/>
    <row r="618" ht="14" x14ac:dyDescent="0.2"/>
    <row r="619" ht="14" x14ac:dyDescent="0.2"/>
    <row r="620" ht="14" x14ac:dyDescent="0.2"/>
    <row r="621" ht="14" x14ac:dyDescent="0.2"/>
    <row r="622" ht="14" x14ac:dyDescent="0.2"/>
    <row r="623" ht="14" x14ac:dyDescent="0.2"/>
    <row r="624" ht="14" x14ac:dyDescent="0.2"/>
    <row r="625" ht="14" x14ac:dyDescent="0.2"/>
    <row r="626" ht="14" x14ac:dyDescent="0.2"/>
    <row r="627" ht="14" x14ac:dyDescent="0.2"/>
    <row r="628" ht="14" x14ac:dyDescent="0.2"/>
    <row r="629" ht="14" x14ac:dyDescent="0.2"/>
    <row r="630" ht="14" x14ac:dyDescent="0.2"/>
    <row r="631" ht="14" x14ac:dyDescent="0.2"/>
    <row r="632" ht="14" x14ac:dyDescent="0.2"/>
    <row r="633" ht="14" x14ac:dyDescent="0.2"/>
    <row r="634" ht="14" x14ac:dyDescent="0.2"/>
    <row r="635" ht="14" x14ac:dyDescent="0.2"/>
    <row r="636" ht="14" x14ac:dyDescent="0.2"/>
    <row r="637" ht="14" x14ac:dyDescent="0.2"/>
    <row r="638" ht="14" x14ac:dyDescent="0.2"/>
    <row r="639" ht="14" x14ac:dyDescent="0.2"/>
    <row r="640" ht="14" x14ac:dyDescent="0.2"/>
    <row r="641" ht="14" x14ac:dyDescent="0.2"/>
    <row r="642" ht="14" x14ac:dyDescent="0.2"/>
    <row r="643" ht="14" x14ac:dyDescent="0.2"/>
    <row r="644" ht="14" x14ac:dyDescent="0.2"/>
    <row r="645" ht="14" x14ac:dyDescent="0.2"/>
    <row r="646" ht="14" x14ac:dyDescent="0.2"/>
    <row r="647" ht="14" x14ac:dyDescent="0.2"/>
    <row r="648" ht="14" x14ac:dyDescent="0.2"/>
    <row r="649" ht="14" x14ac:dyDescent="0.2"/>
    <row r="650" ht="14" x14ac:dyDescent="0.2"/>
    <row r="651" ht="14" x14ac:dyDescent="0.2"/>
    <row r="652" ht="14" x14ac:dyDescent="0.2"/>
    <row r="653" ht="14" x14ac:dyDescent="0.2"/>
    <row r="654" ht="14" x14ac:dyDescent="0.2"/>
    <row r="655" ht="14" x14ac:dyDescent="0.2"/>
    <row r="656" ht="14" x14ac:dyDescent="0.2"/>
    <row r="657" ht="14" x14ac:dyDescent="0.2"/>
    <row r="658" ht="14" x14ac:dyDescent="0.2"/>
    <row r="659" ht="14" x14ac:dyDescent="0.2"/>
    <row r="660" ht="14" x14ac:dyDescent="0.2"/>
    <row r="661" ht="14" x14ac:dyDescent="0.2"/>
    <row r="662" ht="14" x14ac:dyDescent="0.2"/>
    <row r="663" ht="14" x14ac:dyDescent="0.2"/>
    <row r="664" ht="14" x14ac:dyDescent="0.2"/>
    <row r="665" ht="14" x14ac:dyDescent="0.2"/>
    <row r="666" ht="14" x14ac:dyDescent="0.2"/>
    <row r="667" ht="14" x14ac:dyDescent="0.2"/>
    <row r="668" ht="14" x14ac:dyDescent="0.2"/>
    <row r="669" ht="14" x14ac:dyDescent="0.2"/>
    <row r="670" ht="14" x14ac:dyDescent="0.2"/>
    <row r="671" ht="14" x14ac:dyDescent="0.2"/>
    <row r="672" ht="14" x14ac:dyDescent="0.2"/>
    <row r="673" ht="14" x14ac:dyDescent="0.2"/>
    <row r="674" ht="14" x14ac:dyDescent="0.2"/>
    <row r="675" ht="14" x14ac:dyDescent="0.2"/>
    <row r="676" ht="14" x14ac:dyDescent="0.2"/>
    <row r="677" ht="14" x14ac:dyDescent="0.2"/>
    <row r="678" ht="14" x14ac:dyDescent="0.2"/>
    <row r="679" ht="14" x14ac:dyDescent="0.2"/>
    <row r="680" ht="14" x14ac:dyDescent="0.2"/>
    <row r="681" ht="14" x14ac:dyDescent="0.2"/>
    <row r="682" ht="14" x14ac:dyDescent="0.2"/>
    <row r="683" ht="14" x14ac:dyDescent="0.2"/>
    <row r="684" ht="14" x14ac:dyDescent="0.2"/>
    <row r="685" ht="14" x14ac:dyDescent="0.2"/>
    <row r="686" ht="14" x14ac:dyDescent="0.2"/>
    <row r="687" ht="14" x14ac:dyDescent="0.2"/>
    <row r="688" ht="14" x14ac:dyDescent="0.2"/>
    <row r="689" ht="14" x14ac:dyDescent="0.2"/>
    <row r="690" ht="14" x14ac:dyDescent="0.2"/>
    <row r="691" ht="14" x14ac:dyDescent="0.2"/>
    <row r="692" ht="14" x14ac:dyDescent="0.2"/>
    <row r="693" ht="14" x14ac:dyDescent="0.2"/>
    <row r="694" ht="14" x14ac:dyDescent="0.2"/>
    <row r="695" ht="14" x14ac:dyDescent="0.2"/>
    <row r="696" ht="14" x14ac:dyDescent="0.2"/>
    <row r="697" ht="14" x14ac:dyDescent="0.2"/>
    <row r="698" ht="14" x14ac:dyDescent="0.2"/>
    <row r="699" ht="14" x14ac:dyDescent="0.2"/>
    <row r="700" ht="14" x14ac:dyDescent="0.2"/>
    <row r="701" ht="14" x14ac:dyDescent="0.2"/>
    <row r="702" ht="14" x14ac:dyDescent="0.2"/>
    <row r="703" ht="14" x14ac:dyDescent="0.2"/>
    <row r="704" ht="14" x14ac:dyDescent="0.2"/>
    <row r="705" ht="14" x14ac:dyDescent="0.2"/>
    <row r="706" ht="14" x14ac:dyDescent="0.2"/>
    <row r="707" ht="14" x14ac:dyDescent="0.2"/>
    <row r="708" ht="14" x14ac:dyDescent="0.2"/>
    <row r="709" ht="14" x14ac:dyDescent="0.2"/>
    <row r="710" ht="14" x14ac:dyDescent="0.2"/>
    <row r="711" ht="14" x14ac:dyDescent="0.2"/>
    <row r="712" ht="14" x14ac:dyDescent="0.2"/>
    <row r="713" ht="14" x14ac:dyDescent="0.2"/>
    <row r="714" ht="14" x14ac:dyDescent="0.2"/>
    <row r="715" ht="14" x14ac:dyDescent="0.2"/>
    <row r="716" ht="14" x14ac:dyDescent="0.2"/>
    <row r="717" ht="14" x14ac:dyDescent="0.2"/>
    <row r="718" ht="14" x14ac:dyDescent="0.2"/>
    <row r="719" ht="14" x14ac:dyDescent="0.2"/>
    <row r="720" ht="14" x14ac:dyDescent="0.2"/>
    <row r="721" ht="14" x14ac:dyDescent="0.2"/>
    <row r="722" ht="14" x14ac:dyDescent="0.2"/>
    <row r="723" ht="14" x14ac:dyDescent="0.2"/>
    <row r="724" ht="14" x14ac:dyDescent="0.2"/>
    <row r="725" ht="14" x14ac:dyDescent="0.2"/>
    <row r="726" ht="14" x14ac:dyDescent="0.2"/>
    <row r="727" ht="14" x14ac:dyDescent="0.2"/>
    <row r="728" ht="14" x14ac:dyDescent="0.2"/>
    <row r="729" ht="14" x14ac:dyDescent="0.2"/>
    <row r="730" ht="14" x14ac:dyDescent="0.2"/>
    <row r="731" ht="14" x14ac:dyDescent="0.2"/>
    <row r="732" ht="14" x14ac:dyDescent="0.2"/>
    <row r="733" ht="14" x14ac:dyDescent="0.2"/>
    <row r="734" ht="14" x14ac:dyDescent="0.2"/>
    <row r="735" ht="14" x14ac:dyDescent="0.2"/>
    <row r="736" ht="14" x14ac:dyDescent="0.2"/>
    <row r="737" ht="14" x14ac:dyDescent="0.2"/>
    <row r="738" ht="14" x14ac:dyDescent="0.2"/>
    <row r="739" ht="14" x14ac:dyDescent="0.2"/>
    <row r="740" ht="14" x14ac:dyDescent="0.2"/>
    <row r="741" ht="14" x14ac:dyDescent="0.2"/>
    <row r="742" ht="14" x14ac:dyDescent="0.2"/>
    <row r="743" ht="14" x14ac:dyDescent="0.2"/>
    <row r="744" ht="14" x14ac:dyDescent="0.2"/>
    <row r="745" ht="14" x14ac:dyDescent="0.2"/>
    <row r="746" ht="14" x14ac:dyDescent="0.2"/>
    <row r="747" ht="14" x14ac:dyDescent="0.2"/>
    <row r="748" ht="14" x14ac:dyDescent="0.2"/>
    <row r="749" ht="14" x14ac:dyDescent="0.2"/>
    <row r="750" ht="14" x14ac:dyDescent="0.2"/>
    <row r="751" ht="14" x14ac:dyDescent="0.2"/>
    <row r="752" ht="14" x14ac:dyDescent="0.2"/>
    <row r="753" ht="14" x14ac:dyDescent="0.2"/>
    <row r="754" ht="14" x14ac:dyDescent="0.2"/>
    <row r="755" ht="14" x14ac:dyDescent="0.2"/>
    <row r="756" ht="14" x14ac:dyDescent="0.2"/>
    <row r="757" ht="14" x14ac:dyDescent="0.2"/>
    <row r="758" ht="14" x14ac:dyDescent="0.2"/>
    <row r="759" ht="14" x14ac:dyDescent="0.2"/>
    <row r="760" ht="14" x14ac:dyDescent="0.2"/>
    <row r="761" ht="14" x14ac:dyDescent="0.2"/>
    <row r="762" ht="14" x14ac:dyDescent="0.2"/>
    <row r="763" ht="14" x14ac:dyDescent="0.2"/>
    <row r="764" ht="14" x14ac:dyDescent="0.2"/>
    <row r="765" ht="14" x14ac:dyDescent="0.2"/>
    <row r="766" ht="14" x14ac:dyDescent="0.2"/>
    <row r="767" ht="14" x14ac:dyDescent="0.2"/>
    <row r="768" ht="14" x14ac:dyDescent="0.2"/>
    <row r="769" ht="14" x14ac:dyDescent="0.2"/>
    <row r="770" ht="14" x14ac:dyDescent="0.2"/>
    <row r="771" ht="14" x14ac:dyDescent="0.2"/>
    <row r="772" ht="14" x14ac:dyDescent="0.2"/>
    <row r="773" ht="14" x14ac:dyDescent="0.2"/>
    <row r="774" ht="14" x14ac:dyDescent="0.2"/>
    <row r="775" ht="14" x14ac:dyDescent="0.2"/>
    <row r="776" ht="14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F24" sqref="F24"/>
    </sheetView>
  </sheetViews>
  <sheetFormatPr baseColWidth="10" defaultColWidth="8.83203125" defaultRowHeight="15" x14ac:dyDescent="0.2"/>
  <cols>
    <col min="1" max="1" width="25.1640625" customWidth="1"/>
    <col min="2" max="2" width="53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 s="19">
        <f>'Passenger Vehicle Calculations'!C46</f>
        <v>2435.88</v>
      </c>
      <c r="C2" s="19">
        <f>'Passenger Vehicle Calculations'!D46</f>
        <v>1697.08</v>
      </c>
      <c r="D2" s="19">
        <f>'Passenger Vehicle Calculations'!E46</f>
        <v>1020.0425</v>
      </c>
      <c r="E2" s="19">
        <f>'Passenger Vehicle Calculations'!F46</f>
        <v>1000.8575</v>
      </c>
      <c r="F2" s="19">
        <f>'Passenger Vehicle Calculations'!G46</f>
        <v>1102.7774999999999</v>
      </c>
      <c r="G2" s="19">
        <f>'Passenger Vehicle Calculations'!H46</f>
        <v>1057.2825</v>
      </c>
      <c r="H2" s="19">
        <f>'Passenger Vehicle Calculations'!I46</f>
        <v>1022.79</v>
      </c>
      <c r="I2" s="19">
        <f>'Passenger Vehicle Calculations'!J46</f>
        <v>1024.8150000000001</v>
      </c>
      <c r="J2" s="19">
        <f>'Passenger Vehicle Calculations'!K46</f>
        <v>1031.5474999999999</v>
      </c>
      <c r="K2" s="19">
        <f>'Passenger Vehicle Calculations'!L46</f>
        <v>1089.8074999999999</v>
      </c>
      <c r="L2" s="19">
        <f>'Passenger Vehicle Calculations'!M46</f>
        <v>1145.5925</v>
      </c>
      <c r="M2" s="19">
        <f>'Passenger Vehicle Calculations'!N46</f>
        <v>1156.375</v>
      </c>
      <c r="N2" s="19">
        <f>'Passenger Vehicle Calculations'!O46</f>
        <v>0</v>
      </c>
      <c r="O2" s="19">
        <f>'Passenger Vehicle Calculations'!P46</f>
        <v>0</v>
      </c>
      <c r="P2" s="19">
        <f>'Passenger Vehicle Calculations'!Q46</f>
        <v>0</v>
      </c>
      <c r="Q2" s="19">
        <f>'Passenger Vehicle Calculations'!R46</f>
        <v>0</v>
      </c>
      <c r="R2" s="19">
        <f>'Passenger Vehicle Calculations'!S46</f>
        <v>0</v>
      </c>
      <c r="S2" s="19">
        <f>'Passenger Vehicle Calculations'!T46</f>
        <v>0</v>
      </c>
      <c r="T2" s="19">
        <f>'Passenger Vehicle Calculations'!U46</f>
        <v>0</v>
      </c>
      <c r="U2" s="19">
        <f>'Passenger Vehicle Calculations'!V46</f>
        <v>0</v>
      </c>
      <c r="V2" s="19">
        <f>'Passenger Vehicle Calculations'!W46</f>
        <v>0</v>
      </c>
      <c r="W2" s="19">
        <f>'Passenger Vehicle Calculations'!X46</f>
        <v>0</v>
      </c>
      <c r="X2" s="19">
        <f>'Passenger Vehicle Calculations'!Y46</f>
        <v>0</v>
      </c>
      <c r="Y2" s="19">
        <f>'Passenger Vehicle Calculations'!Z46</f>
        <v>0</v>
      </c>
      <c r="Z2" s="19">
        <f>'Passenger Vehicle Calculations'!AA46</f>
        <v>0</v>
      </c>
      <c r="AA2" s="19">
        <f>'Passenger Vehicle Calculations'!AB46</f>
        <v>0</v>
      </c>
      <c r="AB2" s="19">
        <f>'Passenger Vehicle Calculations'!AC46</f>
        <v>0</v>
      </c>
      <c r="AC2" s="19">
        <f>'Passenger Vehicle Calculations'!AD46</f>
        <v>0</v>
      </c>
      <c r="AD2" s="19">
        <f>'Passenger Vehicle Calculations'!AE46</f>
        <v>0</v>
      </c>
      <c r="AE2" s="19">
        <f>'Passenger Vehicle Calculations'!AF46</f>
        <v>0</v>
      </c>
    </row>
    <row r="3" spans="1:31" x14ac:dyDescent="0.2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2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2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2">
      <c r="A6" t="s">
        <v>5</v>
      </c>
      <c r="B6" s="19">
        <f>'Passenger Vehicle Calculations'!C47</f>
        <v>6652.72</v>
      </c>
      <c r="C6" s="19">
        <f>'Passenger Vehicle Calculations'!D47</f>
        <v>3617.05</v>
      </c>
      <c r="D6" s="19">
        <f>'Passenger Vehicle Calculations'!E47</f>
        <v>1020.0425</v>
      </c>
      <c r="E6" s="19">
        <f>'Passenger Vehicle Calculations'!F47</f>
        <v>1000.8575</v>
      </c>
      <c r="F6" s="19">
        <f>'Passenger Vehicle Calculations'!G47</f>
        <v>1102.7774999999999</v>
      </c>
      <c r="G6" s="19">
        <f>'Passenger Vehicle Calculations'!H47</f>
        <v>1057.2825</v>
      </c>
      <c r="H6" s="19">
        <f>'Passenger Vehicle Calculations'!I47</f>
        <v>1022.79</v>
      </c>
      <c r="I6" s="19">
        <f>'Passenger Vehicle Calculations'!J47</f>
        <v>1024.8150000000001</v>
      </c>
      <c r="J6" s="19">
        <f>'Passenger Vehicle Calculations'!K47</f>
        <v>1031.5474999999999</v>
      </c>
      <c r="K6" s="19">
        <f>'Passenger Vehicle Calculations'!L47</f>
        <v>1089.8074999999999</v>
      </c>
      <c r="L6" s="19">
        <f>'Passenger Vehicle Calculations'!M47</f>
        <v>1145.5925</v>
      </c>
      <c r="M6" s="19">
        <f>'Passenger Vehicle Calculations'!N47</f>
        <v>1156.375</v>
      </c>
      <c r="N6" s="19">
        <f>'Passenger Vehicle Calculations'!O47</f>
        <v>0</v>
      </c>
      <c r="O6" s="19">
        <f>'Passenger Vehicle Calculations'!P47</f>
        <v>0</v>
      </c>
      <c r="P6" s="19">
        <f>'Passenger Vehicle Calculations'!Q47</f>
        <v>0</v>
      </c>
      <c r="Q6" s="19">
        <f>'Passenger Vehicle Calculations'!R47</f>
        <v>0</v>
      </c>
      <c r="R6" s="19">
        <f>'Passenger Vehicle Calculations'!S47</f>
        <v>0</v>
      </c>
      <c r="S6" s="19">
        <f>'Passenger Vehicle Calculations'!T47</f>
        <v>0</v>
      </c>
      <c r="T6" s="19">
        <f>'Passenger Vehicle Calculations'!U47</f>
        <v>0</v>
      </c>
      <c r="U6" s="19">
        <f>'Passenger Vehicle Calculations'!V47</f>
        <v>0</v>
      </c>
      <c r="V6" s="19">
        <f>'Passenger Vehicle Calculations'!W47</f>
        <v>0</v>
      </c>
      <c r="W6" s="19">
        <f>'Passenger Vehicle Calculations'!X47</f>
        <v>0</v>
      </c>
      <c r="X6" s="19">
        <f>'Passenger Vehicle Calculations'!Y47</f>
        <v>0</v>
      </c>
      <c r="Y6" s="19">
        <f>'Passenger Vehicle Calculations'!Z47</f>
        <v>0</v>
      </c>
      <c r="Z6" s="19">
        <f>'Passenger Vehicle Calculations'!AA47</f>
        <v>0</v>
      </c>
      <c r="AA6" s="19">
        <f>'Passenger Vehicle Calculations'!AB47</f>
        <v>0</v>
      </c>
      <c r="AB6" s="19">
        <f>'Passenger Vehicle Calculations'!AC47</f>
        <v>0</v>
      </c>
      <c r="AC6" s="19">
        <f>'Passenger Vehicle Calculations'!AD47</f>
        <v>0</v>
      </c>
      <c r="AD6" s="19">
        <f>'Passenger Vehicle Calculations'!AE47</f>
        <v>0</v>
      </c>
      <c r="AE6" s="19">
        <f>'Passenger Vehicle Calculations'!AF47</f>
        <v>0</v>
      </c>
    </row>
    <row r="7" spans="1:31" x14ac:dyDescent="0.2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2">
      <c r="A8" t="s">
        <v>7</v>
      </c>
      <c r="B8" s="19">
        <v>0</v>
      </c>
      <c r="C8" s="19">
        <v>0</v>
      </c>
      <c r="D8" s="19">
        <f>D2</f>
        <v>1020.0425</v>
      </c>
      <c r="E8" s="19">
        <f t="shared" ref="E8:AE8" si="0">E2</f>
        <v>1000.8575</v>
      </c>
      <c r="F8" s="19">
        <f t="shared" si="0"/>
        <v>1102.7774999999999</v>
      </c>
      <c r="G8" s="19">
        <f t="shared" si="0"/>
        <v>1057.2825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tabSelected="1" workbookViewId="0">
      <selection activeCell="P27" sqref="P2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2017-06-23T20:50:52Z</dcterms:created>
  <dcterms:modified xsi:type="dcterms:W3CDTF">2024-01-05T16:09:39Z</dcterms:modified>
</cp:coreProperties>
</file>