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eganM\Documents\eps-texas\InputData\fuels\BFPIaE\"/>
    </mc:Choice>
  </mc:AlternateContent>
  <bookViews>
    <workbookView xWindow="0" yWindow="0" windowWidth="28800" windowHeight="12930" tabRatio="684"/>
  </bookViews>
  <sheets>
    <sheet name="About" sheetId="4" r:id="rId1"/>
    <sheet name="EPS Primary Energy Use" sheetId="26" r:id="rId2"/>
    <sheet name="Biomass Data" sheetId="6" r:id="rId3"/>
    <sheet name="AEO Table 1" sheetId="17" r:id="rId4"/>
    <sheet name="TX Natural Gas" sheetId="27" r:id="rId5"/>
    <sheet name="Petroleum and Biofuel Data" sheetId="5" r:id="rId6"/>
    <sheet name="Texas_Petroleum_Fractions" sheetId="20" r:id="rId7"/>
    <sheet name="Uranium, Coal, MSW, Hydrogen" sheetId="8" r:id="rId8"/>
    <sheet name="AEO Table 73" sheetId="15" r:id="rId9"/>
    <sheet name="TX Crude oil" sheetId="29" r:id="rId10"/>
    <sheet name="GREET1 Fuel_Specs" sheetId="16" r:id="rId11"/>
    <sheet name="BAU Lignite Consumption" sheetId="25" r:id="rId12"/>
    <sheet name="Start Year Data" sheetId="9" r:id="rId13"/>
    <sheet name="Time Series Scaling Factors" sheetId="18" r:id="rId14"/>
    <sheet name="BFPIaE-production" sheetId="12" r:id="rId15"/>
    <sheet name="BFPIaE-imports" sheetId="19" r:id="rId16"/>
    <sheet name="BFPIaE-exports" sheetId="13" r:id="rId17"/>
  </sheets>
  <definedNames>
    <definedName name="tx_exp_multiplier">Texas_Petroleum_Fractions!$D$18</definedName>
    <definedName name="tx_imp_multiplier">Texas_Petroleum_Fractions!$E$23</definedName>
    <definedName name="tx_multiplier">'Petroleum and Biofuel Data'!$P$6</definedName>
  </definedNames>
  <calcPr calcId="162913"/>
</workbook>
</file>

<file path=xl/calcChain.xml><?xml version="1.0" encoding="utf-8"?>
<calcChain xmlns="http://schemas.openxmlformats.org/spreadsheetml/2006/main">
  <c r="C3" i="19" l="1"/>
  <c r="D3" i="19"/>
  <c r="E3" i="19"/>
  <c r="F3" i="19"/>
  <c r="G3" i="19"/>
  <c r="H3" i="19"/>
  <c r="I3" i="19"/>
  <c r="J3" i="19"/>
  <c r="K3" i="19"/>
  <c r="L3" i="19"/>
  <c r="M3" i="19"/>
  <c r="N3" i="19"/>
  <c r="O3" i="19"/>
  <c r="P3" i="19"/>
  <c r="Q3" i="19"/>
  <c r="R3" i="19"/>
  <c r="S3" i="19"/>
  <c r="T3" i="19"/>
  <c r="U3" i="19"/>
  <c r="V3" i="19"/>
  <c r="W3" i="19"/>
  <c r="X3" i="19"/>
  <c r="Y3" i="19"/>
  <c r="Z3" i="19"/>
  <c r="AA3" i="19"/>
  <c r="AB3" i="19"/>
  <c r="AC3" i="19"/>
  <c r="AD3" i="19"/>
  <c r="AE3" i="19"/>
  <c r="AF3" i="19"/>
  <c r="AG3" i="19"/>
  <c r="B3" i="19"/>
  <c r="D3" i="12"/>
  <c r="E3" i="12"/>
  <c r="F3" i="12"/>
  <c r="G3" i="12"/>
  <c r="H3" i="12"/>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AG3" i="12" s="1"/>
  <c r="C3" i="12"/>
  <c r="B18" i="12" l="1"/>
  <c r="B18" i="9"/>
  <c r="B42" i="9" s="1"/>
  <c r="C2" i="12"/>
  <c r="D2" i="12"/>
  <c r="E2" i="12"/>
  <c r="F2" i="12"/>
  <c r="G2" i="12"/>
  <c r="H2" i="12"/>
  <c r="I2" i="12"/>
  <c r="J2" i="12"/>
  <c r="K2" i="12"/>
  <c r="L2" i="12"/>
  <c r="M2" i="12"/>
  <c r="N2" i="12"/>
  <c r="O2" i="12"/>
  <c r="P2" i="12"/>
  <c r="Q2" i="12"/>
  <c r="R2" i="12"/>
  <c r="S2" i="12"/>
  <c r="T2" i="12"/>
  <c r="U2" i="12"/>
  <c r="V2" i="12"/>
  <c r="W2" i="12"/>
  <c r="X2" i="12"/>
  <c r="Y2" i="12"/>
  <c r="Z2" i="12"/>
  <c r="AA2" i="12"/>
  <c r="AB2" i="12"/>
  <c r="AC2" i="12"/>
  <c r="AD2" i="12"/>
  <c r="AE2" i="12"/>
  <c r="AF2" i="12"/>
  <c r="AG2" i="12"/>
  <c r="B2" i="12"/>
  <c r="B3" i="12"/>
  <c r="C4" i="13"/>
  <c r="D4" i="13" s="1"/>
  <c r="E4" i="13" s="1"/>
  <c r="F4" i="13" s="1"/>
  <c r="G4" i="13" s="1"/>
  <c r="H4" i="13" s="1"/>
  <c r="I4" i="13" s="1"/>
  <c r="J4" i="13" s="1"/>
  <c r="K4" i="13" s="1"/>
  <c r="L4" i="13" s="1"/>
  <c r="M4" i="13" s="1"/>
  <c r="N4" i="13" s="1"/>
  <c r="O4" i="13" s="1"/>
  <c r="P4" i="13" s="1"/>
  <c r="Q4" i="13" s="1"/>
  <c r="R4" i="13" s="1"/>
  <c r="S4" i="13" s="1"/>
  <c r="T4" i="13" s="1"/>
  <c r="U4" i="13" s="1"/>
  <c r="V4" i="13" s="1"/>
  <c r="W4" i="13" s="1"/>
  <c r="X4" i="13" s="1"/>
  <c r="Y4" i="13" s="1"/>
  <c r="Z4" i="13" s="1"/>
  <c r="AA4" i="13" s="1"/>
  <c r="AB4" i="13" s="1"/>
  <c r="AC4" i="13" s="1"/>
  <c r="AD4" i="13" s="1"/>
  <c r="AE4" i="13" s="1"/>
  <c r="AF4" i="13" s="1"/>
  <c r="AG4" i="13" s="1"/>
  <c r="C6" i="13"/>
  <c r="D6" i="13" s="1"/>
  <c r="E6" i="13" s="1"/>
  <c r="F6" i="13" s="1"/>
  <c r="G6" i="13" s="1"/>
  <c r="H6" i="13" s="1"/>
  <c r="I6" i="13" s="1"/>
  <c r="J6" i="13" s="1"/>
  <c r="K6" i="13" s="1"/>
  <c r="L6" i="13" s="1"/>
  <c r="M6" i="13" s="1"/>
  <c r="N6" i="13" s="1"/>
  <c r="O6" i="13" s="1"/>
  <c r="P6" i="13" s="1"/>
  <c r="Q6" i="13" s="1"/>
  <c r="R6" i="13" s="1"/>
  <c r="S6" i="13" s="1"/>
  <c r="T6" i="13" s="1"/>
  <c r="U6" i="13" s="1"/>
  <c r="V6" i="13" s="1"/>
  <c r="W6" i="13" s="1"/>
  <c r="X6" i="13" s="1"/>
  <c r="Y6" i="13" s="1"/>
  <c r="Z6" i="13" s="1"/>
  <c r="AA6" i="13" s="1"/>
  <c r="AB6" i="13" s="1"/>
  <c r="AC6" i="13" s="1"/>
  <c r="AD6" i="13" s="1"/>
  <c r="AE6" i="13" s="1"/>
  <c r="AF6" i="13" s="1"/>
  <c r="AG6" i="13" s="1"/>
  <c r="C7" i="13"/>
  <c r="D7" i="13" s="1"/>
  <c r="E7" i="13" s="1"/>
  <c r="F7" i="13" s="1"/>
  <c r="G7" i="13" s="1"/>
  <c r="H7" i="13" s="1"/>
  <c r="I7" i="13" s="1"/>
  <c r="J7" i="13" s="1"/>
  <c r="K7" i="13" s="1"/>
  <c r="L7" i="13" s="1"/>
  <c r="M7" i="13" s="1"/>
  <c r="N7" i="13" s="1"/>
  <c r="O7" i="13" s="1"/>
  <c r="P7" i="13" s="1"/>
  <c r="Q7" i="13" s="1"/>
  <c r="R7" i="13" s="1"/>
  <c r="S7" i="13" s="1"/>
  <c r="T7" i="13" s="1"/>
  <c r="U7" i="13" s="1"/>
  <c r="V7" i="13" s="1"/>
  <c r="W7" i="13" s="1"/>
  <c r="X7" i="13" s="1"/>
  <c r="Y7" i="13" s="1"/>
  <c r="Z7" i="13" s="1"/>
  <c r="AA7" i="13" s="1"/>
  <c r="AB7" i="13" s="1"/>
  <c r="AC7" i="13" s="1"/>
  <c r="AD7" i="13" s="1"/>
  <c r="AE7" i="13" s="1"/>
  <c r="AF7" i="13" s="1"/>
  <c r="AG7" i="13" s="1"/>
  <c r="C8" i="13"/>
  <c r="D8" i="13" s="1"/>
  <c r="E8" i="13" s="1"/>
  <c r="F8" i="13" s="1"/>
  <c r="G8" i="13" s="1"/>
  <c r="H8" i="13" s="1"/>
  <c r="I8" i="13" s="1"/>
  <c r="J8" i="13" s="1"/>
  <c r="K8" i="13" s="1"/>
  <c r="L8" i="13" s="1"/>
  <c r="M8" i="13" s="1"/>
  <c r="N8" i="13" s="1"/>
  <c r="O8" i="13" s="1"/>
  <c r="P8" i="13" s="1"/>
  <c r="Q8" i="13" s="1"/>
  <c r="R8" i="13" s="1"/>
  <c r="S8" i="13" s="1"/>
  <c r="T8" i="13" s="1"/>
  <c r="U8" i="13" s="1"/>
  <c r="V8" i="13" s="1"/>
  <c r="W8" i="13" s="1"/>
  <c r="X8" i="13" s="1"/>
  <c r="Y8" i="13" s="1"/>
  <c r="Z8" i="13" s="1"/>
  <c r="AA8" i="13" s="1"/>
  <c r="AB8" i="13" s="1"/>
  <c r="AC8" i="13" s="1"/>
  <c r="AD8" i="13" s="1"/>
  <c r="AE8" i="13" s="1"/>
  <c r="AF8" i="13" s="1"/>
  <c r="AG8" i="13" s="1"/>
  <c r="C12" i="13"/>
  <c r="D12" i="13" s="1"/>
  <c r="E12" i="13" s="1"/>
  <c r="F12" i="13" s="1"/>
  <c r="G12" i="13" s="1"/>
  <c r="H12" i="13" s="1"/>
  <c r="I12" i="13" s="1"/>
  <c r="J12" i="13" s="1"/>
  <c r="K12" i="13" s="1"/>
  <c r="L12" i="13" s="1"/>
  <c r="M12" i="13" s="1"/>
  <c r="N12" i="13" s="1"/>
  <c r="O12" i="13" s="1"/>
  <c r="P12" i="13" s="1"/>
  <c r="Q12" i="13" s="1"/>
  <c r="R12" i="13" s="1"/>
  <c r="S12" i="13" s="1"/>
  <c r="T12" i="13" s="1"/>
  <c r="U12" i="13" s="1"/>
  <c r="V12" i="13" s="1"/>
  <c r="W12" i="13" s="1"/>
  <c r="X12" i="13" s="1"/>
  <c r="Y12" i="13" s="1"/>
  <c r="Z12" i="13" s="1"/>
  <c r="AA12" i="13" s="1"/>
  <c r="AB12" i="13" s="1"/>
  <c r="AC12" i="13" s="1"/>
  <c r="AD12" i="13" s="1"/>
  <c r="AE12" i="13" s="1"/>
  <c r="AF12" i="13" s="1"/>
  <c r="AG12" i="13" s="1"/>
  <c r="C15" i="13"/>
  <c r="D15" i="13" s="1"/>
  <c r="E15" i="13" s="1"/>
  <c r="F15" i="13" s="1"/>
  <c r="G15" i="13" s="1"/>
  <c r="H15" i="13" s="1"/>
  <c r="I15" i="13" s="1"/>
  <c r="J15" i="13" s="1"/>
  <c r="K15" i="13" s="1"/>
  <c r="L15" i="13" s="1"/>
  <c r="M15" i="13" s="1"/>
  <c r="N15" i="13" s="1"/>
  <c r="O15" i="13" s="1"/>
  <c r="P15" i="13" s="1"/>
  <c r="Q15" i="13" s="1"/>
  <c r="R15" i="13" s="1"/>
  <c r="S15" i="13" s="1"/>
  <c r="T15" i="13" s="1"/>
  <c r="U15" i="13" s="1"/>
  <c r="V15" i="13" s="1"/>
  <c r="W15" i="13" s="1"/>
  <c r="X15" i="13" s="1"/>
  <c r="Y15" i="13" s="1"/>
  <c r="Z15" i="13" s="1"/>
  <c r="AA15" i="13" s="1"/>
  <c r="AB15" i="13" s="1"/>
  <c r="AC15" i="13" s="1"/>
  <c r="AD15" i="13" s="1"/>
  <c r="AE15" i="13" s="1"/>
  <c r="AF15" i="13" s="1"/>
  <c r="AG15" i="13" s="1"/>
  <c r="C16" i="13"/>
  <c r="D16" i="13" s="1"/>
  <c r="E16" i="13" s="1"/>
  <c r="F16" i="13" s="1"/>
  <c r="G16" i="13" s="1"/>
  <c r="H16" i="13" s="1"/>
  <c r="I16" i="13" s="1"/>
  <c r="J16" i="13" s="1"/>
  <c r="K16" i="13" s="1"/>
  <c r="L16" i="13" s="1"/>
  <c r="M16" i="13" s="1"/>
  <c r="N16" i="13" s="1"/>
  <c r="O16" i="13" s="1"/>
  <c r="P16" i="13" s="1"/>
  <c r="Q16" i="13" s="1"/>
  <c r="R16" i="13" s="1"/>
  <c r="S16" i="13" s="1"/>
  <c r="T16" i="13" s="1"/>
  <c r="U16" i="13" s="1"/>
  <c r="V16" i="13" s="1"/>
  <c r="W16" i="13" s="1"/>
  <c r="X16" i="13" s="1"/>
  <c r="Y16" i="13" s="1"/>
  <c r="Z16" i="13" s="1"/>
  <c r="AA16" i="13" s="1"/>
  <c r="AB16" i="13" s="1"/>
  <c r="AC16" i="13" s="1"/>
  <c r="AD16" i="13" s="1"/>
  <c r="AE16" i="13" s="1"/>
  <c r="AF16" i="13" s="1"/>
  <c r="AG16" i="13" s="1"/>
  <c r="C22" i="13"/>
  <c r="D22" i="13" s="1"/>
  <c r="C2" i="13"/>
  <c r="D2" i="13" s="1"/>
  <c r="E2" i="13" s="1"/>
  <c r="F2" i="13" s="1"/>
  <c r="G2" i="13" s="1"/>
  <c r="H2" i="13" s="1"/>
  <c r="I2" i="13" s="1"/>
  <c r="J2" i="13" s="1"/>
  <c r="K2" i="13" s="1"/>
  <c r="L2" i="13" s="1"/>
  <c r="M2" i="13" s="1"/>
  <c r="N2" i="13" s="1"/>
  <c r="O2" i="13" s="1"/>
  <c r="P2" i="13" s="1"/>
  <c r="Q2" i="13" s="1"/>
  <c r="R2" i="13" s="1"/>
  <c r="S2" i="13" s="1"/>
  <c r="T2" i="13" s="1"/>
  <c r="U2" i="13" s="1"/>
  <c r="V2" i="13" s="1"/>
  <c r="W2" i="13" s="1"/>
  <c r="X2" i="13" s="1"/>
  <c r="Y2" i="13" s="1"/>
  <c r="Z2" i="13" s="1"/>
  <c r="AA2" i="13" s="1"/>
  <c r="AB2" i="13" s="1"/>
  <c r="AC2" i="13" s="1"/>
  <c r="AD2" i="13" s="1"/>
  <c r="AE2" i="13" s="1"/>
  <c r="AF2" i="13" s="1"/>
  <c r="AG2" i="13" s="1"/>
  <c r="B3" i="13"/>
  <c r="C3" i="13" s="1"/>
  <c r="D3" i="13" s="1"/>
  <c r="E3" i="13" s="1"/>
  <c r="F3" i="13" s="1"/>
  <c r="G3" i="13" s="1"/>
  <c r="H3" i="13" s="1"/>
  <c r="I3" i="13" s="1"/>
  <c r="J3" i="13" s="1"/>
  <c r="K3" i="13" s="1"/>
  <c r="L3" i="13" s="1"/>
  <c r="M3" i="13" s="1"/>
  <c r="N3" i="13" s="1"/>
  <c r="O3" i="13" s="1"/>
  <c r="P3" i="13" s="1"/>
  <c r="Q3" i="13" s="1"/>
  <c r="R3" i="13" s="1"/>
  <c r="S3" i="13" s="1"/>
  <c r="T3" i="13" s="1"/>
  <c r="U3" i="13" s="1"/>
  <c r="V3" i="13" s="1"/>
  <c r="W3" i="13" s="1"/>
  <c r="X3" i="13" s="1"/>
  <c r="Y3" i="13" s="1"/>
  <c r="Z3" i="13" s="1"/>
  <c r="AA3" i="13" s="1"/>
  <c r="AB3" i="13" s="1"/>
  <c r="AC3" i="13" s="1"/>
  <c r="AD3" i="13" s="1"/>
  <c r="AE3" i="13" s="1"/>
  <c r="AF3" i="13" s="1"/>
  <c r="AG3" i="13" s="1"/>
  <c r="B4" i="13"/>
  <c r="B5" i="13"/>
  <c r="C5" i="13" s="1"/>
  <c r="D5" i="13" s="1"/>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AG5" i="13" s="1"/>
  <c r="B6" i="13"/>
  <c r="B7" i="13"/>
  <c r="B8" i="13"/>
  <c r="B9" i="13"/>
  <c r="C9" i="13" s="1"/>
  <c r="D9" i="13" s="1"/>
  <c r="E9" i="13" s="1"/>
  <c r="F9" i="13" s="1"/>
  <c r="G9" i="13" s="1"/>
  <c r="H9" i="13" s="1"/>
  <c r="I9" i="13" s="1"/>
  <c r="J9" i="13" s="1"/>
  <c r="K9" i="13" s="1"/>
  <c r="L9" i="13" s="1"/>
  <c r="M9" i="13" s="1"/>
  <c r="N9" i="13" s="1"/>
  <c r="O9" i="13" s="1"/>
  <c r="P9" i="13" s="1"/>
  <c r="Q9" i="13" s="1"/>
  <c r="R9" i="13" s="1"/>
  <c r="S9" i="13" s="1"/>
  <c r="T9" i="13" s="1"/>
  <c r="U9" i="13" s="1"/>
  <c r="V9" i="13" s="1"/>
  <c r="W9" i="13" s="1"/>
  <c r="X9" i="13" s="1"/>
  <c r="Y9" i="13" s="1"/>
  <c r="Z9" i="13" s="1"/>
  <c r="AA9" i="13" s="1"/>
  <c r="AB9" i="13" s="1"/>
  <c r="AC9" i="13" s="1"/>
  <c r="AD9" i="13" s="1"/>
  <c r="AE9" i="13" s="1"/>
  <c r="AF9" i="13" s="1"/>
  <c r="AG9" i="13" s="1"/>
  <c r="B12" i="13"/>
  <c r="B13" i="13"/>
  <c r="C13" i="13" s="1"/>
  <c r="D13" i="13" s="1"/>
  <c r="E13" i="13" s="1"/>
  <c r="F13" i="13" s="1"/>
  <c r="G13" i="13" s="1"/>
  <c r="H13" i="13" s="1"/>
  <c r="I13" i="13" s="1"/>
  <c r="J13" i="13" s="1"/>
  <c r="K13" i="13" s="1"/>
  <c r="L13" i="13" s="1"/>
  <c r="M13" i="13" s="1"/>
  <c r="N13" i="13" s="1"/>
  <c r="O13" i="13" s="1"/>
  <c r="P13" i="13" s="1"/>
  <c r="Q13" i="13" s="1"/>
  <c r="R13" i="13" s="1"/>
  <c r="S13" i="13" s="1"/>
  <c r="T13" i="13" s="1"/>
  <c r="U13" i="13" s="1"/>
  <c r="V13" i="13" s="1"/>
  <c r="W13" i="13" s="1"/>
  <c r="X13" i="13" s="1"/>
  <c r="Y13" i="13" s="1"/>
  <c r="Z13" i="13" s="1"/>
  <c r="AA13" i="13" s="1"/>
  <c r="AB13" i="13" s="1"/>
  <c r="AC13" i="13" s="1"/>
  <c r="AD13" i="13" s="1"/>
  <c r="AE13" i="13" s="1"/>
  <c r="AF13" i="13" s="1"/>
  <c r="AG13" i="13" s="1"/>
  <c r="B15" i="13"/>
  <c r="B16" i="13"/>
  <c r="B17" i="13"/>
  <c r="C17" i="13" s="1"/>
  <c r="B21" i="13"/>
  <c r="C21" i="13" s="1"/>
  <c r="B22" i="13"/>
  <c r="B2" i="13"/>
  <c r="D21" i="19"/>
  <c r="D22" i="19"/>
  <c r="E22" i="19" s="1"/>
  <c r="F22" i="19" s="1"/>
  <c r="C5" i="19"/>
  <c r="D5" i="19" s="1"/>
  <c r="E5" i="19" s="1"/>
  <c r="F5" i="19" s="1"/>
  <c r="G5" i="19" s="1"/>
  <c r="H5" i="19" s="1"/>
  <c r="I5" i="19" s="1"/>
  <c r="J5" i="19" s="1"/>
  <c r="K5" i="19" s="1"/>
  <c r="L5" i="19" s="1"/>
  <c r="M5" i="19" s="1"/>
  <c r="N5" i="19" s="1"/>
  <c r="O5" i="19" s="1"/>
  <c r="P5" i="19" s="1"/>
  <c r="Q5" i="19" s="1"/>
  <c r="R5" i="19" s="1"/>
  <c r="S5" i="19" s="1"/>
  <c r="T5" i="19" s="1"/>
  <c r="U5" i="19" s="1"/>
  <c r="V5" i="19" s="1"/>
  <c r="W5" i="19" s="1"/>
  <c r="X5" i="19" s="1"/>
  <c r="Y5" i="19" s="1"/>
  <c r="Z5" i="19" s="1"/>
  <c r="AA5" i="19" s="1"/>
  <c r="AB5" i="19" s="1"/>
  <c r="AC5" i="19" s="1"/>
  <c r="AD5" i="19" s="1"/>
  <c r="AE5" i="19" s="1"/>
  <c r="AF5" i="19" s="1"/>
  <c r="AG5" i="19" s="1"/>
  <c r="C6" i="19"/>
  <c r="D6" i="19" s="1"/>
  <c r="E6" i="19" s="1"/>
  <c r="F6" i="19" s="1"/>
  <c r="G6" i="19" s="1"/>
  <c r="H6" i="19" s="1"/>
  <c r="I6" i="19" s="1"/>
  <c r="J6" i="19" s="1"/>
  <c r="K6" i="19" s="1"/>
  <c r="L6" i="19" s="1"/>
  <c r="M6" i="19" s="1"/>
  <c r="N6" i="19" s="1"/>
  <c r="O6" i="19" s="1"/>
  <c r="P6" i="19" s="1"/>
  <c r="Q6" i="19" s="1"/>
  <c r="R6" i="19" s="1"/>
  <c r="S6" i="19" s="1"/>
  <c r="T6" i="19" s="1"/>
  <c r="U6" i="19" s="1"/>
  <c r="V6" i="19" s="1"/>
  <c r="W6" i="19" s="1"/>
  <c r="X6" i="19" s="1"/>
  <c r="Y6" i="19" s="1"/>
  <c r="Z6" i="19" s="1"/>
  <c r="AA6" i="19" s="1"/>
  <c r="AB6" i="19" s="1"/>
  <c r="AC6" i="19" s="1"/>
  <c r="AD6" i="19" s="1"/>
  <c r="AE6" i="19" s="1"/>
  <c r="AF6" i="19" s="1"/>
  <c r="AG6" i="19" s="1"/>
  <c r="C7" i="19"/>
  <c r="D7" i="19" s="1"/>
  <c r="E7" i="19" s="1"/>
  <c r="F7" i="19" s="1"/>
  <c r="G7" i="19" s="1"/>
  <c r="H7" i="19" s="1"/>
  <c r="I7" i="19" s="1"/>
  <c r="J7" i="19" s="1"/>
  <c r="K7" i="19" s="1"/>
  <c r="L7" i="19" s="1"/>
  <c r="M7" i="19" s="1"/>
  <c r="N7" i="19" s="1"/>
  <c r="O7" i="19" s="1"/>
  <c r="P7" i="19" s="1"/>
  <c r="Q7" i="19" s="1"/>
  <c r="R7" i="19" s="1"/>
  <c r="S7" i="19" s="1"/>
  <c r="T7" i="19" s="1"/>
  <c r="U7" i="19" s="1"/>
  <c r="V7" i="19" s="1"/>
  <c r="W7" i="19" s="1"/>
  <c r="X7" i="19" s="1"/>
  <c r="Y7" i="19" s="1"/>
  <c r="Z7" i="19" s="1"/>
  <c r="AA7" i="19" s="1"/>
  <c r="AB7" i="19" s="1"/>
  <c r="AC7" i="19" s="1"/>
  <c r="AD7" i="19" s="1"/>
  <c r="AE7" i="19" s="1"/>
  <c r="AF7" i="19" s="1"/>
  <c r="AG7" i="19" s="1"/>
  <c r="C8" i="19"/>
  <c r="D8" i="19" s="1"/>
  <c r="E8" i="19" s="1"/>
  <c r="F8" i="19" s="1"/>
  <c r="G8" i="19" s="1"/>
  <c r="H8" i="19" s="1"/>
  <c r="I8" i="19" s="1"/>
  <c r="J8" i="19" s="1"/>
  <c r="K8" i="19" s="1"/>
  <c r="L8" i="19" s="1"/>
  <c r="M8" i="19" s="1"/>
  <c r="N8" i="19" s="1"/>
  <c r="O8" i="19" s="1"/>
  <c r="P8" i="19" s="1"/>
  <c r="Q8" i="19" s="1"/>
  <c r="R8" i="19" s="1"/>
  <c r="S8" i="19" s="1"/>
  <c r="T8" i="19" s="1"/>
  <c r="U8" i="19" s="1"/>
  <c r="V8" i="19" s="1"/>
  <c r="W8" i="19" s="1"/>
  <c r="X8" i="19" s="1"/>
  <c r="Y8" i="19" s="1"/>
  <c r="Z8" i="19" s="1"/>
  <c r="AA8" i="19" s="1"/>
  <c r="AB8" i="19" s="1"/>
  <c r="AC8" i="19" s="1"/>
  <c r="AD8" i="19" s="1"/>
  <c r="AE8" i="19" s="1"/>
  <c r="AF8" i="19" s="1"/>
  <c r="AG8" i="19" s="1"/>
  <c r="C15" i="19"/>
  <c r="D15" i="19" s="1"/>
  <c r="E15" i="19" s="1"/>
  <c r="F15" i="19" s="1"/>
  <c r="G15" i="19" s="1"/>
  <c r="H15" i="19" s="1"/>
  <c r="I15" i="19" s="1"/>
  <c r="J15" i="19" s="1"/>
  <c r="K15" i="19" s="1"/>
  <c r="L15" i="19" s="1"/>
  <c r="M15" i="19" s="1"/>
  <c r="N15" i="19" s="1"/>
  <c r="O15" i="19" s="1"/>
  <c r="P15" i="19" s="1"/>
  <c r="Q15" i="19" s="1"/>
  <c r="R15" i="19" s="1"/>
  <c r="S15" i="19" s="1"/>
  <c r="T15" i="19" s="1"/>
  <c r="U15" i="19" s="1"/>
  <c r="V15" i="19" s="1"/>
  <c r="W15" i="19" s="1"/>
  <c r="X15" i="19" s="1"/>
  <c r="Y15" i="19" s="1"/>
  <c r="Z15" i="19" s="1"/>
  <c r="AA15" i="19" s="1"/>
  <c r="AB15" i="19" s="1"/>
  <c r="AC15" i="19" s="1"/>
  <c r="AD15" i="19" s="1"/>
  <c r="AE15" i="19" s="1"/>
  <c r="AF15" i="19" s="1"/>
  <c r="AG15" i="19" s="1"/>
  <c r="C16" i="19"/>
  <c r="D16" i="19" s="1"/>
  <c r="E16" i="19" s="1"/>
  <c r="F16" i="19" s="1"/>
  <c r="G16" i="19" s="1"/>
  <c r="H16" i="19" s="1"/>
  <c r="I16" i="19" s="1"/>
  <c r="J16" i="19" s="1"/>
  <c r="K16" i="19" s="1"/>
  <c r="L16" i="19" s="1"/>
  <c r="M16" i="19" s="1"/>
  <c r="N16" i="19" s="1"/>
  <c r="O16" i="19" s="1"/>
  <c r="P16" i="19" s="1"/>
  <c r="Q16" i="19" s="1"/>
  <c r="R16" i="19" s="1"/>
  <c r="S16" i="19" s="1"/>
  <c r="T16" i="19" s="1"/>
  <c r="U16" i="19" s="1"/>
  <c r="V16" i="19" s="1"/>
  <c r="W16" i="19" s="1"/>
  <c r="X16" i="19" s="1"/>
  <c r="Y16" i="19" s="1"/>
  <c r="Z16" i="19" s="1"/>
  <c r="AA16" i="19" s="1"/>
  <c r="AB16" i="19" s="1"/>
  <c r="AC16" i="19" s="1"/>
  <c r="AD16" i="19" s="1"/>
  <c r="AE16" i="19" s="1"/>
  <c r="AF16" i="19" s="1"/>
  <c r="AG16" i="19" s="1"/>
  <c r="C21" i="19"/>
  <c r="C22" i="19"/>
  <c r="C22" i="12" s="1"/>
  <c r="C2" i="19"/>
  <c r="D2" i="19" s="1"/>
  <c r="E2" i="19" s="1"/>
  <c r="F2" i="19" s="1"/>
  <c r="G2" i="19" s="1"/>
  <c r="H2" i="19" s="1"/>
  <c r="I2" i="19" s="1"/>
  <c r="J2" i="19" s="1"/>
  <c r="K2" i="19" s="1"/>
  <c r="L2" i="19" s="1"/>
  <c r="M2" i="19" s="1"/>
  <c r="N2" i="19" s="1"/>
  <c r="O2" i="19" s="1"/>
  <c r="P2" i="19" s="1"/>
  <c r="Q2" i="19" s="1"/>
  <c r="R2" i="19" s="1"/>
  <c r="S2" i="19" s="1"/>
  <c r="T2" i="19" s="1"/>
  <c r="U2" i="19" s="1"/>
  <c r="V2" i="19" s="1"/>
  <c r="W2" i="19" s="1"/>
  <c r="X2" i="19" s="1"/>
  <c r="Y2" i="19" s="1"/>
  <c r="Z2" i="19" s="1"/>
  <c r="AA2" i="19" s="1"/>
  <c r="AB2" i="19" s="1"/>
  <c r="AC2" i="19" s="1"/>
  <c r="AD2" i="19" s="1"/>
  <c r="AE2" i="19" s="1"/>
  <c r="AF2" i="19" s="1"/>
  <c r="AG2" i="19" s="1"/>
  <c r="B4" i="19"/>
  <c r="C4" i="19" s="1"/>
  <c r="D4" i="19" s="1"/>
  <c r="E4" i="19" s="1"/>
  <c r="F4" i="19" s="1"/>
  <c r="G4" i="19" s="1"/>
  <c r="H4" i="19" s="1"/>
  <c r="I4" i="19" s="1"/>
  <c r="J4" i="19" s="1"/>
  <c r="K4" i="19" s="1"/>
  <c r="L4" i="19" s="1"/>
  <c r="M4" i="19" s="1"/>
  <c r="N4" i="19" s="1"/>
  <c r="O4" i="19" s="1"/>
  <c r="P4" i="19" s="1"/>
  <c r="Q4" i="19" s="1"/>
  <c r="R4" i="19" s="1"/>
  <c r="S4" i="19" s="1"/>
  <c r="T4" i="19" s="1"/>
  <c r="U4" i="19" s="1"/>
  <c r="V4" i="19" s="1"/>
  <c r="W4" i="19" s="1"/>
  <c r="X4" i="19" s="1"/>
  <c r="Y4" i="19" s="1"/>
  <c r="Z4" i="19" s="1"/>
  <c r="AA4" i="19" s="1"/>
  <c r="AB4" i="19" s="1"/>
  <c r="AC4" i="19" s="1"/>
  <c r="AD4" i="19" s="1"/>
  <c r="AE4" i="19" s="1"/>
  <c r="AF4" i="19" s="1"/>
  <c r="AG4" i="19" s="1"/>
  <c r="B5" i="19"/>
  <c r="B6" i="19"/>
  <c r="B7" i="19"/>
  <c r="B8" i="19"/>
  <c r="B9" i="19"/>
  <c r="C9" i="19" s="1"/>
  <c r="D9" i="19" s="1"/>
  <c r="E9" i="19" s="1"/>
  <c r="F9" i="19" s="1"/>
  <c r="G9" i="19" s="1"/>
  <c r="H9" i="19" s="1"/>
  <c r="I9" i="19" s="1"/>
  <c r="J9" i="19" s="1"/>
  <c r="K9" i="19" s="1"/>
  <c r="L9" i="19" s="1"/>
  <c r="M9" i="19" s="1"/>
  <c r="N9" i="19" s="1"/>
  <c r="O9" i="19" s="1"/>
  <c r="P9" i="19" s="1"/>
  <c r="Q9" i="19" s="1"/>
  <c r="R9" i="19" s="1"/>
  <c r="S9" i="19" s="1"/>
  <c r="T9" i="19" s="1"/>
  <c r="U9" i="19" s="1"/>
  <c r="V9" i="19" s="1"/>
  <c r="W9" i="19" s="1"/>
  <c r="X9" i="19" s="1"/>
  <c r="Y9" i="19" s="1"/>
  <c r="Z9" i="19" s="1"/>
  <c r="AA9" i="19" s="1"/>
  <c r="AB9" i="19" s="1"/>
  <c r="AC9" i="19" s="1"/>
  <c r="AD9" i="19" s="1"/>
  <c r="AE9" i="19" s="1"/>
  <c r="AF9" i="19" s="1"/>
  <c r="AG9" i="19" s="1"/>
  <c r="B15" i="19"/>
  <c r="B16" i="19"/>
  <c r="B17" i="19"/>
  <c r="C17" i="19" s="1"/>
  <c r="D17" i="19" s="1"/>
  <c r="B21" i="19"/>
  <c r="B22" i="19"/>
  <c r="B2" i="19"/>
  <c r="B5" i="12"/>
  <c r="B6" i="12"/>
  <c r="B7" i="12"/>
  <c r="B8" i="12"/>
  <c r="B9" i="12"/>
  <c r="B15" i="12"/>
  <c r="B16" i="12"/>
  <c r="B17" i="12"/>
  <c r="B20" i="12"/>
  <c r="B21" i="12"/>
  <c r="B22" i="12"/>
  <c r="C20" i="9"/>
  <c r="C44" i="9" s="1"/>
  <c r="B20" i="19" s="1"/>
  <c r="C20" i="19" s="1"/>
  <c r="D20" i="19" s="1"/>
  <c r="B20" i="9"/>
  <c r="D21" i="13" l="1"/>
  <c r="E21" i="13" s="1"/>
  <c r="F21" i="13" s="1"/>
  <c r="G21" i="13" s="1"/>
  <c r="H21" i="13" s="1"/>
  <c r="I21" i="13" s="1"/>
  <c r="J21" i="13" s="1"/>
  <c r="K21" i="13" s="1"/>
  <c r="L21" i="13" s="1"/>
  <c r="M21" i="13" s="1"/>
  <c r="N21" i="13" s="1"/>
  <c r="O21" i="13" s="1"/>
  <c r="P21" i="13" s="1"/>
  <c r="Q21" i="13" s="1"/>
  <c r="R21" i="13" s="1"/>
  <c r="S21" i="13" s="1"/>
  <c r="T21" i="13" s="1"/>
  <c r="U21" i="13" s="1"/>
  <c r="V21" i="13" s="1"/>
  <c r="W21" i="13" s="1"/>
  <c r="X21" i="13" s="1"/>
  <c r="Y21" i="13" s="1"/>
  <c r="Z21" i="13" s="1"/>
  <c r="AA21" i="13" s="1"/>
  <c r="AB21" i="13" s="1"/>
  <c r="AC21" i="13" s="1"/>
  <c r="AD21" i="13" s="1"/>
  <c r="AE21" i="13" s="1"/>
  <c r="AF21" i="13" s="1"/>
  <c r="AG21" i="13" s="1"/>
  <c r="C21" i="12"/>
  <c r="C17" i="12"/>
  <c r="D17" i="13"/>
  <c r="E17" i="13" s="1"/>
  <c r="F17" i="13" s="1"/>
  <c r="G17" i="13" s="1"/>
  <c r="H17" i="13" s="1"/>
  <c r="I17" i="13" s="1"/>
  <c r="J17" i="13" s="1"/>
  <c r="K17" i="13" s="1"/>
  <c r="L17" i="13" s="1"/>
  <c r="M17" i="13" s="1"/>
  <c r="N17" i="13" s="1"/>
  <c r="O17" i="13" s="1"/>
  <c r="P17" i="13" s="1"/>
  <c r="Q17" i="13" s="1"/>
  <c r="R17" i="13" s="1"/>
  <c r="S17" i="13" s="1"/>
  <c r="T17" i="13" s="1"/>
  <c r="U17" i="13" s="1"/>
  <c r="V17" i="13" s="1"/>
  <c r="W17" i="13" s="1"/>
  <c r="X17" i="13" s="1"/>
  <c r="Y17" i="13" s="1"/>
  <c r="Z17" i="13" s="1"/>
  <c r="AA17" i="13" s="1"/>
  <c r="AB17" i="13" s="1"/>
  <c r="AC17" i="13" s="1"/>
  <c r="AD17" i="13" s="1"/>
  <c r="AE17" i="13" s="1"/>
  <c r="AF17" i="13" s="1"/>
  <c r="AG17" i="13" s="1"/>
  <c r="E22" i="13"/>
  <c r="F22" i="13" s="1"/>
  <c r="G22" i="13" s="1"/>
  <c r="H22" i="13" s="1"/>
  <c r="I22" i="13" s="1"/>
  <c r="J22" i="13" s="1"/>
  <c r="K22" i="13" s="1"/>
  <c r="L22" i="13" s="1"/>
  <c r="M22" i="13" s="1"/>
  <c r="N22" i="13" s="1"/>
  <c r="O22" i="13" s="1"/>
  <c r="P22" i="13" s="1"/>
  <c r="Q22" i="13" s="1"/>
  <c r="R22" i="13" s="1"/>
  <c r="S22" i="13" s="1"/>
  <c r="T22" i="13" s="1"/>
  <c r="U22" i="13" s="1"/>
  <c r="V22" i="13" s="1"/>
  <c r="W22" i="13" s="1"/>
  <c r="X22" i="13" s="1"/>
  <c r="Y22" i="13" s="1"/>
  <c r="Z22" i="13" s="1"/>
  <c r="AA22" i="13" s="1"/>
  <c r="AB22" i="13" s="1"/>
  <c r="AC22" i="13" s="1"/>
  <c r="AD22" i="13" s="1"/>
  <c r="AE22" i="13" s="1"/>
  <c r="AF22" i="13" s="1"/>
  <c r="AG22" i="13" s="1"/>
  <c r="D22" i="12"/>
  <c r="D21" i="12"/>
  <c r="E17" i="19"/>
  <c r="E20" i="19"/>
  <c r="G22" i="19"/>
  <c r="E21" i="19"/>
  <c r="E22" i="12" l="1"/>
  <c r="D17" i="12"/>
  <c r="F22" i="12"/>
  <c r="F20" i="19"/>
  <c r="F21" i="19"/>
  <c r="E21" i="12"/>
  <c r="F17" i="19"/>
  <c r="E17" i="12"/>
  <c r="H22" i="19"/>
  <c r="G22" i="12"/>
  <c r="G21" i="19" l="1"/>
  <c r="F21" i="12"/>
  <c r="I22" i="19"/>
  <c r="H22" i="12"/>
  <c r="G17" i="19"/>
  <c r="F17" i="12"/>
  <c r="G20" i="19"/>
  <c r="H20" i="19" l="1"/>
  <c r="J22" i="19"/>
  <c r="I22" i="12"/>
  <c r="H17" i="19"/>
  <c r="G17" i="12"/>
  <c r="H21" i="19"/>
  <c r="G21" i="12"/>
  <c r="I17" i="19" l="1"/>
  <c r="H17" i="12"/>
  <c r="K22" i="19"/>
  <c r="J22" i="12"/>
  <c r="I21" i="19"/>
  <c r="H21" i="12"/>
  <c r="I20" i="19"/>
  <c r="I17" i="12" l="1"/>
  <c r="J17" i="19"/>
  <c r="J20" i="19"/>
  <c r="J21" i="19"/>
  <c r="I21" i="12"/>
  <c r="K22" i="12"/>
  <c r="L22" i="19"/>
  <c r="K21" i="19" l="1"/>
  <c r="J21" i="12"/>
  <c r="L22" i="12"/>
  <c r="M22" i="19"/>
  <c r="K20" i="19"/>
  <c r="J17" i="12"/>
  <c r="K17" i="19"/>
  <c r="L17" i="19" l="1"/>
  <c r="K17" i="12"/>
  <c r="N22" i="19"/>
  <c r="M22" i="12"/>
  <c r="L21" i="19"/>
  <c r="K21" i="12"/>
  <c r="L20" i="19"/>
  <c r="M17" i="19" l="1"/>
  <c r="L17" i="12"/>
  <c r="M20" i="19"/>
  <c r="M21" i="19"/>
  <c r="L21" i="12"/>
  <c r="O22" i="19"/>
  <c r="N22" i="12"/>
  <c r="N20" i="19" l="1"/>
  <c r="P22" i="19"/>
  <c r="O22" i="12"/>
  <c r="N21" i="19"/>
  <c r="M21" i="12"/>
  <c r="M17" i="12"/>
  <c r="N17" i="19"/>
  <c r="O21" i="19" l="1"/>
  <c r="N21" i="12"/>
  <c r="O20" i="19"/>
  <c r="Q22" i="19"/>
  <c r="P22" i="12"/>
  <c r="O17" i="19"/>
  <c r="N17" i="12"/>
  <c r="R22" i="19" l="1"/>
  <c r="Q22" i="12"/>
  <c r="P20" i="19"/>
  <c r="P17" i="19"/>
  <c r="O17" i="12"/>
  <c r="P21" i="19"/>
  <c r="O21" i="12"/>
  <c r="Q20" i="19" l="1"/>
  <c r="Q21" i="19"/>
  <c r="P21" i="12"/>
  <c r="P17" i="12"/>
  <c r="Q17" i="19"/>
  <c r="S22" i="19"/>
  <c r="R22" i="12"/>
  <c r="R21" i="19" l="1"/>
  <c r="Q21" i="12"/>
  <c r="T22" i="19"/>
  <c r="S22" i="12"/>
  <c r="Q17" i="12"/>
  <c r="R17" i="19"/>
  <c r="R20" i="19"/>
  <c r="U22" i="19" l="1"/>
  <c r="T22" i="12"/>
  <c r="S20" i="19"/>
  <c r="S21" i="19"/>
  <c r="R21" i="12"/>
  <c r="R17" i="12"/>
  <c r="S17" i="19"/>
  <c r="T20" i="19" l="1"/>
  <c r="V22" i="19"/>
  <c r="U22" i="12"/>
  <c r="T17" i="19"/>
  <c r="S17" i="12"/>
  <c r="T21" i="19"/>
  <c r="S21" i="12"/>
  <c r="U17" i="19" l="1"/>
  <c r="T17" i="12"/>
  <c r="V22" i="12"/>
  <c r="W22" i="19"/>
  <c r="T21" i="12"/>
  <c r="U21" i="19"/>
  <c r="U20" i="19"/>
  <c r="X22" i="19" l="1"/>
  <c r="W22" i="12"/>
  <c r="V21" i="19"/>
  <c r="U21" i="12"/>
  <c r="V20" i="19"/>
  <c r="V17" i="19"/>
  <c r="U17" i="12"/>
  <c r="W20" i="19" l="1"/>
  <c r="W17" i="19"/>
  <c r="V17" i="12"/>
  <c r="W21" i="19"/>
  <c r="V21" i="12"/>
  <c r="Y22" i="19"/>
  <c r="X22" i="12"/>
  <c r="X21" i="19" l="1"/>
  <c r="W21" i="12"/>
  <c r="X20" i="19"/>
  <c r="Z22" i="19"/>
  <c r="Y22" i="12"/>
  <c r="X17" i="19"/>
  <c r="W17" i="12"/>
  <c r="X17" i="12" l="1"/>
  <c r="Y17" i="19"/>
  <c r="Y20" i="19"/>
  <c r="AA22" i="19"/>
  <c r="Z22" i="12"/>
  <c r="Y21" i="19"/>
  <c r="X21" i="12"/>
  <c r="Z20" i="19" l="1"/>
  <c r="Y17" i="12"/>
  <c r="Z17" i="19"/>
  <c r="Z21" i="19"/>
  <c r="Y21" i="12"/>
  <c r="AB22" i="19"/>
  <c r="AA22" i="12"/>
  <c r="Z17" i="12" l="1"/>
  <c r="AA17" i="19"/>
  <c r="AC22" i="19"/>
  <c r="AB22" i="12"/>
  <c r="AA20" i="19"/>
  <c r="AA21" i="19"/>
  <c r="Z21" i="12"/>
  <c r="AB17" i="19" l="1"/>
  <c r="AA17" i="12"/>
  <c r="AB21" i="19"/>
  <c r="AA21" i="12"/>
  <c r="AB20" i="19"/>
  <c r="AD22" i="19"/>
  <c r="AC22" i="12"/>
  <c r="AC17" i="19" l="1"/>
  <c r="AB17" i="12"/>
  <c r="AE22" i="19"/>
  <c r="AD22" i="12"/>
  <c r="AC20" i="19"/>
  <c r="AC21" i="19"/>
  <c r="AB21" i="12"/>
  <c r="AD21" i="19" l="1"/>
  <c r="AC21" i="12"/>
  <c r="AD17" i="19"/>
  <c r="AE17" i="19" s="1"/>
  <c r="AF17" i="19" s="1"/>
  <c r="AG17" i="19" s="1"/>
  <c r="AC17" i="12"/>
  <c r="AD20" i="19"/>
  <c r="AE20" i="19" s="1"/>
  <c r="AF20" i="19" s="1"/>
  <c r="AG20" i="19" s="1"/>
  <c r="AF22" i="19"/>
  <c r="AE22" i="12"/>
  <c r="AE21" i="19" l="1"/>
  <c r="AD21" i="12"/>
  <c r="AG22" i="19"/>
  <c r="AG22" i="12" s="1"/>
  <c r="AF22" i="12"/>
  <c r="AF21" i="19" l="1"/>
  <c r="AE21" i="12"/>
  <c r="AF21" i="12" l="1"/>
  <c r="AG21" i="19"/>
  <c r="AG21" i="12" s="1"/>
  <c r="C42" i="9" l="1"/>
  <c r="B18" i="19" s="1"/>
  <c r="C18" i="19" s="1"/>
  <c r="B35" i="20"/>
  <c r="B33" i="20"/>
  <c r="D18" i="19" l="1"/>
  <c r="E41" i="9"/>
  <c r="E45" i="9"/>
  <c r="E46" i="9"/>
  <c r="D41" i="9"/>
  <c r="D45" i="9"/>
  <c r="D46" i="9"/>
  <c r="B41" i="9"/>
  <c r="F27" i="9"/>
  <c r="F28" i="9"/>
  <c r="F29" i="9"/>
  <c r="F33" i="9"/>
  <c r="F34" i="9"/>
  <c r="F35" i="9"/>
  <c r="F36" i="9"/>
  <c r="F37" i="9"/>
  <c r="F38" i="9"/>
  <c r="F41" i="9"/>
  <c r="F42" i="9"/>
  <c r="F43" i="9"/>
  <c r="F44" i="9"/>
  <c r="F45" i="9"/>
  <c r="F46" i="9"/>
  <c r="B27" i="9"/>
  <c r="C27" i="9"/>
  <c r="D27" i="9"/>
  <c r="E27" i="9"/>
  <c r="C28" i="9"/>
  <c r="D28" i="9"/>
  <c r="E28" i="9"/>
  <c r="C29" i="9"/>
  <c r="D29" i="9"/>
  <c r="E29" i="9"/>
  <c r="B29" i="9"/>
  <c r="B28" i="9"/>
  <c r="E18" i="19" l="1"/>
  <c r="C5" i="9"/>
  <c r="C3" i="9"/>
  <c r="F18" i="19" l="1"/>
  <c r="C4" i="12"/>
  <c r="C4" i="27"/>
  <c r="C3" i="27"/>
  <c r="D3" i="9"/>
  <c r="F4" i="9"/>
  <c r="B5" i="27"/>
  <c r="C5" i="27" s="1"/>
  <c r="D4" i="9" s="1"/>
  <c r="B4" i="12"/>
  <c r="B4" i="9"/>
  <c r="G18" i="19" l="1"/>
  <c r="C4" i="9"/>
  <c r="E4" i="9" s="1"/>
  <c r="C47" i="25" a="1"/>
  <c r="C47" i="25" s="1"/>
  <c r="C38" i="25"/>
  <c r="C8" i="25"/>
  <c r="C9" i="25"/>
  <c r="C10" i="25"/>
  <c r="C11" i="25"/>
  <c r="C12" i="25"/>
  <c r="C13" i="25"/>
  <c r="C14" i="25"/>
  <c r="C15" i="25"/>
  <c r="C16" i="25"/>
  <c r="C17" i="25"/>
  <c r="C18" i="25"/>
  <c r="C19" i="25"/>
  <c r="C20" i="25"/>
  <c r="C21" i="25"/>
  <c r="C22" i="25"/>
  <c r="C23" i="25"/>
  <c r="C24" i="25"/>
  <c r="C25" i="25"/>
  <c r="C26" i="25"/>
  <c r="C27" i="25"/>
  <c r="C28" i="25"/>
  <c r="C29" i="25"/>
  <c r="C30" i="25"/>
  <c r="C31" i="25"/>
  <c r="C32" i="25"/>
  <c r="C33" i="25"/>
  <c r="C34" i="25"/>
  <c r="C35" i="25"/>
  <c r="C36" i="25"/>
  <c r="C37" i="25"/>
  <c r="C7" i="25"/>
  <c r="H18" i="19" l="1"/>
  <c r="D4" i="12"/>
  <c r="AF49" i="25"/>
  <c r="AG48" i="25"/>
  <c r="Y48" i="25"/>
  <c r="Q48" i="25"/>
  <c r="J47" i="25"/>
  <c r="AE49" i="25"/>
  <c r="W49" i="25"/>
  <c r="O49" i="25"/>
  <c r="G49" i="25"/>
  <c r="AF48" i="25"/>
  <c r="X48" i="25"/>
  <c r="P48" i="25"/>
  <c r="H48" i="25"/>
  <c r="AG47" i="25"/>
  <c r="Y47" i="25"/>
  <c r="Q47" i="25"/>
  <c r="I47" i="25"/>
  <c r="V49" i="25"/>
  <c r="N49" i="25"/>
  <c r="F49" i="25"/>
  <c r="AE48" i="25"/>
  <c r="W48" i="25"/>
  <c r="O48" i="25"/>
  <c r="G48" i="25"/>
  <c r="AF47" i="25"/>
  <c r="X47" i="25"/>
  <c r="P47" i="25"/>
  <c r="H47" i="25"/>
  <c r="I48" i="25"/>
  <c r="AC49" i="25"/>
  <c r="U49" i="25"/>
  <c r="V48" i="25"/>
  <c r="N48" i="25"/>
  <c r="F48" i="25"/>
  <c r="AE47" i="25"/>
  <c r="W47" i="25"/>
  <c r="O47" i="25"/>
  <c r="G47" i="25"/>
  <c r="P49" i="25"/>
  <c r="R47" i="25"/>
  <c r="AD49" i="25"/>
  <c r="AD48" i="25"/>
  <c r="AB49" i="25"/>
  <c r="T49" i="25"/>
  <c r="L49" i="25"/>
  <c r="D49" i="25"/>
  <c r="AC48" i="25"/>
  <c r="U48" i="25"/>
  <c r="M48" i="25"/>
  <c r="E48" i="25"/>
  <c r="AD47" i="25"/>
  <c r="V47" i="25"/>
  <c r="N47" i="25"/>
  <c r="F47" i="25"/>
  <c r="H49" i="25"/>
  <c r="Z47" i="25"/>
  <c r="E49" i="25"/>
  <c r="AI49" i="25"/>
  <c r="AA49" i="25"/>
  <c r="S49" i="25"/>
  <c r="K49" i="25"/>
  <c r="C49" i="25"/>
  <c r="AB48" i="25"/>
  <c r="T48" i="25"/>
  <c r="L48" i="25"/>
  <c r="D48" i="25"/>
  <c r="AC47" i="25"/>
  <c r="U47" i="25"/>
  <c r="M47" i="25"/>
  <c r="E47" i="25"/>
  <c r="X49" i="25"/>
  <c r="AH47" i="25"/>
  <c r="M49" i="25"/>
  <c r="AH49" i="25"/>
  <c r="Z49" i="25"/>
  <c r="R49" i="25"/>
  <c r="J49" i="25"/>
  <c r="AI48" i="25"/>
  <c r="AA48" i="25"/>
  <c r="S48" i="25"/>
  <c r="K48" i="25"/>
  <c r="C48" i="25"/>
  <c r="AB47" i="25"/>
  <c r="T47" i="25"/>
  <c r="L47" i="25"/>
  <c r="D47" i="25"/>
  <c r="AG49" i="25"/>
  <c r="Y49" i="25"/>
  <c r="Q49" i="25"/>
  <c r="I49" i="25"/>
  <c r="AH48" i="25"/>
  <c r="Z48" i="25"/>
  <c r="R48" i="25"/>
  <c r="J48" i="25"/>
  <c r="AI47" i="25"/>
  <c r="AA47" i="25"/>
  <c r="S47" i="25"/>
  <c r="K47" i="25"/>
  <c r="I18" i="19" l="1"/>
  <c r="E4" i="12"/>
  <c r="I28" i="9"/>
  <c r="B9" i="9"/>
  <c r="J18" i="19" l="1"/>
  <c r="F4" i="12"/>
  <c r="K18" i="19" l="1"/>
  <c r="G4" i="12"/>
  <c r="H68" i="18"/>
  <c r="H71" i="18"/>
  <c r="H69" i="18"/>
  <c r="H63" i="18"/>
  <c r="H65" i="18"/>
  <c r="H61" i="18"/>
  <c r="H70" i="18"/>
  <c r="H64" i="18"/>
  <c r="H62" i="18"/>
  <c r="H55" i="18"/>
  <c r="H44" i="18"/>
  <c r="H38" i="18"/>
  <c r="H36" i="18"/>
  <c r="H46" i="18"/>
  <c r="H45" i="18"/>
  <c r="H37" i="18"/>
  <c r="H30" i="18"/>
  <c r="H54" i="18"/>
  <c r="H40" i="18"/>
  <c r="H43" i="18"/>
  <c r="H39" i="18"/>
  <c r="H29" i="18"/>
  <c r="H20" i="18"/>
  <c r="H18" i="18"/>
  <c r="H14" i="18"/>
  <c r="H12" i="18"/>
  <c r="H10" i="18"/>
  <c r="H22" i="18"/>
  <c r="H21" i="18"/>
  <c r="H19" i="18"/>
  <c r="H15" i="18"/>
  <c r="H13" i="18"/>
  <c r="H11" i="18"/>
  <c r="H5" i="18"/>
  <c r="H4" i="18"/>
  <c r="H6" i="18"/>
  <c r="L68" i="18"/>
  <c r="L71" i="18"/>
  <c r="L69" i="18"/>
  <c r="L63" i="18"/>
  <c r="L65" i="18"/>
  <c r="L61" i="18"/>
  <c r="L70" i="18"/>
  <c r="L64" i="18"/>
  <c r="L62" i="18"/>
  <c r="L55" i="18"/>
  <c r="L54" i="18"/>
  <c r="L44" i="18"/>
  <c r="L38" i="18"/>
  <c r="L36" i="18"/>
  <c r="L45" i="18"/>
  <c r="L37" i="18"/>
  <c r="L30" i="18"/>
  <c r="L40" i="18"/>
  <c r="L43" i="18"/>
  <c r="L46" i="18"/>
  <c r="L39" i="18"/>
  <c r="L29" i="18"/>
  <c r="L20" i="18"/>
  <c r="L18" i="18"/>
  <c r="L14" i="18"/>
  <c r="L12" i="18"/>
  <c r="L10" i="18"/>
  <c r="L22" i="18"/>
  <c r="L21" i="18"/>
  <c r="L19" i="18"/>
  <c r="L15" i="18"/>
  <c r="L13" i="18"/>
  <c r="L11" i="18"/>
  <c r="L5" i="18"/>
  <c r="L4" i="18"/>
  <c r="L6" i="18"/>
  <c r="P68" i="18"/>
  <c r="P71" i="18"/>
  <c r="P69" i="18"/>
  <c r="P63" i="18"/>
  <c r="P65" i="18"/>
  <c r="P61" i="18"/>
  <c r="P70" i="18"/>
  <c r="P64" i="18"/>
  <c r="P62" i="18"/>
  <c r="P55" i="18"/>
  <c r="P44" i="18"/>
  <c r="P38" i="18"/>
  <c r="P36" i="18"/>
  <c r="P45" i="18"/>
  <c r="P37" i="18"/>
  <c r="P30" i="18"/>
  <c r="P54" i="18"/>
  <c r="P40" i="18"/>
  <c r="P43" i="18"/>
  <c r="P46" i="18"/>
  <c r="P39" i="18"/>
  <c r="P29" i="18"/>
  <c r="P22" i="18"/>
  <c r="P20" i="18"/>
  <c r="P18" i="18"/>
  <c r="P14" i="18"/>
  <c r="P12" i="18"/>
  <c r="P10" i="18"/>
  <c r="P21" i="18"/>
  <c r="P19" i="18"/>
  <c r="P15" i="18"/>
  <c r="P13" i="18"/>
  <c r="P11" i="18"/>
  <c r="P5" i="18"/>
  <c r="P4" i="18"/>
  <c r="P6" i="18"/>
  <c r="T68" i="18"/>
  <c r="T71" i="18"/>
  <c r="T69" i="18"/>
  <c r="T63" i="18"/>
  <c r="T65" i="18"/>
  <c r="T61" i="18"/>
  <c r="T70" i="18"/>
  <c r="T64" i="18"/>
  <c r="T62" i="18"/>
  <c r="T55" i="18"/>
  <c r="T54" i="18"/>
  <c r="T44" i="18"/>
  <c r="T38" i="18"/>
  <c r="T36" i="18"/>
  <c r="T45" i="18"/>
  <c r="T37" i="18"/>
  <c r="T40" i="18"/>
  <c r="T43" i="18"/>
  <c r="T46" i="18"/>
  <c r="T39" i="18"/>
  <c r="T29" i="18"/>
  <c r="T30" i="18"/>
  <c r="T22" i="18"/>
  <c r="T20" i="18"/>
  <c r="T18" i="18"/>
  <c r="T14" i="18"/>
  <c r="T12" i="18"/>
  <c r="T10" i="18"/>
  <c r="T21" i="18"/>
  <c r="T19" i="18"/>
  <c r="T15" i="18"/>
  <c r="T13" i="18"/>
  <c r="T11" i="18"/>
  <c r="T5" i="18"/>
  <c r="T4" i="18"/>
  <c r="T6" i="18"/>
  <c r="X68" i="18"/>
  <c r="X71" i="18"/>
  <c r="X69" i="18"/>
  <c r="X63" i="18"/>
  <c r="X65" i="18"/>
  <c r="X61" i="18"/>
  <c r="X70" i="18"/>
  <c r="X64" i="18"/>
  <c r="X62" i="18"/>
  <c r="X55" i="18"/>
  <c r="X44" i="18"/>
  <c r="X38" i="18"/>
  <c r="X36" i="18"/>
  <c r="X45" i="18"/>
  <c r="X37" i="18"/>
  <c r="X54" i="18"/>
  <c r="X40" i="18"/>
  <c r="X43" i="18"/>
  <c r="X46" i="18"/>
  <c r="X39" i="18"/>
  <c r="X29" i="18"/>
  <c r="X30" i="18"/>
  <c r="X20" i="18"/>
  <c r="X18" i="18"/>
  <c r="X14" i="18"/>
  <c r="X12" i="18"/>
  <c r="X10" i="18"/>
  <c r="X22" i="18"/>
  <c r="X21" i="18"/>
  <c r="X19" i="18"/>
  <c r="X15" i="18"/>
  <c r="X13" i="18"/>
  <c r="X11" i="18"/>
  <c r="X5" i="18"/>
  <c r="X4" i="18"/>
  <c r="X6" i="18"/>
  <c r="AB68" i="18"/>
  <c r="AB71" i="18"/>
  <c r="AB69" i="18"/>
  <c r="AB63" i="18"/>
  <c r="AB65" i="18"/>
  <c r="AB61" i="18"/>
  <c r="AB70" i="18"/>
  <c r="AB64" i="18"/>
  <c r="AB62" i="18"/>
  <c r="AB55" i="18"/>
  <c r="AB54" i="18"/>
  <c r="AB44" i="18"/>
  <c r="AB38" i="18"/>
  <c r="AB36" i="18"/>
  <c r="AB45" i="18"/>
  <c r="AB37" i="18"/>
  <c r="AB40" i="18"/>
  <c r="AB43" i="18"/>
  <c r="AB46" i="18"/>
  <c r="AB39" i="18"/>
  <c r="AB29" i="18"/>
  <c r="AB20" i="18"/>
  <c r="AB18" i="18"/>
  <c r="AB14" i="18"/>
  <c r="AB12" i="18"/>
  <c r="AB10" i="18"/>
  <c r="AB30" i="18"/>
  <c r="AB22" i="18"/>
  <c r="AB21" i="18"/>
  <c r="AB19" i="18"/>
  <c r="AB15" i="18"/>
  <c r="AB13" i="18"/>
  <c r="AB11" i="18"/>
  <c r="AB5" i="18"/>
  <c r="AB4" i="18"/>
  <c r="AB6" i="18"/>
  <c r="Q70" i="18"/>
  <c r="Q64" i="18"/>
  <c r="Q62" i="18"/>
  <c r="Q55" i="18"/>
  <c r="Q68" i="18"/>
  <c r="Q71" i="18"/>
  <c r="Q69" i="18"/>
  <c r="Q63" i="18"/>
  <c r="Q54" i="18"/>
  <c r="Q65" i="18"/>
  <c r="Q61" i="18"/>
  <c r="Q46" i="18"/>
  <c r="Q39" i="18"/>
  <c r="Q29" i="18"/>
  <c r="Q44" i="18"/>
  <c r="Q38" i="18"/>
  <c r="Q36" i="18"/>
  <c r="Q45" i="18"/>
  <c r="Q37" i="18"/>
  <c r="Q30" i="18"/>
  <c r="Q40" i="18"/>
  <c r="Q43" i="18"/>
  <c r="Q21" i="18"/>
  <c r="Q19" i="18"/>
  <c r="Q15" i="18"/>
  <c r="Q13" i="18"/>
  <c r="Q11" i="18"/>
  <c r="Q22" i="18"/>
  <c r="Q20" i="18"/>
  <c r="Q18" i="18"/>
  <c r="Q14" i="18"/>
  <c r="Q12" i="18"/>
  <c r="Q10" i="18"/>
  <c r="Q5" i="18"/>
  <c r="Q4" i="18"/>
  <c r="Q6" i="18"/>
  <c r="D68" i="18"/>
  <c r="D71" i="18"/>
  <c r="D69" i="18"/>
  <c r="D63" i="18"/>
  <c r="D65" i="18"/>
  <c r="D61" i="18"/>
  <c r="D70" i="18"/>
  <c r="D64" i="18"/>
  <c r="D62" i="18"/>
  <c r="D55" i="18"/>
  <c r="D54" i="18"/>
  <c r="D44" i="18"/>
  <c r="D38" i="18"/>
  <c r="D36" i="18"/>
  <c r="D45" i="18"/>
  <c r="D37" i="18"/>
  <c r="D30" i="18"/>
  <c r="D40" i="18"/>
  <c r="D43" i="18"/>
  <c r="D46" i="18"/>
  <c r="D39" i="18"/>
  <c r="D29" i="18"/>
  <c r="D22" i="18"/>
  <c r="D20" i="18"/>
  <c r="D18" i="18"/>
  <c r="D14" i="18"/>
  <c r="D12" i="18"/>
  <c r="D10" i="18"/>
  <c r="D21" i="18"/>
  <c r="D19" i="18"/>
  <c r="D15" i="18"/>
  <c r="D13" i="18"/>
  <c r="D11" i="18"/>
  <c r="D5" i="18"/>
  <c r="D4" i="18"/>
  <c r="D6" i="18"/>
  <c r="F65" i="18"/>
  <c r="F61" i="18"/>
  <c r="F70" i="18"/>
  <c r="F64" i="18"/>
  <c r="F62" i="18"/>
  <c r="F55" i="18"/>
  <c r="F68" i="18"/>
  <c r="F71" i="18"/>
  <c r="F69" i="18"/>
  <c r="F63" i="18"/>
  <c r="F46" i="18"/>
  <c r="F40" i="18"/>
  <c r="F43" i="18"/>
  <c r="F54" i="18"/>
  <c r="F39" i="18"/>
  <c r="F44" i="18"/>
  <c r="F38" i="18"/>
  <c r="F36" i="18"/>
  <c r="F45" i="18"/>
  <c r="F37" i="18"/>
  <c r="F30" i="18"/>
  <c r="F21" i="18"/>
  <c r="F19" i="18"/>
  <c r="F15" i="18"/>
  <c r="F13" i="18"/>
  <c r="F11" i="18"/>
  <c r="F29" i="18"/>
  <c r="F22" i="18"/>
  <c r="F20" i="18"/>
  <c r="F18" i="18"/>
  <c r="F14" i="18"/>
  <c r="F12" i="18"/>
  <c r="F10" i="18"/>
  <c r="F6" i="18"/>
  <c r="F5" i="18"/>
  <c r="F4" i="18"/>
  <c r="E4" i="18"/>
  <c r="E70" i="18"/>
  <c r="E64" i="18"/>
  <c r="E62" i="18"/>
  <c r="E55" i="18"/>
  <c r="E46" i="18"/>
  <c r="E68" i="18"/>
  <c r="E71" i="18"/>
  <c r="E69" i="18"/>
  <c r="E63" i="18"/>
  <c r="E54" i="18"/>
  <c r="E65" i="18"/>
  <c r="E61" i="18"/>
  <c r="E39" i="18"/>
  <c r="E29" i="18"/>
  <c r="E44" i="18"/>
  <c r="E38" i="18"/>
  <c r="E36" i="18"/>
  <c r="E45" i="18"/>
  <c r="E37" i="18"/>
  <c r="E30" i="18"/>
  <c r="E40" i="18"/>
  <c r="E43" i="18"/>
  <c r="E21" i="18"/>
  <c r="E19" i="18"/>
  <c r="E15" i="18"/>
  <c r="E13" i="18"/>
  <c r="E11" i="18"/>
  <c r="E22" i="18"/>
  <c r="E20" i="18"/>
  <c r="E18" i="18"/>
  <c r="E14" i="18"/>
  <c r="E12" i="18"/>
  <c r="E10" i="18"/>
  <c r="E5" i="18"/>
  <c r="E6" i="18"/>
  <c r="I70" i="18"/>
  <c r="I64" i="18"/>
  <c r="I62" i="18"/>
  <c r="I55" i="18"/>
  <c r="I46" i="18"/>
  <c r="I68" i="18"/>
  <c r="I71" i="18"/>
  <c r="I69" i="18"/>
  <c r="I63" i="18"/>
  <c r="I54" i="18"/>
  <c r="I65" i="18"/>
  <c r="I61" i="18"/>
  <c r="I39" i="18"/>
  <c r="I29" i="18"/>
  <c r="I44" i="18"/>
  <c r="I38" i="18"/>
  <c r="I36" i="18"/>
  <c r="I45" i="18"/>
  <c r="I37" i="18"/>
  <c r="I30" i="18"/>
  <c r="I40" i="18"/>
  <c r="I43" i="18"/>
  <c r="I22" i="18"/>
  <c r="I21" i="18"/>
  <c r="I19" i="18"/>
  <c r="I15" i="18"/>
  <c r="I13" i="18"/>
  <c r="I11" i="18"/>
  <c r="I20" i="18"/>
  <c r="I18" i="18"/>
  <c r="I14" i="18"/>
  <c r="I12" i="18"/>
  <c r="I10" i="18"/>
  <c r="I5" i="18"/>
  <c r="I4" i="18"/>
  <c r="I6" i="18"/>
  <c r="M70" i="18"/>
  <c r="M64" i="18"/>
  <c r="M62" i="18"/>
  <c r="M55" i="18"/>
  <c r="M68" i="18"/>
  <c r="M71" i="18"/>
  <c r="M69" i="18"/>
  <c r="M63" i="18"/>
  <c r="M54" i="18"/>
  <c r="M65" i="18"/>
  <c r="M61" i="18"/>
  <c r="M46" i="18"/>
  <c r="M39" i="18"/>
  <c r="M29" i="18"/>
  <c r="M44" i="18"/>
  <c r="M38" i="18"/>
  <c r="M36" i="18"/>
  <c r="M45" i="18"/>
  <c r="M37" i="18"/>
  <c r="M30" i="18"/>
  <c r="M40" i="18"/>
  <c r="M43" i="18"/>
  <c r="M21" i="18"/>
  <c r="M19" i="18"/>
  <c r="M15" i="18"/>
  <c r="M13" i="18"/>
  <c r="M11" i="18"/>
  <c r="M20" i="18"/>
  <c r="M18" i="18"/>
  <c r="M14" i="18"/>
  <c r="M12" i="18"/>
  <c r="M10" i="18"/>
  <c r="M22" i="18"/>
  <c r="M5" i="18"/>
  <c r="M4" i="18"/>
  <c r="M6" i="18"/>
  <c r="U70" i="18"/>
  <c r="U64" i="18"/>
  <c r="U62" i="18"/>
  <c r="U55" i="18"/>
  <c r="U68" i="18"/>
  <c r="U71" i="18"/>
  <c r="U69" i="18"/>
  <c r="U63" i="18"/>
  <c r="U54" i="18"/>
  <c r="U65" i="18"/>
  <c r="U61" i="18"/>
  <c r="U46" i="18"/>
  <c r="U39" i="18"/>
  <c r="U29" i="18"/>
  <c r="U44" i="18"/>
  <c r="U38" i="18"/>
  <c r="U36" i="18"/>
  <c r="U45" i="18"/>
  <c r="U37" i="18"/>
  <c r="U30" i="18"/>
  <c r="U40" i="18"/>
  <c r="U43" i="18"/>
  <c r="U21" i="18"/>
  <c r="U19" i="18"/>
  <c r="U15" i="18"/>
  <c r="U13" i="18"/>
  <c r="U11" i="18"/>
  <c r="U22" i="18"/>
  <c r="U20" i="18"/>
  <c r="U18" i="18"/>
  <c r="U14" i="18"/>
  <c r="U12" i="18"/>
  <c r="U10" i="18"/>
  <c r="U5" i="18"/>
  <c r="U4" i="18"/>
  <c r="U6" i="18"/>
  <c r="Y70" i="18"/>
  <c r="Y64" i="18"/>
  <c r="Y62" i="18"/>
  <c r="Y55" i="18"/>
  <c r="Y68" i="18"/>
  <c r="Y71" i="18"/>
  <c r="Y69" i="18"/>
  <c r="Y63" i="18"/>
  <c r="Y54" i="18"/>
  <c r="Y65" i="18"/>
  <c r="Y61" i="18"/>
  <c r="Y46" i="18"/>
  <c r="Y39" i="18"/>
  <c r="Y29" i="18"/>
  <c r="Y44" i="18"/>
  <c r="Y38" i="18"/>
  <c r="Y36" i="18"/>
  <c r="Y45" i="18"/>
  <c r="Y37" i="18"/>
  <c r="Y30" i="18"/>
  <c r="Y40" i="18"/>
  <c r="Y43" i="18"/>
  <c r="Y22" i="18"/>
  <c r="Y21" i="18"/>
  <c r="Y19" i="18"/>
  <c r="Y15" i="18"/>
  <c r="Y13" i="18"/>
  <c r="Y11" i="18"/>
  <c r="Y20" i="18"/>
  <c r="Y18" i="18"/>
  <c r="Y14" i="18"/>
  <c r="Y12" i="18"/>
  <c r="Y10" i="18"/>
  <c r="Y5" i="18"/>
  <c r="Y4" i="18"/>
  <c r="Y6" i="18"/>
  <c r="AC70" i="18"/>
  <c r="AC64" i="18"/>
  <c r="AC62" i="18"/>
  <c r="AC55" i="18"/>
  <c r="AC68" i="18"/>
  <c r="AC71" i="18"/>
  <c r="AC69" i="18"/>
  <c r="AC63" i="18"/>
  <c r="AC54" i="18"/>
  <c r="AC65" i="18"/>
  <c r="AC61" i="18"/>
  <c r="AC46" i="18"/>
  <c r="AC39" i="18"/>
  <c r="AC29" i="18"/>
  <c r="AC44" i="18"/>
  <c r="AC38" i="18"/>
  <c r="AC36" i="18"/>
  <c r="AC45" i="18"/>
  <c r="AC37" i="18"/>
  <c r="AC40" i="18"/>
  <c r="AC43" i="18"/>
  <c r="AC21" i="18"/>
  <c r="AC19" i="18"/>
  <c r="AC15" i="18"/>
  <c r="AC13" i="18"/>
  <c r="AC11" i="18"/>
  <c r="AC20" i="18"/>
  <c r="AC18" i="18"/>
  <c r="AC14" i="18"/>
  <c r="AC12" i="18"/>
  <c r="AC10" i="18"/>
  <c r="AC30" i="18"/>
  <c r="AC22" i="18"/>
  <c r="AC5" i="18"/>
  <c r="AC4" i="18"/>
  <c r="AC6" i="18"/>
  <c r="J65" i="18"/>
  <c r="J61" i="18"/>
  <c r="J70" i="18"/>
  <c r="J64" i="18"/>
  <c r="J62" i="18"/>
  <c r="J55" i="18"/>
  <c r="J68" i="18"/>
  <c r="J71" i="18"/>
  <c r="J69" i="18"/>
  <c r="J63" i="18"/>
  <c r="J40" i="18"/>
  <c r="J43" i="18"/>
  <c r="J39" i="18"/>
  <c r="J46" i="18"/>
  <c r="J44" i="18"/>
  <c r="J38" i="18"/>
  <c r="J36" i="18"/>
  <c r="J54" i="18"/>
  <c r="J45" i="18"/>
  <c r="J37" i="18"/>
  <c r="J30" i="18"/>
  <c r="J29" i="18"/>
  <c r="J22" i="18"/>
  <c r="J21" i="18"/>
  <c r="J19" i="18"/>
  <c r="J15" i="18"/>
  <c r="J13" i="18"/>
  <c r="J11" i="18"/>
  <c r="J20" i="18"/>
  <c r="J18" i="18"/>
  <c r="J14" i="18"/>
  <c r="J12" i="18"/>
  <c r="J10" i="18"/>
  <c r="J6" i="18"/>
  <c r="J5" i="18"/>
  <c r="J4" i="18"/>
  <c r="N65" i="18"/>
  <c r="N61" i="18"/>
  <c r="N70" i="18"/>
  <c r="N64" i="18"/>
  <c r="N62" i="18"/>
  <c r="N55" i="18"/>
  <c r="N68" i="18"/>
  <c r="N71" i="18"/>
  <c r="N69" i="18"/>
  <c r="N63" i="18"/>
  <c r="N40" i="18"/>
  <c r="N43" i="18"/>
  <c r="N54" i="18"/>
  <c r="N46" i="18"/>
  <c r="N39" i="18"/>
  <c r="N44" i="18"/>
  <c r="N38" i="18"/>
  <c r="N36" i="18"/>
  <c r="N45" i="18"/>
  <c r="N37" i="18"/>
  <c r="N30" i="18"/>
  <c r="N22" i="18"/>
  <c r="N21" i="18"/>
  <c r="N19" i="18"/>
  <c r="N15" i="18"/>
  <c r="N13" i="18"/>
  <c r="N11" i="18"/>
  <c r="N29" i="18"/>
  <c r="N20" i="18"/>
  <c r="N18" i="18"/>
  <c r="N14" i="18"/>
  <c r="N12" i="18"/>
  <c r="N10" i="18"/>
  <c r="N6" i="18"/>
  <c r="N5" i="18"/>
  <c r="N4" i="18"/>
  <c r="R65" i="18"/>
  <c r="R61" i="18"/>
  <c r="R70" i="18"/>
  <c r="R64" i="18"/>
  <c r="R62" i="18"/>
  <c r="R55" i="18"/>
  <c r="R68" i="18"/>
  <c r="R71" i="18"/>
  <c r="R69" i="18"/>
  <c r="R63" i="18"/>
  <c r="R40" i="18"/>
  <c r="R43" i="18"/>
  <c r="R46" i="18"/>
  <c r="R39" i="18"/>
  <c r="R44" i="18"/>
  <c r="R38" i="18"/>
  <c r="R36" i="18"/>
  <c r="R54" i="18"/>
  <c r="R45" i="18"/>
  <c r="R37" i="18"/>
  <c r="R30" i="18"/>
  <c r="R29" i="18"/>
  <c r="R21" i="18"/>
  <c r="R19" i="18"/>
  <c r="R15" i="18"/>
  <c r="R13" i="18"/>
  <c r="R11" i="18"/>
  <c r="R22" i="18"/>
  <c r="R20" i="18"/>
  <c r="R18" i="18"/>
  <c r="R14" i="18"/>
  <c r="R12" i="18"/>
  <c r="R10" i="18"/>
  <c r="R6" i="18"/>
  <c r="R5" i="18"/>
  <c r="R4" i="18"/>
  <c r="V65" i="18"/>
  <c r="V61" i="18"/>
  <c r="V70" i="18"/>
  <c r="V64" i="18"/>
  <c r="V62" i="18"/>
  <c r="V55" i="18"/>
  <c r="V68" i="18"/>
  <c r="V71" i="18"/>
  <c r="V69" i="18"/>
  <c r="V63" i="18"/>
  <c r="V40" i="18"/>
  <c r="V43" i="18"/>
  <c r="V54" i="18"/>
  <c r="V46" i="18"/>
  <c r="V39" i="18"/>
  <c r="V44" i="18"/>
  <c r="V38" i="18"/>
  <c r="V36" i="18"/>
  <c r="V45" i="18"/>
  <c r="V37" i="18"/>
  <c r="V30" i="18"/>
  <c r="V21" i="18"/>
  <c r="V19" i="18"/>
  <c r="V15" i="18"/>
  <c r="V13" i="18"/>
  <c r="V11" i="18"/>
  <c r="V29" i="18"/>
  <c r="V22" i="18"/>
  <c r="V20" i="18"/>
  <c r="V18" i="18"/>
  <c r="V14" i="18"/>
  <c r="V12" i="18"/>
  <c r="V10" i="18"/>
  <c r="V6" i="18"/>
  <c r="V5" i="18"/>
  <c r="V4" i="18"/>
  <c r="Z65" i="18"/>
  <c r="Z61" i="18"/>
  <c r="Z70" i="18"/>
  <c r="Z64" i="18"/>
  <c r="Z62" i="18"/>
  <c r="Z55" i="18"/>
  <c r="Z68" i="18"/>
  <c r="Z71" i="18"/>
  <c r="Z69" i="18"/>
  <c r="Z63" i="18"/>
  <c r="Z40" i="18"/>
  <c r="Z43" i="18"/>
  <c r="Z46" i="18"/>
  <c r="Z39" i="18"/>
  <c r="Z44" i="18"/>
  <c r="Z38" i="18"/>
  <c r="Z36" i="18"/>
  <c r="Z54" i="18"/>
  <c r="Z45" i="18"/>
  <c r="Z37" i="18"/>
  <c r="Z30" i="18"/>
  <c r="Z29" i="18"/>
  <c r="Z22" i="18"/>
  <c r="Z21" i="18"/>
  <c r="Z19" i="18"/>
  <c r="Z15" i="18"/>
  <c r="Z13" i="18"/>
  <c r="Z11" i="18"/>
  <c r="Z20" i="18"/>
  <c r="Z18" i="18"/>
  <c r="Z14" i="18"/>
  <c r="Z12" i="18"/>
  <c r="Z10" i="18"/>
  <c r="Z6" i="18"/>
  <c r="Z5" i="18"/>
  <c r="Z4" i="18"/>
  <c r="AD65" i="18"/>
  <c r="AD61" i="18"/>
  <c r="AD70" i="18"/>
  <c r="AD64" i="18"/>
  <c r="AD62" i="18"/>
  <c r="AD55" i="18"/>
  <c r="AD68" i="18"/>
  <c r="AD71" i="18"/>
  <c r="AD69" i="18"/>
  <c r="AD63" i="18"/>
  <c r="AD40" i="18"/>
  <c r="AD43" i="18"/>
  <c r="AD54" i="18"/>
  <c r="AD46" i="18"/>
  <c r="AD39" i="18"/>
  <c r="AD44" i="18"/>
  <c r="AD38" i="18"/>
  <c r="AD36" i="18"/>
  <c r="AD45" i="18"/>
  <c r="AD37" i="18"/>
  <c r="AD30" i="18"/>
  <c r="AD22" i="18"/>
  <c r="AD21" i="18"/>
  <c r="AD19" i="18"/>
  <c r="AD15" i="18"/>
  <c r="AD13" i="18"/>
  <c r="AD11" i="18"/>
  <c r="AD29" i="18"/>
  <c r="AD20" i="18"/>
  <c r="AD18" i="18"/>
  <c r="AD14" i="18"/>
  <c r="AD12" i="18"/>
  <c r="AD10" i="18"/>
  <c r="AD6" i="18"/>
  <c r="AD5" i="18"/>
  <c r="AD4" i="18"/>
  <c r="C4" i="18"/>
  <c r="C71" i="18"/>
  <c r="C69" i="18"/>
  <c r="C63" i="18"/>
  <c r="C54" i="18"/>
  <c r="C65" i="18"/>
  <c r="C61" i="18"/>
  <c r="C70" i="18"/>
  <c r="C64" i="18"/>
  <c r="C62" i="18"/>
  <c r="C55" i="18"/>
  <c r="C46" i="18"/>
  <c r="C68" i="18"/>
  <c r="C45" i="18"/>
  <c r="C37" i="18"/>
  <c r="C30" i="18"/>
  <c r="C22" i="18"/>
  <c r="C40" i="18"/>
  <c r="C43" i="18"/>
  <c r="C39" i="18"/>
  <c r="C44" i="18"/>
  <c r="C38" i="18"/>
  <c r="C36" i="18"/>
  <c r="C20" i="18"/>
  <c r="C18" i="18"/>
  <c r="C14" i="18"/>
  <c r="C12" i="18"/>
  <c r="C10" i="18"/>
  <c r="C29" i="18"/>
  <c r="C21" i="18"/>
  <c r="C19" i="18"/>
  <c r="C15" i="18"/>
  <c r="C13" i="18"/>
  <c r="C11" i="18"/>
  <c r="C6" i="18"/>
  <c r="C5" i="18"/>
  <c r="G71" i="18"/>
  <c r="G69" i="18"/>
  <c r="G63" i="18"/>
  <c r="G54" i="18"/>
  <c r="G65" i="18"/>
  <c r="G61" i="18"/>
  <c r="G70" i="18"/>
  <c r="G64" i="18"/>
  <c r="G62" i="18"/>
  <c r="G55" i="18"/>
  <c r="G46" i="18"/>
  <c r="G68" i="18"/>
  <c r="G45" i="18"/>
  <c r="G37" i="18"/>
  <c r="G30" i="18"/>
  <c r="G22" i="18"/>
  <c r="G40" i="18"/>
  <c r="G43" i="18"/>
  <c r="G39" i="18"/>
  <c r="G44" i="18"/>
  <c r="G38" i="18"/>
  <c r="G36" i="18"/>
  <c r="G20" i="18"/>
  <c r="G18" i="18"/>
  <c r="G14" i="18"/>
  <c r="G12" i="18"/>
  <c r="G10" i="18"/>
  <c r="G21" i="18"/>
  <c r="G19" i="18"/>
  <c r="G15" i="18"/>
  <c r="G13" i="18"/>
  <c r="G11" i="18"/>
  <c r="G29" i="18"/>
  <c r="G6" i="18"/>
  <c r="G5" i="18"/>
  <c r="G4" i="18"/>
  <c r="K71" i="18"/>
  <c r="K69" i="18"/>
  <c r="K63" i="18"/>
  <c r="K54" i="18"/>
  <c r="K65" i="18"/>
  <c r="K61" i="18"/>
  <c r="K70" i="18"/>
  <c r="K64" i="18"/>
  <c r="K62" i="18"/>
  <c r="K55" i="18"/>
  <c r="K46" i="18"/>
  <c r="K68" i="18"/>
  <c r="K45" i="18"/>
  <c r="K37" i="18"/>
  <c r="K30" i="18"/>
  <c r="K22" i="18"/>
  <c r="K40" i="18"/>
  <c r="K43" i="18"/>
  <c r="K39" i="18"/>
  <c r="K44" i="18"/>
  <c r="K38" i="18"/>
  <c r="K36" i="18"/>
  <c r="K20" i="18"/>
  <c r="K18" i="18"/>
  <c r="K14" i="18"/>
  <c r="K12" i="18"/>
  <c r="K10" i="18"/>
  <c r="K29" i="18"/>
  <c r="K21" i="18"/>
  <c r="K19" i="18"/>
  <c r="K15" i="18"/>
  <c r="K13" i="18"/>
  <c r="K11" i="18"/>
  <c r="K6" i="18"/>
  <c r="K5" i="18"/>
  <c r="K4" i="18"/>
  <c r="O71" i="18"/>
  <c r="O69" i="18"/>
  <c r="O63" i="18"/>
  <c r="O54" i="18"/>
  <c r="O65" i="18"/>
  <c r="O61" i="18"/>
  <c r="O70" i="18"/>
  <c r="O64" i="18"/>
  <c r="O62" i="18"/>
  <c r="O55" i="18"/>
  <c r="O68" i="18"/>
  <c r="O45" i="18"/>
  <c r="O37" i="18"/>
  <c r="O30" i="18"/>
  <c r="O22" i="18"/>
  <c r="O40" i="18"/>
  <c r="O43" i="18"/>
  <c r="O46" i="18"/>
  <c r="O39" i="18"/>
  <c r="O44" i="18"/>
  <c r="O38" i="18"/>
  <c r="O36" i="18"/>
  <c r="O20" i="18"/>
  <c r="O18" i="18"/>
  <c r="O14" i="18"/>
  <c r="O12" i="18"/>
  <c r="O10" i="18"/>
  <c r="O21" i="18"/>
  <c r="O19" i="18"/>
  <c r="O15" i="18"/>
  <c r="O13" i="18"/>
  <c r="O11" i="18"/>
  <c r="O29" i="18"/>
  <c r="O6" i="18"/>
  <c r="O5" i="18"/>
  <c r="O4" i="18"/>
  <c r="S71" i="18"/>
  <c r="S69" i="18"/>
  <c r="S63" i="18"/>
  <c r="S54" i="18"/>
  <c r="S65" i="18"/>
  <c r="S61" i="18"/>
  <c r="S70" i="18"/>
  <c r="S64" i="18"/>
  <c r="S62" i="18"/>
  <c r="S55" i="18"/>
  <c r="S68" i="18"/>
  <c r="S45" i="18"/>
  <c r="S37" i="18"/>
  <c r="S30" i="18"/>
  <c r="S22" i="18"/>
  <c r="S40" i="18"/>
  <c r="S43" i="18"/>
  <c r="S46" i="18"/>
  <c r="S39" i="18"/>
  <c r="S44" i="18"/>
  <c r="S38" i="18"/>
  <c r="S36" i="18"/>
  <c r="S20" i="18"/>
  <c r="S18" i="18"/>
  <c r="S14" i="18"/>
  <c r="S12" i="18"/>
  <c r="S10" i="18"/>
  <c r="S29" i="18"/>
  <c r="S21" i="18"/>
  <c r="S19" i="18"/>
  <c r="S15" i="18"/>
  <c r="S13" i="18"/>
  <c r="S11" i="18"/>
  <c r="S6" i="18"/>
  <c r="S5" i="18"/>
  <c r="S4" i="18"/>
  <c r="W71" i="18"/>
  <c r="W69" i="18"/>
  <c r="W63" i="18"/>
  <c r="W54" i="18"/>
  <c r="W65" i="18"/>
  <c r="W61" i="18"/>
  <c r="W70" i="18"/>
  <c r="W64" i="18"/>
  <c r="W62" i="18"/>
  <c r="W55" i="18"/>
  <c r="W68" i="18"/>
  <c r="W45" i="18"/>
  <c r="W37" i="18"/>
  <c r="W30" i="18"/>
  <c r="W22" i="18"/>
  <c r="W40" i="18"/>
  <c r="W43" i="18"/>
  <c r="W46" i="18"/>
  <c r="W39" i="18"/>
  <c r="W44" i="18"/>
  <c r="W38" i="18"/>
  <c r="W36" i="18"/>
  <c r="W20" i="18"/>
  <c r="W18" i="18"/>
  <c r="W14" i="18"/>
  <c r="W12" i="18"/>
  <c r="W10" i="18"/>
  <c r="W21" i="18"/>
  <c r="W19" i="18"/>
  <c r="W15" i="18"/>
  <c r="W13" i="18"/>
  <c r="W11" i="18"/>
  <c r="W29" i="18"/>
  <c r="W6" i="18"/>
  <c r="W5" i="18"/>
  <c r="W4" i="18"/>
  <c r="AA71" i="18"/>
  <c r="AA69" i="18"/>
  <c r="AA63" i="18"/>
  <c r="AA54" i="18"/>
  <c r="AA65" i="18"/>
  <c r="AA61" i="18"/>
  <c r="AA70" i="18"/>
  <c r="AA64" i="18"/>
  <c r="AA62" i="18"/>
  <c r="AA55" i="18"/>
  <c r="AA68" i="18"/>
  <c r="AA45" i="18"/>
  <c r="AA37" i="18"/>
  <c r="AA30" i="18"/>
  <c r="AA22" i="18"/>
  <c r="AA40" i="18"/>
  <c r="AA43" i="18"/>
  <c r="AA46" i="18"/>
  <c r="AA39" i="18"/>
  <c r="AA44" i="18"/>
  <c r="AA38" i="18"/>
  <c r="AA36" i="18"/>
  <c r="AA20" i="18"/>
  <c r="AA18" i="18"/>
  <c r="AA14" i="18"/>
  <c r="AA12" i="18"/>
  <c r="AA10" i="18"/>
  <c r="AA29" i="18"/>
  <c r="AA21" i="18"/>
  <c r="AA19" i="18"/>
  <c r="AA15" i="18"/>
  <c r="AA13" i="18"/>
  <c r="AA11" i="18"/>
  <c r="AA6" i="18"/>
  <c r="AA5" i="18"/>
  <c r="AA4" i="18"/>
  <c r="AE71" i="18"/>
  <c r="AE69" i="18"/>
  <c r="AE63" i="18"/>
  <c r="AE54" i="18"/>
  <c r="AE65" i="18"/>
  <c r="AE61" i="18"/>
  <c r="AE70" i="18"/>
  <c r="AE64" i="18"/>
  <c r="AE62" i="18"/>
  <c r="AE55" i="18"/>
  <c r="AE68" i="18"/>
  <c r="AE45" i="18"/>
  <c r="AE37" i="18"/>
  <c r="AE30" i="18"/>
  <c r="AE22" i="18"/>
  <c r="AE40" i="18"/>
  <c r="AE43" i="18"/>
  <c r="AE46" i="18"/>
  <c r="AE39" i="18"/>
  <c r="AE44" i="18"/>
  <c r="AE38" i="18"/>
  <c r="AE36" i="18"/>
  <c r="AE20" i="18"/>
  <c r="AE18" i="18"/>
  <c r="AE14" i="18"/>
  <c r="AE12" i="18"/>
  <c r="AE10" i="18"/>
  <c r="AE21" i="18"/>
  <c r="AE19" i="18"/>
  <c r="AE15" i="18"/>
  <c r="AE13" i="18"/>
  <c r="AE11" i="18"/>
  <c r="AE29" i="18"/>
  <c r="AE6" i="18"/>
  <c r="AE5" i="18"/>
  <c r="AE4" i="18"/>
  <c r="B4" i="18"/>
  <c r="B68" i="18"/>
  <c r="B61" i="18"/>
  <c r="B71" i="18"/>
  <c r="B69" i="18"/>
  <c r="B63" i="18"/>
  <c r="B65" i="18"/>
  <c r="B70" i="18"/>
  <c r="B64" i="18"/>
  <c r="B62" i="18"/>
  <c r="B55" i="18"/>
  <c r="B44" i="18"/>
  <c r="B38" i="18"/>
  <c r="B45" i="18"/>
  <c r="B37" i="18"/>
  <c r="B54" i="18"/>
  <c r="B40" i="18"/>
  <c r="B43" i="18"/>
  <c r="B36" i="18"/>
  <c r="B46" i="18"/>
  <c r="B39" i="18"/>
  <c r="B29" i="18"/>
  <c r="B30" i="18"/>
  <c r="B22" i="18"/>
  <c r="B20" i="18"/>
  <c r="B18" i="18"/>
  <c r="B14" i="18"/>
  <c r="B12" i="18"/>
  <c r="B21" i="18"/>
  <c r="B19" i="18"/>
  <c r="B15" i="18"/>
  <c r="B13" i="18"/>
  <c r="B11" i="18"/>
  <c r="B6" i="18"/>
  <c r="B5" i="18"/>
  <c r="B10" i="18"/>
  <c r="E23" i="20"/>
  <c r="C16" i="20"/>
  <c r="D16" i="20"/>
  <c r="B16" i="20"/>
  <c r="E11" i="20"/>
  <c r="E12" i="20"/>
  <c r="E13" i="20"/>
  <c r="E14" i="20"/>
  <c r="E15" i="20"/>
  <c r="E10" i="20"/>
  <c r="L18" i="19" l="1"/>
  <c r="H4" i="12"/>
  <c r="E16" i="20"/>
  <c r="D18" i="20"/>
  <c r="C14" i="9"/>
  <c r="B13" i="9"/>
  <c r="B13" i="12" s="1"/>
  <c r="B10" i="9"/>
  <c r="B10" i="12" s="1"/>
  <c r="C13" i="9"/>
  <c r="B12" i="9"/>
  <c r="B12" i="12" s="1"/>
  <c r="B19" i="9"/>
  <c r="B19" i="12" s="1"/>
  <c r="C11" i="9"/>
  <c r="B11" i="9"/>
  <c r="B11" i="12" s="1"/>
  <c r="C19" i="9"/>
  <c r="B14" i="9"/>
  <c r="B14" i="12" s="1"/>
  <c r="C10" i="9"/>
  <c r="M18" i="19" l="1"/>
  <c r="I4" i="12"/>
  <c r="D14" i="9"/>
  <c r="D10" i="9"/>
  <c r="D20" i="9"/>
  <c r="D13" i="9"/>
  <c r="D19" i="9"/>
  <c r="D12" i="9"/>
  <c r="D11" i="9"/>
  <c r="B8" i="8"/>
  <c r="C12" i="8" s="1"/>
  <c r="N18" i="19" l="1"/>
  <c r="J4" i="12"/>
  <c r="A26" i="8"/>
  <c r="A11" i="6"/>
  <c r="O18" i="19" l="1"/>
  <c r="K4" i="12"/>
  <c r="A14" i="6"/>
  <c r="A17" i="6" s="1"/>
  <c r="E12" i="9"/>
  <c r="B21" i="9"/>
  <c r="P18" i="19" l="1"/>
  <c r="L4" i="12"/>
  <c r="B22" i="9"/>
  <c r="Q18" i="19" l="1"/>
  <c r="M4" i="12"/>
  <c r="D5" i="9"/>
  <c r="B5" i="9"/>
  <c r="R18" i="19" l="1"/>
  <c r="N4" i="12"/>
  <c r="E5" i="9"/>
  <c r="S18" i="19" l="1"/>
  <c r="O4" i="12"/>
  <c r="I46" i="9"/>
  <c r="I45" i="9"/>
  <c r="I44" i="9"/>
  <c r="I41" i="9"/>
  <c r="I33" i="9"/>
  <c r="B33" i="9" s="1"/>
  <c r="T18" i="19" l="1"/>
  <c r="P4" i="12"/>
  <c r="U18" i="19" l="1"/>
  <c r="Q4" i="12"/>
  <c r="V18" i="19" l="1"/>
  <c r="R4" i="12"/>
  <c r="C45" i="9"/>
  <c r="C46" i="9"/>
  <c r="I43" i="9"/>
  <c r="I42" i="9"/>
  <c r="I38" i="9"/>
  <c r="I37" i="9"/>
  <c r="I36" i="9"/>
  <c r="I35" i="9"/>
  <c r="B35" i="9" s="1"/>
  <c r="I34" i="9"/>
  <c r="B34" i="9" s="1"/>
  <c r="I29" i="9"/>
  <c r="I27" i="9"/>
  <c r="W18" i="19" l="1"/>
  <c r="S4" i="12"/>
  <c r="F8" i="12"/>
  <c r="J8" i="12"/>
  <c r="N8" i="12"/>
  <c r="R8" i="12"/>
  <c r="V8" i="12"/>
  <c r="Z8" i="12"/>
  <c r="AD8" i="12"/>
  <c r="C8" i="12"/>
  <c r="G8" i="12"/>
  <c r="K8" i="12"/>
  <c r="O8" i="12"/>
  <c r="S8" i="12"/>
  <c r="W8" i="12"/>
  <c r="AA8" i="12"/>
  <c r="AE8" i="12"/>
  <c r="D8" i="12"/>
  <c r="H8" i="12"/>
  <c r="L8" i="12"/>
  <c r="P8" i="12"/>
  <c r="T8" i="12"/>
  <c r="X8" i="12"/>
  <c r="AB8" i="12"/>
  <c r="AF8" i="12"/>
  <c r="E8" i="12"/>
  <c r="I8" i="12"/>
  <c r="M8" i="12"/>
  <c r="Q8" i="12"/>
  <c r="U8" i="12"/>
  <c r="Y8" i="12"/>
  <c r="AC8" i="12"/>
  <c r="AG8" i="12"/>
  <c r="F7" i="12"/>
  <c r="J7" i="12"/>
  <c r="N7" i="12"/>
  <c r="R7" i="12"/>
  <c r="V7" i="12"/>
  <c r="Z7" i="12"/>
  <c r="AD7" i="12"/>
  <c r="C7" i="12"/>
  <c r="G7" i="12"/>
  <c r="K7" i="12"/>
  <c r="O7" i="12"/>
  <c r="S7" i="12"/>
  <c r="W7" i="12"/>
  <c r="AA7" i="12"/>
  <c r="AE7" i="12"/>
  <c r="D7" i="12"/>
  <c r="H7" i="12"/>
  <c r="L7" i="12"/>
  <c r="P7" i="12"/>
  <c r="T7" i="12"/>
  <c r="X7" i="12"/>
  <c r="AB7" i="12"/>
  <c r="AF7" i="12"/>
  <c r="E7" i="12"/>
  <c r="I7" i="12"/>
  <c r="M7" i="12"/>
  <c r="Q7" i="12"/>
  <c r="U7" i="12"/>
  <c r="Y7" i="12"/>
  <c r="AC7" i="12"/>
  <c r="AG7" i="12"/>
  <c r="F16" i="12"/>
  <c r="J16" i="12"/>
  <c r="N16" i="12"/>
  <c r="R16" i="12"/>
  <c r="V16" i="12"/>
  <c r="Z16" i="12"/>
  <c r="AD16" i="12"/>
  <c r="C16" i="12"/>
  <c r="G16" i="12"/>
  <c r="K16" i="12"/>
  <c r="O16" i="12"/>
  <c r="S16" i="12"/>
  <c r="W16" i="12"/>
  <c r="AA16" i="12"/>
  <c r="AE16" i="12"/>
  <c r="D16" i="12"/>
  <c r="H16" i="12"/>
  <c r="L16" i="12"/>
  <c r="P16" i="12"/>
  <c r="T16" i="12"/>
  <c r="X16" i="12"/>
  <c r="AB16" i="12"/>
  <c r="AF16" i="12"/>
  <c r="E16" i="12"/>
  <c r="I16" i="12"/>
  <c r="M16" i="12"/>
  <c r="Q16" i="12"/>
  <c r="U16" i="12"/>
  <c r="Y16" i="12"/>
  <c r="AC16" i="12"/>
  <c r="AG16" i="12"/>
  <c r="F6" i="12"/>
  <c r="J6" i="12"/>
  <c r="N6" i="12"/>
  <c r="R6" i="12"/>
  <c r="V6" i="12"/>
  <c r="Z6" i="12"/>
  <c r="AD6" i="12"/>
  <c r="C6" i="12"/>
  <c r="G6" i="12"/>
  <c r="K6" i="12"/>
  <c r="O6" i="12"/>
  <c r="S6" i="12"/>
  <c r="W6" i="12"/>
  <c r="AA6" i="12"/>
  <c r="AE6" i="12"/>
  <c r="D6" i="12"/>
  <c r="H6" i="12"/>
  <c r="L6" i="12"/>
  <c r="P6" i="12"/>
  <c r="T6" i="12"/>
  <c r="X6" i="12"/>
  <c r="AB6" i="12"/>
  <c r="AF6" i="12"/>
  <c r="E6" i="12"/>
  <c r="I6" i="12"/>
  <c r="M6" i="12"/>
  <c r="Q6" i="12"/>
  <c r="U6" i="12"/>
  <c r="Y6" i="12"/>
  <c r="AC6" i="12"/>
  <c r="AG6" i="12"/>
  <c r="F15" i="12"/>
  <c r="J15" i="12"/>
  <c r="N15" i="12"/>
  <c r="R15" i="12"/>
  <c r="V15" i="12"/>
  <c r="Z15" i="12"/>
  <c r="AD15" i="12"/>
  <c r="C15" i="12"/>
  <c r="G15" i="12"/>
  <c r="K15" i="12"/>
  <c r="O15" i="12"/>
  <c r="S15" i="12"/>
  <c r="W15" i="12"/>
  <c r="AA15" i="12"/>
  <c r="AE15" i="12"/>
  <c r="D15" i="12"/>
  <c r="H15" i="12"/>
  <c r="L15" i="12"/>
  <c r="P15" i="12"/>
  <c r="T15" i="12"/>
  <c r="X15" i="12"/>
  <c r="AB15" i="12"/>
  <c r="AF15" i="12"/>
  <c r="E15" i="12"/>
  <c r="I15" i="12"/>
  <c r="M15" i="12"/>
  <c r="Q15" i="12"/>
  <c r="U15" i="12"/>
  <c r="Y15" i="12"/>
  <c r="AC15" i="12"/>
  <c r="AG15" i="12"/>
  <c r="X18" i="19" l="1"/>
  <c r="T4" i="12"/>
  <c r="B37" i="9"/>
  <c r="B36" i="9"/>
  <c r="Y18" i="19" l="1"/>
  <c r="U4" i="12"/>
  <c r="C36" i="9"/>
  <c r="B12" i="19" s="1"/>
  <c r="C12" i="19" s="1"/>
  <c r="D12" i="19" s="1"/>
  <c r="E12" i="19" s="1"/>
  <c r="F12" i="19" s="1"/>
  <c r="G12" i="19" s="1"/>
  <c r="H12" i="19" s="1"/>
  <c r="I12" i="19" s="1"/>
  <c r="J12" i="19" s="1"/>
  <c r="K12" i="19" s="1"/>
  <c r="L12" i="19" s="1"/>
  <c r="M12" i="19" s="1"/>
  <c r="N12" i="19" s="1"/>
  <c r="O12" i="19" s="1"/>
  <c r="P12" i="19" s="1"/>
  <c r="Q12" i="19" s="1"/>
  <c r="R12" i="19" s="1"/>
  <c r="S12" i="19" s="1"/>
  <c r="T12" i="19" s="1"/>
  <c r="U12" i="19" s="1"/>
  <c r="V12" i="19" s="1"/>
  <c r="W12" i="19" s="1"/>
  <c r="X12" i="19" s="1"/>
  <c r="Y12" i="19" s="1"/>
  <c r="Z12" i="19" s="1"/>
  <c r="AA12" i="19" s="1"/>
  <c r="AB12" i="19" s="1"/>
  <c r="AC12" i="19" s="1"/>
  <c r="AD12" i="19" s="1"/>
  <c r="AE12" i="19" s="1"/>
  <c r="AF12" i="19" s="1"/>
  <c r="AG12" i="19" s="1"/>
  <c r="C37" i="9"/>
  <c r="B13" i="19" s="1"/>
  <c r="C13" i="19" s="1"/>
  <c r="D13" i="19" s="1"/>
  <c r="E13" i="19" s="1"/>
  <c r="F13" i="19" s="1"/>
  <c r="G13" i="19" s="1"/>
  <c r="H13" i="19" s="1"/>
  <c r="I13" i="19" s="1"/>
  <c r="J13" i="19" s="1"/>
  <c r="K13" i="19" s="1"/>
  <c r="L13" i="19" s="1"/>
  <c r="M13" i="19" s="1"/>
  <c r="N13" i="19" s="1"/>
  <c r="O13" i="19" s="1"/>
  <c r="P13" i="19" s="1"/>
  <c r="Q13" i="19" s="1"/>
  <c r="R13" i="19" s="1"/>
  <c r="S13" i="19" s="1"/>
  <c r="T13" i="19" s="1"/>
  <c r="U13" i="19" s="1"/>
  <c r="V13" i="19" s="1"/>
  <c r="W13" i="19" s="1"/>
  <c r="X13" i="19" s="1"/>
  <c r="Y13" i="19" s="1"/>
  <c r="Z13" i="19" s="1"/>
  <c r="AA13" i="19" s="1"/>
  <c r="AB13" i="19" s="1"/>
  <c r="AC13" i="19" s="1"/>
  <c r="AD13" i="19" s="1"/>
  <c r="AE13" i="19" s="1"/>
  <c r="AF13" i="19" s="1"/>
  <c r="AG13" i="19" s="1"/>
  <c r="E22" i="9"/>
  <c r="B46" i="9"/>
  <c r="E13" i="9"/>
  <c r="Z18" i="19" l="1"/>
  <c r="V4" i="12"/>
  <c r="E21" i="9"/>
  <c r="B45" i="9"/>
  <c r="D17" i="9"/>
  <c r="C17" i="9"/>
  <c r="B17" i="9"/>
  <c r="AA18" i="19" l="1"/>
  <c r="W4" i="12"/>
  <c r="C41" i="9"/>
  <c r="E17" i="9"/>
  <c r="B44" i="9"/>
  <c r="D44" i="9" s="1"/>
  <c r="B20" i="13" s="1"/>
  <c r="C20" i="13" s="1"/>
  <c r="C43" i="9"/>
  <c r="B19" i="19" s="1"/>
  <c r="C19" i="19" s="1"/>
  <c r="B43" i="9"/>
  <c r="C38" i="9"/>
  <c r="B14" i="19" s="1"/>
  <c r="C14" i="19" s="1"/>
  <c r="D14" i="19" s="1"/>
  <c r="E14" i="19" s="1"/>
  <c r="F14" i="19" s="1"/>
  <c r="G14" i="19" s="1"/>
  <c r="H14" i="19" s="1"/>
  <c r="I14" i="19" s="1"/>
  <c r="J14" i="19" s="1"/>
  <c r="K14" i="19" s="1"/>
  <c r="L14" i="19" s="1"/>
  <c r="M14" i="19" s="1"/>
  <c r="N14" i="19" s="1"/>
  <c r="O14" i="19" s="1"/>
  <c r="P14" i="19" s="1"/>
  <c r="Q14" i="19" s="1"/>
  <c r="R14" i="19" s="1"/>
  <c r="S14" i="19" s="1"/>
  <c r="T14" i="19" s="1"/>
  <c r="U14" i="19" s="1"/>
  <c r="V14" i="19" s="1"/>
  <c r="W14" i="19" s="1"/>
  <c r="X14" i="19" s="1"/>
  <c r="Y14" i="19" s="1"/>
  <c r="Z14" i="19" s="1"/>
  <c r="AA14" i="19" s="1"/>
  <c r="AB14" i="19" s="1"/>
  <c r="AC14" i="19" s="1"/>
  <c r="AD14" i="19" s="1"/>
  <c r="AE14" i="19" s="1"/>
  <c r="AF14" i="19" s="1"/>
  <c r="AG14" i="19" s="1"/>
  <c r="B38" i="9"/>
  <c r="C35" i="9"/>
  <c r="B11" i="19" s="1"/>
  <c r="C11" i="19" s="1"/>
  <c r="D11" i="19" s="1"/>
  <c r="E11" i="19" s="1"/>
  <c r="F11" i="19" s="1"/>
  <c r="G11" i="19" s="1"/>
  <c r="H11" i="19" s="1"/>
  <c r="I11" i="19" s="1"/>
  <c r="J11" i="19" s="1"/>
  <c r="K11" i="19" s="1"/>
  <c r="L11" i="19" s="1"/>
  <c r="M11" i="19" s="1"/>
  <c r="N11" i="19" s="1"/>
  <c r="O11" i="19" s="1"/>
  <c r="P11" i="19" s="1"/>
  <c r="Q11" i="19" s="1"/>
  <c r="R11" i="19" s="1"/>
  <c r="S11" i="19" s="1"/>
  <c r="T11" i="19" s="1"/>
  <c r="U11" i="19" s="1"/>
  <c r="V11" i="19" s="1"/>
  <c r="W11" i="19" s="1"/>
  <c r="X11" i="19" s="1"/>
  <c r="Y11" i="19" s="1"/>
  <c r="Z11" i="19" s="1"/>
  <c r="AA11" i="19" s="1"/>
  <c r="AB11" i="19" s="1"/>
  <c r="AC11" i="19" s="1"/>
  <c r="AD11" i="19" s="1"/>
  <c r="AE11" i="19" s="1"/>
  <c r="AF11" i="19" s="1"/>
  <c r="AG11" i="19" s="1"/>
  <c r="C34" i="9"/>
  <c r="B10" i="19" s="1"/>
  <c r="C10" i="19" s="1"/>
  <c r="D10" i="19" s="1"/>
  <c r="E10" i="19" s="1"/>
  <c r="F10" i="19" s="1"/>
  <c r="G10" i="19" s="1"/>
  <c r="H10" i="19" s="1"/>
  <c r="I10" i="19" s="1"/>
  <c r="J10" i="19" s="1"/>
  <c r="K10" i="19" s="1"/>
  <c r="L10" i="19" s="1"/>
  <c r="M10" i="19" s="1"/>
  <c r="N10" i="19" s="1"/>
  <c r="O10" i="19" s="1"/>
  <c r="P10" i="19" s="1"/>
  <c r="Q10" i="19" s="1"/>
  <c r="R10" i="19" s="1"/>
  <c r="S10" i="19" s="1"/>
  <c r="T10" i="19" s="1"/>
  <c r="U10" i="19" s="1"/>
  <c r="V10" i="19" s="1"/>
  <c r="W10" i="19" s="1"/>
  <c r="X10" i="19" s="1"/>
  <c r="Y10" i="19" s="1"/>
  <c r="Z10" i="19" s="1"/>
  <c r="AA10" i="19" s="1"/>
  <c r="AB10" i="19" s="1"/>
  <c r="AC10" i="19" s="1"/>
  <c r="AD10" i="19" s="1"/>
  <c r="AE10" i="19" s="1"/>
  <c r="AF10" i="19" s="1"/>
  <c r="AG10" i="19" s="1"/>
  <c r="B3" i="9"/>
  <c r="D9" i="9"/>
  <c r="D33" i="9" s="1"/>
  <c r="D19" i="19" l="1"/>
  <c r="C19" i="12"/>
  <c r="D20" i="13"/>
  <c r="C20" i="12"/>
  <c r="AB18" i="19"/>
  <c r="X4" i="12"/>
  <c r="D35" i="9"/>
  <c r="B11" i="13" s="1"/>
  <c r="C11" i="13" s="1"/>
  <c r="D11" i="13" s="1"/>
  <c r="E11" i="13" s="1"/>
  <c r="F11" i="13" s="1"/>
  <c r="G11" i="13" s="1"/>
  <c r="H11" i="13" s="1"/>
  <c r="I11" i="13" s="1"/>
  <c r="J11" i="13" s="1"/>
  <c r="K11" i="13" s="1"/>
  <c r="L11" i="13" s="1"/>
  <c r="M11" i="13" s="1"/>
  <c r="N11" i="13" s="1"/>
  <c r="O11" i="13" s="1"/>
  <c r="P11" i="13" s="1"/>
  <c r="Q11" i="13" s="1"/>
  <c r="R11" i="13" s="1"/>
  <c r="S11" i="13" s="1"/>
  <c r="T11" i="13" s="1"/>
  <c r="U11" i="13" s="1"/>
  <c r="V11" i="13" s="1"/>
  <c r="W11" i="13" s="1"/>
  <c r="X11" i="13" s="1"/>
  <c r="Y11" i="13" s="1"/>
  <c r="Z11" i="13" s="1"/>
  <c r="AA11" i="13" s="1"/>
  <c r="AB11" i="13" s="1"/>
  <c r="AC11" i="13" s="1"/>
  <c r="AD11" i="13" s="1"/>
  <c r="AE11" i="13" s="1"/>
  <c r="AF11" i="13" s="1"/>
  <c r="AG11" i="13" s="1"/>
  <c r="D43" i="9"/>
  <c r="B19" i="13" s="1"/>
  <c r="C19" i="13" s="1"/>
  <c r="D19" i="13" s="1"/>
  <c r="E19" i="13" s="1"/>
  <c r="F19" i="13" s="1"/>
  <c r="G19" i="13" s="1"/>
  <c r="H19" i="13" s="1"/>
  <c r="I19" i="13" s="1"/>
  <c r="J19" i="13" s="1"/>
  <c r="K19" i="13" s="1"/>
  <c r="L19" i="13" s="1"/>
  <c r="M19" i="13" s="1"/>
  <c r="N19" i="13" s="1"/>
  <c r="O19" i="13" s="1"/>
  <c r="P19" i="13" s="1"/>
  <c r="Q19" i="13" s="1"/>
  <c r="R19" i="13" s="1"/>
  <c r="S19" i="13" s="1"/>
  <c r="T19" i="13" s="1"/>
  <c r="U19" i="13" s="1"/>
  <c r="V19" i="13" s="1"/>
  <c r="W19" i="13" s="1"/>
  <c r="X19" i="13" s="1"/>
  <c r="Y19" i="13" s="1"/>
  <c r="Z19" i="13" s="1"/>
  <c r="AA19" i="13" s="1"/>
  <c r="AB19" i="13" s="1"/>
  <c r="AC19" i="13" s="1"/>
  <c r="AD19" i="13" s="1"/>
  <c r="AE19" i="13" s="1"/>
  <c r="AF19" i="13" s="1"/>
  <c r="AG19" i="13" s="1"/>
  <c r="D38" i="9"/>
  <c r="B14" i="13" s="1"/>
  <c r="C14" i="13" s="1"/>
  <c r="D14" i="13" s="1"/>
  <c r="E14" i="13" s="1"/>
  <c r="F14" i="13" s="1"/>
  <c r="G14" i="13" s="1"/>
  <c r="H14" i="13" s="1"/>
  <c r="I14" i="13" s="1"/>
  <c r="J14" i="13" s="1"/>
  <c r="K14" i="13" s="1"/>
  <c r="L14" i="13" s="1"/>
  <c r="M14" i="13" s="1"/>
  <c r="N14" i="13" s="1"/>
  <c r="O14" i="13" s="1"/>
  <c r="P14" i="13" s="1"/>
  <c r="Q14" i="13" s="1"/>
  <c r="R14" i="13" s="1"/>
  <c r="S14" i="13" s="1"/>
  <c r="T14" i="13" s="1"/>
  <c r="U14" i="13" s="1"/>
  <c r="V14" i="13" s="1"/>
  <c r="W14" i="13" s="1"/>
  <c r="X14" i="13" s="1"/>
  <c r="Y14" i="13" s="1"/>
  <c r="Z14" i="13" s="1"/>
  <c r="AA14" i="13" s="1"/>
  <c r="AB14" i="13" s="1"/>
  <c r="AC14" i="13" s="1"/>
  <c r="AD14" i="13" s="1"/>
  <c r="AE14" i="13" s="1"/>
  <c r="AF14" i="13" s="1"/>
  <c r="AG14" i="13" s="1"/>
  <c r="D34" i="9"/>
  <c r="B10" i="13" s="1"/>
  <c r="C10" i="13" s="1"/>
  <c r="D10" i="13" s="1"/>
  <c r="E10" i="13" s="1"/>
  <c r="F10" i="13" s="1"/>
  <c r="G10" i="13" s="1"/>
  <c r="H10" i="13" s="1"/>
  <c r="I10" i="13" s="1"/>
  <c r="J10" i="13" s="1"/>
  <c r="K10" i="13" s="1"/>
  <c r="L10" i="13" s="1"/>
  <c r="M10" i="13" s="1"/>
  <c r="N10" i="13" s="1"/>
  <c r="O10" i="13" s="1"/>
  <c r="P10" i="13" s="1"/>
  <c r="Q10" i="13" s="1"/>
  <c r="R10" i="13" s="1"/>
  <c r="S10" i="13" s="1"/>
  <c r="T10" i="13" s="1"/>
  <c r="U10" i="13" s="1"/>
  <c r="V10" i="13" s="1"/>
  <c r="W10" i="13" s="1"/>
  <c r="X10" i="13" s="1"/>
  <c r="Y10" i="13" s="1"/>
  <c r="Z10" i="13" s="1"/>
  <c r="AA10" i="13" s="1"/>
  <c r="AB10" i="13" s="1"/>
  <c r="AC10" i="13" s="1"/>
  <c r="AD10" i="13" s="1"/>
  <c r="AE10" i="13" s="1"/>
  <c r="AF10" i="13" s="1"/>
  <c r="AG10" i="13" s="1"/>
  <c r="D42" i="9"/>
  <c r="B18" i="13" s="1"/>
  <c r="C18" i="13" s="1"/>
  <c r="E3" i="9"/>
  <c r="Q14" i="12"/>
  <c r="L14" i="12"/>
  <c r="H14" i="12"/>
  <c r="C14" i="12"/>
  <c r="AC14" i="12"/>
  <c r="X14" i="12"/>
  <c r="Y14" i="12"/>
  <c r="G14" i="12"/>
  <c r="K14" i="12"/>
  <c r="AB14" i="12"/>
  <c r="E14" i="12"/>
  <c r="W14" i="12"/>
  <c r="M14" i="12"/>
  <c r="U14" i="12"/>
  <c r="O14" i="12"/>
  <c r="P14" i="12"/>
  <c r="V14" i="12"/>
  <c r="I14" i="12"/>
  <c r="N14" i="12"/>
  <c r="J14" i="12"/>
  <c r="F14" i="12"/>
  <c r="T14" i="12"/>
  <c r="R14" i="12"/>
  <c r="S14" i="12"/>
  <c r="Z14" i="12"/>
  <c r="AA14" i="12"/>
  <c r="D14" i="12"/>
  <c r="C10" i="12"/>
  <c r="AC11" i="12"/>
  <c r="M11" i="12"/>
  <c r="P11" i="12"/>
  <c r="U11" i="12"/>
  <c r="Q11" i="12"/>
  <c r="D11" i="12"/>
  <c r="H11" i="12"/>
  <c r="O5" i="12"/>
  <c r="K5" i="12"/>
  <c r="G5" i="12"/>
  <c r="J5" i="12"/>
  <c r="I5" i="12"/>
  <c r="F5" i="12"/>
  <c r="N5" i="12"/>
  <c r="R5" i="12"/>
  <c r="V5" i="12"/>
  <c r="Z5" i="12"/>
  <c r="AD5" i="12"/>
  <c r="C5" i="12"/>
  <c r="S5" i="12"/>
  <c r="W5" i="12"/>
  <c r="AA5" i="12"/>
  <c r="AE5" i="12"/>
  <c r="D5" i="12"/>
  <c r="H5" i="12"/>
  <c r="L5" i="12"/>
  <c r="P5" i="12"/>
  <c r="T5" i="12"/>
  <c r="X5" i="12"/>
  <c r="AB5" i="12"/>
  <c r="AF5" i="12"/>
  <c r="E5" i="12"/>
  <c r="M5" i="12"/>
  <c r="Q5" i="12"/>
  <c r="U5" i="12"/>
  <c r="Y5" i="12"/>
  <c r="AC5" i="12"/>
  <c r="AG5" i="12"/>
  <c r="M10" i="12"/>
  <c r="L10" i="12"/>
  <c r="I10" i="12"/>
  <c r="O10" i="12"/>
  <c r="W10" i="12"/>
  <c r="C9" i="9"/>
  <c r="C33" i="9" s="1"/>
  <c r="E10" i="9"/>
  <c r="E14" i="9"/>
  <c r="E11" i="9"/>
  <c r="E19" i="9"/>
  <c r="E20" i="9"/>
  <c r="K10" i="12" l="1"/>
  <c r="E11" i="12"/>
  <c r="R10" i="12"/>
  <c r="N10" i="12"/>
  <c r="V10" i="12"/>
  <c r="Z11" i="12"/>
  <c r="F11" i="12"/>
  <c r="AB11" i="12"/>
  <c r="Q10" i="12"/>
  <c r="H10" i="12"/>
  <c r="Y10" i="12"/>
  <c r="W11" i="12"/>
  <c r="C11" i="12"/>
  <c r="K11" i="12"/>
  <c r="G10" i="12"/>
  <c r="T11" i="12"/>
  <c r="D10" i="12"/>
  <c r="T10" i="12"/>
  <c r="F10" i="12"/>
  <c r="X10" i="12"/>
  <c r="S11" i="12"/>
  <c r="J11" i="12"/>
  <c r="Y11" i="12"/>
  <c r="AB10" i="12"/>
  <c r="S10" i="12"/>
  <c r="AA11" i="12"/>
  <c r="AA10" i="12"/>
  <c r="J10" i="12"/>
  <c r="U10" i="12"/>
  <c r="AC10" i="12"/>
  <c r="L11" i="12"/>
  <c r="R11" i="12"/>
  <c r="I11" i="12"/>
  <c r="X11" i="12"/>
  <c r="E20" i="13"/>
  <c r="D20" i="12"/>
  <c r="Z10" i="12"/>
  <c r="P10" i="12"/>
  <c r="E10" i="12"/>
  <c r="O11" i="12"/>
  <c r="V11" i="12"/>
  <c r="G11" i="12"/>
  <c r="N11" i="12"/>
  <c r="E19" i="19"/>
  <c r="D19" i="12"/>
  <c r="D18" i="13"/>
  <c r="C18" i="12"/>
  <c r="AC18" i="19"/>
  <c r="Y4" i="12"/>
  <c r="E38" i="9"/>
  <c r="E34" i="9"/>
  <c r="E43" i="9"/>
  <c r="E44" i="9"/>
  <c r="E35" i="9"/>
  <c r="E42" i="9"/>
  <c r="E9" i="9"/>
  <c r="E33" i="9" s="1"/>
  <c r="AG9" i="12"/>
  <c r="Y9" i="12"/>
  <c r="Q9" i="12"/>
  <c r="I9" i="12"/>
  <c r="AF9" i="12"/>
  <c r="AE9" i="12"/>
  <c r="W9" i="12"/>
  <c r="O9" i="12"/>
  <c r="G9" i="12"/>
  <c r="AD9" i="12"/>
  <c r="V9" i="12"/>
  <c r="N9" i="12"/>
  <c r="F9" i="12"/>
  <c r="H9" i="12"/>
  <c r="AC9" i="12"/>
  <c r="U9" i="12"/>
  <c r="M9" i="12"/>
  <c r="E9" i="12"/>
  <c r="Z9" i="12"/>
  <c r="P9" i="12"/>
  <c r="AB9" i="12"/>
  <c r="T9" i="12"/>
  <c r="L9" i="12"/>
  <c r="D9" i="12"/>
  <c r="J9" i="12"/>
  <c r="X9" i="12"/>
  <c r="AA9" i="12"/>
  <c r="S9" i="12"/>
  <c r="K9" i="12"/>
  <c r="C9" i="12"/>
  <c r="R9" i="12"/>
  <c r="F19" i="19" l="1"/>
  <c r="E19" i="12"/>
  <c r="F20" i="13"/>
  <c r="E20" i="12"/>
  <c r="AD18" i="19"/>
  <c r="AE18" i="19" s="1"/>
  <c r="AF18" i="19" s="1"/>
  <c r="AG18" i="19" s="1"/>
  <c r="E18" i="13"/>
  <c r="D18" i="12"/>
  <c r="Z4" i="12"/>
  <c r="G20" i="13" l="1"/>
  <c r="F20" i="12"/>
  <c r="G19" i="19"/>
  <c r="F19" i="12"/>
  <c r="F18" i="13"/>
  <c r="E18" i="12"/>
  <c r="AA4" i="12"/>
  <c r="W12" i="12"/>
  <c r="E36" i="9"/>
  <c r="H19" i="19" l="1"/>
  <c r="G19" i="12"/>
  <c r="H20" i="13"/>
  <c r="G20" i="12"/>
  <c r="G18" i="13"/>
  <c r="F18" i="12"/>
  <c r="AB4" i="12"/>
  <c r="Z12" i="12"/>
  <c r="G12" i="12"/>
  <c r="Q12" i="12"/>
  <c r="I12" i="12"/>
  <c r="T12" i="12"/>
  <c r="Y12" i="12"/>
  <c r="C12" i="12"/>
  <c r="U12" i="12"/>
  <c r="F12" i="12"/>
  <c r="P12" i="12"/>
  <c r="AB12" i="12"/>
  <c r="K12" i="12"/>
  <c r="S12" i="12"/>
  <c r="H12" i="12"/>
  <c r="M12" i="12"/>
  <c r="AA12" i="12"/>
  <c r="X12" i="12"/>
  <c r="V12" i="12"/>
  <c r="L12" i="12"/>
  <c r="R12" i="12"/>
  <c r="O12" i="12"/>
  <c r="D12" i="12"/>
  <c r="E12" i="12"/>
  <c r="J12" i="12"/>
  <c r="N12" i="12"/>
  <c r="AC12" i="12"/>
  <c r="Y13" i="12"/>
  <c r="E37" i="9"/>
  <c r="I20" i="13" l="1"/>
  <c r="H20" i="12"/>
  <c r="I19" i="19"/>
  <c r="H19" i="12"/>
  <c r="H18" i="13"/>
  <c r="G18" i="12"/>
  <c r="AC4" i="12"/>
  <c r="T13" i="12"/>
  <c r="R13" i="12"/>
  <c r="M13" i="12"/>
  <c r="P13" i="12"/>
  <c r="C13" i="12"/>
  <c r="H13" i="12"/>
  <c r="AC13" i="12"/>
  <c r="W13" i="12"/>
  <c r="I13" i="12"/>
  <c r="Z13" i="12"/>
  <c r="O13" i="12"/>
  <c r="U13" i="12"/>
  <c r="K13" i="12"/>
  <c r="S13" i="12"/>
  <c r="F13" i="12"/>
  <c r="AA13" i="12"/>
  <c r="N13" i="12"/>
  <c r="G13" i="12"/>
  <c r="E13" i="12"/>
  <c r="Q13" i="12"/>
  <c r="J13" i="12"/>
  <c r="D13" i="12"/>
  <c r="V13" i="12"/>
  <c r="X13" i="12"/>
  <c r="L13" i="12"/>
  <c r="AB13" i="12"/>
  <c r="J19" i="19" l="1"/>
  <c r="I19" i="12"/>
  <c r="J20" i="13"/>
  <c r="I20" i="12"/>
  <c r="I18" i="13"/>
  <c r="H18" i="12"/>
  <c r="AD4" i="12"/>
  <c r="K20" i="13" l="1"/>
  <c r="J20" i="12"/>
  <c r="K19" i="19"/>
  <c r="J19" i="12"/>
  <c r="J18" i="13"/>
  <c r="I18" i="12"/>
  <c r="AE4" i="12"/>
  <c r="L19" i="19" l="1"/>
  <c r="K19" i="12"/>
  <c r="L20" i="13"/>
  <c r="K20" i="12"/>
  <c r="K18" i="13"/>
  <c r="J18" i="12"/>
  <c r="AG4" i="12"/>
  <c r="AF4" i="12"/>
  <c r="AG14" i="12"/>
  <c r="AF10" i="12"/>
  <c r="AG12" i="12"/>
  <c r="AD13" i="12"/>
  <c r="AE10" i="12"/>
  <c r="AF13" i="12"/>
  <c r="AD14" i="12"/>
  <c r="AD11" i="12"/>
  <c r="AF17" i="12"/>
  <c r="AE12" i="12"/>
  <c r="AE14" i="12"/>
  <c r="AE11" i="12"/>
  <c r="AD12" i="12"/>
  <c r="AG17" i="12"/>
  <c r="AD10" i="12"/>
  <c r="AE17" i="12"/>
  <c r="AD17" i="12"/>
  <c r="AG10" i="12"/>
  <c r="AE13" i="12"/>
  <c r="AF14" i="12"/>
  <c r="AG11" i="12"/>
  <c r="AG13" i="12"/>
  <c r="AF12" i="12"/>
  <c r="AF11" i="12"/>
  <c r="AI39" i="18"/>
  <c r="AI37" i="18"/>
  <c r="AI54" i="18"/>
  <c r="AI46" i="18"/>
  <c r="AI63" i="18"/>
  <c r="AI15" i="18"/>
  <c r="AI22" i="18"/>
  <c r="AI11" i="18"/>
  <c r="AI65" i="18"/>
  <c r="AI13" i="18"/>
  <c r="AI69" i="18"/>
  <c r="AI44" i="18"/>
  <c r="AI20" i="18"/>
  <c r="AI30" i="18"/>
  <c r="AI61" i="18"/>
  <c r="AI14" i="18"/>
  <c r="AI12" i="18"/>
  <c r="AI18" i="18"/>
  <c r="AI29" i="18"/>
  <c r="AI71" i="18"/>
  <c r="AI55" i="18"/>
  <c r="AI45" i="18"/>
  <c r="AI5" i="18"/>
  <c r="AI64" i="18"/>
  <c r="AI6" i="18"/>
  <c r="AI38" i="18"/>
  <c r="AI10" i="18"/>
  <c r="AI68" i="18"/>
  <c r="AI4" i="18"/>
  <c r="AI70" i="18"/>
  <c r="AI21" i="18"/>
  <c r="AI40" i="18"/>
  <c r="AI36" i="18"/>
  <c r="AI43" i="18"/>
  <c r="AI19" i="18"/>
  <c r="AI62" i="18"/>
  <c r="AG69" i="18"/>
  <c r="AG30" i="18"/>
  <c r="AG54" i="18"/>
  <c r="AG37" i="18"/>
  <c r="AG6" i="18"/>
  <c r="AG18" i="18"/>
  <c r="AG70" i="18"/>
  <c r="AG29" i="18"/>
  <c r="AG40" i="18"/>
  <c r="AG4" i="18"/>
  <c r="AG63" i="18"/>
  <c r="AG13" i="18"/>
  <c r="AG68" i="18"/>
  <c r="AG55" i="18"/>
  <c r="AG22" i="18"/>
  <c r="AG11" i="18"/>
  <c r="AG15" i="18"/>
  <c r="AG71" i="18"/>
  <c r="AG36" i="18"/>
  <c r="AG10" i="18"/>
  <c r="AG38" i="18"/>
  <c r="AG46" i="18"/>
  <c r="AG5" i="18"/>
  <c r="AG45" i="18"/>
  <c r="AG19" i="18"/>
  <c r="AG12" i="18"/>
  <c r="AG14" i="18"/>
  <c r="AG44" i="18"/>
  <c r="AG65" i="18"/>
  <c r="AG20" i="18"/>
  <c r="AG62" i="18"/>
  <c r="AG39" i="18"/>
  <c r="AG61" i="18"/>
  <c r="AG21" i="18"/>
  <c r="AG64" i="18"/>
  <c r="AG43" i="18"/>
  <c r="AH37" i="18"/>
  <c r="AH19" i="18"/>
  <c r="AH55" i="18"/>
  <c r="AH12" i="18"/>
  <c r="AH62" i="18"/>
  <c r="AH43" i="18"/>
  <c r="AH65" i="18"/>
  <c r="AH64" i="18"/>
  <c r="AH10" i="18"/>
  <c r="AH61" i="18"/>
  <c r="AH30" i="18"/>
  <c r="AH45" i="18"/>
  <c r="AH46" i="18"/>
  <c r="AH4" i="18"/>
  <c r="AH68" i="18"/>
  <c r="AH54" i="18"/>
  <c r="AH18" i="18"/>
  <c r="AH20" i="18"/>
  <c r="AH71" i="18"/>
  <c r="AH15" i="18"/>
  <c r="AH44" i="18"/>
  <c r="AH21" i="18"/>
  <c r="AH63" i="18"/>
  <c r="AH14" i="18"/>
  <c r="AH40" i="18"/>
  <c r="AH29" i="18"/>
  <c r="AH11" i="18"/>
  <c r="AH22" i="18"/>
  <c r="AH38" i="18"/>
  <c r="AH69" i="18"/>
  <c r="AH5" i="18"/>
  <c r="AH70" i="18"/>
  <c r="AH39" i="18"/>
  <c r="AH13" i="18"/>
  <c r="AH36" i="18"/>
  <c r="AH6" i="18"/>
  <c r="AF64" i="18"/>
  <c r="AF29" i="18"/>
  <c r="AF15" i="18"/>
  <c r="AF20" i="18"/>
  <c r="AF71" i="18"/>
  <c r="AF62" i="18"/>
  <c r="AF46" i="18"/>
  <c r="AF68" i="18"/>
  <c r="AF43" i="18"/>
  <c r="AF13" i="18"/>
  <c r="AF38" i="18"/>
  <c r="AF6" i="18"/>
  <c r="AF30" i="18"/>
  <c r="AF44" i="18"/>
  <c r="AF45" i="18"/>
  <c r="AF70" i="18"/>
  <c r="AF18" i="18"/>
  <c r="AF22" i="18"/>
  <c r="AF61" i="18"/>
  <c r="AF5" i="18"/>
  <c r="AF54" i="18"/>
  <c r="AF36" i="18"/>
  <c r="AF40" i="18"/>
  <c r="AF19" i="18"/>
  <c r="AF11" i="18"/>
  <c r="AF10" i="18"/>
  <c r="AF69" i="18"/>
  <c r="AF4" i="18"/>
  <c r="AF21" i="18"/>
  <c r="AF55" i="18"/>
  <c r="AF12" i="18"/>
  <c r="AF37" i="18"/>
  <c r="AF14" i="18"/>
  <c r="AF65" i="18"/>
  <c r="AF63" i="18"/>
  <c r="AF39" i="18"/>
  <c r="M20" i="13" l="1"/>
  <c r="L20" i="12"/>
  <c r="M19" i="19"/>
  <c r="L19" i="12"/>
  <c r="L18" i="13"/>
  <c r="K18" i="12"/>
  <c r="N19" i="19" l="1"/>
  <c r="M19" i="12"/>
  <c r="N20" i="13"/>
  <c r="M20" i="12"/>
  <c r="M18" i="13"/>
  <c r="L18" i="12"/>
  <c r="O20" i="13" l="1"/>
  <c r="N20" i="12"/>
  <c r="O19" i="19"/>
  <c r="N19" i="12"/>
  <c r="N18" i="13"/>
  <c r="M18" i="12"/>
  <c r="P19" i="19" l="1"/>
  <c r="O19" i="12"/>
  <c r="P20" i="13"/>
  <c r="O20" i="12"/>
  <c r="O18" i="13"/>
  <c r="N18" i="12"/>
  <c r="Q20" i="13" l="1"/>
  <c r="P20" i="12"/>
  <c r="Q19" i="19"/>
  <c r="P19" i="12"/>
  <c r="P18" i="13"/>
  <c r="O18" i="12"/>
  <c r="R19" i="19" l="1"/>
  <c r="Q19" i="12"/>
  <c r="R20" i="13"/>
  <c r="Q20" i="12"/>
  <c r="Q18" i="13"/>
  <c r="P18" i="12"/>
  <c r="S20" i="13" l="1"/>
  <c r="R20" i="12"/>
  <c r="S19" i="19"/>
  <c r="R19" i="12"/>
  <c r="R18" i="13"/>
  <c r="Q18" i="12"/>
  <c r="T19" i="19" l="1"/>
  <c r="S19" i="12"/>
  <c r="T20" i="13"/>
  <c r="S20" i="12"/>
  <c r="S18" i="13"/>
  <c r="R18" i="12"/>
  <c r="U20" i="13" l="1"/>
  <c r="T20" i="12"/>
  <c r="U19" i="19"/>
  <c r="T19" i="12"/>
  <c r="T18" i="13"/>
  <c r="S18" i="12"/>
  <c r="V19" i="19" l="1"/>
  <c r="U19" i="12"/>
  <c r="V20" i="13"/>
  <c r="U20" i="12"/>
  <c r="U18" i="13"/>
  <c r="T18" i="12"/>
  <c r="W20" i="13" l="1"/>
  <c r="V20" i="12"/>
  <c r="W19" i="19"/>
  <c r="V19" i="12"/>
  <c r="V18" i="13"/>
  <c r="U18" i="12"/>
  <c r="X19" i="19" l="1"/>
  <c r="W19" i="12"/>
  <c r="X20" i="13"/>
  <c r="W20" i="12"/>
  <c r="W18" i="13"/>
  <c r="V18" i="12"/>
  <c r="Y19" i="19" l="1"/>
  <c r="X19" i="12"/>
  <c r="Y20" i="13"/>
  <c r="X20" i="12"/>
  <c r="X18" i="13"/>
  <c r="W18" i="12"/>
  <c r="Z20" i="13" l="1"/>
  <c r="Y20" i="12"/>
  <c r="Z19" i="19"/>
  <c r="Y19" i="12"/>
  <c r="Y18" i="13"/>
  <c r="X18" i="12"/>
  <c r="AA19" i="19" l="1"/>
  <c r="Z19" i="12"/>
  <c r="AA20" i="13"/>
  <c r="Z20" i="12"/>
  <c r="Z18" i="13"/>
  <c r="Y18" i="12"/>
  <c r="AB20" i="13" l="1"/>
  <c r="AA20" i="12"/>
  <c r="AB19" i="19"/>
  <c r="AA19" i="12"/>
  <c r="AA18" i="13"/>
  <c r="Z18" i="12"/>
  <c r="AC19" i="19" l="1"/>
  <c r="AB19" i="12"/>
  <c r="AC20" i="13"/>
  <c r="AB20" i="12"/>
  <c r="AB18" i="13"/>
  <c r="AA18" i="12"/>
  <c r="AD20" i="13" l="1"/>
  <c r="AC20" i="12"/>
  <c r="AD19" i="19"/>
  <c r="AC19" i="12"/>
  <c r="AC18" i="13"/>
  <c r="AB18" i="12"/>
  <c r="AE19" i="19" l="1"/>
  <c r="AD19" i="12"/>
  <c r="AE20" i="13"/>
  <c r="AD20" i="12"/>
  <c r="AD18" i="13"/>
  <c r="AC18" i="12"/>
  <c r="AF20" i="13" l="1"/>
  <c r="AE20" i="12"/>
  <c r="AF19" i="19"/>
  <c r="AE19" i="12"/>
  <c r="AE18" i="13"/>
  <c r="AD18" i="12"/>
  <c r="AG19" i="19" l="1"/>
  <c r="AG19" i="12" s="1"/>
  <c r="AF19" i="12"/>
  <c r="AG20" i="13"/>
  <c r="AG20" i="12" s="1"/>
  <c r="AF20" i="12"/>
  <c r="AF18" i="13"/>
  <c r="AE18" i="12"/>
  <c r="AG18" i="13" l="1"/>
  <c r="AG18" i="12" s="1"/>
  <c r="AF18" i="12"/>
</calcChain>
</file>

<file path=xl/comments1.xml><?xml version="1.0" encoding="utf-8"?>
<comments xmlns="http://schemas.openxmlformats.org/spreadsheetml/2006/main">
  <authors>
    <author>Michael Wang</author>
    <author>ywu</author>
    <author>Jeongwoo Han</author>
    <author>jhan</author>
    <author>A Elgowainy</author>
  </authors>
  <commentList>
    <comment ref="B4" authorId="0" shapeId="0">
      <text>
        <r>
          <rPr>
            <sz val="8"/>
            <color indexed="81"/>
            <rFont val="Tahoma"/>
            <family val="2"/>
          </rPr>
          <t>GREET's calculations use LHVs. If one decides to use HHVs, the HHV cell values in this sheet can be pasted into the cells in this column. However, combustion emission factors in the EF sheet need to be changed, according to the differences between LHV and HHV for each fuel.</t>
        </r>
      </text>
    </comment>
    <comment ref="H4" authorId="0" shapeId="0">
      <text>
        <r>
          <rPr>
            <sz val="8"/>
            <color indexed="81"/>
            <rFont val="Tahoma"/>
            <family val="2"/>
          </rPr>
          <t xml:space="preserve">Values in this column are calculated from those in the left column. Values here are used for calculations in other sheets. Values in the left column are inputted in ppm for high transparency.
</t>
        </r>
      </text>
    </comment>
    <comment ref="G15" authorId="0" shapeId="0">
      <text>
        <r>
          <rPr>
            <sz val="8"/>
            <color indexed="81"/>
            <rFont val="Arial"/>
            <family val="2"/>
          </rPr>
          <t>Value here is from a TS look-up table. User should not change the value here.</t>
        </r>
        <r>
          <rPr>
            <sz val="9"/>
            <color indexed="81"/>
            <rFont val="Tahoma"/>
            <family val="2"/>
          </rPr>
          <t xml:space="preserve">
</t>
        </r>
      </text>
    </comment>
    <comment ref="G20" authorId="0" shapeId="0">
      <text>
        <r>
          <rPr>
            <sz val="8"/>
            <color indexed="81"/>
            <rFont val="Arial"/>
            <family val="2"/>
          </rPr>
          <t>Value here is from a TS look-up table. User should not change the value here.</t>
        </r>
        <r>
          <rPr>
            <sz val="9"/>
            <color indexed="81"/>
            <rFont val="Tahoma"/>
            <family val="2"/>
          </rPr>
          <t xml:space="preserve">
</t>
        </r>
      </text>
    </comment>
    <comment ref="G21" authorId="0" shapeId="0">
      <text>
        <r>
          <rPr>
            <sz val="8"/>
            <color indexed="81"/>
            <rFont val="Arial"/>
            <family val="2"/>
          </rPr>
          <t>Value here is from a TS look-up table. User should not change the value here.</t>
        </r>
        <r>
          <rPr>
            <sz val="9"/>
            <color indexed="81"/>
            <rFont val="Tahoma"/>
            <family val="2"/>
          </rPr>
          <t xml:space="preserve">
</t>
        </r>
      </text>
    </comment>
    <comment ref="G22" authorId="0" shapeId="0">
      <text>
        <r>
          <rPr>
            <sz val="8"/>
            <color indexed="81"/>
            <rFont val="Arial"/>
            <family val="2"/>
          </rPr>
          <t>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r>
        <r>
          <rPr>
            <sz val="9"/>
            <color indexed="81"/>
            <rFont val="Tahoma"/>
            <family val="2"/>
          </rPr>
          <t xml:space="preserve">
</t>
        </r>
      </text>
    </comment>
    <comment ref="G29" authorId="1" shapeId="0">
      <text>
        <r>
          <rPr>
            <sz val="8"/>
            <color indexed="81"/>
            <rFont val="Tahoma"/>
            <family val="2"/>
          </rPr>
          <t>From a report prepaed by ENVIRON International Corporation (Los Angeles, CA, 2004) for the Port Authority of Long Beach Ports).</t>
        </r>
        <r>
          <rPr>
            <sz val="8"/>
            <color indexed="81"/>
            <rFont val="Tahoma"/>
            <family val="2"/>
          </rPr>
          <t xml:space="preserve">
</t>
        </r>
      </text>
    </comment>
    <comment ref="A43" authorId="2" shapeId="0">
      <text>
        <r>
          <rPr>
            <sz val="9"/>
            <color indexed="81"/>
            <rFont val="Tahoma"/>
            <family val="2"/>
          </rPr>
          <t>For algae-based renewable diesel only</t>
        </r>
      </text>
    </comment>
    <comment ref="A63" authorId="3" shapeId="0">
      <text>
        <r>
          <rPr>
            <sz val="9"/>
            <color indexed="81"/>
            <rFont val="Tahoma"/>
            <family val="2"/>
          </rPr>
          <t xml:space="preserve">Elgowainy, A., Han, J., Cai, H., Wang, M., Forman, G. S., and DiVita, V. B. (2014) Energy Efficiency and Greenhouse Gas Emission Intensity of Petroleum Products at U.S. Refineries. Environ. Sci. Technol. 48, 7612–7624.
</t>
        </r>
      </text>
    </comment>
    <comment ref="B65" authorId="4" shapeId="0">
      <text>
        <r>
          <rPr>
            <b/>
            <sz val="10"/>
            <color indexed="81"/>
            <rFont val="Tahoma"/>
            <family val="2"/>
          </rPr>
          <t>Btu per (short ton, as received)</t>
        </r>
        <r>
          <rPr>
            <sz val="10"/>
            <color indexed="81"/>
            <rFont val="Tahoma"/>
            <family val="2"/>
          </rPr>
          <t xml:space="preserve">
</t>
        </r>
      </text>
    </comment>
    <comment ref="A66" authorId="0" shapeId="0">
      <text>
        <r>
          <rPr>
            <sz val="8"/>
            <color indexed="81"/>
            <rFont val="Tahoma"/>
            <family val="2"/>
          </rPr>
          <t xml:space="preserve">As feedstock for coal-based H2 and FTD production pathways.
</t>
        </r>
      </text>
    </comment>
    <comment ref="B66" authorId="4" shapeId="0">
      <text>
        <r>
          <rPr>
            <b/>
            <sz val="10"/>
            <color indexed="81"/>
            <rFont val="Tahoma"/>
            <family val="2"/>
          </rPr>
          <t>Btu per (short ton, as received)
Moisture Content: 4.5% wt.</t>
        </r>
        <r>
          <rPr>
            <sz val="10"/>
            <color indexed="81"/>
            <rFont val="Tahoma"/>
            <family val="2"/>
          </rPr>
          <t xml:space="preserve">
</t>
        </r>
      </text>
    </comment>
    <comment ref="D66" authorId="3" shapeId="0">
      <text>
        <r>
          <rPr>
            <sz val="9"/>
            <color indexed="81"/>
            <rFont val="Tahoma"/>
            <family val="2"/>
          </rPr>
          <t>Based on EIA-423</t>
        </r>
      </text>
    </comment>
    <comment ref="F66" authorId="3" shapeId="0">
      <text>
        <r>
          <rPr>
            <sz val="9"/>
            <color indexed="81"/>
            <rFont val="Tahoma"/>
            <family val="2"/>
          </rPr>
          <t>Calculated from the USGS database (2006)</t>
        </r>
      </text>
    </comment>
    <comment ref="G66" authorId="3" shapeId="0">
      <text>
        <r>
          <rPr>
            <sz val="9"/>
            <color indexed="81"/>
            <rFont val="Tahoma"/>
            <family val="2"/>
          </rPr>
          <t>Based on EIA-423</t>
        </r>
      </text>
    </comment>
    <comment ref="I66" authorId="3" shapeId="0">
      <text>
        <r>
          <rPr>
            <sz val="9"/>
            <color indexed="81"/>
            <rFont val="Tahoma"/>
            <family val="2"/>
          </rPr>
          <t>Calculated from the USGS database (2006)</t>
        </r>
      </text>
    </comment>
    <comment ref="B67" authorId="4" shapeId="0">
      <text>
        <r>
          <rPr>
            <b/>
            <sz val="10"/>
            <color indexed="81"/>
            <rFont val="Tahoma"/>
            <family val="2"/>
          </rPr>
          <t>Btu per (short ton, as received)</t>
        </r>
        <r>
          <rPr>
            <sz val="10"/>
            <color indexed="81"/>
            <rFont val="Tahoma"/>
            <family val="2"/>
          </rPr>
          <t xml:space="preserve">
</t>
        </r>
        <r>
          <rPr>
            <b/>
            <sz val="10"/>
            <color indexed="81"/>
            <rFont val="Tahoma"/>
            <family val="2"/>
          </rPr>
          <t>Moisture Content: 22.4% wt.</t>
        </r>
      </text>
    </comment>
    <comment ref="D67" authorId="3" shapeId="0">
      <text>
        <r>
          <rPr>
            <sz val="9"/>
            <color indexed="81"/>
            <rFont val="Tahoma"/>
            <family val="2"/>
          </rPr>
          <t>Based on EIA-423</t>
        </r>
      </text>
    </comment>
    <comment ref="F67" authorId="3" shapeId="0">
      <text>
        <r>
          <rPr>
            <sz val="9"/>
            <color indexed="81"/>
            <rFont val="Tahoma"/>
            <family val="2"/>
          </rPr>
          <t>Calculated from the USGS database (2006)</t>
        </r>
      </text>
    </comment>
    <comment ref="G67" authorId="3" shapeId="0">
      <text>
        <r>
          <rPr>
            <sz val="9"/>
            <color indexed="81"/>
            <rFont val="Tahoma"/>
            <family val="2"/>
          </rPr>
          <t>Based on EIA-423</t>
        </r>
      </text>
    </comment>
    <comment ref="I67" authorId="3" shapeId="0">
      <text>
        <r>
          <rPr>
            <sz val="9"/>
            <color indexed="81"/>
            <rFont val="Tahoma"/>
            <family val="2"/>
          </rPr>
          <t>Calculated from the USGS database (2006)</t>
        </r>
      </text>
    </comment>
    <comment ref="B68" authorId="4" shapeId="0">
      <text>
        <r>
          <rPr>
            <b/>
            <sz val="10"/>
            <color indexed="81"/>
            <rFont val="Tahoma"/>
            <family val="2"/>
          </rPr>
          <t>Btu per (short ton, as received)</t>
        </r>
        <r>
          <rPr>
            <sz val="10"/>
            <color indexed="81"/>
            <rFont val="Tahoma"/>
            <family val="2"/>
          </rPr>
          <t xml:space="preserve">
</t>
        </r>
        <r>
          <rPr>
            <b/>
            <sz val="10"/>
            <color indexed="81"/>
            <rFont val="Tahoma"/>
            <family val="2"/>
          </rPr>
          <t>Moisture Content: 31.9% wt.</t>
        </r>
      </text>
    </comment>
    <comment ref="D68" authorId="3" shapeId="0">
      <text>
        <r>
          <rPr>
            <sz val="9"/>
            <color indexed="81"/>
            <rFont val="Tahoma"/>
            <family val="2"/>
          </rPr>
          <t>Based on EIA-423</t>
        </r>
      </text>
    </comment>
    <comment ref="F68" authorId="3" shapeId="0">
      <text>
        <r>
          <rPr>
            <sz val="9"/>
            <color indexed="81"/>
            <rFont val="Tahoma"/>
            <family val="2"/>
          </rPr>
          <t>Calculated from the USGS database (2006)</t>
        </r>
      </text>
    </comment>
    <comment ref="G68" authorId="3" shapeId="0">
      <text>
        <r>
          <rPr>
            <sz val="9"/>
            <color indexed="81"/>
            <rFont val="Tahoma"/>
            <family val="2"/>
          </rPr>
          <t>Based on EIA-423</t>
        </r>
      </text>
    </comment>
    <comment ref="I68" authorId="3" shapeId="0">
      <text>
        <r>
          <rPr>
            <sz val="9"/>
            <color indexed="81"/>
            <rFont val="Tahoma"/>
            <family val="2"/>
          </rPr>
          <t>Calculated from the USGS database (2006)</t>
        </r>
      </text>
    </comment>
    <comment ref="B69" authorId="4" shapeId="0">
      <text>
        <r>
          <rPr>
            <b/>
            <sz val="10"/>
            <color indexed="81"/>
            <rFont val="Tahoma"/>
            <family val="2"/>
          </rPr>
          <t>Btu per (short ton, as received)</t>
        </r>
        <r>
          <rPr>
            <sz val="10"/>
            <color indexed="81"/>
            <rFont val="Tahoma"/>
            <family val="2"/>
          </rPr>
          <t xml:space="preserve">
</t>
        </r>
      </text>
    </comment>
    <comment ref="D69" authorId="3" shapeId="0">
      <text>
        <r>
          <rPr>
            <sz val="9"/>
            <color indexed="81"/>
            <rFont val="Tahoma"/>
            <family val="2"/>
          </rPr>
          <t>Assumed to be the same as bituminous coal</t>
        </r>
      </text>
    </comment>
    <comment ref="F69" authorId="3" shapeId="0">
      <text>
        <r>
          <rPr>
            <sz val="9"/>
            <color indexed="81"/>
            <rFont val="Tahoma"/>
            <family val="2"/>
          </rPr>
          <t>Based on EIA-423</t>
        </r>
      </text>
    </comment>
    <comment ref="G69" authorId="3" shapeId="0">
      <text>
        <r>
          <rPr>
            <sz val="9"/>
            <color indexed="81"/>
            <rFont val="Tahoma"/>
            <family val="2"/>
          </rPr>
          <t>Based on EIA-423</t>
        </r>
      </text>
    </comment>
    <comment ref="I69" authorId="3" shapeId="0">
      <text>
        <r>
          <rPr>
            <sz val="9"/>
            <color indexed="81"/>
            <rFont val="Tahoma"/>
            <family val="2"/>
          </rPr>
          <t>Assumed to be the same as bituminous coal</t>
        </r>
      </text>
    </comment>
    <comment ref="B70" authorId="4" shapeId="0">
      <text>
        <r>
          <rPr>
            <b/>
            <sz val="10"/>
            <color indexed="81"/>
            <rFont val="Tahoma"/>
            <family val="2"/>
          </rPr>
          <t>Btu per (short ton, as received)</t>
        </r>
        <r>
          <rPr>
            <sz val="10"/>
            <color indexed="81"/>
            <rFont val="Tahoma"/>
            <family val="2"/>
          </rPr>
          <t xml:space="preserve">
</t>
        </r>
      </text>
    </comment>
    <comment ref="D70" authorId="3" shapeId="0">
      <text>
        <r>
          <rPr>
            <sz val="9"/>
            <color indexed="81"/>
            <rFont val="Tahoma"/>
            <family val="2"/>
          </rPr>
          <t>Based on EIA-423</t>
        </r>
      </text>
    </comment>
    <comment ref="F70" authorId="3" shapeId="0">
      <text>
        <r>
          <rPr>
            <sz val="9"/>
            <color indexed="81"/>
            <rFont val="Tahoma"/>
            <family val="2"/>
          </rPr>
          <t>Based on EIA-423</t>
        </r>
      </text>
    </comment>
    <comment ref="G70" authorId="3" shapeId="0">
      <text>
        <r>
          <rPr>
            <sz val="9"/>
            <color indexed="81"/>
            <rFont val="Tahoma"/>
            <family val="2"/>
          </rPr>
          <t>Assumed to be the same as lignite coal</t>
        </r>
      </text>
    </comment>
    <comment ref="I70" authorId="3" shapeId="0">
      <text>
        <r>
          <rPr>
            <sz val="9"/>
            <color indexed="81"/>
            <rFont val="Tahoma"/>
            <family val="2"/>
          </rPr>
          <t>Assumed to be the same as lignite coal</t>
        </r>
      </text>
    </comment>
    <comment ref="B71" authorId="4" shapeId="0">
      <text>
        <r>
          <rPr>
            <b/>
            <sz val="10"/>
            <color indexed="81"/>
            <rFont val="Tahoma"/>
            <family val="2"/>
          </rPr>
          <t>Btu per (short ton, as received)</t>
        </r>
        <r>
          <rPr>
            <sz val="10"/>
            <color indexed="81"/>
            <rFont val="Tahoma"/>
            <family val="2"/>
          </rPr>
          <t xml:space="preserve">
</t>
        </r>
      </text>
    </comment>
    <comment ref="D71" authorId="3" shapeId="0">
      <text>
        <r>
          <rPr>
            <sz val="9"/>
            <color indexed="81"/>
            <rFont val="Tahoma"/>
            <family val="2"/>
          </rPr>
          <t>Based on EIA-423</t>
        </r>
      </text>
    </comment>
    <comment ref="F71" authorId="3" shapeId="0">
      <text>
        <r>
          <rPr>
            <sz val="9"/>
            <color indexed="81"/>
            <rFont val="Tahoma"/>
            <family val="2"/>
          </rPr>
          <t xml:space="preserve">Elgowainy, A., Han, J., Cai, H., Wang, M., Forman, G. S., and DiVita, V. B. (2014) Energy Efficiency and Greenhouse Gas Emission Intensity of Petroleum Products at U.S. Refineries. Environ. Sci. Technol. 48, 7612–7624.
</t>
        </r>
      </text>
    </comment>
    <comment ref="G71" authorId="3" shapeId="0">
      <text>
        <r>
          <rPr>
            <sz val="9"/>
            <color indexed="81"/>
            <rFont val="Tahoma"/>
            <family val="2"/>
          </rPr>
          <t>Based on EIA-423</t>
        </r>
      </text>
    </comment>
    <comment ref="I71" authorId="3" shapeId="0">
      <text>
        <r>
          <rPr>
            <sz val="9"/>
            <color indexed="81"/>
            <rFont val="Tahoma"/>
            <family val="2"/>
          </rPr>
          <t>Based on the ratio in the previous GREET</t>
        </r>
      </text>
    </comment>
    <comment ref="B72" authorId="4" shapeId="0">
      <text>
        <r>
          <rPr>
            <b/>
            <sz val="10"/>
            <color indexed="81"/>
            <rFont val="Tahoma"/>
            <family val="2"/>
          </rPr>
          <t>Btu per (short ton, as received)</t>
        </r>
        <r>
          <rPr>
            <sz val="10"/>
            <color indexed="81"/>
            <rFont val="Tahoma"/>
            <family val="2"/>
          </rPr>
          <t xml:space="preserve">
</t>
        </r>
      </text>
    </comment>
    <comment ref="D72" authorId="3" shapeId="0">
      <text>
        <r>
          <rPr>
            <sz val="9"/>
            <color indexed="81"/>
            <rFont val="Tahoma"/>
            <family val="2"/>
          </rPr>
          <t>Based on EIA-423</t>
        </r>
      </text>
    </comment>
    <comment ref="F72" authorId="3" shapeId="0">
      <text>
        <r>
          <rPr>
            <sz val="9"/>
            <color indexed="81"/>
            <rFont val="Tahoma"/>
            <family val="2"/>
          </rPr>
          <t>Based on EIA-423</t>
        </r>
      </text>
    </comment>
    <comment ref="G72" authorId="3" shapeId="0">
      <text>
        <r>
          <rPr>
            <sz val="9"/>
            <color indexed="81"/>
            <rFont val="Tahoma"/>
            <family val="2"/>
          </rPr>
          <t>Assumed to be the same as pet coke</t>
        </r>
      </text>
    </comment>
    <comment ref="I72" authorId="3" shapeId="0">
      <text>
        <r>
          <rPr>
            <sz val="9"/>
            <color indexed="81"/>
            <rFont val="Tahoma"/>
            <family val="2"/>
          </rPr>
          <t>Assumed to be the same as pet coke</t>
        </r>
      </text>
    </comment>
    <comment ref="B73" authorId="4" shapeId="0">
      <text>
        <r>
          <rPr>
            <b/>
            <sz val="10"/>
            <color indexed="81"/>
            <rFont val="Tahoma"/>
            <family val="2"/>
          </rPr>
          <t>Btu per (short ton, as received)</t>
        </r>
        <r>
          <rPr>
            <sz val="10"/>
            <color indexed="81"/>
            <rFont val="Tahoma"/>
            <family val="2"/>
          </rPr>
          <t xml:space="preserve">
</t>
        </r>
      </text>
    </comment>
    <comment ref="B74" authorId="4" shapeId="0">
      <text>
        <r>
          <rPr>
            <b/>
            <sz val="10"/>
            <color indexed="81"/>
            <rFont val="Tahoma"/>
            <family val="2"/>
          </rPr>
          <t>Btu per (short ton, dry matter)</t>
        </r>
        <r>
          <rPr>
            <sz val="10"/>
            <color indexed="81"/>
            <rFont val="Tahoma"/>
            <family val="2"/>
          </rPr>
          <t xml:space="preserve">
</t>
        </r>
      </text>
    </comment>
    <comment ref="B76" authorId="4" shapeId="0">
      <text>
        <r>
          <rPr>
            <b/>
            <sz val="10"/>
            <color indexed="81"/>
            <rFont val="Tahoma"/>
            <family val="2"/>
          </rPr>
          <t>Btu per (short ton, dry matter)</t>
        </r>
        <r>
          <rPr>
            <sz val="10"/>
            <color indexed="81"/>
            <rFont val="Tahoma"/>
            <family val="2"/>
          </rPr>
          <t xml:space="preserve">
</t>
        </r>
      </text>
    </comment>
    <comment ref="B77" authorId="4" shapeId="0">
      <text>
        <r>
          <rPr>
            <b/>
            <sz val="10"/>
            <color indexed="81"/>
            <rFont val="Tahoma"/>
            <family val="2"/>
          </rPr>
          <t>Btu per (short ton, dry matter)</t>
        </r>
        <r>
          <rPr>
            <sz val="10"/>
            <color indexed="81"/>
            <rFont val="Tahoma"/>
            <family val="2"/>
          </rPr>
          <t xml:space="preserve">
</t>
        </r>
      </text>
    </comment>
    <comment ref="B78" authorId="4" shapeId="0">
      <text>
        <r>
          <rPr>
            <b/>
            <sz val="10"/>
            <color indexed="81"/>
            <rFont val="Tahoma"/>
            <family val="2"/>
          </rPr>
          <t>Btu per (short ton, dry matter)</t>
        </r>
        <r>
          <rPr>
            <sz val="10"/>
            <color indexed="81"/>
            <rFont val="Tahoma"/>
            <family val="2"/>
          </rPr>
          <t xml:space="preserve">
</t>
        </r>
      </text>
    </comment>
    <comment ref="B79" authorId="4" shapeId="0">
      <text>
        <r>
          <rPr>
            <b/>
            <sz val="10"/>
            <color indexed="81"/>
            <rFont val="Tahoma"/>
            <family val="2"/>
          </rPr>
          <t>Btu per (short ton, dry matter)</t>
        </r>
        <r>
          <rPr>
            <sz val="10"/>
            <color indexed="81"/>
            <rFont val="Tahoma"/>
            <family val="2"/>
          </rPr>
          <t xml:space="preserve">
</t>
        </r>
      </text>
    </comment>
    <comment ref="B80" authorId="4" shapeId="0">
      <text>
        <r>
          <rPr>
            <b/>
            <sz val="10"/>
            <color indexed="81"/>
            <rFont val="Tahoma"/>
            <family val="2"/>
          </rPr>
          <t>Btu per (short ton, dry matter)</t>
        </r>
        <r>
          <rPr>
            <sz val="10"/>
            <color indexed="81"/>
            <rFont val="Tahoma"/>
            <family val="2"/>
          </rPr>
          <t xml:space="preserve">
</t>
        </r>
      </text>
    </comment>
    <comment ref="B81" authorId="4" shapeId="0">
      <text>
        <r>
          <rPr>
            <b/>
            <sz val="10"/>
            <color indexed="81"/>
            <rFont val="Tahoma"/>
            <family val="2"/>
          </rPr>
          <t>Btu per (short ton, dry matter)</t>
        </r>
        <r>
          <rPr>
            <sz val="10"/>
            <color indexed="81"/>
            <rFont val="Tahoma"/>
            <family val="2"/>
          </rPr>
          <t xml:space="preserve">
</t>
        </r>
      </text>
    </comment>
    <comment ref="B82" authorId="4" shapeId="0">
      <text>
        <r>
          <rPr>
            <b/>
            <sz val="10"/>
            <color indexed="81"/>
            <rFont val="Tahoma"/>
            <family val="2"/>
          </rPr>
          <t>Btu per (short ton, dry matter)</t>
        </r>
        <r>
          <rPr>
            <sz val="10"/>
            <color indexed="81"/>
            <rFont val="Tahoma"/>
            <family val="2"/>
          </rPr>
          <t xml:space="preserve">
</t>
        </r>
      </text>
    </comment>
    <comment ref="B83" authorId="4" shapeId="0">
      <text>
        <r>
          <rPr>
            <b/>
            <sz val="10"/>
            <color indexed="81"/>
            <rFont val="Tahoma"/>
            <family val="2"/>
          </rPr>
          <t>Btu per (short ton, as received)</t>
        </r>
        <r>
          <rPr>
            <sz val="10"/>
            <color indexed="81"/>
            <rFont val="Tahoma"/>
            <family val="2"/>
          </rPr>
          <t xml:space="preserve">
</t>
        </r>
      </text>
    </comment>
    <comment ref="B84" authorId="4" shapeId="0">
      <text>
        <r>
          <rPr>
            <b/>
            <sz val="10"/>
            <color indexed="81"/>
            <rFont val="Tahoma"/>
            <family val="2"/>
          </rPr>
          <t>Btu per (short ton, as received)</t>
        </r>
        <r>
          <rPr>
            <sz val="10"/>
            <color indexed="81"/>
            <rFont val="Tahoma"/>
            <family val="2"/>
          </rPr>
          <t xml:space="preserve">
</t>
        </r>
      </text>
    </comment>
    <comment ref="B85" authorId="4" shapeId="0">
      <text>
        <r>
          <rPr>
            <b/>
            <sz val="10"/>
            <color indexed="81"/>
            <rFont val="Tahoma"/>
            <family val="2"/>
          </rPr>
          <t>Btu per (short ton, as received)</t>
        </r>
        <r>
          <rPr>
            <sz val="10"/>
            <color indexed="81"/>
            <rFont val="Tahoma"/>
            <family val="2"/>
          </rPr>
          <t xml:space="preserve">
</t>
        </r>
      </text>
    </comment>
    <comment ref="B86" authorId="4" shapeId="0">
      <text>
        <r>
          <rPr>
            <b/>
            <sz val="10"/>
            <color indexed="81"/>
            <rFont val="Tahoma"/>
            <family val="2"/>
          </rPr>
          <t>Btu per (short ton, as received)</t>
        </r>
        <r>
          <rPr>
            <sz val="10"/>
            <color indexed="81"/>
            <rFont val="Tahoma"/>
            <family val="2"/>
          </rPr>
          <t xml:space="preserve">
</t>
        </r>
      </text>
    </comment>
    <comment ref="B87" authorId="4" shapeId="0">
      <text>
        <r>
          <rPr>
            <b/>
            <sz val="10"/>
            <color indexed="81"/>
            <rFont val="Tahoma"/>
            <family val="2"/>
          </rPr>
          <t>Btu per (short ton, dry matter)</t>
        </r>
        <r>
          <rPr>
            <sz val="10"/>
            <color indexed="81"/>
            <rFont val="Tahoma"/>
            <family val="2"/>
          </rPr>
          <t xml:space="preserve">
</t>
        </r>
      </text>
    </comment>
    <comment ref="B88" authorId="4" shapeId="0">
      <text>
        <r>
          <rPr>
            <b/>
            <sz val="10"/>
            <color indexed="81"/>
            <rFont val="Tahoma"/>
            <family val="2"/>
          </rPr>
          <t>Btu per (short ton, dry matter)</t>
        </r>
        <r>
          <rPr>
            <sz val="10"/>
            <color indexed="81"/>
            <rFont val="Tahoma"/>
            <family val="2"/>
          </rPr>
          <t xml:space="preserve">
</t>
        </r>
      </text>
    </comment>
    <comment ref="A90" authorId="0" shapeId="0">
      <text>
        <r>
          <rPr>
            <sz val="8"/>
            <color indexed="81"/>
            <rFont val="Tahoma"/>
            <family val="2"/>
          </rPr>
          <t>Different global warming potential values can be inputted here and GREET then takes the new values for calculations automatically.</t>
        </r>
      </text>
    </comment>
  </commentList>
</comments>
</file>

<file path=xl/sharedStrings.xml><?xml version="1.0" encoding="utf-8"?>
<sst xmlns="http://schemas.openxmlformats.org/spreadsheetml/2006/main" count="1408" uniqueCount="781">
  <si>
    <t>Source:</t>
  </si>
  <si>
    <t>Petroleum-based fuels, biofuels</t>
  </si>
  <si>
    <t>U.S. Energy Information Administration</t>
  </si>
  <si>
    <t>Petroleum &amp; Other Liquids: Supply and Disposition</t>
  </si>
  <si>
    <t>U.S. uranium imports continue as domestic production remains at historical lows</t>
  </si>
  <si>
    <t>https://www.eia.gov/todayinenergy/detail.php?id=37192</t>
  </si>
  <si>
    <t>Paragraph 1</t>
  </si>
  <si>
    <t>Monthly Densified Biomass Fuel Report</t>
  </si>
  <si>
    <t>Annual Energy Outlook 2019</t>
  </si>
  <si>
    <t>https://www.eia.gov/outlooks/aeo/tables_ref.php</t>
  </si>
  <si>
    <t>Table 1</t>
  </si>
  <si>
    <t>Notes</t>
  </si>
  <si>
    <t>Hydro, wind, solar, and geothermal are neither fuels nor energy carriers</t>
  </si>
  <si>
    <t>and should always contain zeroes in this variable.</t>
  </si>
  <si>
    <t>Electricity and heat are energy carriers and are not handled in this</t>
  </si>
  <si>
    <t>part of the model.  (Electricity imports/exports are exogenous</t>
  </si>
  <si>
    <t>Hydrogen is an energy carrier, but can theoretically be imported</t>
  </si>
  <si>
    <t>Unit: Thousand Barrels</t>
  </si>
  <si>
    <t>Supply</t>
  </si>
  <si>
    <t>Disposition</t>
  </si>
  <si>
    <t>Ending Stocks</t>
  </si>
  <si>
    <t>Field Production</t>
  </si>
  <si>
    <t>Renewable Fuels &amp; Oxygenate Plant Net Production</t>
  </si>
  <si>
    <t>Refinery &amp; Blender Net Production</t>
  </si>
  <si>
    <t>Imports</t>
  </si>
  <si>
    <t>Net Receipts</t>
  </si>
  <si>
    <t>Adjust- ments</t>
  </si>
  <si>
    <t>Stock Change</t>
  </si>
  <si>
    <t>Refinery &amp; Blender Net Inputs</t>
  </si>
  <si>
    <t>Exports</t>
  </si>
  <si>
    <t>Products Supplied</t>
  </si>
  <si>
    <t>Crude Oil &amp; Petroleum Products</t>
  </si>
  <si>
    <t>Crude Oil</t>
  </si>
  <si>
    <t>- -</t>
  </si>
  <si>
    <t>Hydrocarbon Gas Liquids</t>
  </si>
  <si>
    <t>Natural Gas Liquids</t>
  </si>
  <si>
    <t>Ethane</t>
  </si>
  <si>
    <t>-</t>
  </si>
  <si>
    <t>Propane</t>
  </si>
  <si>
    <t>Normal Butane</t>
  </si>
  <si>
    <t>Isobutane</t>
  </si>
  <si>
    <t>Natural Gasoline</t>
  </si>
  <si>
    <t>Refinery Olefins</t>
  </si>
  <si>
    <t>Ethylene</t>
  </si>
  <si>
    <t>Propylene</t>
  </si>
  <si>
    <t>Isobutylene</t>
  </si>
  <si>
    <t>Other Liquids</t>
  </si>
  <si>
    <t>Hydrogen/Oxygenates/Renewables/Other Hydrocarbons</t>
  </si>
  <si>
    <t>Hydrogen</t>
  </si>
  <si>
    <t>Oxygenates (excl. Fuel Ethanol)</t>
  </si>
  <si>
    <t>Renewable Fuels (incl. Fuel Ethanol)</t>
  </si>
  <si>
    <t>Fuel Ethanol</t>
  </si>
  <si>
    <t>Renewable Fuels Except Fuel Ethanol</t>
  </si>
  <si>
    <t>Other Hydrocarbons</t>
  </si>
  <si>
    <t>Unfinished Oils</t>
  </si>
  <si>
    <t>Motor Gasoline Blend. Comp.</t>
  </si>
  <si>
    <t>Reformulated</t>
  </si>
  <si>
    <t>Conventional</t>
  </si>
  <si>
    <t>Aviation Gasoline Blend. Comp.</t>
  </si>
  <si>
    <t>Finished Petroleum Products</t>
  </si>
  <si>
    <t>Finished Motor Gasoline</t>
  </si>
  <si>
    <t>Finished Aviation Gasoline</t>
  </si>
  <si>
    <t>Kerosene-Type Jet Fuel</t>
  </si>
  <si>
    <t>Kerosene</t>
  </si>
  <si>
    <t>Distillate Fuel Oil</t>
  </si>
  <si>
    <t>15 ppm Sulfur and Under</t>
  </si>
  <si>
    <t>Greater than 15 to 500 ppm Sulfur</t>
  </si>
  <si>
    <t>Greater than 500 ppm Sulfur</t>
  </si>
  <si>
    <t>Residual Fuel Oil</t>
  </si>
  <si>
    <t>Less than 0.31% Sulfur</t>
  </si>
  <si>
    <t>NA</t>
  </si>
  <si>
    <t>0.31 to 1.00% Sulfur</t>
  </si>
  <si>
    <t>Greater than 1.00% Sulfur</t>
  </si>
  <si>
    <t>Petrochemical Feedstocks</t>
  </si>
  <si>
    <t>Naphtha for Petro. Feed. Use</t>
  </si>
  <si>
    <t>Other Oils for Petro. Feed. Use</t>
  </si>
  <si>
    <t>Special Naphthas</t>
  </si>
  <si>
    <t>Lubricants</t>
  </si>
  <si>
    <t>Waxes</t>
  </si>
  <si>
    <t>Petroleum Coke</t>
  </si>
  <si>
    <t>Marketable</t>
  </si>
  <si>
    <t>Catalyst</t>
  </si>
  <si>
    <t>Asphalt and Road Oil</t>
  </si>
  <si>
    <t>Still Gas</t>
  </si>
  <si>
    <t>Miscellaneous Products</t>
  </si>
  <si>
    <t>tons</t>
  </si>
  <si>
    <t>Total wood pellet exports</t>
  </si>
  <si>
    <t>Unit</t>
  </si>
  <si>
    <t>kg</t>
  </si>
  <si>
    <t>Total wood pellet imports</t>
  </si>
  <si>
    <t>ref2019.d111618a</t>
  </si>
  <si>
    <t>Report</t>
  </si>
  <si>
    <t>Scenario</t>
  </si>
  <si>
    <t>ref2019</t>
  </si>
  <si>
    <t>Reference case</t>
  </si>
  <si>
    <t>Datekey</t>
  </si>
  <si>
    <t>d111618a</t>
  </si>
  <si>
    <t>Release Date</t>
  </si>
  <si>
    <t xml:space="preserve"> January 2019</t>
  </si>
  <si>
    <t>SUP000</t>
  </si>
  <si>
    <t>1. Total Energy Supply, Disposition, and Price Summary</t>
  </si>
  <si>
    <t>(quadrillion Btu, unless otherwise noted)</t>
  </si>
  <si>
    <t/>
  </si>
  <si>
    <t>2018-</t>
  </si>
  <si>
    <t xml:space="preserve"> Supply, Disposition, and Prices</t>
  </si>
  <si>
    <t>Production</t>
  </si>
  <si>
    <t>SUP000:ba_CrudeOilLease</t>
  </si>
  <si>
    <t xml:space="preserve">   Crude Oil and Lease Condensate</t>
  </si>
  <si>
    <t>SUP000:ba_NaturalGasPla</t>
  </si>
  <si>
    <t xml:space="preserve">   Natural Gas Plant Liquids</t>
  </si>
  <si>
    <t>SUP000:ba_DryNaturalGas</t>
  </si>
  <si>
    <t xml:space="preserve">   Dry Natural Gas</t>
  </si>
  <si>
    <t>SUP000:ba_Coal</t>
  </si>
  <si>
    <t xml:space="preserve">   Coal 1/</t>
  </si>
  <si>
    <t>SUP000:ba_NuclearPower</t>
  </si>
  <si>
    <t xml:space="preserve">   Nuclear / Uranium 2/</t>
  </si>
  <si>
    <t>SUP000:ba_Hydropower</t>
  </si>
  <si>
    <t xml:space="preserve">   Conventional Hydroelectric Power</t>
  </si>
  <si>
    <t>SUP000:ba_Biomass</t>
  </si>
  <si>
    <t xml:space="preserve">   Biomass 3/</t>
  </si>
  <si>
    <t>SUP000:ba_RenewableEner</t>
  </si>
  <si>
    <t xml:space="preserve">   Other Renewable Energy 4/</t>
  </si>
  <si>
    <t>SUP000:ba_Other</t>
  </si>
  <si>
    <t xml:space="preserve">   Other 5/</t>
  </si>
  <si>
    <t>SUP000:ba_Total</t>
  </si>
  <si>
    <t xml:space="preserve">       Total</t>
  </si>
  <si>
    <t>SUP000:ca_CrudeOil</t>
  </si>
  <si>
    <t xml:space="preserve">   Crude Oil</t>
  </si>
  <si>
    <t>SUP000:ca_PetroleumProd</t>
  </si>
  <si>
    <t xml:space="preserve">   Petroleum and Other Liquids 6/</t>
  </si>
  <si>
    <t>SUP000:ca_NaturalGas</t>
  </si>
  <si>
    <t xml:space="preserve">   Natural Gas</t>
  </si>
  <si>
    <t>SUP000:ca_OtherImports</t>
  </si>
  <si>
    <t xml:space="preserve">   Other 7/</t>
  </si>
  <si>
    <t>SUP000:ca_Total</t>
  </si>
  <si>
    <t>SUP000:da_Petroleum</t>
  </si>
  <si>
    <t xml:space="preserve">   Petroleum and Other Liquids 8/</t>
  </si>
  <si>
    <t>SUP000:da_NaturalGas</t>
  </si>
  <si>
    <t>SUP000:da_Coal</t>
  </si>
  <si>
    <t xml:space="preserve">   Coal</t>
  </si>
  <si>
    <t>SUP000:da_Total</t>
  </si>
  <si>
    <t>SUP000:ea_Discrepancy</t>
  </si>
  <si>
    <t>Discrepancy 9/</t>
  </si>
  <si>
    <t>- -</t>
  </si>
  <si>
    <t>Consumption</t>
  </si>
  <si>
    <t>SUP000:fa_PetroleumProd</t>
  </si>
  <si>
    <t xml:space="preserve">   Petroleum and Other Liquids 10/</t>
  </si>
  <si>
    <t>SUP000:fa_NaturalGas</t>
  </si>
  <si>
    <t>SUP000:fa_Coal</t>
  </si>
  <si>
    <t xml:space="preserve">   Coal 11/</t>
  </si>
  <si>
    <t>SUP000:fa_NuclearPower</t>
  </si>
  <si>
    <t>SUP000:fa_Hydropower</t>
  </si>
  <si>
    <t>SUP000:fa_Biomass</t>
  </si>
  <si>
    <t xml:space="preserve">   Biomass 12/</t>
  </si>
  <si>
    <t>SUP000:fa_RenewableEner</t>
  </si>
  <si>
    <t>SUP000:fa_Other</t>
  </si>
  <si>
    <t xml:space="preserve">   Other 13/</t>
  </si>
  <si>
    <t>SUP000:fa_Total</t>
  </si>
  <si>
    <t xml:space="preserve">     Total</t>
  </si>
  <si>
    <t>Prices (2018 dollars per unit)</t>
  </si>
  <si>
    <t>SUP000:ha_WorldOilPrice</t>
  </si>
  <si>
    <t xml:space="preserve">  Brent Spot Price (dollars per barrel)</t>
  </si>
  <si>
    <t>SUP000:ha_ForLowSulfLit</t>
  </si>
  <si>
    <t xml:space="preserve">  West Texas Intermediate Spot Price (dollars per barrel)</t>
  </si>
  <si>
    <t>SUP000:ha_GasPriceHenry</t>
  </si>
  <si>
    <t xml:space="preserve">  Natural Gas at Henry Hub (dollars per mmBtu)</t>
  </si>
  <si>
    <t>SUP000:ha_CoalMinemouth</t>
  </si>
  <si>
    <t xml:space="preserve">  Coal, Minemouth (dollars per ton) 14/</t>
  </si>
  <si>
    <t>SUP000:ha_CoalMineBtu</t>
  </si>
  <si>
    <t xml:space="preserve">  Coal, Minemouth (dollars per million Btu) 14/</t>
  </si>
  <si>
    <t>SUP000:ha_CoalDelivered</t>
  </si>
  <si>
    <t xml:space="preserve">  Coal, Delivered (dollars per million Btu) 15/</t>
  </si>
  <si>
    <t>SUP000:ha_Electricity(c</t>
  </si>
  <si>
    <t xml:space="preserve">  Electricity (cents per kilowatthour)</t>
  </si>
  <si>
    <t>Prices (nominal dollars per unit)</t>
  </si>
  <si>
    <t>SUP000:nom_ImportRACost</t>
  </si>
  <si>
    <t>SUP000:nom_ForLowSulfLi</t>
  </si>
  <si>
    <t>SUP000:nom_Gas@HenryHub</t>
  </si>
  <si>
    <t>SUP000:nom_CoalMinemout</t>
  </si>
  <si>
    <t>SUP000:nom_CoalMineBtu</t>
  </si>
  <si>
    <t>SUP000:nom_CoalDeliverd</t>
  </si>
  <si>
    <t>SUP000:nom_Electricity</t>
  </si>
  <si>
    <t xml:space="preserve">   1/ Includes waste coal.</t>
  </si>
  <si>
    <t xml:space="preserve">   2/ These values represent the energy obtained from uranium when it is used in light water reactors.  The total energy content of uranium</t>
  </si>
  <si>
    <t>is much larger, but alternative processes are required to take advantage of it.</t>
  </si>
  <si>
    <t xml:space="preserve">   3/ Includes grid-connected electricity from wood and wood waste; biomass, such as corn, used for liquid fuels production; and non-electric</t>
  </si>
  <si>
    <t>energy demand from wood.  Refer to Table 17 for details.</t>
  </si>
  <si>
    <t xml:space="preserve">   4/ Includes grid-connected electricity from landfill gas; biogenic municipal waste; wind; photovoltaic and solar thermal sources; and</t>
  </si>
  <si>
    <t>non-electric energy from renewable sources, such as active and passive solar systems.  Excludes electricity imports using renewable sources</t>
  </si>
  <si>
    <t>and nonmarketed renewable energy. See Table 17 for selected nonmarketed residential and commercial renewable energy data.</t>
  </si>
  <si>
    <t xml:space="preserve">   5/ Includes non-biogenic municipal waste, hydrogen, methanol, and some domestic inputs to refineries.</t>
  </si>
  <si>
    <t xml:space="preserve">   6/ Includes imports of finished petroleum products, unfinished oils, alcohols, ethers, blending components, and renewable fuels such as ethanol.</t>
  </si>
  <si>
    <t xml:space="preserve">   7/ Includes coal, coal coke (net), and electricity (net).  Excludes imports of fuel used in nuclear power plants.</t>
  </si>
  <si>
    <t xml:space="preserve">   8/ Includes crude oil, petroleum products, ethanol, and biodiesel.</t>
  </si>
  <si>
    <t xml:space="preserve">   9/ Balancing item.  Includes unaccounted for supply, losses, gains, and net storage withdrawals.</t>
  </si>
  <si>
    <t xml:space="preserve">   10/ Estimated consumption.  Includes petroleum-derived fuels and non-petroleum-derived fuels, such as ethanol and biodiesel, and coal-based</t>
  </si>
  <si>
    <t>synthetic liquids.  Petroleum coke, which is a solid, is included.  Also included are hydrocarbon gas liquids and crude oil consumed as a fuel.</t>
  </si>
  <si>
    <t>Refer to Table 17 for detailed renewable liquid fuels consumption.</t>
  </si>
  <si>
    <t xml:space="preserve">   11/ Excludes coal converted to coal-based synthetic liquids and natural gas.</t>
  </si>
  <si>
    <t xml:space="preserve">   12/ Includes grid-connected electricity from wood and wood waste, non-electric energy from wood, and biofuels heat and coproducts used in the</t>
  </si>
  <si>
    <t>production of liquid fuels, but excludes the energy content of the liquid fuels.</t>
  </si>
  <si>
    <t xml:space="preserve">   13/ Includes non-biogenic municipal waste, hydrogen, and net electricity imports.</t>
  </si>
  <si>
    <t xml:space="preserve">   14/ Includes reported prices for both open market and captive mines.  Prices weighted by production, which differs from average minemouth prices</t>
  </si>
  <si>
    <t>published in EIA data reports where it is weighted by reported sales.</t>
  </si>
  <si>
    <t xml:space="preserve">   15/ Prices weighted by consumption; weighted average excludes export free-alongside-ship (f.a.s.) prices.</t>
  </si>
  <si>
    <t xml:space="preserve">   Btu = British thermal unit.</t>
  </si>
  <si>
    <t xml:space="preserve">   MmBtu = Million Btu.</t>
  </si>
  <si>
    <t xml:space="preserve">   - - = Not applicable.</t>
  </si>
  <si>
    <t xml:space="preserve">   Note:  Totals may not equal sum of components due to independent rounding.  Data for 2017</t>
  </si>
  <si>
    <t>are model results and may differ from official EIA data reports.</t>
  </si>
  <si>
    <t xml:space="preserve">   Sources:  2017 natural gas supply values:  U.S. Energy Information Administration (EIA), Natural Gas</t>
  </si>
  <si>
    <t>Monthly, July 2018.  2017 coal minemouth and delivered coal prices:  EIA, Annual Coal Report 2013.</t>
  </si>
  <si>
    <t>2017 petroleum supply values:  EIA, Petroleum Supply Annual 2017.  2017 crude oil</t>
  </si>
  <si>
    <t>spot prices and natural gas spot price at Henry Hub:  Thomson Reuters.  Other 2017 coal values:  EIA, Quarterly</t>
  </si>
  <si>
    <t>Coal Report, October-December 2017.  Other 2017 values:  EIA, Monthly Energy Review, September 2018.</t>
  </si>
  <si>
    <t>2018:  EIA, Short-Term Energy Outlook, October 2018 and EIA, AEO2019 National Energy Modeling System run ref2019.d111618a.</t>
  </si>
  <si>
    <t>Projections:  EIA, AEO2019 National Energy Modeling System run ref2019.d111618a.</t>
  </si>
  <si>
    <t>Uranium</t>
  </si>
  <si>
    <t>million pounds U3O8</t>
  </si>
  <si>
    <t>million short tons</t>
  </si>
  <si>
    <t>Fuel</t>
  </si>
  <si>
    <t>Domestic Use</t>
  </si>
  <si>
    <t>Domestic use also includes change in domestic inventories, which should average to zero over multi-year timeframes.</t>
  </si>
  <si>
    <t>natural gas</t>
  </si>
  <si>
    <t>uranium</t>
  </si>
  <si>
    <t>biomass</t>
  </si>
  <si>
    <t>petroleum gasoline</t>
  </si>
  <si>
    <t>thousand barrels</t>
  </si>
  <si>
    <t>jet fuel or kerosene</t>
  </si>
  <si>
    <t>crude oil</t>
  </si>
  <si>
    <t>LPG propane or butane</t>
  </si>
  <si>
    <t>electricity (not used in this variable)</t>
  </si>
  <si>
    <t>hard coal</t>
  </si>
  <si>
    <t>nuclear</t>
  </si>
  <si>
    <t>hydro (is not a fuel)</t>
  </si>
  <si>
    <t>wind (is not a fuel)</t>
  </si>
  <si>
    <t>solar (is not a fuel)</t>
  </si>
  <si>
    <t>petroleum diesel</t>
  </si>
  <si>
    <t>biofuel gasoline</t>
  </si>
  <si>
    <t>biofuel diesel</t>
  </si>
  <si>
    <t>heat (energy carrier)</t>
  </si>
  <si>
    <t>geothermal (is not a fuel)</t>
  </si>
  <si>
    <t>lignite</t>
  </si>
  <si>
    <t>heavy fuel oil</t>
  </si>
  <si>
    <t>municipal solid waste</t>
  </si>
  <si>
    <t>hydrogen</t>
  </si>
  <si>
    <t>Hard Coal</t>
  </si>
  <si>
    <t>Hard Coal and Lignite</t>
  </si>
  <si>
    <t>Lignite</t>
  </si>
  <si>
    <t>Municipal Solid Waste</t>
  </si>
  <si>
    <t>million metric tons</t>
  </si>
  <si>
    <t>We assume none was imported or exported.</t>
  </si>
  <si>
    <t>heat (not used in this variable)</t>
  </si>
  <si>
    <t>CNV000</t>
  </si>
  <si>
    <t>73. Conversion Factors</t>
  </si>
  <si>
    <t>(from physical units to million Btu)</t>
  </si>
  <si>
    <t>Petroleum and Other Liquids</t>
  </si>
  <si>
    <t>(million Btu per barrel)</t>
  </si>
  <si>
    <t>CNV000:aa_AsphaltandRoa</t>
  </si>
  <si>
    <t xml:space="preserve">  Asphalt and Road Oil</t>
  </si>
  <si>
    <t>CNV000:aa_AviationGasol</t>
  </si>
  <si>
    <t xml:space="preserve">  Aviation Gasoline</t>
  </si>
  <si>
    <t>CNV000:ea_Biodiesel</t>
  </si>
  <si>
    <t xml:space="preserve">  Biodiesel</t>
  </si>
  <si>
    <t>CNV000:aa_Distillate</t>
  </si>
  <si>
    <t xml:space="preserve">  Distillate Fuel Oil</t>
  </si>
  <si>
    <t>CNV000:aa_Residential</t>
  </si>
  <si>
    <t xml:space="preserve">    Residential</t>
  </si>
  <si>
    <t>CNV000:aa_Commercial</t>
  </si>
  <si>
    <t xml:space="preserve">    Commercial</t>
  </si>
  <si>
    <t>CNV000:aa_Transportatio</t>
  </si>
  <si>
    <t xml:space="preserve">    Transportation</t>
  </si>
  <si>
    <t>CNV000:aa_Industrial</t>
  </si>
  <si>
    <t xml:space="preserve">    Industrial</t>
  </si>
  <si>
    <t>CNV000:aa_ElectricPower</t>
  </si>
  <si>
    <t xml:space="preserve">    Electric Power</t>
  </si>
  <si>
    <t>CNV000:aa_TotalDistilla</t>
  </si>
  <si>
    <t xml:space="preserve">      Total Distillate</t>
  </si>
  <si>
    <t>CNV000:aa_DistLowSulf</t>
  </si>
  <si>
    <t xml:space="preserve">  Distillate Fuel Oil - Low Sulfur Diesel</t>
  </si>
  <si>
    <t>CNV000:aa_DistUltraLow</t>
  </si>
  <si>
    <t xml:space="preserve">  Distillate Fuel Oil - Ultra Low Sulfur Diesel</t>
  </si>
  <si>
    <t>CNV000:aa_Ethanol</t>
  </si>
  <si>
    <t xml:space="preserve">  Ethanol including denaturant</t>
  </si>
  <si>
    <t>CNV000:aa_E85</t>
  </si>
  <si>
    <t xml:space="preserve">  E85</t>
  </si>
  <si>
    <t>CNV000:aa_JetFuel-Keros</t>
  </si>
  <si>
    <t xml:space="preserve">  Jet Fuel - Kerosene</t>
  </si>
  <si>
    <t>CNV000:aa_Lubricants</t>
  </si>
  <si>
    <t xml:space="preserve">  Lubricants</t>
  </si>
  <si>
    <t>CNV000:aa_MotorGasoline</t>
  </si>
  <si>
    <t xml:space="preserve">  Motor Gasoline Average</t>
  </si>
  <si>
    <t>CNV000:aa_TradMotorGas</t>
  </si>
  <si>
    <t xml:space="preserve">     Conventional Motor Gasoline</t>
  </si>
  <si>
    <t>CNV000:aa_ReforMotorGas</t>
  </si>
  <si>
    <t xml:space="preserve">     Reformulated Motor Gasoline</t>
  </si>
  <si>
    <t>CNV000:convert_cbob</t>
  </si>
  <si>
    <t xml:space="preserve">     Conventional before Blending</t>
  </si>
  <si>
    <t>CNV000:convert_rbob</t>
  </si>
  <si>
    <t xml:space="preserve">     Reformulated before Blending</t>
  </si>
  <si>
    <t>CNV000:aa_PentanesPlus</t>
  </si>
  <si>
    <t xml:space="preserve">  Natural Gasoline</t>
  </si>
  <si>
    <t>CNV000:aa_OtherPetroleu</t>
  </si>
  <si>
    <t xml:space="preserve">  Other Petroleum</t>
  </si>
  <si>
    <t>CNV000:aa_PetrochemFeed</t>
  </si>
  <si>
    <t xml:space="preserve">  Petrochemical Feedstocks</t>
  </si>
  <si>
    <t>CNV000:aa_PetroleumCoke</t>
  </si>
  <si>
    <t xml:space="preserve">  Petroleum Coke</t>
  </si>
  <si>
    <t>CNV000:aa_ResidualFuel</t>
  </si>
  <si>
    <t xml:space="preserve">  Residual Fuel</t>
  </si>
  <si>
    <t>CNV000:aa_StillGas</t>
  </si>
  <si>
    <t xml:space="preserve">  Still Gas</t>
  </si>
  <si>
    <t>CNV000:aa_UnfinishOilIm</t>
  </si>
  <si>
    <t xml:space="preserve">  Unfinished Oils</t>
  </si>
  <si>
    <t>CNV000:aa_TotalPetroleu</t>
  </si>
  <si>
    <t xml:space="preserve">  Total Petroleum Consumption</t>
  </si>
  <si>
    <t>CNV000:aa_Imports</t>
  </si>
  <si>
    <t xml:space="preserve">  Petroleum Product Imports</t>
  </si>
  <si>
    <t>CNV000:aa_Exports</t>
  </si>
  <si>
    <t xml:space="preserve">  Petroleum Product Exports</t>
  </si>
  <si>
    <t xml:space="preserve">  Crude Oil</t>
  </si>
  <si>
    <t>CNV000:aa_CrudeOilProdu</t>
  </si>
  <si>
    <t xml:space="preserve">    Production</t>
  </si>
  <si>
    <t>CNV000:aa_CrudeOilImpor</t>
  </si>
  <si>
    <t xml:space="preserve">    Imports</t>
  </si>
  <si>
    <t>CNV000:aa_CrudeOilExpor</t>
  </si>
  <si>
    <t xml:space="preserve">    Exports</t>
  </si>
  <si>
    <t>CNV000:aa_NaturalGasPla</t>
  </si>
  <si>
    <t xml:space="preserve">  Natural Gas Plant Liquids</t>
  </si>
  <si>
    <t>Natural Gas (thousand Btu per cubic foot)</t>
  </si>
  <si>
    <t>CNV000:ba_Consumption</t>
  </si>
  <si>
    <t xml:space="preserve">  Consumption</t>
  </si>
  <si>
    <t>CNV000:ba_Utility</t>
  </si>
  <si>
    <t xml:space="preserve">    Electric Power Sector 2/</t>
  </si>
  <si>
    <t>CNV000:ba_Nonutility</t>
  </si>
  <si>
    <t xml:space="preserve">    End-use Sector</t>
  </si>
  <si>
    <t>CNV000:ba_Production</t>
  </si>
  <si>
    <t xml:space="preserve">  Production</t>
  </si>
  <si>
    <t>CNV000:ba_Imports</t>
  </si>
  <si>
    <t xml:space="preserve">  Imports</t>
  </si>
  <si>
    <t>CNV000:ba_Exports</t>
  </si>
  <si>
    <t xml:space="preserve">  Exports</t>
  </si>
  <si>
    <t>CNV000:ba_CompressedNat</t>
  </si>
  <si>
    <t xml:space="preserve">  Compressed/Liquefied Natural Gas</t>
  </si>
  <si>
    <t>Coal (million Btu per short ton)</t>
  </si>
  <si>
    <t>CNV000:ca_Production</t>
  </si>
  <si>
    <t>CNV000:ca_EastoftheMiss</t>
  </si>
  <si>
    <t xml:space="preserve">    East of the Mississippi</t>
  </si>
  <si>
    <t>CNV000:ca_WestoftheMiss</t>
  </si>
  <si>
    <t xml:space="preserve">    West of the Mississippi</t>
  </si>
  <si>
    <t>CNV000:ca_Consumption</t>
  </si>
  <si>
    <t>CNV000:ca_Residentialan</t>
  </si>
  <si>
    <t xml:space="preserve">    Commercial and Institutional</t>
  </si>
  <si>
    <t>CNV000:ca_Industrial</t>
  </si>
  <si>
    <t xml:space="preserve">    Industrial 3/</t>
  </si>
  <si>
    <t>CNV000:ca_Coking</t>
  </si>
  <si>
    <t xml:space="preserve">    Coking</t>
  </si>
  <si>
    <t>CNV000:ca_ElectricPower</t>
  </si>
  <si>
    <t xml:space="preserve">    Electric Power 2/</t>
  </si>
  <si>
    <t>CNV000:ca_Imports</t>
  </si>
  <si>
    <t>CNV000:ca_Exports</t>
  </si>
  <si>
    <t>CNV000:ca_CoaltoLiquids</t>
  </si>
  <si>
    <t xml:space="preserve">  Coal to Liquids</t>
  </si>
  <si>
    <t>CNV000:ca_WasteCoal</t>
  </si>
  <si>
    <t xml:space="preserve">  Waste Coal</t>
  </si>
  <si>
    <t>CNV000:da_Electricity</t>
  </si>
  <si>
    <t>Electricity (Btu per kilowatthour)</t>
  </si>
  <si>
    <t xml:space="preserve">   1/ Includes ethane, natural gasoline, and refinery olefins.</t>
  </si>
  <si>
    <t xml:space="preserve">   2/ Includes all electricity-only and combined heat and power plants that have a regulatory status.</t>
  </si>
  <si>
    <t xml:space="preserve">   3/ Includes combined heat and power plants that have a non-regulatory status, and small on-site generating systems.</t>
  </si>
  <si>
    <t xml:space="preserve">   Note:  Data for 2017 are model results and may differ from official EIA data reports.</t>
  </si>
  <si>
    <t xml:space="preserve">   Sources:  2017 based on:  U.S. Energy Information Administration (EIA), Monthly Energy Review, September 2018.</t>
  </si>
  <si>
    <t>Specifications of Fuels, Global Warming Potentials of Greenhouse Gases, and Carbon and Sulfur Ratios of Pollutants</t>
  </si>
  <si>
    <t>1) Specifications of Fuels</t>
  </si>
  <si>
    <t>Heating Value</t>
  </si>
  <si>
    <t>Density</t>
  </si>
  <si>
    <t>C ratio</t>
  </si>
  <si>
    <t>S ratio</t>
  </si>
  <si>
    <t>Calculation: LHV</t>
  </si>
  <si>
    <t>LHV</t>
  </si>
  <si>
    <t>HHV</t>
  </si>
  <si>
    <t>(% by wt)</t>
  </si>
  <si>
    <t>(ppm by wt)</t>
  </si>
  <si>
    <t>Actual ratio by wt</t>
  </si>
  <si>
    <t>LHV/HHV</t>
  </si>
  <si>
    <t>Use LHV or HHV in calculations?</t>
  </si>
  <si>
    <t>1 -- LHV; 2 -- HHV</t>
  </si>
  <si>
    <t>Liquid Fuels:</t>
  </si>
  <si>
    <t>Btu/gal</t>
  </si>
  <si>
    <t>grams/gal</t>
  </si>
  <si>
    <t>Crude oil</t>
  </si>
  <si>
    <t>Synthetic crude oil (SCO)</t>
  </si>
  <si>
    <t>Bitumen</t>
  </si>
  <si>
    <t>Dilbit (After Recovery)</t>
  </si>
  <si>
    <t>Dilbit (Before Recovery)</t>
  </si>
  <si>
    <t>Diluent</t>
  </si>
  <si>
    <t>Shale Oil (Bakken)</t>
  </si>
  <si>
    <t>Shale Oil (Eagle Ford)</t>
  </si>
  <si>
    <t>Gasoline blendstock</t>
  </si>
  <si>
    <t>Gasoline</t>
  </si>
  <si>
    <t>CA gasoline</t>
  </si>
  <si>
    <t>High Octane Fuel (E25)</t>
  </si>
  <si>
    <t>High Octane Fuel (E40)</t>
  </si>
  <si>
    <t>U.S. conventional diesel</t>
  </si>
  <si>
    <t>Diesel for non-road engines</t>
  </si>
  <si>
    <t>Low-sulfur diesel</t>
  </si>
  <si>
    <t>Petroleum naphtha</t>
  </si>
  <si>
    <t>Conventional Jet Fuel</t>
  </si>
  <si>
    <t>ULS Jet Fuel</t>
  </si>
  <si>
    <t>NG-based FT naphtha</t>
  </si>
  <si>
    <t>Residual oil</t>
  </si>
  <si>
    <t>Bunker fuel for ocean tanker</t>
  </si>
  <si>
    <t>Methanol</t>
  </si>
  <si>
    <t>Ethanol</t>
  </si>
  <si>
    <t>Butanol</t>
  </si>
  <si>
    <t>Acetone</t>
  </si>
  <si>
    <t>E-Diesel Additives</t>
  </si>
  <si>
    <t>Liquefied petroleum gas (LPG)</t>
  </si>
  <si>
    <t>Liquefied natural gas (LNG)</t>
  </si>
  <si>
    <t>Dimethyl ether (DME)</t>
  </si>
  <si>
    <t>Dimethoxy methane (DMM)</t>
  </si>
  <si>
    <t>Methyl ester (biodiesel, BD)</t>
  </si>
  <si>
    <t>Fischer-Tropsch diesel (FTD)</t>
  </si>
  <si>
    <t>Renewable Diesel I (SuperCetane)</t>
  </si>
  <si>
    <t>Renewable Diesel II (UOP-HDO)</t>
  </si>
  <si>
    <t>Renewable Diesel III (PNNL-HTL)</t>
  </si>
  <si>
    <t>Renewable Gasoline</t>
  </si>
  <si>
    <t>Renewable Gasoline (IDL)</t>
  </si>
  <si>
    <t xml:space="preserve">SPK (FT Jet Fuel/HRJ) </t>
  </si>
  <si>
    <t>Liquid hydrogen</t>
  </si>
  <si>
    <t>Methyl tertiary butyl ether (MTBE)</t>
  </si>
  <si>
    <t>Ethyl tertiary butyl ether (ETBE)</t>
  </si>
  <si>
    <t>Tertiary amyl methyl ether (TAME)</t>
  </si>
  <si>
    <t>Butane</t>
  </si>
  <si>
    <t>Natural gas liquids</t>
  </si>
  <si>
    <t>n-Hexane</t>
  </si>
  <si>
    <t>Still gas (in refineries)</t>
  </si>
  <si>
    <t>Gaseous Fuels (at 32F and 1atm):</t>
  </si>
  <si>
    <t>Btu/ft3</t>
  </si>
  <si>
    <t>gms/ft3</t>
  </si>
  <si>
    <t>Natural gas</t>
  </si>
  <si>
    <t>Pure Methane</t>
  </si>
  <si>
    <t>Gaseous hydrogen</t>
  </si>
  <si>
    <t>Carbon Dioxide</t>
  </si>
  <si>
    <t>Solid Fuels:</t>
  </si>
  <si>
    <t>Btu/ton</t>
  </si>
  <si>
    <t>Coal Mix for Electricity Generation</t>
  </si>
  <si>
    <t>Bituminous coal</t>
  </si>
  <si>
    <t>Subbituminous coal</t>
  </si>
  <si>
    <t>Lignite coal</t>
  </si>
  <si>
    <t>Synthetic coal</t>
  </si>
  <si>
    <t>Waste coal</t>
  </si>
  <si>
    <t>Pet Coke</t>
  </si>
  <si>
    <t>Tire Derived Fuel</t>
  </si>
  <si>
    <t>Coking coal</t>
  </si>
  <si>
    <t>Willow</t>
  </si>
  <si>
    <t>Poplar</t>
  </si>
  <si>
    <t>Switchgrass</t>
  </si>
  <si>
    <t>Miscanthus</t>
  </si>
  <si>
    <t>Corn stover</t>
  </si>
  <si>
    <t>Forest residue</t>
  </si>
  <si>
    <t>Yard trimming waste</t>
  </si>
  <si>
    <t>Sugarcane straw</t>
  </si>
  <si>
    <t>Sugarcane bagasse</t>
  </si>
  <si>
    <t>Bio-char</t>
  </si>
  <si>
    <t>Grain sorghum bagasse</t>
  </si>
  <si>
    <t>Sweet sorghum bagasse</t>
  </si>
  <si>
    <t>Forage sorghum bagasse</t>
  </si>
  <si>
    <t>Municipal solid waste (defined by EISA)</t>
  </si>
  <si>
    <t>Convertible municipal solid waste</t>
  </si>
  <si>
    <t>2) Global Warming Potentials of Greenhouse Gases: relative to CO2</t>
  </si>
  <si>
    <t>Metrics for Carbon Dioxide, Methane, Nitrous Oxide</t>
  </si>
  <si>
    <t>AR Edition/Type</t>
  </si>
  <si>
    <t>AR5/GWP</t>
  </si>
  <si>
    <t>AR5/GTP</t>
  </si>
  <si>
    <t>AR4/GWP</t>
  </si>
  <si>
    <t>AR3/GWP</t>
  </si>
  <si>
    <t>AR2/GWP</t>
  </si>
  <si>
    <t>AR1/GWP</t>
  </si>
  <si>
    <t>Time Horizon (YR)</t>
  </si>
  <si>
    <t>CO2</t>
  </si>
  <si>
    <t>CH4</t>
  </si>
  <si>
    <t>N2O</t>
  </si>
  <si>
    <t>Metrics for Near Term Climate Forcers</t>
  </si>
  <si>
    <t>Type</t>
  </si>
  <si>
    <t>None</t>
  </si>
  <si>
    <t>GWP</t>
  </si>
  <si>
    <t>GTP</t>
  </si>
  <si>
    <t>VOC</t>
  </si>
  <si>
    <t>CO</t>
  </si>
  <si>
    <t>NOx</t>
  </si>
  <si>
    <t>BC</t>
  </si>
  <si>
    <t>OC</t>
  </si>
  <si>
    <t>3) Carbon and Sulfur Ratios of Pollutants</t>
  </si>
  <si>
    <t>Carbon ratio of VOC</t>
  </si>
  <si>
    <t>Carbon ratio of CO</t>
  </si>
  <si>
    <t>Carbon ratio of CH4</t>
  </si>
  <si>
    <t>Carbon ratio of CO2</t>
  </si>
  <si>
    <t>Sulfur ratio of SO2</t>
  </si>
  <si>
    <t>4) Regulated Sulfur Content in Gasoline Blendstock and Conventional Diesel over Time</t>
  </si>
  <si>
    <t>5-year period</t>
  </si>
  <si>
    <t>Sulfur Content in Gasoline Blendstock (ppm)</t>
  </si>
  <si>
    <t>Relative Change (to yr 2010)</t>
  </si>
  <si>
    <t>Sulfur Content in Conventional Diesel (ppm)</t>
  </si>
  <si>
    <t>Sulfur Content in California Diesel (ppm)</t>
  </si>
  <si>
    <t>Sulfur Content in non-Road Diesel (ppm)</t>
  </si>
  <si>
    <t>Sulfur Content in Residual Oil (ppm)</t>
  </si>
  <si>
    <t>Sulfur Content in Marine Disttillate (ppm)</t>
  </si>
  <si>
    <t>5) Unit Conversion</t>
  </si>
  <si>
    <t>Mass</t>
  </si>
  <si>
    <t>1 g</t>
  </si>
  <si>
    <t>1 kg</t>
  </si>
  <si>
    <t>1 metric tonne</t>
  </si>
  <si>
    <t>1 lb</t>
  </si>
  <si>
    <t>1 short ton</t>
  </si>
  <si>
    <t>g</t>
  </si>
  <si>
    <t>metric tonne</t>
  </si>
  <si>
    <t>lb</t>
  </si>
  <si>
    <t>short ton</t>
  </si>
  <si>
    <t>Volume</t>
  </si>
  <si>
    <t>1 m3</t>
  </si>
  <si>
    <t>1 ml</t>
  </si>
  <si>
    <t>1 L</t>
  </si>
  <si>
    <t>1 gal</t>
  </si>
  <si>
    <t>1 ft3</t>
  </si>
  <si>
    <t>m3</t>
  </si>
  <si>
    <t>ml</t>
  </si>
  <si>
    <t>L</t>
  </si>
  <si>
    <t>gal</t>
  </si>
  <si>
    <t>ft3</t>
  </si>
  <si>
    <t>Energy</t>
  </si>
  <si>
    <t>1 J</t>
  </si>
  <si>
    <t>1kJ</t>
  </si>
  <si>
    <t>1 MJ</t>
  </si>
  <si>
    <t>1Wh</t>
  </si>
  <si>
    <t>1 kWh</t>
  </si>
  <si>
    <t>1 BTU</t>
  </si>
  <si>
    <t>1 mmBTU</t>
  </si>
  <si>
    <t>1 hph</t>
  </si>
  <si>
    <t>J</t>
  </si>
  <si>
    <t>kJ</t>
  </si>
  <si>
    <t>MJ</t>
  </si>
  <si>
    <t>Wh</t>
  </si>
  <si>
    <t>kWh</t>
  </si>
  <si>
    <t>BTU</t>
  </si>
  <si>
    <t>mmBTU</t>
  </si>
  <si>
    <t>hph</t>
  </si>
  <si>
    <t>Converted to BTU</t>
  </si>
  <si>
    <t>Energy Information Administration</t>
  </si>
  <si>
    <t>http://www.eia.gov/forecasts/aeo/supplement/excel/suptab_73.xlsx</t>
  </si>
  <si>
    <t>Table 73</t>
  </si>
  <si>
    <t>Argonne National Laboratory</t>
  </si>
  <si>
    <t>https://greet.es.anl.gov/</t>
  </si>
  <si>
    <t>Tab "Fuel_Specs"</t>
  </si>
  <si>
    <t>Unit Conversions for hard coal, natural gas, petroleum fuels, liquid biofuels</t>
  </si>
  <si>
    <t>Unit Conversions for Lignite, Biomass, LPG, municipal solid waste, hydrogen</t>
  </si>
  <si>
    <t>Unit Conversion for Uranium (U3O8)</t>
  </si>
  <si>
    <t>TradeTech</t>
  </si>
  <si>
    <t>https://www.uranium.info/unit_conversion_table.php</t>
  </si>
  <si>
    <t>Uranium Primer - Price &amp; Unit Conversion Calculator &amp; Table</t>
  </si>
  <si>
    <t>short tons</t>
  </si>
  <si>
    <t>BTU per</t>
  </si>
  <si>
    <t>Conversion Factors</t>
  </si>
  <si>
    <t>The consolidated data in this variable (production, imports, exports, and domestic use of each fuel)</t>
  </si>
  <si>
    <t>is used in the variable fuels/CiFIaEpUDFS.  Therefore, even though this variable only outputs</t>
  </si>
  <si>
    <t>production and exports, you should also collect data on fuel imports.  (Domestic use data</t>
  </si>
  <si>
    <t>can be calculated from production, imports, and exports.  We ignore changes in fuel stocks,</t>
  </si>
  <si>
    <t>which should average to zero over multi-year timeframes.)</t>
  </si>
  <si>
    <t>Collect Export, Import, and Production Data for Each Fuel</t>
  </si>
  <si>
    <t>Time Series</t>
  </si>
  <si>
    <t>Included Fuels</t>
  </si>
  <si>
    <t>and handled in the power sector.  District heat imports/exports are assumed to be negligible.)</t>
  </si>
  <si>
    <t>or exported in bulk, so is included here.</t>
  </si>
  <si>
    <t>Units</t>
  </si>
  <si>
    <t>In this variable, units are standardized to BTU, the internal working energy unit of the model.</t>
  </si>
  <si>
    <t>Variable fuels/CiFIaEpUDFS is not sensitive to the units used, as long as the same unit is used</t>
  </si>
  <si>
    <t>for all quantities associated with the same fuel (imports, exports, production, use).</t>
  </si>
  <si>
    <t>However, only data from the first year are used in variable fuels/CiFIaEpUDFS.</t>
  </si>
  <si>
    <t>Production Scaling Factors</t>
  </si>
  <si>
    <t>Exports Scaling Factors</t>
  </si>
  <si>
    <t>In the future, fuels/CiFIaEpUDFS may be replaced with internal Vensim calculations,</t>
  </si>
  <si>
    <t>making those values sensitive to changes over time.</t>
  </si>
  <si>
    <t>This variable contains time series data.</t>
  </si>
  <si>
    <t>BFPIaE BAU Fuel Production</t>
  </si>
  <si>
    <t>BFPIaE BAU Fuel Imports</t>
  </si>
  <si>
    <t>BFPIaE BAU Fuel Exports</t>
  </si>
  <si>
    <t>Imports Scaling Factors</t>
  </si>
  <si>
    <t>Fuel (BTU)</t>
  </si>
  <si>
    <t>GREET1 2019</t>
  </si>
  <si>
    <t>CA diesel</t>
  </si>
  <si>
    <t>Low Octane Gasoline-Like Fuel (LOF)</t>
  </si>
  <si>
    <t>Renewable Gasoline (Ex Situ CFP)</t>
  </si>
  <si>
    <t>Catalyst Coke</t>
  </si>
  <si>
    <t>Clean Pine</t>
  </si>
  <si>
    <t>Asphalt</t>
  </si>
  <si>
    <t>Length</t>
  </si>
  <si>
    <t>mm</t>
  </si>
  <si>
    <t>m</t>
  </si>
  <si>
    <t>km</t>
  </si>
  <si>
    <t>ft</t>
  </si>
  <si>
    <t>mi</t>
  </si>
  <si>
    <t>Area: Gulf Coast (PADD 3)</t>
  </si>
  <si>
    <t>Area: Gulf Coast (PADD 3), Period: Annual 2019</t>
  </si>
  <si>
    <t>https://www.eia.gov/dnav/pet/pet_sum_snd_d_r30_mbbl_a_cur.htm</t>
  </si>
  <si>
    <t>https://www.eia.gov/todayinenergy/detail.php?id=26472</t>
  </si>
  <si>
    <t>U.S. uranium is near historic low as imports continue to fuel U.S. reactors</t>
  </si>
  <si>
    <t>Nuclear Fuel (Uranium) for United States</t>
  </si>
  <si>
    <t>Texas Nuclear Capacity</t>
  </si>
  <si>
    <t>Nuclear Energy Institute</t>
  </si>
  <si>
    <t>Texas and Nuclear Energy</t>
  </si>
  <si>
    <t>https://www.nei.org/CorporateSite/media/filefolder/resources/fact-sheets/state-fact-sheets/Texas-State-Fact-Sheet.pdf</t>
  </si>
  <si>
    <t>Page 1, table</t>
  </si>
  <si>
    <t>United States Nuclear Capacity</t>
  </si>
  <si>
    <t>https://www.eia.gov/energyexplained/nuclear/us-nuclear-industry.php</t>
  </si>
  <si>
    <t>Nuclear explained</t>
  </si>
  <si>
    <t>United States</t>
  </si>
  <si>
    <t>MW</t>
  </si>
  <si>
    <t>Texas 2018 Capacity</t>
  </si>
  <si>
    <t>National 2018 Capacity</t>
  </si>
  <si>
    <t>Texas Capacity Percentage</t>
  </si>
  <si>
    <t>Texas</t>
  </si>
  <si>
    <t>Texas Nuclear Fuel (Uranium) Production</t>
  </si>
  <si>
    <t>million tons</t>
  </si>
  <si>
    <t>Texas Refinery Hydrogen Production Capacity as of January 1</t>
  </si>
  <si>
    <t>https://www.eia.gov/dnav/pet/hist/LeafHandler.ashx?n=PET&amp;s=8_NA_8PH_STX_6&amp;f=A</t>
  </si>
  <si>
    <t>million cubic feet per day</t>
  </si>
  <si>
    <t>produced in 2017</t>
  </si>
  <si>
    <t>192 cubic feet</t>
  </si>
  <si>
    <t>=</t>
  </si>
  <si>
    <t>1 pound</t>
  </si>
  <si>
    <t>Unit Conversion for Hydrogen</t>
  </si>
  <si>
    <t>Universal Industrial Gases, Inc.</t>
  </si>
  <si>
    <t>Unit Conversion Data for Hydrogen</t>
  </si>
  <si>
    <t>http://www.uigi.com/h2_conv.html</t>
  </si>
  <si>
    <t>million cubic feet</t>
  </si>
  <si>
    <t>MMBtu</t>
  </si>
  <si>
    <t>Coal</t>
  </si>
  <si>
    <t>Form EIA-923</t>
  </si>
  <si>
    <t>https://www.eia.gov/electricity/data/eia923/archive/xls/f923_2017.zip</t>
  </si>
  <si>
    <t>EIA923_Schedules_2_3_4_5_M_12_2017_Final_Revision</t>
  </si>
  <si>
    <t xml:space="preserve">Filtered for Plant State: TX and AER Fuel Type Code: COL </t>
  </si>
  <si>
    <t>Reported Fuel Type Code: LIG is lignite and all others in COL are hard coal</t>
  </si>
  <si>
    <t>Assuming that all lignite coal consumed was produced in Texas and all hard coal consumed was imported</t>
  </si>
  <si>
    <t>Biomass Production</t>
  </si>
  <si>
    <t>https://www.eia.gov/biofuels/biomass/?year=2017&amp;month=01</t>
  </si>
  <si>
    <t>Time Series Scaling Factors</t>
  </si>
  <si>
    <t>MSW Generated in Texas in 2017</t>
  </si>
  <si>
    <t>Texas Commission on Environmental Quality</t>
  </si>
  <si>
    <t>Municipal Solid Waste in Texas: A Year in Review</t>
  </si>
  <si>
    <t>https://www.tceq.texas.gov/assets/public/comm_exec/pubs/as/187-18.pdf</t>
  </si>
  <si>
    <t>Page 15</t>
  </si>
  <si>
    <t>*Below are preexisiting notes from EI*</t>
  </si>
  <si>
    <t>12 News</t>
  </si>
  <si>
    <t>German Pellets reopening after 18-month closure following fire, silo collapse at Port Arthur facility</t>
  </si>
  <si>
    <t>https://www.12newsnow.com/article/news/local/power-city/german-pellets-reopening-after-18-month-closure-following-fire-silo-collapse-at-port-arthur-facility/502-65b968b7-1b53-4a2a-a53c-70a5073d7a7d</t>
  </si>
  <si>
    <t>Penultimate paragraph: "The pellets are made from natural and untreated pine at the Woodville facility and then sent to the United Kingdom for their power plants."</t>
  </si>
  <si>
    <t>We assumed that all pellets produced in Texas were exported</t>
  </si>
  <si>
    <t>Texas and South Region Biomass Capacity</t>
  </si>
  <si>
    <t>Highlights tab, Table 1, South region</t>
  </si>
  <si>
    <t>Biomass Exports</t>
  </si>
  <si>
    <t>Table 4</t>
  </si>
  <si>
    <t>Total Texas annual pellet production capacity (Table 1)</t>
  </si>
  <si>
    <t>South region annual pellet production capacity (Table 1)</t>
  </si>
  <si>
    <t>South region annual pellet production 2017 (Table 4)</t>
  </si>
  <si>
    <t>https://www.eia.gov/biofuels/biomass/archive/2017/12/csv/EIA_63C_Table_4.csv</t>
  </si>
  <si>
    <t>Fraction of South production capacity that is Texas</t>
  </si>
  <si>
    <t>Texas annual pellet production 2017 (using capacity ratio)</t>
  </si>
  <si>
    <t>PADD 3 Total Barrels per Stream Day Atmospheric Crude Oil Distillation Capacity</t>
  </si>
  <si>
    <t>Texas Total Barrels per Stream Day Atmospheric Crude Oil Distillation Capacity</t>
  </si>
  <si>
    <t>Source: Table 1- https://www.afpm.org/system/files/attachments/AFPM-Capacity-Report-2019.pdf</t>
  </si>
  <si>
    <t>American Fuel &amp; Petrochemical Manufacturers</t>
  </si>
  <si>
    <t>AFPM United States Refining and Storage Capacity Report</t>
  </si>
  <si>
    <t>Page 4, Table 1: Number and Capacity of Operable Petroleum Refineries by PAD District and State</t>
  </si>
  <si>
    <t>https://www.afpm.org/system/files/attachments/AFPM-Capacity-Report-2019.pdf</t>
  </si>
  <si>
    <t>Biomass Imports</t>
  </si>
  <si>
    <t>Paragraph 3: "Production in Texas and Utah stopped in the third quarter of 2015."</t>
  </si>
  <si>
    <t>Since the US does not export any uranium, all uranium is going towards US nuclear plants. Have data on Texas and US nuclear capacity. Created ratio of Texas to National capacity to calculate uranium used in Texas plants. Since Texas does not produce or export uranium, all uranium used in nuclear plants must have been imported.</t>
  </si>
  <si>
    <t xml:space="preserve">Texas does not import any biomass. This was discussed with WEG and decided that biomass is such a small source of energy in Texas that it is negligible. </t>
  </si>
  <si>
    <t>State</t>
  </si>
  <si>
    <t>From looking at top 25 export commodities in the PADD 3 states (New Mexico, Alabama, Arkansas, Mississippi, Louisiana, and Texas), the three most common petroleum liquid exports are HS codes 270900 (Oils; petroleum oils and oils obtained from bituminous minerals, crude), 271019 (Petroleum oils &amp; oils obt. from bituminous mins. (excl. crude) &amp; preps. other than light oils &amp; preps), and 271012 (Light Oils And Preparations Containing Gt=70% By Weight Petroleum Oils Or Oils From Bituminous Minerals, Not Containing Biodiesel, Not Waste Oils).</t>
  </si>
  <si>
    <t>Sources by state:</t>
  </si>
  <si>
    <t>New Mexico</t>
  </si>
  <si>
    <t>Alabama</t>
  </si>
  <si>
    <t>Arkansas</t>
  </si>
  <si>
    <t>Mississippi</t>
  </si>
  <si>
    <t>Louisiana</t>
  </si>
  <si>
    <t>https://www.census.gov/foreign-trade/statistics/state/data/al.html</t>
  </si>
  <si>
    <t>https://www.census.gov/foreign-trade/statistics/state/data/ar.html</t>
  </si>
  <si>
    <t>https://www.census.gov/foreign-trade/statistics/state/data/tx.html</t>
  </si>
  <si>
    <t>https://www.census.gov/foreign-trade/statistics/state/data/nm.html</t>
  </si>
  <si>
    <t>https://www.census.gov/foreign-trade/statistics/state/data/la.html</t>
  </si>
  <si>
    <t>https://www.census.gov/foreign-trade/statistics/state/data/ms.html</t>
  </si>
  <si>
    <t>270900 (millions of 2017 $)</t>
  </si>
  <si>
    <t>271019 (millions of 2017 $)</t>
  </si>
  <si>
    <t>271012 (millions of 2017 $)</t>
  </si>
  <si>
    <t>Total (millions of 2017 $)</t>
  </si>
  <si>
    <t>PADD 3 Total</t>
  </si>
  <si>
    <t>Fraction of PADD 3 exports of top 3 petroleum liquids that are Texas exports</t>
  </si>
  <si>
    <t>Fraction of PADD 3 crude oil distillation capacity that is Texas capacity (used for imports and production)</t>
  </si>
  <si>
    <t>Petroleum-based fuels, biofuels Texas imports/production fraction</t>
  </si>
  <si>
    <t>This data was not available for Texas, so we used the AEO Table 1 with US data, scaled it with Texas GDP growth factors, and then used same methodology as national model.</t>
  </si>
  <si>
    <t>We left the negative values just for formulaic purposes. These values are not used anywhere in the sheet. We recognize this should be zero.</t>
  </si>
  <si>
    <t>https://www.eia.gov/tools/faqs/faq.php?id=45&amp;t=8</t>
  </si>
  <si>
    <t>Year</t>
  </si>
  <si>
    <t>Total Lignite Consumption [millions of short tons / year]</t>
  </si>
  <si>
    <t>Total Lignite consumption, BAU</t>
  </si>
  <si>
    <t>all lignite consumption in TX is for electric sector, and we neither import nor export lignite</t>
  </si>
  <si>
    <t>so match lignite production to consumption to be consistent with assumption that, in response to decreased consumption, we reduce production (instead of exporting)</t>
  </si>
  <si>
    <t>From BTU Conversion Factors (BTU/short ton)</t>
  </si>
  <si>
    <t>Time (Year)</t>
  </si>
  <si>
    <t>Output Total Primary Energy Use by Type[electricity] : MostRecentRun</t>
  </si>
  <si>
    <t>Output Total Primary Energy Use by Type[hard coal] : MostRecentRun</t>
  </si>
  <si>
    <t>Output Total Primary Energy Use by Type[natural gas] : MostRecentRun</t>
  </si>
  <si>
    <t>Output Total Primary Energy Use by Type[nuclear] : MostRecentRun</t>
  </si>
  <si>
    <t>Output Total Primary Energy Use by Type[hydro] : MostRecentRun</t>
  </si>
  <si>
    <t>Output Total Primary Energy Use by Type[wind] : MostRecentRun</t>
  </si>
  <si>
    <t>Output Total Primary Energy Use by Type[solar] : MostRecentRun</t>
  </si>
  <si>
    <t>Output Total Primary Energy Use by Type[biomass] : MostRecentRun</t>
  </si>
  <si>
    <t>Output Total Primary Energy Use by Type[petroleum gasoline] : MostRecentRun</t>
  </si>
  <si>
    <t>Output Total Primary Energy Use by Type[petroleum diesel] : MostRecentRun</t>
  </si>
  <si>
    <t>Output Total Primary Energy Use by Type[biofuel gasoline] : MostRecentRun</t>
  </si>
  <si>
    <t>Output Total Primary Energy Use by Type[biofuel diesel] : MostRecentRun</t>
  </si>
  <si>
    <t>Output Total Primary Energy Use by Type[jet fuel or kerosene] : MostRecentRun</t>
  </si>
  <si>
    <t>Output Total Primary Energy Use by Type[heat] : MostRecentRun</t>
  </si>
  <si>
    <t>Output Total Primary Energy Use by Type[geothermal] : MostRecentRun</t>
  </si>
  <si>
    <t>Output Total Primary Energy Use by Type[lignite] : MostRecentRun</t>
  </si>
  <si>
    <t>Output Total Primary Energy Use by Type[crude oil] : MostRecentRun</t>
  </si>
  <si>
    <t>Output Total Primary Energy Use by Type[heavy or residual fuel oil] : MostRecentRun</t>
  </si>
  <si>
    <t>Output Total Primary Energy Use by Type[LPG propane or butane] : MostRecentRun</t>
  </si>
  <si>
    <t>Output Total Primary Energy Use by Type[municipal solid waste] : MostRecentRun</t>
  </si>
  <si>
    <t>Output Total Primary Energy Use by Type[hydrogen] : MostRecentRun</t>
  </si>
  <si>
    <t>BAU (quads)</t>
  </si>
  <si>
    <t>1 cubic foot nautral gas</t>
  </si>
  <si>
    <t>https://www.eia.gov/energyexplained/units-and-calculators/</t>
  </si>
  <si>
    <t>Natural Gas Production</t>
  </si>
  <si>
    <t>Natural Gas Gross Withdrawals and Production</t>
  </si>
  <si>
    <t>State: Texas, Year: 2019, Value: Dry Production</t>
  </si>
  <si>
    <t>https://www.eia.gov/dnav/ng/NG_PROD_SUM_DC_STX_MMCF_A.htm</t>
  </si>
  <si>
    <t>International &amp; Interstate Receipts</t>
  </si>
  <si>
    <t>Year: 2019 (million cubic feet)</t>
  </si>
  <si>
    <t>International &amp; Interstate Deliveries</t>
  </si>
  <si>
    <t>Natural Gas Imports and Exports</t>
  </si>
  <si>
    <t>https://www.eia.gov/dnav/ng/ng_move_ist_a2dcu_STX_a.htm</t>
  </si>
  <si>
    <t>State: Texas, Year: 2019</t>
  </si>
  <si>
    <t>International &amp; Interstate Movements of Natural Gas by State</t>
  </si>
  <si>
    <t>Butylene</t>
  </si>
  <si>
    <t>--</t>
  </si>
  <si>
    <t>Period: 2019 (Annual)</t>
  </si>
  <si>
    <t>Primary Energy Use</t>
  </si>
  <si>
    <t>GDP: petroleum and coal products manufacturing (millions 2019 USD)</t>
  </si>
  <si>
    <t>TX share of petroleum and coal products GDP</t>
  </si>
  <si>
    <t> View History:  </t>
  </si>
  <si>
    <t> Monthly   </t>
  </si>
  <si>
    <t> Annual   </t>
  </si>
  <si>
    <t>Download Data (XLS File)</t>
  </si>
  <si>
    <t>DOWNLOADThousand Barrels per DayTexas Field Production of Crude OilTexas Field Production of Crude Oil1985199019952000200520102015202002,0004,0006,000Source: U.S. Energy Information Administration</t>
  </si>
  <si>
    <t>This series is available through the EIA open data API and can be downloaded to Excel or embedded as an interactive chart or map on your website.</t>
  </si>
  <si>
    <t>Texas Field Production of Crude Oil (Thousand Barrels per Day)</t>
  </si>
  <si>
    <t>Decade</t>
  </si>
  <si>
    <t>Year-0</t>
  </si>
  <si>
    <t>Year-1</t>
  </si>
  <si>
    <t>Year-2</t>
  </si>
  <si>
    <t>Year-3</t>
  </si>
  <si>
    <t>Year-4</t>
  </si>
  <si>
    <t>Year-5</t>
  </si>
  <si>
    <t>Year-6</t>
  </si>
  <si>
    <t>Year-7</t>
  </si>
  <si>
    <t>Year-8</t>
  </si>
  <si>
    <t>Year-9</t>
  </si>
  <si>
    <t>  1980's</t>
  </si>
  <si>
    <t>  1990's</t>
  </si>
  <si>
    <t>  2000's</t>
  </si>
  <si>
    <t>  2010's</t>
  </si>
  <si>
    <t>  2020's</t>
  </si>
  <si>
    <t>The following changes were made for Texas: petroleum-based fuels and biofuels were found for Gulf Coast PADD 3 and a multiplier was created to adjust this for Texas; uranium imports, exports, and production (based on US data and fraction for Texas); coal; natural gas; biomass (based on capacity fraction from South Region to Texas); municipal solid waste; time series scaling factor (scaled by Texas GDP growth relative to US).</t>
  </si>
  <si>
    <t>The general approach in the TX EPS is to find historical 2019 data for fuel production and imports, if applicable.  Then, exports are calculated as production+imports-primary energy use, where primary energy use is obtained from an EPS model run.</t>
  </si>
  <si>
    <t>Additional check using GDP data from BEA</t>
  </si>
  <si>
    <t>Texas Crude Oil Production</t>
  </si>
  <si>
    <t>https://www.eia.gov/dnav/pet/hist/LeafHandler.ashx?n=pet&amp;s=mcrfptx2&amp;f=a</t>
  </si>
  <si>
    <t>Petroleum &amp; Other Liquids Data Explorer</t>
  </si>
  <si>
    <t>Texas Field Production of Crude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</si>
</sst>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
    <numFmt numFmtId="166" formatCode="#,##0.0000"/>
    <numFmt numFmtId="167" formatCode="0.0000"/>
    <numFmt numFmtId="168" formatCode="0.0"/>
    <numFmt numFmtId="169" formatCode="#,##0.000"/>
    <numFmt numFmtId="170" formatCode="0.000"/>
    <numFmt numFmtId="171" formatCode="#,##0.000000"/>
    <numFmt numFmtId="172" formatCode="0.000000"/>
    <numFmt numFmtId="173" formatCode="#,##0.000000000"/>
    <numFmt numFmtId="174" formatCode="#,##0.0000000000"/>
    <numFmt numFmtId="175" formatCode="#,##0.0000000"/>
    <numFmt numFmtId="176" formatCode="0.0000E+00"/>
    <numFmt numFmtId="179" formatCode="yyyy\-mm\-dd"/>
  </numFmts>
  <fonts count="39" x14ac:knownFonts="1">
    <font>
      <sz val="11"/>
      <color theme="1"/>
      <name val="Calibri"/>
      <family val="2"/>
      <scheme val="minor"/>
    </font>
    <font>
      <b/>
      <sz val="11"/>
      <color theme="1"/>
      <name val="Calibri"/>
      <family val="2"/>
      <scheme val="minor"/>
    </font>
    <font>
      <u/>
      <sz val="11"/>
      <color theme="10"/>
      <name val="Calibri"/>
      <family val="2"/>
      <scheme val="minor"/>
    </font>
    <font>
      <b/>
      <sz val="9"/>
      <color rgb="FFFFFFFF"/>
      <name val="Arial"/>
      <family val="2"/>
    </font>
    <font>
      <b/>
      <sz val="9"/>
      <color rgb="FF000000"/>
      <name val="Arial"/>
      <family val="2"/>
    </font>
    <font>
      <sz val="9"/>
      <color rgb="FF000000"/>
      <name val="Arial"/>
      <family val="2"/>
    </font>
    <font>
      <sz val="9"/>
      <color indexed="8"/>
      <name val="Calibri"/>
      <family val="2"/>
    </font>
    <font>
      <b/>
      <sz val="9"/>
      <color indexed="8"/>
      <name val="Calibri"/>
      <family val="2"/>
    </font>
    <font>
      <sz val="10"/>
      <color indexed="8"/>
      <name val="Arial"/>
      <family val="2"/>
    </font>
    <font>
      <sz val="8"/>
      <name val="Arial"/>
      <family val="2"/>
    </font>
    <font>
      <b/>
      <sz val="12"/>
      <color indexed="30"/>
      <name val="Calibri"/>
      <family val="2"/>
    </font>
    <font>
      <sz val="9"/>
      <name val="Calibri"/>
      <family val="2"/>
    </font>
    <font>
      <i/>
      <sz val="11"/>
      <color theme="1"/>
      <name val="Calibri"/>
      <family val="2"/>
      <scheme val="minor"/>
    </font>
    <font>
      <sz val="11"/>
      <color theme="1"/>
      <name val="Calibri"/>
      <family val="2"/>
      <scheme val="minor"/>
    </font>
    <font>
      <b/>
      <sz val="12"/>
      <name val="Arial"/>
      <family val="2"/>
    </font>
    <font>
      <b/>
      <sz val="11"/>
      <name val="Arial"/>
      <family val="2"/>
    </font>
    <font>
      <b/>
      <sz val="10"/>
      <name val="Arial"/>
      <family val="2"/>
    </font>
    <font>
      <sz val="10"/>
      <name val="Arial"/>
      <family val="2"/>
    </font>
    <font>
      <sz val="8"/>
      <color indexed="81"/>
      <name val="Tahoma"/>
      <family val="2"/>
    </font>
    <font>
      <sz val="8"/>
      <color indexed="81"/>
      <name val="Arial"/>
      <family val="2"/>
    </font>
    <font>
      <sz val="9"/>
      <color indexed="81"/>
      <name val="Tahoma"/>
      <family val="2"/>
    </font>
    <font>
      <b/>
      <sz val="10"/>
      <color indexed="81"/>
      <name val="Tahoma"/>
      <family val="2"/>
    </font>
    <font>
      <sz val="10"/>
      <color indexed="81"/>
      <name val="Tahoma"/>
      <family val="2"/>
    </font>
    <font>
      <sz val="9"/>
      <color theme="1"/>
      <name val="Calibri"/>
      <family val="2"/>
      <scheme val="minor"/>
    </font>
    <font>
      <b/>
      <sz val="9"/>
      <color theme="1"/>
      <name val="Calibri"/>
      <family val="2"/>
      <scheme val="minor"/>
    </font>
    <font>
      <u/>
      <sz val="11"/>
      <color rgb="FF0070C0"/>
      <name val="Calibri"/>
      <family val="2"/>
      <scheme val="minor"/>
    </font>
    <font>
      <sz val="11"/>
      <name val="Calibri"/>
      <family val="2"/>
      <scheme val="minor"/>
    </font>
    <font>
      <sz val="11"/>
      <color rgb="FF000000"/>
      <name val="Calibri"/>
      <family val="2"/>
      <scheme val="minor"/>
    </font>
    <font>
      <sz val="11"/>
      <color rgb="FF333333"/>
      <name val="Calibri"/>
      <family val="2"/>
      <scheme val="minor"/>
    </font>
    <font>
      <b/>
      <sz val="11"/>
      <color rgb="FF333333"/>
      <name val="Calibri"/>
      <family val="2"/>
      <scheme val="minor"/>
    </font>
    <font>
      <sz val="4"/>
      <color rgb="FF000000"/>
      <name val="Arial"/>
      <family val="2"/>
    </font>
    <font>
      <sz val="5"/>
      <color theme="1"/>
      <name val="Arial"/>
      <family val="2"/>
    </font>
    <font>
      <b/>
      <sz val="8"/>
      <color rgb="FFFF0000"/>
      <name val="Arial"/>
      <family val="2"/>
    </font>
    <font>
      <b/>
      <sz val="8"/>
      <color rgb="FF000080"/>
      <name val="Arial"/>
      <family val="2"/>
    </font>
    <font>
      <sz val="5"/>
      <color rgb="FF189BD7"/>
      <name val="Arial"/>
      <family val="2"/>
    </font>
    <font>
      <b/>
      <sz val="10"/>
      <color theme="1"/>
      <name val="Arial"/>
      <family val="2"/>
    </font>
    <font>
      <b/>
      <sz val="8"/>
      <color rgb="FFFFFFFF"/>
      <name val="Arial"/>
      <family val="2"/>
    </font>
    <font>
      <b/>
      <sz val="9"/>
      <color theme="1"/>
      <name val="Arial"/>
      <family val="2"/>
    </font>
    <font>
      <sz val="9"/>
      <color theme="1"/>
      <name val="Times New Roman"/>
      <family val="1"/>
    </font>
  </fonts>
  <fills count="27">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FFC000"/>
        <bgColor indexed="64"/>
      </patternFill>
    </fill>
    <fill>
      <patternFill patternType="solid">
        <fgColor rgb="FF3F74B6"/>
        <bgColor indexed="64"/>
      </patternFill>
    </fill>
    <fill>
      <patternFill patternType="solid">
        <fgColor rgb="FF7D7D7D"/>
        <bgColor indexed="64"/>
      </patternFill>
    </fill>
    <fill>
      <patternFill patternType="solid">
        <fgColor rgb="FFFFFFFF"/>
        <bgColor indexed="64"/>
      </patternFill>
    </fill>
    <fill>
      <patternFill patternType="solid">
        <fgColor rgb="FFD2E2F2"/>
        <bgColor indexed="64"/>
      </patternFill>
    </fill>
    <fill>
      <patternFill patternType="solid">
        <fgColor rgb="FFCFCFCF"/>
        <bgColor indexed="64"/>
      </patternFill>
    </fill>
    <fill>
      <patternFill patternType="solid">
        <fgColor rgb="FFFFFFE1"/>
        <bgColor indexed="64"/>
      </patternFill>
    </fill>
    <fill>
      <patternFill patternType="solid">
        <fgColor rgb="FFFFFF00"/>
        <bgColor indexed="64"/>
      </patternFill>
    </fill>
    <fill>
      <patternFill patternType="solid">
        <fgColor theme="3" tint="0.59999389629810485"/>
        <bgColor indexed="64"/>
      </patternFill>
    </fill>
    <fill>
      <patternFill patternType="solid">
        <fgColor indexed="29"/>
        <bgColor indexed="64"/>
      </patternFill>
    </fill>
    <fill>
      <patternFill patternType="solid">
        <fgColor rgb="FF00FF00"/>
        <bgColor indexed="9"/>
      </patternFill>
    </fill>
    <fill>
      <patternFill patternType="solid">
        <fgColor indexed="13"/>
        <bgColor indexed="64"/>
      </patternFill>
    </fill>
    <fill>
      <patternFill patternType="solid">
        <fgColor rgb="FFFFFF00"/>
        <bgColor indexed="9"/>
      </patternFill>
    </fill>
    <fill>
      <patternFill patternType="solid">
        <fgColor theme="1" tint="0.34998626667073579"/>
        <bgColor indexed="64"/>
      </patternFill>
    </fill>
    <fill>
      <patternFill patternType="solid">
        <fgColor indexed="13"/>
        <bgColor indexed="9"/>
      </patternFill>
    </fill>
    <fill>
      <patternFill patternType="solid">
        <fgColor rgb="FF00FF00"/>
        <bgColor indexed="64"/>
      </patternFill>
    </fill>
    <fill>
      <patternFill patternType="solid">
        <fgColor rgb="FFFF8080"/>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F2F2F2"/>
        <bgColor indexed="64"/>
      </patternFill>
    </fill>
    <fill>
      <patternFill patternType="solid">
        <fgColor rgb="FF993333"/>
        <bgColor indexed="64"/>
      </patternFill>
    </fill>
    <fill>
      <patternFill patternType="solid">
        <fgColor rgb="FFDDDDDD"/>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thin">
        <color auto="1"/>
      </left>
      <right/>
      <top style="thin">
        <color auto="1"/>
      </top>
      <bottom/>
      <diagonal/>
    </border>
    <border>
      <left/>
      <right/>
      <top style="thin">
        <color indexed="64"/>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indexed="64"/>
      </bottom>
      <diagonal/>
    </border>
    <border>
      <left/>
      <right/>
      <top style="thin">
        <color auto="1"/>
      </top>
      <bottom style="thin">
        <color indexed="64"/>
      </bottom>
      <diagonal/>
    </border>
    <border>
      <left/>
      <right style="thin">
        <color auto="1"/>
      </right>
      <top style="thin">
        <color auto="1"/>
      </top>
      <bottom style="thin">
        <color indexed="64"/>
      </bottom>
      <diagonal/>
    </border>
    <border>
      <left style="thin">
        <color auto="1"/>
      </left>
      <right style="thin">
        <color auto="1"/>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indexed="64"/>
      </right>
      <top style="thin">
        <color indexed="64"/>
      </top>
      <bottom/>
      <diagonal/>
    </border>
    <border>
      <left style="thin">
        <color indexed="64"/>
      </left>
      <right/>
      <top/>
      <bottom style="thin">
        <color indexed="64"/>
      </bottom>
      <diagonal/>
    </border>
    <border>
      <left style="thick">
        <color theme="0"/>
      </left>
      <right style="thick">
        <color theme="0"/>
      </right>
      <top/>
      <bottom style="thin">
        <color theme="0" tint="-0.24994659260841701"/>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medium">
        <color rgb="FF004080"/>
      </left>
      <right/>
      <top style="medium">
        <color rgb="FF004080"/>
      </top>
      <bottom/>
      <diagonal/>
    </border>
    <border>
      <left/>
      <right/>
      <top style="medium">
        <color rgb="FF004080"/>
      </top>
      <bottom/>
      <diagonal/>
    </border>
    <border>
      <left/>
      <right style="medium">
        <color rgb="FF004080"/>
      </right>
      <top style="medium">
        <color rgb="FF004080"/>
      </top>
      <bottom/>
      <diagonal/>
    </border>
    <border>
      <left style="medium">
        <color rgb="FF004080"/>
      </left>
      <right/>
      <top/>
      <bottom/>
      <diagonal/>
    </border>
    <border>
      <left/>
      <right style="medium">
        <color rgb="FF004080"/>
      </right>
      <top/>
      <bottom/>
      <diagonal/>
    </border>
    <border>
      <left style="medium">
        <color rgb="FF004080"/>
      </left>
      <right/>
      <top/>
      <bottom style="medium">
        <color rgb="FF004080"/>
      </bottom>
      <diagonal/>
    </border>
    <border>
      <left/>
      <right/>
      <top/>
      <bottom style="medium">
        <color rgb="FF004080"/>
      </bottom>
      <diagonal/>
    </border>
    <border>
      <left/>
      <right style="medium">
        <color rgb="FF004080"/>
      </right>
      <top/>
      <bottom style="medium">
        <color rgb="FF00408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1">
    <xf numFmtId="0" fontId="0" fillId="0" borderId="0"/>
    <xf numFmtId="0" fontId="2" fillId="0" borderId="0" applyNumberFormat="0" applyFill="0" applyBorder="0" applyAlignment="0" applyProtection="0"/>
    <xf numFmtId="0" fontId="6" fillId="0" borderId="0"/>
    <xf numFmtId="0" fontId="6" fillId="0" borderId="0" applyNumberFormat="0" applyFill="0" applyBorder="0" applyAlignment="0" applyProtection="0"/>
    <xf numFmtId="0" fontId="7" fillId="0" borderId="2" applyNumberFormat="0" applyProtection="0">
      <alignment wrapText="1"/>
    </xf>
    <xf numFmtId="0" fontId="10" fillId="0" borderId="0" applyNumberFormat="0" applyProtection="0">
      <alignment horizontal="left"/>
    </xf>
    <xf numFmtId="0" fontId="7" fillId="0" borderId="3" applyNumberFormat="0" applyProtection="0">
      <alignment wrapText="1"/>
    </xf>
    <xf numFmtId="0" fontId="6" fillId="0" borderId="4" applyNumberFormat="0" applyFont="0" applyProtection="0">
      <alignment wrapText="1"/>
    </xf>
    <xf numFmtId="0" fontId="6" fillId="0" borderId="5" applyNumberFormat="0" applyProtection="0">
      <alignment wrapText="1"/>
    </xf>
    <xf numFmtId="43" fontId="13" fillId="0" borderId="0" applyFont="0" applyFill="0" applyBorder="0" applyAlignment="0" applyProtection="0"/>
    <xf numFmtId="9" fontId="13" fillId="0" borderId="0" applyFont="0" applyFill="0" applyBorder="0" applyAlignment="0" applyProtection="0"/>
    <xf numFmtId="0" fontId="6" fillId="0" borderId="0" applyNumberFormat="0" applyFill="0" applyBorder="0" applyAlignment="0" applyProtection="0"/>
    <xf numFmtId="0" fontId="7" fillId="0" borderId="2" applyNumberFormat="0" applyProtection="0">
      <alignment wrapText="1"/>
    </xf>
    <xf numFmtId="0" fontId="10" fillId="0" borderId="0" applyNumberFormat="0" applyProtection="0">
      <alignment horizontal="left"/>
    </xf>
    <xf numFmtId="0" fontId="7" fillId="0" borderId="3" applyNumberFormat="0" applyProtection="0">
      <alignment wrapText="1"/>
    </xf>
    <xf numFmtId="0" fontId="6" fillId="0" borderId="4" applyNumberFormat="0" applyFont="0" applyProtection="0">
      <alignment wrapText="1"/>
    </xf>
    <xf numFmtId="0" fontId="6" fillId="0" borderId="5" applyNumberFormat="0" applyProtection="0">
      <alignment wrapText="1"/>
    </xf>
    <xf numFmtId="0" fontId="23" fillId="0" borderId="0" applyNumberFormat="0" applyProtection="0">
      <alignment vertical="top" wrapText="1"/>
    </xf>
    <xf numFmtId="0" fontId="24" fillId="0" borderId="20" applyNumberFormat="0" applyProtection="0">
      <alignment horizontal="left" wrapText="1"/>
    </xf>
    <xf numFmtId="0" fontId="23" fillId="0" borderId="21" applyNumberFormat="0" applyFont="0" applyFill="0" applyProtection="0">
      <alignment wrapText="1"/>
    </xf>
    <xf numFmtId="0" fontId="24" fillId="0" borderId="22" applyNumberFormat="0" applyFill="0" applyProtection="0">
      <alignment wrapText="1"/>
    </xf>
  </cellStyleXfs>
  <cellXfs count="342">
    <xf numFmtId="0" fontId="0" fillId="0" borderId="0" xfId="0"/>
    <xf numFmtId="0" fontId="1" fillId="0" borderId="0" xfId="0" applyFont="1"/>
    <xf numFmtId="0" fontId="1" fillId="2" borderId="0" xfId="0" applyFont="1" applyFill="1"/>
    <xf numFmtId="0" fontId="0" fillId="0" borderId="0" xfId="0" applyAlignment="1">
      <alignment horizontal="left"/>
    </xf>
    <xf numFmtId="0" fontId="2" fillId="0" borderId="0" xfId="1"/>
    <xf numFmtId="0" fontId="0" fillId="0" borderId="0" xfId="0" applyFont="1"/>
    <xf numFmtId="0" fontId="0" fillId="3" borderId="0" xfId="0" applyFill="1"/>
    <xf numFmtId="0" fontId="0" fillId="4" borderId="0" xfId="0" applyFill="1"/>
    <xf numFmtId="0" fontId="0" fillId="2" borderId="0" xfId="0" applyFill="1"/>
    <xf numFmtId="0" fontId="4" fillId="8" borderId="1" xfId="0" applyFont="1" applyFill="1" applyBorder="1" applyAlignment="1">
      <alignment horizontal="center" wrapText="1"/>
    </xf>
    <xf numFmtId="0" fontId="4" fillId="9" borderId="1" xfId="0" applyFont="1" applyFill="1" applyBorder="1" applyAlignment="1">
      <alignment horizontal="center" wrapText="1"/>
    </xf>
    <xf numFmtId="0" fontId="0" fillId="0" borderId="0" xfId="0" applyAlignment="1">
      <alignment horizontal="right"/>
    </xf>
    <xf numFmtId="1" fontId="0" fillId="3" borderId="0" xfId="0" applyNumberFormat="1" applyFill="1"/>
    <xf numFmtId="0" fontId="6" fillId="0" borderId="0" xfId="2"/>
    <xf numFmtId="0" fontId="6" fillId="0" borderId="0" xfId="3" applyFont="1"/>
    <xf numFmtId="0" fontId="7" fillId="0" borderId="2" xfId="4" applyFont="1" applyFill="1" applyBorder="1" applyAlignment="1">
      <alignment wrapText="1"/>
    </xf>
    <xf numFmtId="0" fontId="8" fillId="0" borderId="0" xfId="2" applyFont="1"/>
    <xf numFmtId="0" fontId="9" fillId="0" borderId="0" xfId="2" applyFont="1"/>
    <xf numFmtId="0" fontId="10" fillId="0" borderId="0" xfId="5" applyFont="1" applyFill="1" applyBorder="1" applyAlignment="1">
      <alignment horizontal="left"/>
    </xf>
    <xf numFmtId="0" fontId="6" fillId="0" borderId="0" xfId="2" applyAlignment="1" applyProtection="1">
      <alignment horizontal="left"/>
    </xf>
    <xf numFmtId="0" fontId="7" fillId="0" borderId="3" xfId="6" applyFont="1" applyFill="1" applyBorder="1" applyAlignment="1">
      <alignment wrapText="1"/>
    </xf>
    <xf numFmtId="0" fontId="0" fillId="0" borderId="4" xfId="7" applyFont="1" applyFill="1" applyBorder="1" applyAlignment="1">
      <alignment wrapText="1"/>
    </xf>
    <xf numFmtId="0" fontId="11" fillId="0" borderId="0" xfId="2" applyFont="1"/>
    <xf numFmtId="0" fontId="12" fillId="0" borderId="0" xfId="0" applyFont="1"/>
    <xf numFmtId="0" fontId="0" fillId="0" borderId="0" xfId="0" applyFill="1"/>
    <xf numFmtId="0" fontId="1" fillId="0" borderId="0" xfId="0" applyFont="1" applyFill="1" applyAlignment="1">
      <alignment wrapText="1"/>
    </xf>
    <xf numFmtId="0" fontId="1" fillId="0" borderId="0" xfId="0" applyFont="1" applyFill="1"/>
    <xf numFmtId="0" fontId="0" fillId="0" borderId="0" xfId="0" applyFont="1" applyFill="1"/>
    <xf numFmtId="0" fontId="0" fillId="2" borderId="0" xfId="0" applyFont="1" applyFill="1"/>
    <xf numFmtId="0" fontId="0" fillId="2" borderId="0" xfId="0" applyFill="1" applyAlignment="1">
      <alignment horizontal="right"/>
    </xf>
    <xf numFmtId="0" fontId="0" fillId="2" borderId="0" xfId="0" applyFill="1" applyAlignment="1">
      <alignment horizontal="left"/>
    </xf>
    <xf numFmtId="0" fontId="0" fillId="2" borderId="0" xfId="0" applyFont="1" applyFill="1" applyAlignment="1">
      <alignment wrapText="1"/>
    </xf>
    <xf numFmtId="0" fontId="1" fillId="12" borderId="0" xfId="0" applyFont="1" applyFill="1"/>
    <xf numFmtId="0" fontId="1" fillId="12" borderId="0" xfId="0" applyFont="1" applyFill="1" applyAlignment="1">
      <alignment horizontal="right"/>
    </xf>
    <xf numFmtId="0" fontId="1" fillId="12" borderId="0" xfId="0" applyFont="1" applyFill="1" applyAlignment="1">
      <alignment horizontal="right" wrapText="1"/>
    </xf>
    <xf numFmtId="0" fontId="1" fillId="12" borderId="0" xfId="0" applyFont="1" applyFill="1" applyAlignment="1">
      <alignment horizontal="left"/>
    </xf>
    <xf numFmtId="0" fontId="6" fillId="0" borderId="0" xfId="11" applyFont="1"/>
    <xf numFmtId="0" fontId="7" fillId="0" borderId="2" xfId="12" applyFont="1" applyFill="1" applyBorder="1" applyAlignment="1">
      <alignment wrapText="1"/>
    </xf>
    <xf numFmtId="0" fontId="10" fillId="0" borderId="0" xfId="13" applyFont="1" applyFill="1" applyBorder="1" applyAlignment="1">
      <alignment horizontal="left"/>
    </xf>
    <xf numFmtId="0" fontId="7" fillId="0" borderId="3" xfId="14" applyFont="1" applyFill="1" applyBorder="1" applyAlignment="1">
      <alignment wrapText="1"/>
    </xf>
    <xf numFmtId="0" fontId="0" fillId="0" borderId="4" xfId="15" applyFont="1" applyFill="1" applyBorder="1" applyAlignment="1">
      <alignment wrapText="1"/>
    </xf>
    <xf numFmtId="169" fontId="0" fillId="0" borderId="4" xfId="15" applyNumberFormat="1" applyFont="1" applyFill="1" applyAlignment="1">
      <alignment horizontal="right" wrapText="1"/>
    </xf>
    <xf numFmtId="164" fontId="0" fillId="0" borderId="4" xfId="15" applyNumberFormat="1" applyFont="1" applyFill="1" applyAlignment="1">
      <alignment horizontal="right" wrapText="1"/>
    </xf>
    <xf numFmtId="0" fontId="6" fillId="0" borderId="3" xfId="14" applyFont="1" applyFill="1" applyBorder="1" applyAlignment="1">
      <alignment wrapText="1"/>
    </xf>
    <xf numFmtId="4" fontId="0" fillId="0" borderId="4" xfId="15" applyNumberFormat="1" applyFont="1" applyFill="1" applyAlignment="1">
      <alignment horizontal="right" wrapText="1"/>
    </xf>
    <xf numFmtId="3" fontId="7" fillId="0" borderId="3" xfId="14" applyNumberFormat="1" applyFill="1" applyAlignment="1">
      <alignment horizontal="right" wrapText="1"/>
    </xf>
    <xf numFmtId="164" fontId="7" fillId="0" borderId="3" xfId="14" applyNumberFormat="1" applyFill="1" applyAlignment="1">
      <alignment horizontal="right" wrapText="1"/>
    </xf>
    <xf numFmtId="0" fontId="14" fillId="0" borderId="0" xfId="0" applyNumberFormat="1" applyFont="1" applyBorder="1" applyAlignment="1"/>
    <xf numFmtId="0" fontId="0" fillId="0" borderId="0" xfId="0" applyNumberFormat="1" applyFont="1" applyBorder="1" applyAlignment="1"/>
    <xf numFmtId="0" fontId="15" fillId="0" borderId="0" xfId="0" applyNumberFormat="1" applyFont="1" applyBorder="1" applyAlignment="1"/>
    <xf numFmtId="0" fontId="16" fillId="0" borderId="6" xfId="0" applyNumberFormat="1" applyFont="1" applyBorder="1" applyAlignment="1">
      <alignment horizontal="left"/>
    </xf>
    <xf numFmtId="0" fontId="16" fillId="0" borderId="6" xfId="0" applyNumberFormat="1" applyFont="1" applyBorder="1" applyAlignment="1">
      <alignment horizontal="centerContinuous"/>
    </xf>
    <xf numFmtId="0" fontId="16" fillId="0" borderId="7" xfId="0" applyNumberFormat="1" applyFont="1" applyBorder="1" applyAlignment="1">
      <alignment horizontal="centerContinuous"/>
    </xf>
    <xf numFmtId="0" fontId="16" fillId="0" borderId="7" xfId="0" applyNumberFormat="1" applyFont="1" applyBorder="1" applyAlignment="1">
      <alignment horizontal="right"/>
    </xf>
    <xf numFmtId="0" fontId="16" fillId="0" borderId="7" xfId="0" applyNumberFormat="1" applyFont="1" applyFill="1" applyBorder="1" applyAlignment="1">
      <alignment horizontal="right"/>
    </xf>
    <xf numFmtId="170" fontId="16" fillId="0" borderId="8" xfId="0" applyNumberFormat="1" applyFont="1" applyFill="1" applyBorder="1" applyAlignment="1">
      <alignment horizontal="right"/>
    </xf>
    <xf numFmtId="0" fontId="16" fillId="0" borderId="9" xfId="0" applyNumberFormat="1" applyFont="1" applyBorder="1" applyAlignment="1">
      <alignment horizontal="right"/>
    </xf>
    <xf numFmtId="0" fontId="16" fillId="0" borderId="9" xfId="0" applyNumberFormat="1" applyFont="1" applyBorder="1" applyAlignment="1">
      <alignment horizontal="right" wrapText="1"/>
    </xf>
    <xf numFmtId="0" fontId="16" fillId="0" borderId="0" xfId="0" applyNumberFormat="1" applyFont="1" applyBorder="1" applyAlignment="1">
      <alignment horizontal="right"/>
    </xf>
    <xf numFmtId="0" fontId="16" fillId="0" borderId="0" xfId="0" applyNumberFormat="1" applyFont="1" applyFill="1" applyBorder="1" applyAlignment="1">
      <alignment horizontal="right" wrapText="1"/>
    </xf>
    <xf numFmtId="170" fontId="16" fillId="0" borderId="10" xfId="0" applyNumberFormat="1" applyFont="1" applyFill="1" applyBorder="1" applyAlignment="1">
      <alignment horizontal="right" wrapText="1"/>
    </xf>
    <xf numFmtId="0" fontId="16" fillId="0" borderId="9" xfId="0" applyNumberFormat="1" applyFont="1" applyBorder="1" applyAlignment="1"/>
    <xf numFmtId="0" fontId="16" fillId="13" borderId="9" xfId="0" applyNumberFormat="1" applyFont="1" applyFill="1" applyBorder="1" applyAlignment="1"/>
    <xf numFmtId="0" fontId="17" fillId="0" borderId="0" xfId="0" applyNumberFormat="1" applyFont="1" applyBorder="1" applyAlignment="1"/>
    <xf numFmtId="0" fontId="16" fillId="0" borderId="0" xfId="0" applyNumberFormat="1" applyFont="1" applyBorder="1" applyAlignment="1"/>
    <xf numFmtId="0" fontId="16" fillId="0" borderId="0" xfId="0" applyNumberFormat="1" applyFont="1" applyFill="1" applyBorder="1" applyAlignment="1"/>
    <xf numFmtId="170" fontId="16" fillId="0" borderId="10" xfId="0" applyNumberFormat="1" applyFont="1" applyFill="1" applyBorder="1" applyAlignment="1"/>
    <xf numFmtId="0" fontId="16" fillId="0" borderId="11" xfId="0" applyNumberFormat="1" applyFont="1" applyBorder="1" applyAlignment="1"/>
    <xf numFmtId="0" fontId="16" fillId="0" borderId="11" xfId="0" applyNumberFormat="1" applyFont="1" applyFill="1" applyBorder="1" applyAlignment="1">
      <alignment horizontal="right"/>
    </xf>
    <xf numFmtId="0" fontId="16" fillId="0" borderId="12" xfId="0" applyNumberFormat="1" applyFont="1" applyBorder="1" applyAlignment="1">
      <alignment horizontal="right"/>
    </xf>
    <xf numFmtId="0" fontId="16" fillId="0" borderId="12" xfId="0" applyNumberFormat="1" applyFont="1" applyBorder="1" applyAlignment="1"/>
    <xf numFmtId="0" fontId="16" fillId="0" borderId="12" xfId="0" applyNumberFormat="1" applyFont="1" applyFill="1" applyBorder="1" applyAlignment="1"/>
    <xf numFmtId="170" fontId="16" fillId="0" borderId="13" xfId="0" applyNumberFormat="1" applyFont="1" applyFill="1" applyBorder="1" applyAlignment="1"/>
    <xf numFmtId="0" fontId="0" fillId="0" borderId="0" xfId="0" applyNumberFormat="1" applyBorder="1" applyAlignment="1"/>
    <xf numFmtId="0" fontId="0" fillId="0" borderId="9" xfId="0" applyNumberFormat="1" applyFont="1" applyBorder="1" applyAlignment="1"/>
    <xf numFmtId="3" fontId="17" fillId="0" borderId="9" xfId="9" applyNumberFormat="1" applyFont="1" applyFill="1" applyBorder="1" applyAlignment="1"/>
    <xf numFmtId="3" fontId="17" fillId="14" borderId="0" xfId="9" applyNumberFormat="1" applyFont="1" applyFill="1" applyBorder="1" applyAlignment="1"/>
    <xf numFmtId="164" fontId="17" fillId="14" borderId="0" xfId="10" applyNumberFormat="1" applyFont="1" applyFill="1" applyBorder="1" applyAlignment="1"/>
    <xf numFmtId="3" fontId="17" fillId="15" borderId="0" xfId="9" applyNumberFormat="1" applyFont="1" applyFill="1" applyBorder="1" applyAlignment="1"/>
    <xf numFmtId="171" fontId="17" fillId="0" borderId="0" xfId="9" applyNumberFormat="1" applyFont="1" applyFill="1" applyBorder="1" applyAlignment="1"/>
    <xf numFmtId="170" fontId="17" fillId="0" borderId="10" xfId="9" applyNumberFormat="1" applyFont="1" applyFill="1" applyBorder="1" applyAlignment="1"/>
    <xf numFmtId="0" fontId="0" fillId="0" borderId="0" xfId="0" applyNumberFormat="1" applyFill="1" applyBorder="1" applyAlignment="1"/>
    <xf numFmtId="3" fontId="17" fillId="16" borderId="0" xfId="9" applyNumberFormat="1" applyFont="1" applyFill="1" applyBorder="1" applyAlignment="1"/>
    <xf numFmtId="164" fontId="17" fillId="16" borderId="0" xfId="10" applyNumberFormat="1" applyFont="1" applyFill="1" applyBorder="1" applyAlignment="1"/>
    <xf numFmtId="3" fontId="17" fillId="0" borderId="0" xfId="9" applyNumberFormat="1" applyFont="1" applyFill="1" applyBorder="1" applyAlignment="1"/>
    <xf numFmtId="164" fontId="17" fillId="0" borderId="0" xfId="10" applyNumberFormat="1" applyFont="1" applyFill="1" applyBorder="1" applyAlignment="1"/>
    <xf numFmtId="170" fontId="17" fillId="0" borderId="0" xfId="9" applyNumberFormat="1" applyFont="1" applyFill="1" applyBorder="1" applyAlignment="1"/>
    <xf numFmtId="3" fontId="0" fillId="0" borderId="0" xfId="0" applyNumberFormat="1" applyFont="1" applyBorder="1" applyAlignment="1"/>
    <xf numFmtId="3" fontId="17" fillId="0" borderId="0" xfId="0" applyNumberFormat="1" applyFont="1" applyFill="1" applyBorder="1" applyAlignment="1">
      <alignment vertical="top"/>
    </xf>
    <xf numFmtId="0" fontId="0" fillId="17" borderId="0" xfId="0" applyNumberFormat="1" applyFont="1" applyFill="1" applyBorder="1" applyAlignment="1"/>
    <xf numFmtId="164" fontId="0" fillId="0" borderId="0" xfId="0" applyNumberFormat="1" applyFont="1" applyBorder="1" applyAlignment="1"/>
    <xf numFmtId="2" fontId="0" fillId="0" borderId="0" xfId="0" applyNumberFormat="1" applyFont="1" applyBorder="1" applyAlignment="1"/>
    <xf numFmtId="1" fontId="17" fillId="0" borderId="0" xfId="10" applyNumberFormat="1" applyFont="1" applyFill="1" applyBorder="1" applyAlignment="1"/>
    <xf numFmtId="0" fontId="0" fillId="0" borderId="9" xfId="0" applyNumberFormat="1" applyBorder="1" applyAlignment="1"/>
    <xf numFmtId="0" fontId="17" fillId="0" borderId="9" xfId="0" applyNumberFormat="1" applyFont="1" applyBorder="1" applyAlignment="1"/>
    <xf numFmtId="164" fontId="17" fillId="0" borderId="0" xfId="9" applyNumberFormat="1" applyFont="1" applyFill="1" applyBorder="1" applyAlignment="1"/>
    <xf numFmtId="0" fontId="0" fillId="0" borderId="9" xfId="0" applyNumberFormat="1" applyFill="1" applyBorder="1" applyAlignment="1"/>
    <xf numFmtId="0" fontId="0" fillId="0" borderId="9" xfId="0" applyNumberFormat="1" applyFont="1" applyFill="1" applyBorder="1" applyAlignment="1"/>
    <xf numFmtId="3" fontId="17" fillId="11" borderId="0" xfId="9" applyNumberFormat="1" applyFont="1" applyFill="1" applyBorder="1" applyAlignment="1"/>
    <xf numFmtId="0" fontId="0" fillId="0" borderId="0" xfId="0" applyNumberFormat="1" applyFont="1" applyFill="1" applyBorder="1" applyAlignment="1"/>
    <xf numFmtId="164" fontId="17" fillId="15" borderId="0" xfId="10" applyNumberFormat="1" applyFont="1" applyFill="1" applyBorder="1" applyAlignment="1"/>
    <xf numFmtId="3" fontId="0" fillId="11" borderId="0" xfId="0" applyNumberFormat="1" applyFont="1" applyFill="1" applyBorder="1" applyAlignment="1"/>
    <xf numFmtId="164" fontId="0" fillId="11" borderId="0" xfId="0" applyNumberFormat="1" applyFont="1" applyFill="1" applyBorder="1" applyAlignment="1"/>
    <xf numFmtId="3" fontId="0" fillId="0" borderId="0" xfId="0" applyNumberFormat="1" applyFont="1" applyFill="1" applyBorder="1" applyAlignment="1"/>
    <xf numFmtId="164" fontId="17" fillId="11" borderId="0" xfId="10" applyNumberFormat="1" applyFont="1" applyFill="1" applyBorder="1" applyAlignment="1"/>
    <xf numFmtId="3" fontId="17" fillId="0" borderId="0" xfId="10" applyNumberFormat="1" applyFont="1" applyFill="1" applyBorder="1" applyAlignment="1"/>
    <xf numFmtId="3" fontId="17" fillId="0" borderId="0" xfId="9" applyNumberFormat="1" applyFont="1" applyBorder="1" applyAlignment="1"/>
    <xf numFmtId="164" fontId="17" fillId="0" borderId="0" xfId="10" applyNumberFormat="1" applyFont="1" applyBorder="1" applyAlignment="1"/>
    <xf numFmtId="3" fontId="16" fillId="0" borderId="11" xfId="9" applyNumberFormat="1" applyFont="1" applyFill="1" applyBorder="1" applyAlignment="1">
      <alignment horizontal="right"/>
    </xf>
    <xf numFmtId="3" fontId="16" fillId="0" borderId="12" xfId="9" applyNumberFormat="1" applyFont="1" applyFill="1" applyBorder="1" applyAlignment="1">
      <alignment horizontal="right"/>
    </xf>
    <xf numFmtId="164" fontId="16" fillId="0" borderId="12" xfId="10" applyNumberFormat="1" applyFont="1" applyFill="1" applyBorder="1" applyAlignment="1"/>
    <xf numFmtId="3" fontId="16" fillId="0" borderId="12" xfId="9" applyNumberFormat="1" applyFont="1" applyBorder="1" applyAlignment="1"/>
    <xf numFmtId="171" fontId="16" fillId="0" borderId="12" xfId="9" applyNumberFormat="1" applyFont="1" applyFill="1" applyBorder="1" applyAlignment="1"/>
    <xf numFmtId="170" fontId="16" fillId="0" borderId="13" xfId="9" applyNumberFormat="1" applyFont="1" applyFill="1" applyBorder="1" applyAlignment="1"/>
    <xf numFmtId="165" fontId="17" fillId="14" borderId="0" xfId="9" applyNumberFormat="1" applyFont="1" applyFill="1" applyBorder="1" applyAlignment="1"/>
    <xf numFmtId="3" fontId="17" fillId="18" borderId="0" xfId="9" applyNumberFormat="1" applyFont="1" applyFill="1" applyBorder="1" applyAlignment="1"/>
    <xf numFmtId="165" fontId="17" fillId="18" borderId="0" xfId="9" applyNumberFormat="1" applyFont="1" applyFill="1" applyBorder="1" applyAlignment="1"/>
    <xf numFmtId="165" fontId="17" fillId="11" borderId="0" xfId="9" applyNumberFormat="1" applyFont="1" applyFill="1" applyBorder="1" applyAlignment="1"/>
    <xf numFmtId="165" fontId="17" fillId="16" borderId="0" xfId="9" applyNumberFormat="1" applyFont="1" applyFill="1" applyBorder="1" applyAlignment="1"/>
    <xf numFmtId="3" fontId="16" fillId="0" borderId="12" xfId="9" applyNumberFormat="1" applyFont="1" applyBorder="1" applyAlignment="1">
      <alignment horizontal="right"/>
    </xf>
    <xf numFmtId="170" fontId="17" fillId="11" borderId="10" xfId="9" applyNumberFormat="1" applyFont="1" applyFill="1" applyBorder="1" applyAlignment="1"/>
    <xf numFmtId="10" fontId="0" fillId="0" borderId="0" xfId="0" applyNumberFormat="1" applyFont="1" applyBorder="1" applyAlignment="1"/>
    <xf numFmtId="3" fontId="17" fillId="19" borderId="0" xfId="9" applyNumberFormat="1" applyFont="1" applyFill="1" applyBorder="1" applyAlignment="1"/>
    <xf numFmtId="0" fontId="17" fillId="0" borderId="0" xfId="10" applyNumberFormat="1" applyFont="1" applyBorder="1" applyAlignment="1"/>
    <xf numFmtId="172" fontId="17" fillId="0" borderId="0" xfId="9" applyNumberFormat="1" applyFont="1" applyFill="1" applyBorder="1" applyAlignment="1"/>
    <xf numFmtId="0" fontId="17" fillId="0" borderId="9" xfId="0" applyNumberFormat="1" applyFont="1" applyFill="1" applyBorder="1" applyAlignment="1"/>
    <xf numFmtId="164" fontId="17" fillId="15" borderId="0" xfId="0" applyNumberFormat="1" applyFont="1" applyFill="1" applyBorder="1" applyAlignment="1"/>
    <xf numFmtId="171" fontId="0" fillId="0" borderId="0" xfId="0" applyNumberFormat="1" applyFont="1" applyFill="1" applyBorder="1" applyAlignment="1"/>
    <xf numFmtId="170" fontId="0" fillId="0" borderId="10" xfId="0" applyNumberFormat="1" applyFont="1" applyFill="1" applyBorder="1" applyAlignment="1"/>
    <xf numFmtId="0" fontId="17" fillId="0" borderId="14" xfId="0" applyNumberFormat="1" applyFont="1" applyFill="1" applyBorder="1" applyAlignment="1"/>
    <xf numFmtId="164" fontId="17" fillId="11" borderId="0" xfId="0" applyNumberFormat="1" applyFont="1" applyFill="1" applyBorder="1" applyAlignment="1"/>
    <xf numFmtId="164" fontId="17" fillId="0" borderId="0" xfId="0" applyNumberFormat="1" applyFont="1" applyFill="1" applyBorder="1" applyAlignment="1"/>
    <xf numFmtId="0" fontId="0" fillId="0" borderId="14" xfId="0" applyNumberFormat="1" applyFont="1" applyFill="1" applyBorder="1" applyAlignment="1"/>
    <xf numFmtId="0" fontId="0" fillId="0" borderId="15" xfId="0" applyNumberFormat="1" applyFont="1" applyFill="1" applyBorder="1" applyAlignment="1"/>
    <xf numFmtId="3" fontId="17" fillId="0" borderId="16" xfId="9" applyNumberFormat="1" applyFont="1" applyFill="1" applyBorder="1" applyAlignment="1"/>
    <xf numFmtId="3" fontId="17" fillId="11" borderId="16" xfId="9" applyNumberFormat="1" applyFont="1" applyFill="1" applyBorder="1" applyAlignment="1"/>
    <xf numFmtId="164" fontId="17" fillId="11" borderId="16" xfId="0" applyNumberFormat="1" applyFont="1" applyFill="1" applyBorder="1" applyAlignment="1"/>
    <xf numFmtId="171" fontId="0" fillId="0" borderId="16" xfId="0" applyNumberFormat="1" applyFont="1" applyFill="1" applyBorder="1" applyAlignment="1"/>
    <xf numFmtId="170" fontId="0" fillId="0" borderId="17" xfId="0" applyNumberFormat="1" applyFont="1" applyFill="1" applyBorder="1" applyAlignment="1"/>
    <xf numFmtId="3" fontId="0" fillId="0" borderId="0" xfId="9" applyNumberFormat="1" applyFont="1" applyFill="1" applyBorder="1" applyAlignment="1"/>
    <xf numFmtId="0" fontId="0" fillId="0" borderId="0" xfId="9" applyNumberFormat="1" applyFont="1" applyFill="1" applyBorder="1" applyAlignment="1"/>
    <xf numFmtId="164" fontId="0" fillId="0" borderId="0" xfId="10" applyNumberFormat="1" applyFont="1" applyFill="1" applyBorder="1" applyAlignment="1"/>
    <xf numFmtId="170" fontId="0" fillId="0" borderId="0" xfId="0" applyNumberFormat="1" applyFont="1" applyFill="1" applyBorder="1" applyAlignment="1"/>
    <xf numFmtId="0" fontId="17" fillId="0" borderId="0" xfId="9" applyNumberFormat="1" applyFont="1" applyBorder="1" applyAlignment="1"/>
    <xf numFmtId="0" fontId="0" fillId="0" borderId="6" xfId="0" applyNumberFormat="1" applyFont="1" applyBorder="1" applyAlignment="1">
      <alignment horizontal="right"/>
    </xf>
    <xf numFmtId="0" fontId="17" fillId="20" borderId="18" xfId="9" applyNumberFormat="1" applyFont="1" applyFill="1" applyBorder="1" applyAlignment="1">
      <alignment horizontal="right"/>
    </xf>
    <xf numFmtId="0" fontId="0" fillId="0" borderId="7" xfId="9" applyNumberFormat="1" applyFont="1" applyBorder="1" applyAlignment="1">
      <alignment horizontal="right"/>
    </xf>
    <xf numFmtId="0" fontId="0" fillId="0" borderId="7" xfId="9" applyNumberFormat="1" applyFont="1" applyFill="1" applyBorder="1" applyAlignment="1">
      <alignment horizontal="right"/>
    </xf>
    <xf numFmtId="0" fontId="0" fillId="0" borderId="8" xfId="9" applyNumberFormat="1" applyFont="1" applyFill="1" applyBorder="1" applyAlignment="1">
      <alignment horizontal="right"/>
    </xf>
    <xf numFmtId="0" fontId="0" fillId="0" borderId="19" xfId="0" applyNumberFormat="1" applyFont="1" applyFill="1" applyBorder="1" applyAlignment="1">
      <alignment horizontal="right"/>
    </xf>
    <xf numFmtId="0" fontId="17" fillId="20" borderId="15" xfId="9" applyNumberFormat="1" applyFont="1" applyFill="1" applyBorder="1" applyAlignment="1">
      <alignment horizontal="right"/>
    </xf>
    <xf numFmtId="0" fontId="17" fillId="0" borderId="16" xfId="9" applyNumberFormat="1" applyFont="1" applyBorder="1" applyAlignment="1">
      <alignment horizontal="right"/>
    </xf>
    <xf numFmtId="0" fontId="17" fillId="0" borderId="17" xfId="9" applyNumberFormat="1" applyFont="1" applyBorder="1" applyAlignment="1">
      <alignment horizontal="right"/>
    </xf>
    <xf numFmtId="0" fontId="0" fillId="0" borderId="9" xfId="0" applyNumberFormat="1" applyFont="1" applyBorder="1" applyAlignment="1">
      <alignment horizontal="right"/>
    </xf>
    <xf numFmtId="3" fontId="0" fillId="0" borderId="14" xfId="0" applyNumberFormat="1" applyFont="1" applyBorder="1" applyAlignment="1"/>
    <xf numFmtId="0" fontId="0" fillId="0" borderId="10" xfId="0" applyNumberFormat="1" applyFont="1" applyBorder="1" applyAlignment="1"/>
    <xf numFmtId="0" fontId="0" fillId="0" borderId="19" xfId="0" applyNumberFormat="1" applyFont="1" applyBorder="1" applyAlignment="1">
      <alignment horizontal="right"/>
    </xf>
    <xf numFmtId="3" fontId="0" fillId="0" borderId="15" xfId="0" applyNumberFormat="1" applyFont="1" applyBorder="1" applyAlignment="1"/>
    <xf numFmtId="0" fontId="0" fillId="0" borderId="16" xfId="0" applyNumberFormat="1" applyFont="1" applyFill="1" applyBorder="1" applyAlignment="1"/>
    <xf numFmtId="0" fontId="0" fillId="0" borderId="16" xfId="0" applyNumberFormat="1" applyFont="1" applyBorder="1" applyAlignment="1"/>
    <xf numFmtId="0" fontId="0" fillId="0" borderId="17" xfId="0" applyNumberFormat="1" applyFont="1" applyBorder="1" applyAlignment="1"/>
    <xf numFmtId="0" fontId="0" fillId="0" borderId="0" xfId="0" applyNumberFormat="1" applyFont="1" applyBorder="1" applyAlignment="1">
      <alignment horizontal="right"/>
    </xf>
    <xf numFmtId="0" fontId="0" fillId="0" borderId="0" xfId="0" applyNumberFormat="1" applyFont="1" applyBorder="1" applyAlignment="1">
      <alignment horizontal="left"/>
    </xf>
    <xf numFmtId="0" fontId="0" fillId="0" borderId="6" xfId="0" applyNumberFormat="1" applyFont="1" applyBorder="1" applyAlignment="1">
      <alignment horizontal="left"/>
    </xf>
    <xf numFmtId="3" fontId="0" fillId="20" borderId="18" xfId="0" applyNumberFormat="1" applyFont="1" applyFill="1" applyBorder="1" applyAlignment="1">
      <alignment horizontal="right"/>
    </xf>
    <xf numFmtId="0" fontId="0" fillId="0" borderId="7" xfId="0" applyNumberFormat="1" applyFont="1" applyFill="1" applyBorder="1" applyAlignment="1">
      <alignment horizontal="right"/>
    </xf>
    <xf numFmtId="0" fontId="0" fillId="0" borderId="8" xfId="0" applyNumberFormat="1" applyFont="1" applyFill="1" applyBorder="1" applyAlignment="1">
      <alignment horizontal="right"/>
    </xf>
    <xf numFmtId="0" fontId="0" fillId="0" borderId="16" xfId="0" applyNumberFormat="1" applyFont="1" applyFill="1" applyBorder="1" applyAlignment="1">
      <alignment horizontal="right"/>
    </xf>
    <xf numFmtId="0" fontId="0" fillId="0" borderId="17" xfId="0" applyNumberFormat="1" applyFont="1" applyFill="1" applyBorder="1" applyAlignment="1">
      <alignment horizontal="right"/>
    </xf>
    <xf numFmtId="0" fontId="0" fillId="19" borderId="0" xfId="0" applyNumberFormat="1" applyFont="1" applyFill="1" applyBorder="1" applyAlignment="1"/>
    <xf numFmtId="0" fontId="0" fillId="19" borderId="10" xfId="0" applyNumberFormat="1" applyFont="1" applyFill="1" applyBorder="1" applyAlignment="1"/>
    <xf numFmtId="2" fontId="0" fillId="0" borderId="8" xfId="0" applyNumberFormat="1" applyFont="1" applyBorder="1" applyAlignment="1"/>
    <xf numFmtId="2" fontId="0" fillId="0" borderId="10" xfId="0" applyNumberFormat="1" applyFont="1" applyBorder="1" applyAlignment="1"/>
    <xf numFmtId="2" fontId="0" fillId="0" borderId="17" xfId="0" applyNumberFormat="1" applyFont="1" applyBorder="1" applyAlignment="1"/>
    <xf numFmtId="0" fontId="15" fillId="0" borderId="0" xfId="0" applyNumberFormat="1" applyFont="1" applyFill="1" applyBorder="1" applyAlignment="1"/>
    <xf numFmtId="0" fontId="0" fillId="15" borderId="0" xfId="0" applyNumberFormat="1" applyFont="1" applyFill="1" applyBorder="1" applyAlignment="1">
      <alignment horizontal="center"/>
    </xf>
    <xf numFmtId="168" fontId="0" fillId="15" borderId="0" xfId="0" applyNumberFormat="1" applyFont="1" applyFill="1" applyBorder="1" applyAlignment="1">
      <alignment horizontal="center"/>
    </xf>
    <xf numFmtId="165" fontId="0" fillId="15" borderId="0" xfId="0" applyNumberFormat="1" applyFont="1" applyFill="1" applyBorder="1" applyAlignment="1">
      <alignment horizontal="center"/>
    </xf>
    <xf numFmtId="0" fontId="0" fillId="0" borderId="0" xfId="0" applyNumberFormat="1" applyFont="1" applyBorder="1" applyAlignment="1">
      <alignment horizontal="center"/>
    </xf>
    <xf numFmtId="168" fontId="0" fillId="0" borderId="0" xfId="0" applyNumberFormat="1" applyFont="1" applyBorder="1" applyAlignment="1">
      <alignment horizontal="center"/>
    </xf>
    <xf numFmtId="165" fontId="0" fillId="0" borderId="0" xfId="0" applyNumberFormat="1" applyFont="1" applyBorder="1" applyAlignment="1">
      <alignment horizontal="center"/>
    </xf>
    <xf numFmtId="0" fontId="16" fillId="0" borderId="11" xfId="0" applyNumberFormat="1" applyFont="1" applyBorder="1" applyAlignment="1">
      <alignment horizontal="right" wrapText="1"/>
    </xf>
    <xf numFmtId="0" fontId="16" fillId="0" borderId="12" xfId="0" applyNumberFormat="1" applyFont="1" applyBorder="1" applyAlignment="1">
      <alignment horizontal="center" wrapText="1"/>
    </xf>
    <xf numFmtId="0" fontId="16" fillId="0" borderId="13" xfId="0" applyNumberFormat="1" applyFont="1" applyBorder="1" applyAlignment="1">
      <alignment horizontal="right" wrapText="1"/>
    </xf>
    <xf numFmtId="0" fontId="16" fillId="0" borderId="12" xfId="0" applyNumberFormat="1" applyFont="1" applyBorder="1" applyAlignment="1">
      <alignment horizontal="right" wrapText="1"/>
    </xf>
    <xf numFmtId="0" fontId="0" fillId="0" borderId="6" xfId="0" applyNumberFormat="1" applyFont="1" applyFill="1" applyBorder="1" applyAlignment="1">
      <alignment horizontal="center"/>
    </xf>
    <xf numFmtId="165" fontId="0" fillId="0" borderId="7" xfId="0" applyNumberFormat="1" applyFont="1" applyFill="1" applyBorder="1" applyAlignment="1">
      <alignment horizontal="center"/>
    </xf>
    <xf numFmtId="164" fontId="0" fillId="0" borderId="8" xfId="0" applyNumberFormat="1" applyFont="1" applyFill="1" applyBorder="1" applyAlignment="1">
      <alignment horizontal="center"/>
    </xf>
    <xf numFmtId="0" fontId="0" fillId="0" borderId="9" xfId="0" applyNumberFormat="1" applyFont="1" applyFill="1" applyBorder="1" applyAlignment="1">
      <alignment horizontal="center"/>
    </xf>
    <xf numFmtId="165" fontId="0" fillId="0" borderId="0" xfId="0" applyNumberFormat="1" applyFont="1" applyFill="1" applyBorder="1" applyAlignment="1">
      <alignment horizontal="center"/>
    </xf>
    <xf numFmtId="164" fontId="0" fillId="0" borderId="10" xfId="0" applyNumberFormat="1" applyFont="1" applyFill="1" applyBorder="1" applyAlignment="1">
      <alignment horizontal="center"/>
    </xf>
    <xf numFmtId="0" fontId="16" fillId="0" borderId="9" xfId="0" applyNumberFormat="1" applyFont="1" applyFill="1" applyBorder="1" applyAlignment="1">
      <alignment horizontal="center"/>
    </xf>
    <xf numFmtId="165" fontId="16" fillId="0" borderId="0" xfId="0" applyNumberFormat="1" applyFont="1" applyFill="1" applyBorder="1" applyAlignment="1">
      <alignment horizontal="center"/>
    </xf>
    <xf numFmtId="164" fontId="16" fillId="0" borderId="10" xfId="0" applyNumberFormat="1" applyFont="1" applyFill="1" applyBorder="1" applyAlignment="1">
      <alignment horizontal="center"/>
    </xf>
    <xf numFmtId="0" fontId="0" fillId="0" borderId="19" xfId="0" applyNumberFormat="1" applyFont="1" applyFill="1" applyBorder="1" applyAlignment="1">
      <alignment horizontal="center"/>
    </xf>
    <xf numFmtId="165" fontId="0" fillId="0" borderId="16" xfId="0" applyNumberFormat="1" applyFont="1" applyFill="1" applyBorder="1" applyAlignment="1">
      <alignment horizontal="center"/>
    </xf>
    <xf numFmtId="164" fontId="0" fillId="0" borderId="17" xfId="0" applyNumberFormat="1" applyFont="1" applyFill="1" applyBorder="1" applyAlignment="1">
      <alignment horizontal="center"/>
    </xf>
    <xf numFmtId="0" fontId="16" fillId="0" borderId="1" xfId="0" applyFont="1" applyFill="1" applyBorder="1" applyAlignment="1">
      <alignment horizontal="center"/>
    </xf>
    <xf numFmtId="0" fontId="0" fillId="0" borderId="12" xfId="0" applyFill="1" applyBorder="1" applyAlignment="1">
      <alignment horizontal="center"/>
    </xf>
    <xf numFmtId="0" fontId="0" fillId="0" borderId="13" xfId="0" applyFill="1" applyBorder="1" applyAlignment="1">
      <alignment horizontal="center"/>
    </xf>
    <xf numFmtId="0" fontId="0" fillId="0" borderId="0" xfId="0" applyFont="1" applyFill="1" applyBorder="1" applyAlignment="1"/>
    <xf numFmtId="0" fontId="0" fillId="0" borderId="14" xfId="0" applyFill="1" applyBorder="1" applyAlignment="1">
      <alignment horizontal="center"/>
    </xf>
    <xf numFmtId="3" fontId="0" fillId="0" borderId="0" xfId="0" applyNumberFormat="1" applyFont="1" applyFill="1" applyBorder="1" applyAlignment="1">
      <alignment horizontal="center"/>
    </xf>
    <xf numFmtId="169" fontId="0" fillId="0" borderId="0" xfId="0" applyNumberFormat="1" applyFont="1" applyFill="1" applyBorder="1" applyAlignment="1">
      <alignment horizontal="center"/>
    </xf>
    <xf numFmtId="3" fontId="0" fillId="0" borderId="10" xfId="0" applyNumberFormat="1" applyFont="1" applyFill="1" applyBorder="1" applyAlignment="1">
      <alignment horizontal="center"/>
    </xf>
    <xf numFmtId="171" fontId="0" fillId="0" borderId="0" xfId="0" applyNumberFormat="1" applyFont="1" applyFill="1" applyBorder="1" applyAlignment="1">
      <alignment horizontal="center"/>
    </xf>
    <xf numFmtId="169" fontId="0" fillId="0" borderId="10" xfId="0" applyNumberFormat="1" applyFont="1" applyFill="1" applyBorder="1" applyAlignment="1">
      <alignment horizontal="center"/>
    </xf>
    <xf numFmtId="0" fontId="0" fillId="0" borderId="15" xfId="0" applyFill="1" applyBorder="1" applyAlignment="1">
      <alignment horizontal="center"/>
    </xf>
    <xf numFmtId="171" fontId="0" fillId="0" borderId="16" xfId="0" applyNumberFormat="1" applyFont="1" applyFill="1" applyBorder="1" applyAlignment="1">
      <alignment horizontal="center"/>
    </xf>
    <xf numFmtId="169" fontId="0" fillId="0" borderId="16" xfId="0" applyNumberFormat="1" applyFont="1" applyFill="1" applyBorder="1" applyAlignment="1">
      <alignment horizontal="center"/>
    </xf>
    <xf numFmtId="3" fontId="0" fillId="0" borderId="17" xfId="0" applyNumberFormat="1" applyFont="1" applyFill="1" applyBorder="1" applyAlignment="1">
      <alignment horizontal="center"/>
    </xf>
    <xf numFmtId="0" fontId="0" fillId="0" borderId="0" xfId="0" applyFont="1" applyFill="1" applyBorder="1" applyAlignment="1">
      <alignment horizontal="center"/>
    </xf>
    <xf numFmtId="172" fontId="0" fillId="0" borderId="0" xfId="0" applyNumberFormat="1" applyFont="1" applyFill="1" applyBorder="1" applyAlignment="1">
      <alignment horizontal="center"/>
    </xf>
    <xf numFmtId="170" fontId="0" fillId="0" borderId="0" xfId="0" applyNumberFormat="1" applyFont="1" applyFill="1" applyBorder="1" applyAlignment="1">
      <alignment horizontal="center"/>
    </xf>
    <xf numFmtId="167" fontId="0" fillId="0" borderId="0" xfId="0" applyNumberFormat="1" applyFont="1" applyFill="1" applyBorder="1" applyAlignment="1">
      <alignment horizontal="center"/>
    </xf>
    <xf numFmtId="167" fontId="0" fillId="0" borderId="10" xfId="0" applyNumberFormat="1" applyFont="1" applyFill="1" applyBorder="1" applyAlignment="1">
      <alignment horizontal="center"/>
    </xf>
    <xf numFmtId="0" fontId="0" fillId="0" borderId="13" xfId="0" applyNumberFormat="1" applyFont="1" applyFill="1" applyBorder="1" applyAlignment="1">
      <alignment horizontal="center"/>
    </xf>
    <xf numFmtId="166" fontId="0" fillId="0" borderId="0" xfId="0" applyNumberFormat="1" applyFont="1" applyFill="1" applyBorder="1" applyAlignment="1">
      <alignment horizontal="center"/>
    </xf>
    <xf numFmtId="173" fontId="0" fillId="0" borderId="0" xfId="0" applyNumberFormat="1" applyFont="1" applyFill="1" applyBorder="1" applyAlignment="1">
      <alignment horizontal="center"/>
    </xf>
    <xf numFmtId="174" fontId="0" fillId="0" borderId="0" xfId="0" applyNumberFormat="1" applyFont="1" applyFill="1" applyBorder="1" applyAlignment="1">
      <alignment horizontal="center"/>
    </xf>
    <xf numFmtId="175" fontId="0" fillId="0" borderId="0" xfId="0" applyNumberFormat="1" applyFont="1" applyFill="1" applyBorder="1" applyAlignment="1">
      <alignment horizontal="center"/>
    </xf>
    <xf numFmtId="0" fontId="0" fillId="0" borderId="15" xfId="0" applyNumberFormat="1" applyFont="1" applyFill="1" applyBorder="1" applyAlignment="1">
      <alignment horizontal="center"/>
    </xf>
    <xf numFmtId="0" fontId="25" fillId="0" borderId="0" xfId="1" applyFont="1" applyAlignment="1" applyProtection="1"/>
    <xf numFmtId="3" fontId="0" fillId="0" borderId="0" xfId="0" applyNumberFormat="1"/>
    <xf numFmtId="11" fontId="0" fillId="0" borderId="0" xfId="0" applyNumberFormat="1"/>
    <xf numFmtId="0" fontId="1" fillId="4" borderId="0" xfId="0" applyFont="1" applyFill="1"/>
    <xf numFmtId="0" fontId="1" fillId="21" borderId="0" xfId="0" applyFont="1" applyFill="1"/>
    <xf numFmtId="0" fontId="0" fillId="21" borderId="0" xfId="0" applyFill="1"/>
    <xf numFmtId="0" fontId="0" fillId="0" borderId="0" xfId="0" applyFont="1" applyAlignment="1">
      <alignment horizontal="right"/>
    </xf>
    <xf numFmtId="0" fontId="0" fillId="0" borderId="0" xfId="0" applyFont="1" applyFill="1" applyAlignment="1">
      <alignment horizontal="right"/>
    </xf>
    <xf numFmtId="0" fontId="26" fillId="0" borderId="0" xfId="1" applyFont="1"/>
    <xf numFmtId="176" fontId="12" fillId="2" borderId="0" xfId="0" applyNumberFormat="1" applyFont="1" applyFill="1" applyAlignment="1">
      <alignment horizontal="right"/>
    </xf>
    <xf numFmtId="0" fontId="12" fillId="2" borderId="0" xfId="0" applyFont="1" applyFill="1" applyAlignment="1">
      <alignment horizontal="left"/>
    </xf>
    <xf numFmtId="11" fontId="0" fillId="0" borderId="0" xfId="0" applyNumberFormat="1" applyFont="1" applyAlignment="1">
      <alignment horizontal="right"/>
    </xf>
    <xf numFmtId="176" fontId="0" fillId="0" borderId="0" xfId="0" applyNumberFormat="1" applyFont="1" applyAlignment="1">
      <alignment horizontal="right"/>
    </xf>
    <xf numFmtId="0" fontId="12" fillId="2" borderId="0" xfId="0" applyFont="1" applyFill="1" applyAlignment="1">
      <alignment horizontal="right"/>
    </xf>
    <xf numFmtId="0" fontId="0" fillId="0" borderId="0" xfId="0" applyFont="1" applyFill="1" applyAlignment="1">
      <alignment horizontal="left"/>
    </xf>
    <xf numFmtId="4" fontId="0" fillId="0" borderId="0" xfId="0" applyNumberFormat="1" applyFont="1" applyAlignment="1">
      <alignment horizontal="right"/>
    </xf>
    <xf numFmtId="0" fontId="0" fillId="0" borderId="0" xfId="0" applyFont="1" applyAlignment="1">
      <alignment horizontal="left"/>
    </xf>
    <xf numFmtId="1" fontId="0" fillId="0" borderId="0" xfId="0" applyNumberFormat="1" applyFont="1" applyFill="1" applyAlignment="1">
      <alignment horizontal="right"/>
    </xf>
    <xf numFmtId="1" fontId="0" fillId="0" borderId="0" xfId="0" applyNumberFormat="1" applyFont="1" applyAlignment="1">
      <alignment horizontal="right"/>
    </xf>
    <xf numFmtId="0" fontId="0" fillId="0" borderId="0" xfId="0" applyNumberFormat="1" applyFont="1" applyAlignment="1">
      <alignment horizontal="right"/>
    </xf>
    <xf numFmtId="168" fontId="0" fillId="0" borderId="0" xfId="0" applyNumberFormat="1" applyFill="1"/>
    <xf numFmtId="3" fontId="0" fillId="0" borderId="0" xfId="0" applyNumberFormat="1" applyFont="1" applyAlignment="1">
      <alignment horizontal="right"/>
    </xf>
    <xf numFmtId="0" fontId="0" fillId="0" borderId="0" xfId="0" applyFill="1" applyAlignment="1">
      <alignment horizontal="right"/>
    </xf>
    <xf numFmtId="0" fontId="0" fillId="0" borderId="0" xfId="0" applyFill="1" applyAlignment="1">
      <alignment horizontal="left"/>
    </xf>
    <xf numFmtId="0" fontId="27" fillId="0" borderId="0" xfId="0" applyFont="1"/>
    <xf numFmtId="0" fontId="13" fillId="0" borderId="0" xfId="1" applyFont="1"/>
    <xf numFmtId="3" fontId="0" fillId="0" borderId="0" xfId="0" applyNumberFormat="1" applyFont="1" applyFill="1" applyAlignment="1">
      <alignment horizontal="right"/>
    </xf>
    <xf numFmtId="1" fontId="0" fillId="0" borderId="0" xfId="0" applyNumberFormat="1" applyFill="1"/>
    <xf numFmtId="3" fontId="28" fillId="0" borderId="0" xfId="0" applyNumberFormat="1" applyFont="1"/>
    <xf numFmtId="3" fontId="29" fillId="0" borderId="0" xfId="0" applyNumberFormat="1" applyFont="1"/>
    <xf numFmtId="0" fontId="0" fillId="3" borderId="0" xfId="0" applyFont="1" applyFill="1"/>
    <xf numFmtId="4" fontId="0" fillId="0" borderId="0" xfId="0" applyNumberFormat="1"/>
    <xf numFmtId="0" fontId="0" fillId="0" borderId="0" xfId="0" applyAlignment="1">
      <alignment wrapText="1"/>
    </xf>
    <xf numFmtId="0" fontId="2" fillId="0" borderId="0" xfId="1" applyAlignment="1">
      <alignment wrapText="1"/>
    </xf>
    <xf numFmtId="166" fontId="0" fillId="0" borderId="0" xfId="0" applyNumberFormat="1"/>
    <xf numFmtId="0" fontId="6" fillId="0" borderId="0" xfId="3" applyFont="1" applyFill="1"/>
    <xf numFmtId="0" fontId="1" fillId="0" borderId="0" xfId="0" applyFont="1" applyAlignment="1">
      <alignment vertical="top" wrapText="1"/>
    </xf>
    <xf numFmtId="0" fontId="1" fillId="22" borderId="0" xfId="0" applyFont="1" applyFill="1"/>
    <xf numFmtId="0" fontId="0" fillId="22" borderId="0" xfId="0" applyFill="1"/>
    <xf numFmtId="0" fontId="0" fillId="0" borderId="0" xfId="0" applyFill="1" applyAlignment="1">
      <alignment wrapText="1"/>
    </xf>
    <xf numFmtId="0" fontId="0" fillId="22" borderId="0" xfId="0" applyNumberFormat="1" applyFont="1" applyFill="1" applyAlignment="1">
      <alignment horizontal="right"/>
    </xf>
    <xf numFmtId="0" fontId="8" fillId="0" borderId="0" xfId="2" applyFont="1" applyFill="1" applyBorder="1"/>
    <xf numFmtId="0" fontId="6" fillId="0" borderId="0" xfId="2" applyFill="1" applyBorder="1"/>
    <xf numFmtId="0" fontId="8" fillId="0" borderId="0" xfId="0" applyFont="1" applyFill="1" applyBorder="1"/>
    <xf numFmtId="10" fontId="0" fillId="0" borderId="0" xfId="0" applyNumberFormat="1"/>
    <xf numFmtId="9" fontId="0" fillId="0" borderId="0" xfId="10" applyFont="1"/>
    <xf numFmtId="0" fontId="0" fillId="0" borderId="0" xfId="0" applyAlignment="1">
      <alignment horizontal="center" vertical="center" wrapText="1"/>
    </xf>
    <xf numFmtId="0" fontId="0" fillId="0" borderId="0" xfId="0" applyAlignment="1">
      <alignment horizontal="center" vertical="center"/>
    </xf>
    <xf numFmtId="0" fontId="0" fillId="23" borderId="0" xfId="0" applyNumberFormat="1" applyFill="1"/>
    <xf numFmtId="0" fontId="0" fillId="23" borderId="0" xfId="0" applyFill="1"/>
    <xf numFmtId="0" fontId="27" fillId="23" borderId="0" xfId="0" applyFont="1" applyFill="1"/>
    <xf numFmtId="3" fontId="0" fillId="23" borderId="0" xfId="0" applyNumberFormat="1" applyFont="1" applyFill="1" applyAlignment="1">
      <alignment horizontal="right"/>
    </xf>
    <xf numFmtId="0" fontId="0" fillId="23" borderId="0" xfId="0" applyFont="1" applyFill="1" applyAlignment="1">
      <alignment horizontal="right"/>
    </xf>
    <xf numFmtId="4" fontId="0" fillId="23" borderId="0" xfId="0" applyNumberFormat="1" applyFont="1" applyFill="1" applyAlignment="1">
      <alignment horizontal="right"/>
    </xf>
    <xf numFmtId="3" fontId="2" fillId="7" borderId="0" xfId="1" applyNumberFormat="1" applyFill="1" applyAlignment="1">
      <alignment horizontal="right" vertical="center" wrapText="1"/>
    </xf>
    <xf numFmtId="3" fontId="2" fillId="24" borderId="0" xfId="1" applyNumberFormat="1" applyFill="1" applyAlignment="1">
      <alignment horizontal="right" vertical="center" wrapText="1"/>
    </xf>
    <xf numFmtId="0" fontId="4" fillId="10" borderId="0" xfId="0" applyFont="1" applyFill="1" applyAlignment="1">
      <alignment horizontal="left" vertical="center" wrapText="1"/>
    </xf>
    <xf numFmtId="0" fontId="5" fillId="7" borderId="0" xfId="0" applyFont="1" applyFill="1" applyAlignment="1">
      <alignment horizontal="right" vertical="center" wrapText="1"/>
    </xf>
    <xf numFmtId="0" fontId="2" fillId="24" borderId="0" xfId="1" applyFill="1" applyAlignment="1">
      <alignment horizontal="right" vertical="center" wrapText="1"/>
    </xf>
    <xf numFmtId="0" fontId="2" fillId="7" borderId="0" xfId="1" applyFill="1" applyAlignment="1">
      <alignment horizontal="right" vertical="center" wrapText="1"/>
    </xf>
    <xf numFmtId="0" fontId="5" fillId="10" borderId="0" xfId="0" applyFont="1" applyFill="1" applyAlignment="1">
      <alignment horizontal="left" vertical="center" wrapText="1"/>
    </xf>
    <xf numFmtId="0" fontId="5" fillId="24" borderId="0" xfId="0" applyFont="1" applyFill="1" applyAlignment="1">
      <alignment horizontal="right" vertical="center" wrapText="1"/>
    </xf>
    <xf numFmtId="0" fontId="0" fillId="0" borderId="24" xfId="0" applyBorder="1"/>
    <xf numFmtId="3" fontId="2" fillId="7" borderId="24" xfId="1" applyNumberFormat="1" applyFill="1" applyBorder="1" applyAlignment="1">
      <alignment horizontal="right" vertical="center" wrapText="1"/>
    </xf>
    <xf numFmtId="3" fontId="2" fillId="24" borderId="24" xfId="1" applyNumberFormat="1" applyFill="1" applyBorder="1" applyAlignment="1">
      <alignment horizontal="right" vertical="center" wrapText="1"/>
    </xf>
    <xf numFmtId="0" fontId="30" fillId="10" borderId="26" xfId="0" applyFont="1" applyFill="1" applyBorder="1" applyAlignment="1">
      <alignment horizontal="left" vertical="center" wrapText="1"/>
    </xf>
    <xf numFmtId="3" fontId="2" fillId="7" borderId="27" xfId="1" applyNumberFormat="1" applyFill="1" applyBorder="1" applyAlignment="1">
      <alignment horizontal="right" vertical="center" wrapText="1"/>
    </xf>
    <xf numFmtId="0" fontId="2" fillId="7" borderId="27" xfId="1" applyFill="1" applyBorder="1" applyAlignment="1">
      <alignment horizontal="right" vertical="center" wrapText="1"/>
    </xf>
    <xf numFmtId="0" fontId="5" fillId="7" borderId="27" xfId="0" applyFont="1" applyFill="1" applyBorder="1" applyAlignment="1">
      <alignment horizontal="right" vertical="center" wrapText="1"/>
    </xf>
    <xf numFmtId="0" fontId="30" fillId="10" borderId="28" xfId="0" applyFont="1" applyFill="1" applyBorder="1" applyAlignment="1">
      <alignment horizontal="left" vertical="center" wrapText="1"/>
    </xf>
    <xf numFmtId="0" fontId="5" fillId="10" borderId="29" xfId="0" applyFont="1" applyFill="1" applyBorder="1" applyAlignment="1">
      <alignment horizontal="left" vertical="center" wrapText="1"/>
    </xf>
    <xf numFmtId="0" fontId="5" fillId="7" borderId="29" xfId="0" applyFont="1" applyFill="1" applyBorder="1" applyAlignment="1">
      <alignment horizontal="right" vertical="center" wrapText="1"/>
    </xf>
    <xf numFmtId="3" fontId="2" fillId="7" borderId="29" xfId="1" applyNumberFormat="1" applyFill="1" applyBorder="1" applyAlignment="1">
      <alignment horizontal="right" vertical="center" wrapText="1"/>
    </xf>
    <xf numFmtId="0" fontId="2" fillId="7" borderId="29" xfId="1" applyFill="1" applyBorder="1" applyAlignment="1">
      <alignment horizontal="right" vertical="center" wrapText="1"/>
    </xf>
    <xf numFmtId="0" fontId="2" fillId="24" borderId="29" xfId="1" applyFill="1" applyBorder="1" applyAlignment="1">
      <alignment horizontal="right" vertical="center" wrapText="1"/>
    </xf>
    <xf numFmtId="0" fontId="5" fillId="24" borderId="29" xfId="0" applyFont="1" applyFill="1" applyBorder="1" applyAlignment="1">
      <alignment horizontal="right" vertical="center" wrapText="1"/>
    </xf>
    <xf numFmtId="3" fontId="2" fillId="24" borderId="29" xfId="1" applyNumberFormat="1" applyFill="1" applyBorder="1" applyAlignment="1">
      <alignment horizontal="right" vertical="center" wrapText="1"/>
    </xf>
    <xf numFmtId="0" fontId="2" fillId="7" borderId="30" xfId="1" applyFill="1" applyBorder="1" applyAlignment="1">
      <alignment horizontal="right" vertical="center" wrapText="1"/>
    </xf>
    <xf numFmtId="0" fontId="4" fillId="10" borderId="23" xfId="0" applyFont="1" applyFill="1" applyBorder="1" applyAlignment="1">
      <alignment horizontal="left" vertical="center" wrapText="1"/>
    </xf>
    <xf numFmtId="3" fontId="2" fillId="7" borderId="25" xfId="1" applyNumberFormat="1" applyFill="1" applyBorder="1" applyAlignment="1">
      <alignment horizontal="right" vertical="center" wrapText="1"/>
    </xf>
    <xf numFmtId="0" fontId="31" fillId="0" borderId="0" xfId="0" applyFont="1" applyAlignment="1">
      <alignment horizontal="left" vertical="center" wrapText="1"/>
    </xf>
    <xf numFmtId="176" fontId="0" fillId="0" borderId="0" xfId="0" applyNumberFormat="1"/>
    <xf numFmtId="176" fontId="0" fillId="11" borderId="0" xfId="0" applyNumberFormat="1" applyFont="1" applyFill="1" applyAlignment="1">
      <alignment horizontal="right"/>
    </xf>
    <xf numFmtId="176" fontId="0" fillId="0" borderId="0" xfId="0" applyNumberFormat="1" applyFont="1" applyFill="1" applyAlignment="1">
      <alignment horizontal="right"/>
    </xf>
    <xf numFmtId="179" fontId="26" fillId="0" borderId="0" xfId="0" applyNumberFormat="1" applyFont="1"/>
    <xf numFmtId="0" fontId="26" fillId="0" borderId="0" xfId="0" applyNumberFormat="1" applyFont="1"/>
    <xf numFmtId="0" fontId="0" fillId="0" borderId="0" xfId="0" applyFont="1" applyAlignment="1">
      <alignment horizontal="left" vertical="top" wrapText="1"/>
    </xf>
    <xf numFmtId="0" fontId="6" fillId="0" borderId="5" xfId="8" applyFont="1" applyFill="1" applyBorder="1" applyAlignment="1">
      <alignment wrapText="1"/>
    </xf>
    <xf numFmtId="0" fontId="3" fillId="5" borderId="11" xfId="0" applyFont="1" applyFill="1" applyBorder="1" applyAlignment="1">
      <alignment horizontal="center" wrapText="1"/>
    </xf>
    <xf numFmtId="0" fontId="3" fillId="5" borderId="12" xfId="0" applyFont="1" applyFill="1" applyBorder="1" applyAlignment="1">
      <alignment horizontal="center" wrapText="1"/>
    </xf>
    <xf numFmtId="0" fontId="3" fillId="5" borderId="13" xfId="0" applyFont="1" applyFill="1" applyBorder="1" applyAlignment="1">
      <alignment horizontal="center" wrapText="1"/>
    </xf>
    <xf numFmtId="0" fontId="3" fillId="6" borderId="11" xfId="0" applyFont="1" applyFill="1" applyBorder="1" applyAlignment="1">
      <alignment horizontal="center" wrapText="1"/>
    </xf>
    <xf numFmtId="0" fontId="3" fillId="6" borderId="12" xfId="0" applyFont="1" applyFill="1" applyBorder="1" applyAlignment="1">
      <alignment horizontal="center" wrapText="1"/>
    </xf>
    <xf numFmtId="0" fontId="3" fillId="6" borderId="13" xfId="0" applyFont="1" applyFill="1" applyBorder="1" applyAlignment="1">
      <alignment horizontal="center" wrapText="1"/>
    </xf>
    <xf numFmtId="0" fontId="4" fillId="7" borderId="18" xfId="0" applyFont="1" applyFill="1" applyBorder="1" applyAlignment="1">
      <alignment horizontal="center" wrapText="1"/>
    </xf>
    <xf numFmtId="0" fontId="4" fillId="7" borderId="15" xfId="0" applyFont="1" applyFill="1" applyBorder="1" applyAlignment="1">
      <alignment horizontal="center" wrapText="1"/>
    </xf>
    <xf numFmtId="0" fontId="1" fillId="0" borderId="0" xfId="0" applyFont="1" applyAlignment="1">
      <alignment horizontal="left" vertical="top" wrapText="1"/>
    </xf>
    <xf numFmtId="0" fontId="0" fillId="0" borderId="0" xfId="0" applyFont="1" applyFill="1" applyAlignment="1">
      <alignment horizontal="center"/>
    </xf>
    <xf numFmtId="0" fontId="0" fillId="0" borderId="0" xfId="0" applyAlignment="1">
      <alignment horizontal="center"/>
    </xf>
    <xf numFmtId="0" fontId="0" fillId="0" borderId="0" xfId="0" applyAlignment="1">
      <alignment horizontal="left" wrapText="1"/>
    </xf>
    <xf numFmtId="0" fontId="6" fillId="0" borderId="5" xfId="16" applyFont="1" applyFill="1" applyBorder="1" applyAlignment="1">
      <alignment wrapText="1"/>
    </xf>
    <xf numFmtId="0" fontId="0" fillId="22" borderId="0" xfId="0" applyFill="1" applyAlignment="1">
      <alignment horizontal="center" vertical="center" wrapText="1"/>
    </xf>
    <xf numFmtId="0" fontId="1" fillId="0" borderId="0" xfId="0" applyFont="1" applyAlignment="1">
      <alignment wrapText="1"/>
    </xf>
    <xf numFmtId="0" fontId="2" fillId="0" borderId="0" xfId="1" applyAlignment="1">
      <alignment horizontal="left" vertical="center" wrapText="1"/>
    </xf>
    <xf numFmtId="0" fontId="33" fillId="0" borderId="31" xfId="0" applyFont="1" applyBorder="1" applyAlignment="1">
      <alignment horizontal="left" vertical="center" wrapText="1"/>
    </xf>
    <xf numFmtId="0" fontId="34" fillId="0" borderId="32" xfId="0" applyFont="1" applyBorder="1" applyAlignment="1">
      <alignment horizontal="left" vertical="center" wrapText="1"/>
    </xf>
    <xf numFmtId="0" fontId="2" fillId="0" borderId="32" xfId="1" applyBorder="1" applyAlignment="1">
      <alignment horizontal="left" vertical="center" wrapText="1"/>
    </xf>
    <xf numFmtId="0" fontId="2" fillId="0" borderId="33" xfId="1" applyBorder="1" applyAlignment="1">
      <alignment horizontal="left" vertical="center" wrapText="1"/>
    </xf>
    <xf numFmtId="0" fontId="32" fillId="0" borderId="0" xfId="0" applyFont="1" applyAlignment="1">
      <alignment horizontal="left" vertical="center" wrapText="1"/>
    </xf>
    <xf numFmtId="0" fontId="31" fillId="0" borderId="0" xfId="0" applyFont="1" applyAlignment="1">
      <alignment horizontal="left" vertical="center" wrapText="1"/>
    </xf>
    <xf numFmtId="0" fontId="2" fillId="0" borderId="0" xfId="1" applyAlignment="1">
      <alignment horizontal="left" vertical="center" wrapText="1"/>
    </xf>
    <xf numFmtId="0" fontId="35" fillId="7" borderId="0" xfId="0" applyFont="1" applyFill="1" applyAlignment="1">
      <alignment horizontal="center" vertical="center" wrapText="1"/>
    </xf>
    <xf numFmtId="0" fontId="36" fillId="25" borderId="0" xfId="0" applyFont="1" applyFill="1" applyAlignment="1">
      <alignment horizontal="center" wrapText="1"/>
    </xf>
    <xf numFmtId="0" fontId="36" fillId="25" borderId="0" xfId="0" applyFont="1" applyFill="1" applyAlignment="1">
      <alignment horizontal="right" wrapText="1"/>
    </xf>
    <xf numFmtId="0" fontId="37" fillId="26" borderId="0" xfId="0" applyFont="1" applyFill="1" applyAlignment="1">
      <alignment horizontal="center" vertical="center" wrapText="1"/>
    </xf>
    <xf numFmtId="0" fontId="38" fillId="0" borderId="0" xfId="0" applyFont="1" applyAlignment="1">
      <alignment horizontal="right" vertical="center" wrapText="1"/>
    </xf>
    <xf numFmtId="3" fontId="38" fillId="0" borderId="0" xfId="0" applyNumberFormat="1" applyFont="1" applyAlignment="1">
      <alignment horizontal="right" vertical="center" wrapText="1"/>
    </xf>
    <xf numFmtId="176" fontId="26" fillId="0" borderId="0" xfId="0" applyNumberFormat="1" applyFont="1" applyAlignment="1">
      <alignment horizontal="right"/>
    </xf>
    <xf numFmtId="11" fontId="0" fillId="11" borderId="0" xfId="0" applyNumberFormat="1" applyFont="1" applyFill="1" applyAlignment="1">
      <alignment horizontal="right"/>
    </xf>
    <xf numFmtId="0" fontId="0" fillId="0" borderId="0" xfId="10" applyNumberFormat="1" applyFont="1"/>
  </cellXfs>
  <cellStyles count="21">
    <cellStyle name="Body: normal cell" xfId="7"/>
    <cellStyle name="Body: normal cell 2" xfId="15"/>
    <cellStyle name="Comma" xfId="9" builtinId="3"/>
    <cellStyle name="Font: Calibri, 9pt regular" xfId="3"/>
    <cellStyle name="Font: Calibri, 9pt regular 2" xfId="11"/>
    <cellStyle name="Footnotes: all except top row" xfId="17"/>
    <cellStyle name="Footnotes: top row" xfId="8"/>
    <cellStyle name="Footnotes: top row 2" xfId="16"/>
    <cellStyle name="Header: bottom row" xfId="4"/>
    <cellStyle name="Header: bottom row 2" xfId="12"/>
    <cellStyle name="Header: top rows" xfId="18"/>
    <cellStyle name="Hyperlink" xfId="1" builtinId="8"/>
    <cellStyle name="Normal" xfId="0" builtinId="0"/>
    <cellStyle name="Normal 2" xfId="2"/>
    <cellStyle name="Parent row" xfId="6"/>
    <cellStyle name="Parent row 2" xfId="14"/>
    <cellStyle name="Percent" xfId="10" builtinId="5"/>
    <cellStyle name="Section Break" xfId="19"/>
    <cellStyle name="Section Break: parent row" xfId="20"/>
    <cellStyle name="Table title" xfId="5"/>
    <cellStyle name="Table title 2" xfId="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3" Type="http://schemas.openxmlformats.org/officeDocument/2006/relationships/hyperlink" Target="https://www.eia.gov/dnav/pet/hist/LeafHandler.ashx?n=pet&amp;s=mcrfptx2&amp;f=a" TargetMode="External"/><Relationship Id="rId2" Type="http://schemas.openxmlformats.org/officeDocument/2006/relationships/image" Target="../media/image2.jpeg"/><Relationship Id="rId1" Type="http://schemas.openxmlformats.org/officeDocument/2006/relationships/hyperlink" Target="https://www.eia.gov/dnav/pet/hist/LeafHandler.ashx?n=pet&amp;s=mcrfptx2&amp;f=m" TargetMode="External"/><Relationship Id="rId4"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57</xdr:row>
      <xdr:rowOff>0</xdr:rowOff>
    </xdr:from>
    <xdr:to>
      <xdr:col>0</xdr:col>
      <xdr:colOff>9525</xdr:colOff>
      <xdr:row>57</xdr:row>
      <xdr:rowOff>9525</xdr:rowOff>
    </xdr:to>
    <xdr:pic>
      <xdr:nvPicPr>
        <xdr:cNvPr id="2" name="Picture 1" descr="https://www.eia.gov/dnav/pet/Img/spacer_transp.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34713"/>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114300</xdr:colOff>
      <xdr:row>2</xdr:row>
      <xdr:rowOff>123825</xdr:rowOff>
    </xdr:to>
    <xdr:pic>
      <xdr:nvPicPr>
        <xdr:cNvPr id="2" name="Picture 1" descr="https://www.eia.gov/dnav/pet/img/RadioL_I.jpg">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8725" y="361950"/>
          <a:ext cx="1143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xdr:row>
      <xdr:rowOff>0</xdr:rowOff>
    </xdr:from>
    <xdr:to>
      <xdr:col>3</xdr:col>
      <xdr:colOff>114300</xdr:colOff>
      <xdr:row>2</xdr:row>
      <xdr:rowOff>123825</xdr:rowOff>
    </xdr:to>
    <xdr:pic>
      <xdr:nvPicPr>
        <xdr:cNvPr id="3" name="Picture 2" descr="https://www.eia.gov/dnav/pet/img/RadioL_A.jp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86175" y="361950"/>
          <a:ext cx="1143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ia.gov/dnav/pet/hist/LeafHandler.ashx?n=PET&amp;s=8_NA_8PH_STX_6&amp;f=A" TargetMode="External"/><Relationship Id="rId13" Type="http://schemas.openxmlformats.org/officeDocument/2006/relationships/hyperlink" Target="https://www.afpm.org/system/files/attachments/AFPM-Capacity-Report-2019.pdf" TargetMode="External"/><Relationship Id="rId3" Type="http://schemas.openxmlformats.org/officeDocument/2006/relationships/hyperlink" Target="https://www.uranium.info/unit_conversion_table.php" TargetMode="External"/><Relationship Id="rId7" Type="http://schemas.openxmlformats.org/officeDocument/2006/relationships/hyperlink" Target="https://www.eia.gov/energyexplained/nuclear/us-nuclear-industry.php" TargetMode="External"/><Relationship Id="rId12" Type="http://schemas.openxmlformats.org/officeDocument/2006/relationships/hyperlink" Target="https://www.12newsnow.com/article/news/local/power-city/german-pellets-reopening-after-18-month-closure-following-fire-silo-collapse-at-port-arthur-facility/502-65b968b7-1b53-4a2a-a53c-70a5073d7a7d" TargetMode="External"/><Relationship Id="rId2" Type="http://schemas.openxmlformats.org/officeDocument/2006/relationships/hyperlink" Target="https://www.eia.gov/todayinenergy/detail.php?id=37192" TargetMode="External"/><Relationship Id="rId1" Type="http://schemas.openxmlformats.org/officeDocument/2006/relationships/hyperlink" Target="https://www.eia.gov/outlooks/aeo/tables_ref.php" TargetMode="External"/><Relationship Id="rId6" Type="http://schemas.openxmlformats.org/officeDocument/2006/relationships/hyperlink" Target="https://www.nei.org/CorporateSite/media/filefolder/resources/fact-sheets/state-fact-sheets/Texas-State-Fact-Sheet.pdf" TargetMode="External"/><Relationship Id="rId11" Type="http://schemas.openxmlformats.org/officeDocument/2006/relationships/hyperlink" Target="https://www.tceq.texas.gov/assets/public/comm_exec/pubs/as/187-18.pdf" TargetMode="External"/><Relationship Id="rId5" Type="http://schemas.openxmlformats.org/officeDocument/2006/relationships/hyperlink" Target="https://www.eia.gov/todayinenergy/detail.php?id=26472" TargetMode="External"/><Relationship Id="rId15" Type="http://schemas.openxmlformats.org/officeDocument/2006/relationships/printerSettings" Target="../printerSettings/printerSettings1.bin"/><Relationship Id="rId10" Type="http://schemas.openxmlformats.org/officeDocument/2006/relationships/hyperlink" Target="https://www.eia.gov/biofuels/biomass/?year=2017&amp;month=01" TargetMode="External"/><Relationship Id="rId4" Type="http://schemas.openxmlformats.org/officeDocument/2006/relationships/hyperlink" Target="https://www.eia.gov/dnav/pet/pet_sum_snd_d_r30_mbbl_a_cur.htm" TargetMode="External"/><Relationship Id="rId9" Type="http://schemas.openxmlformats.org/officeDocument/2006/relationships/hyperlink" Target="http://www.uigi.com/h2_conv.html" TargetMode="External"/><Relationship Id="rId14" Type="http://schemas.openxmlformats.org/officeDocument/2006/relationships/hyperlink" Target="https://www.eia.gov/dnav/ng/NG_PROD_SUM_DC_STX_MMCF_A.htm"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eia.gov/dnav/pet/hist/LeafHandler.ashx?n=PET&amp;s=MOLEXP31&amp;f=A" TargetMode="External"/><Relationship Id="rId299" Type="http://schemas.openxmlformats.org/officeDocument/2006/relationships/hyperlink" Target="https://www.eia.gov/dnav/pet/hist/LeafHandler.ashx?n=PET&amp;s=MRESTP31&amp;f=A" TargetMode="External"/><Relationship Id="rId21" Type="http://schemas.openxmlformats.org/officeDocument/2006/relationships/hyperlink" Target="https://www.eia.gov/dnav/pet/hist/LeafHandler.ashx?n=PET&amp;s=MNGFPP31&amp;f=A" TargetMode="External"/><Relationship Id="rId42" Type="http://schemas.openxmlformats.org/officeDocument/2006/relationships/hyperlink" Target="https://www.eia.gov/dnav/pet/hist/LeafHandler.ashx?n=PET&amp;s=MENRPP31&amp;f=A" TargetMode="External"/><Relationship Id="rId63" Type="http://schemas.openxmlformats.org/officeDocument/2006/relationships/hyperlink" Target="https://www.eia.gov/dnav/pet/hist/LeafHandler.ashx?n=PET&amp;s=MBUEX_R30-Z00_1&amp;f=A" TargetMode="External"/><Relationship Id="rId84" Type="http://schemas.openxmlformats.org/officeDocument/2006/relationships/hyperlink" Target="https://www.eia.gov/dnav/pet/hist/LeafHandler.ashx?n=PET&amp;s=M_EPLOLE_YPR_R30_MBBL&amp;f=A" TargetMode="External"/><Relationship Id="rId138" Type="http://schemas.openxmlformats.org/officeDocument/2006/relationships/hyperlink" Target="https://www.eia.gov/dnav/pet/hist/LeafHandler.ashx?n=PET&amp;s=M_EPOOXXFE_VPP_R30_MBBL&amp;f=A" TargetMode="External"/><Relationship Id="rId159" Type="http://schemas.openxmlformats.org/officeDocument/2006/relationships/hyperlink" Target="https://www.eia.gov/dnav/pet/hist/LeafHandler.ashx?n=PET&amp;s=M_EPOORXFE_IM0_R30-Z00_MBBL&amp;f=A" TargetMode="External"/><Relationship Id="rId324" Type="http://schemas.openxmlformats.org/officeDocument/2006/relationships/hyperlink" Target="https://www.eia.gov/dnav/pet/hist/LeafHandler.ashx?n=PET&amp;s=MPNNR_R30-Z0P_1&amp;f=A" TargetMode="External"/><Relationship Id="rId345" Type="http://schemas.openxmlformats.org/officeDocument/2006/relationships/hyperlink" Target="https://www.eia.gov/dnav/pet/hist/LeafHandler.ashx?n=PET&amp;s=MLUEXP31&amp;f=A" TargetMode="External"/><Relationship Id="rId366" Type="http://schemas.openxmlformats.org/officeDocument/2006/relationships/hyperlink" Target="https://www.eia.gov/dnav/pet/hist/LeafHandler.ashx?n=PET&amp;s=MCMEX_R30-Z00_1&amp;f=A" TargetMode="External"/><Relationship Id="rId387" Type="http://schemas.openxmlformats.org/officeDocument/2006/relationships/printerSettings" Target="../printerSettings/printerSettings2.bin"/><Relationship Id="rId170" Type="http://schemas.openxmlformats.org/officeDocument/2006/relationships/hyperlink" Target="https://www.eia.gov/dnav/pet/hist/LeafHandler.ashx?n=PET&amp;s=M_EPOOOXH_YIR_R30_MBBL&amp;f=A" TargetMode="External"/><Relationship Id="rId191" Type="http://schemas.openxmlformats.org/officeDocument/2006/relationships/hyperlink" Target="https://www.eia.gov/dnav/pet/hist/LeafHandler.ashx?n=PET&amp;s=MO1RI_R30_1&amp;f=A" TargetMode="External"/><Relationship Id="rId205" Type="http://schemas.openxmlformats.org/officeDocument/2006/relationships/hyperlink" Target="https://www.eia.gov/dnav/pet/hist/LeafHandler.ashx?n=PET&amp;s=MBARIP31&amp;f=A" TargetMode="External"/><Relationship Id="rId226" Type="http://schemas.openxmlformats.org/officeDocument/2006/relationships/hyperlink" Target="https://www.eia.gov/dnav/pet/hist/LeafHandler.ashx?n=PET&amp;s=MGRIMP31&amp;f=A" TargetMode="External"/><Relationship Id="rId247" Type="http://schemas.openxmlformats.org/officeDocument/2006/relationships/hyperlink" Target="https://www.eia.gov/dnav/pet/hist/LeafHandler.ashx?n=PET&amp;s=MGASTP31&amp;f=A" TargetMode="External"/><Relationship Id="rId107" Type="http://schemas.openxmlformats.org/officeDocument/2006/relationships/hyperlink" Target="https://www.eia.gov/dnav/pet/hist/LeafHandler.ashx?n=PET&amp;s=MIYIMP31&amp;f=A" TargetMode="External"/><Relationship Id="rId268" Type="http://schemas.openxmlformats.org/officeDocument/2006/relationships/hyperlink" Target="https://www.eia.gov/dnav/pet/hist/LeafHandler.ashx?n=PET&amp;s=MDIUPP31&amp;f=A" TargetMode="External"/><Relationship Id="rId289" Type="http://schemas.openxmlformats.org/officeDocument/2006/relationships/hyperlink" Target="https://www.eia.gov/dnav/pet/hist/LeafHandler.ashx?n=PET&amp;s=MDGSCP31&amp;f=A" TargetMode="External"/><Relationship Id="rId11" Type="http://schemas.openxmlformats.org/officeDocument/2006/relationships/hyperlink" Target="https://www.eia.gov/dnav/pet/hist/LeafHandler.ashx?n=PET&amp;s=MTTSTP31&amp;f=A" TargetMode="External"/><Relationship Id="rId32" Type="http://schemas.openxmlformats.org/officeDocument/2006/relationships/hyperlink" Target="https://www.eia.gov/dnav/pet/hist/LeafHandler.ashx?n=PET&amp;s=M_EPL2_YNP_R30_MBBL&amp;f=A" TargetMode="External"/><Relationship Id="rId53" Type="http://schemas.openxmlformats.org/officeDocument/2006/relationships/hyperlink" Target="https://www.eia.gov/dnav/pet/hist/LeafHandler.ashx?n=PET&amp;s=M_EPLLPA_SCG_R30_MBBL&amp;f=A" TargetMode="External"/><Relationship Id="rId74" Type="http://schemas.openxmlformats.org/officeDocument/2006/relationships/hyperlink" Target="https://www.eia.gov/dnav/pet/hist/LeafHandler.ashx?n=PET&amp;s=M_EPLLBAI_SAE_R30_MBBL&amp;f=A" TargetMode="External"/><Relationship Id="rId128" Type="http://schemas.openxmlformats.org/officeDocument/2006/relationships/hyperlink" Target="https://www.eia.gov/dnav/pet/hist/LeafHandler.ashx?n=PET&amp;s=MOHSTP31&amp;f=A" TargetMode="External"/><Relationship Id="rId149" Type="http://schemas.openxmlformats.org/officeDocument/2006/relationships/hyperlink" Target="https://www.eia.gov/dnav/pet/hist/LeafHandler.ashx?n=PET&amp;s=M_EPOOXE_YNP_R30_MBBL&amp;f=A" TargetMode="External"/><Relationship Id="rId314" Type="http://schemas.openxmlformats.org/officeDocument/2006/relationships/hyperlink" Target="https://www.eia.gov/dnav/pet/hist/LeafHandler.ashx?n=PET&amp;s=MRGSTP31&amp;f=A" TargetMode="External"/><Relationship Id="rId335" Type="http://schemas.openxmlformats.org/officeDocument/2006/relationships/hyperlink" Target="https://www.eia.gov/dnav/pet/hist/LeafHandler.ashx?n=PET&amp;s=MNSIMP31&amp;f=A" TargetMode="External"/><Relationship Id="rId356" Type="http://schemas.openxmlformats.org/officeDocument/2006/relationships/hyperlink" Target="https://www.eia.gov/dnav/pet/hist/LeafHandler.ashx?n=PET&amp;s=MCKIMP31&amp;f=A" TargetMode="External"/><Relationship Id="rId377" Type="http://schemas.openxmlformats.org/officeDocument/2006/relationships/hyperlink" Target="https://www.eia.gov/dnav/pet/hist/LeafHandler.ashx?n=PET&amp;s=MAPSTP31&amp;f=A" TargetMode="External"/><Relationship Id="rId5" Type="http://schemas.openxmlformats.org/officeDocument/2006/relationships/hyperlink" Target="https://www.eia.gov/dnav/pet/hist/LeafHandler.ashx?n=PET&amp;s=MTTNRP31&amp;f=A" TargetMode="External"/><Relationship Id="rId95" Type="http://schemas.openxmlformats.org/officeDocument/2006/relationships/hyperlink" Target="https://www.eia.gov/dnav/pet/hist/LeafHandler.ashx?n=PET&amp;s=MPLRPP31&amp;f=A" TargetMode="External"/><Relationship Id="rId160" Type="http://schemas.openxmlformats.org/officeDocument/2006/relationships/hyperlink" Target="https://www.eia.gov/dnav/pet/hist/LeafHandler.ashx?n=PET&amp;s=M_EPOORXFE_VNR_R30-Z0P_MBBL&amp;f=A" TargetMode="External"/><Relationship Id="rId181" Type="http://schemas.openxmlformats.org/officeDocument/2006/relationships/hyperlink" Target="https://www.eia.gov/dnav/pet/hist/LeafHandler.ashx?n=PET&amp;s=MBCUA_R30_1&amp;f=A" TargetMode="External"/><Relationship Id="rId216" Type="http://schemas.openxmlformats.org/officeDocument/2006/relationships/hyperlink" Target="https://www.eia.gov/dnav/pet/hist/LeafHandler.ashx?n=PET&amp;s=MTPSTP31&amp;f=A" TargetMode="External"/><Relationship Id="rId237" Type="http://schemas.openxmlformats.org/officeDocument/2006/relationships/hyperlink" Target="https://www.eia.gov/dnav/pet/hist/LeafHandler.ashx?n=PET&amp;s=MG4SC_R30_1&amp;f=A" TargetMode="External"/><Relationship Id="rId258" Type="http://schemas.openxmlformats.org/officeDocument/2006/relationships/hyperlink" Target="https://www.eia.gov/dnav/pet/hist/LeafHandler.ashx?n=PET&amp;s=MKESCP31&amp;f=A" TargetMode="External"/><Relationship Id="rId279" Type="http://schemas.openxmlformats.org/officeDocument/2006/relationships/hyperlink" Target="https://www.eia.gov/dnav/pet/hist/LeafHandler.ashx?n=PET&amp;s=MD1IM_R30-Z00_1&amp;f=A" TargetMode="External"/><Relationship Id="rId22" Type="http://schemas.openxmlformats.org/officeDocument/2006/relationships/hyperlink" Target="https://www.eia.gov/dnav/pet/hist/LeafHandler.ashx?n=PET&amp;s=M_EPL0_YNP_R30_MBBL&amp;f=A" TargetMode="External"/><Relationship Id="rId43" Type="http://schemas.openxmlformats.org/officeDocument/2006/relationships/hyperlink" Target="https://www.eia.gov/dnav/pet/hist/LeafHandler.ashx?n=PET&amp;s=MENIMP31&amp;f=A" TargetMode="External"/><Relationship Id="rId64" Type="http://schemas.openxmlformats.org/officeDocument/2006/relationships/hyperlink" Target="https://www.eia.gov/dnav/pet/hist/LeafHandler.ashx?n=PET&amp;s=M_EPLLBAN_VPP_R30_MBBL&amp;f=A" TargetMode="External"/><Relationship Id="rId118" Type="http://schemas.openxmlformats.org/officeDocument/2006/relationships/hyperlink" Target="https://www.eia.gov/dnav/pet/hist/LeafHandler.ashx?n=PET&amp;s=MOLUPP31&amp;f=A" TargetMode="External"/><Relationship Id="rId139" Type="http://schemas.openxmlformats.org/officeDocument/2006/relationships/hyperlink" Target="https://www.eia.gov/dnav/pet/hist/LeafHandler.ashx?n=PET&amp;s=M_EPOOXXFE_SAE_R30_MBBL&amp;f=A" TargetMode="External"/><Relationship Id="rId290" Type="http://schemas.openxmlformats.org/officeDocument/2006/relationships/hyperlink" Target="https://www.eia.gov/dnav/pet/hist/LeafHandler.ashx?n=PET&amp;s=MDGEXP31&amp;f=A" TargetMode="External"/><Relationship Id="rId304" Type="http://schemas.openxmlformats.org/officeDocument/2006/relationships/hyperlink" Target="https://www.eia.gov/dnav/pet/hist/LeafHandler.ashx?n=PET&amp;s=MRLSTP31&amp;f=A" TargetMode="External"/><Relationship Id="rId325" Type="http://schemas.openxmlformats.org/officeDocument/2006/relationships/hyperlink" Target="https://www.eia.gov/dnav/pet/hist/LeafHandler.ashx?n=PET&amp;s=MNFSC_R30_1&amp;f=A" TargetMode="External"/><Relationship Id="rId346" Type="http://schemas.openxmlformats.org/officeDocument/2006/relationships/hyperlink" Target="https://www.eia.gov/dnav/pet/hist/LeafHandler.ashx?n=PET&amp;s=MLUUPP31&amp;f=A" TargetMode="External"/><Relationship Id="rId367" Type="http://schemas.openxmlformats.org/officeDocument/2006/relationships/hyperlink" Target="https://www.eia.gov/dnav/pet/hist/LeafHandler.ashx?n=PET&amp;s=MCMUP_R30_1&amp;f=A" TargetMode="External"/><Relationship Id="rId388" Type="http://schemas.openxmlformats.org/officeDocument/2006/relationships/drawing" Target="../drawings/drawing1.xml"/><Relationship Id="rId85" Type="http://schemas.openxmlformats.org/officeDocument/2006/relationships/hyperlink" Target="https://www.eia.gov/dnav/pet/hist/LeafHandler.ashx?n=PET&amp;s=M_EPLOLE_IM0_R30-Z00_MBBL&amp;f=A" TargetMode="External"/><Relationship Id="rId150" Type="http://schemas.openxmlformats.org/officeDocument/2006/relationships/hyperlink" Target="https://www.eia.gov/dnav/pet/hist/LeafHandler.ashx?n=PET&amp;s=MFEIMP31&amp;f=A" TargetMode="External"/><Relationship Id="rId171" Type="http://schemas.openxmlformats.org/officeDocument/2006/relationships/hyperlink" Target="https://www.eia.gov/dnav/pet/hist/LeafHandler.ashx?n=PET&amp;s=M_EPOOOXH_VPP_R30_MBBL&amp;f=A" TargetMode="External"/><Relationship Id="rId192" Type="http://schemas.openxmlformats.org/officeDocument/2006/relationships/hyperlink" Target="https://www.eia.gov/dnav/pet/hist/LeafHandler.ashx?n=PET&amp;s=MO1EX_R30-Z00_1&amp;f=A" TargetMode="External"/><Relationship Id="rId206" Type="http://schemas.openxmlformats.org/officeDocument/2006/relationships/hyperlink" Target="https://www.eia.gov/dnav/pet/hist/LeafHandler.ashx?n=PET&amp;s=MBAEXP31&amp;f=A" TargetMode="External"/><Relationship Id="rId227" Type="http://schemas.openxmlformats.org/officeDocument/2006/relationships/hyperlink" Target="https://www.eia.gov/dnav/pet/hist/LeafHandler.ashx?n=PET&amp;s=MGRNRP31&amp;f=A" TargetMode="External"/><Relationship Id="rId248" Type="http://schemas.openxmlformats.org/officeDocument/2006/relationships/hyperlink" Target="https://www.eia.gov/dnav/pet/hist/LeafHandler.ashx?n=PET&amp;s=MKJRPP31&amp;f=A" TargetMode="External"/><Relationship Id="rId269" Type="http://schemas.openxmlformats.org/officeDocument/2006/relationships/hyperlink" Target="https://www.eia.gov/dnav/pet/hist/LeafHandler.ashx?n=PET&amp;s=MDISTP31&amp;f=A" TargetMode="External"/><Relationship Id="rId12" Type="http://schemas.openxmlformats.org/officeDocument/2006/relationships/hyperlink" Target="https://www.eia.gov/dnav/pet/hist/LeafHandler.ashx?n=PET&amp;s=MCRFPP31&amp;f=A" TargetMode="External"/><Relationship Id="rId33" Type="http://schemas.openxmlformats.org/officeDocument/2006/relationships/hyperlink" Target="https://www.eia.gov/dnav/pet/hist/LeafHandler.ashx?n=PET&amp;s=M_EPL2_YPR_R30_MBBL&amp;f=A" TargetMode="External"/><Relationship Id="rId108" Type="http://schemas.openxmlformats.org/officeDocument/2006/relationships/hyperlink" Target="https://www.eia.gov/dnav/pet/hist/LeafHandler.ashx?n=PET&amp;s=M_EPLLBYI_SCG_R30_MBBL&amp;f=A" TargetMode="External"/><Relationship Id="rId129" Type="http://schemas.openxmlformats.org/officeDocument/2006/relationships/hyperlink" Target="https://www.eia.gov/dnav/pet/hist/LeafHandler.ashx?n=PET&amp;s=M_EPOOOH_VUA_R30_MBBL&amp;f=A" TargetMode="External"/><Relationship Id="rId280" Type="http://schemas.openxmlformats.org/officeDocument/2006/relationships/hyperlink" Target="https://www.eia.gov/dnav/pet/hist/LeafHandler.ashx?n=PET&amp;s=MD1NR_R30-Z0P_1&amp;f=A" TargetMode="External"/><Relationship Id="rId315" Type="http://schemas.openxmlformats.org/officeDocument/2006/relationships/hyperlink" Target="https://www.eia.gov/dnav/pet/hist/LeafHandler.ashx?n=PET&amp;s=MPFRPP31&amp;f=A" TargetMode="External"/><Relationship Id="rId336" Type="http://schemas.openxmlformats.org/officeDocument/2006/relationships/hyperlink" Target="https://www.eia.gov/dnav/pet/hist/LeafHandler.ashx?n=PET&amp;s=MNSNRP31&amp;f=A" TargetMode="External"/><Relationship Id="rId357" Type="http://schemas.openxmlformats.org/officeDocument/2006/relationships/hyperlink" Target="https://www.eia.gov/dnav/pet/hist/LeafHandler.ashx?n=PET&amp;s=MCKNRP31&amp;f=A" TargetMode="External"/><Relationship Id="rId54" Type="http://schemas.openxmlformats.org/officeDocument/2006/relationships/hyperlink" Target="https://www.eia.gov/dnav/pet/hist/LeafHandler.ashx?n=PET&amp;s=MPAEX_R30-Z00_1&amp;f=A" TargetMode="External"/><Relationship Id="rId75" Type="http://schemas.openxmlformats.org/officeDocument/2006/relationships/hyperlink" Target="https://www.eia.gov/dnav/pet/hist/LeafHandler.ashx?n=PET&amp;s=M_EPLLNG_FPF_R30_MBBL&amp;f=A" TargetMode="External"/><Relationship Id="rId96" Type="http://schemas.openxmlformats.org/officeDocument/2006/relationships/hyperlink" Target="https://www.eia.gov/dnav/pet/hist/LeafHandler.ashx?n=PET&amp;s=MPLIMP31&amp;f=A" TargetMode="External"/><Relationship Id="rId140" Type="http://schemas.openxmlformats.org/officeDocument/2006/relationships/hyperlink" Target="https://www.eia.gov/dnav/pet/hist/LeafHandler.ashx?n=PET&amp;s=M_EPOOR_YNP_R30_MBBL&amp;f=A" TargetMode="External"/><Relationship Id="rId161" Type="http://schemas.openxmlformats.org/officeDocument/2006/relationships/hyperlink" Target="https://www.eia.gov/dnav/pet/hist/LeafHandler.ashx?n=PET&amp;s=M_EPOORXFE_VUA_R30_MBBL&amp;f=A" TargetMode="External"/><Relationship Id="rId182" Type="http://schemas.openxmlformats.org/officeDocument/2006/relationships/hyperlink" Target="https://www.eia.gov/dnav/pet/hist/LeafHandler.ashx?n=PET&amp;s=MBCSCP31&amp;f=A" TargetMode="External"/><Relationship Id="rId217" Type="http://schemas.openxmlformats.org/officeDocument/2006/relationships/hyperlink" Target="https://www.eia.gov/dnav/pet/hist/LeafHandler.ashx?n=PET&amp;s=MGFRPP31&amp;f=A" TargetMode="External"/><Relationship Id="rId378" Type="http://schemas.openxmlformats.org/officeDocument/2006/relationships/hyperlink" Target="https://www.eia.gov/dnav/pet/hist/LeafHandler.ashx?n=PET&amp;s=MSGRPP31&amp;f=A" TargetMode="External"/><Relationship Id="rId6" Type="http://schemas.openxmlformats.org/officeDocument/2006/relationships/hyperlink" Target="https://www.eia.gov/dnav/pet/hist/LeafHandler.ashx?n=PET&amp;s=MTTUA_R30_1&amp;f=A" TargetMode="External"/><Relationship Id="rId238" Type="http://schemas.openxmlformats.org/officeDocument/2006/relationships/hyperlink" Target="https://www.eia.gov/dnav/pet/hist/LeafHandler.ashx?n=PET&amp;s=MG4EX_R30-Z00_1&amp;f=A" TargetMode="External"/><Relationship Id="rId259" Type="http://schemas.openxmlformats.org/officeDocument/2006/relationships/hyperlink" Target="https://www.eia.gov/dnav/pet/hist/LeafHandler.ashx?n=PET&amp;s=MKEEXP31&amp;f=A" TargetMode="External"/><Relationship Id="rId23" Type="http://schemas.openxmlformats.org/officeDocument/2006/relationships/hyperlink" Target="https://www.eia.gov/dnav/pet/hist/LeafHandler.ashx?n=PET&amp;s=MNGRPP31&amp;f=A" TargetMode="External"/><Relationship Id="rId119" Type="http://schemas.openxmlformats.org/officeDocument/2006/relationships/hyperlink" Target="https://www.eia.gov/dnav/pet/hist/LeafHandler.ashx?n=PET&amp;s=MOLSTP31&amp;f=A" TargetMode="External"/><Relationship Id="rId270" Type="http://schemas.openxmlformats.org/officeDocument/2006/relationships/hyperlink" Target="https://www.eia.gov/dnav/pet/hist/LeafHandler.ashx?n=PET&amp;s=MD0RP_R30_1&amp;f=A" TargetMode="External"/><Relationship Id="rId291" Type="http://schemas.openxmlformats.org/officeDocument/2006/relationships/hyperlink" Target="https://www.eia.gov/dnav/pet/hist/LeafHandler.ashx?n=PET&amp;s=MDGUPP31&amp;f=A" TargetMode="External"/><Relationship Id="rId305" Type="http://schemas.openxmlformats.org/officeDocument/2006/relationships/hyperlink" Target="https://www.eia.gov/dnav/pet/hist/LeafHandler.ashx?n=PET&amp;s=MRMRPP31&amp;f=A" TargetMode="External"/><Relationship Id="rId326" Type="http://schemas.openxmlformats.org/officeDocument/2006/relationships/hyperlink" Target="https://www.eia.gov/dnav/pet/hist/LeafHandler.ashx?n=PET&amp;s=MNFUP_R30_1&amp;f=A" TargetMode="External"/><Relationship Id="rId347" Type="http://schemas.openxmlformats.org/officeDocument/2006/relationships/hyperlink" Target="https://www.eia.gov/dnav/pet/hist/LeafHandler.ashx?n=PET&amp;s=MLUSTP31&amp;f=A" TargetMode="External"/><Relationship Id="rId44" Type="http://schemas.openxmlformats.org/officeDocument/2006/relationships/hyperlink" Target="https://www.eia.gov/dnav/pet/hist/LeafHandler.ashx?n=PET&amp;s=MENNR_R30-Z0P_1&amp;f=A" TargetMode="External"/><Relationship Id="rId65" Type="http://schemas.openxmlformats.org/officeDocument/2006/relationships/hyperlink" Target="https://www.eia.gov/dnav/pet/hist/LeafHandler.ashx?n=PET&amp;s=M_EPLLBAN_SAE_R30_MBBL&amp;f=A" TargetMode="External"/><Relationship Id="rId86" Type="http://schemas.openxmlformats.org/officeDocument/2006/relationships/hyperlink" Target="https://www.eia.gov/dnav/pet/hist/LeafHandler.ashx?n=PET&amp;s=M_EPLOLE_VNR_R30-Z0P_MBBL&amp;f=A" TargetMode="External"/><Relationship Id="rId130" Type="http://schemas.openxmlformats.org/officeDocument/2006/relationships/hyperlink" Target="https://www.eia.gov/dnav/pet/hist/LeafHandler.ashx?n=PET&amp;s=M_EPOOOH_YIR_R30_MBBL&amp;f=A" TargetMode="External"/><Relationship Id="rId151" Type="http://schemas.openxmlformats.org/officeDocument/2006/relationships/hyperlink" Target="https://www.eia.gov/dnav/pet/hist/LeafHandler.ashx?n=PET&amp;s=M_EPOOXE_VNR_R30-Z0P_MBBL&amp;f=A" TargetMode="External"/><Relationship Id="rId368" Type="http://schemas.openxmlformats.org/officeDocument/2006/relationships/hyperlink" Target="https://www.eia.gov/dnav/pet/hist/LeafHandler.ashx?n=PET&amp;s=MCMST_R30_1&amp;f=A" TargetMode="External"/><Relationship Id="rId172" Type="http://schemas.openxmlformats.org/officeDocument/2006/relationships/hyperlink" Target="https://www.eia.gov/dnav/pet/hist/LeafHandler.ashx?n=PET&amp;s=MUOIMP31&amp;f=A" TargetMode="External"/><Relationship Id="rId193" Type="http://schemas.openxmlformats.org/officeDocument/2006/relationships/hyperlink" Target="https://www.eia.gov/dnav/pet/hist/LeafHandler.ashx?n=PET&amp;s=MO1UP_R30_1&amp;f=A" TargetMode="External"/><Relationship Id="rId207" Type="http://schemas.openxmlformats.org/officeDocument/2006/relationships/hyperlink" Target="https://www.eia.gov/dnav/pet/hist/LeafHandler.ashx?n=PET&amp;s=MBAUPP31&amp;f=A" TargetMode="External"/><Relationship Id="rId228" Type="http://schemas.openxmlformats.org/officeDocument/2006/relationships/hyperlink" Target="https://www.eia.gov/dnav/pet/hist/LeafHandler.ashx?n=PET&amp;s=MGRUA_R30_1&amp;f=A" TargetMode="External"/><Relationship Id="rId249" Type="http://schemas.openxmlformats.org/officeDocument/2006/relationships/hyperlink" Target="https://www.eia.gov/dnav/pet/hist/LeafHandler.ashx?n=PET&amp;s=MKJIMP31&amp;f=A" TargetMode="External"/><Relationship Id="rId13" Type="http://schemas.openxmlformats.org/officeDocument/2006/relationships/hyperlink" Target="https://www.eia.gov/dnav/pet/hist/LeafHandler.ashx?n=PET&amp;s=MCRIMP31&amp;f=A" TargetMode="External"/><Relationship Id="rId109" Type="http://schemas.openxmlformats.org/officeDocument/2006/relationships/hyperlink" Target="https://www.eia.gov/dnav/pet/hist/LeafHandler.ashx?n=PET&amp;s=M_EPLLBYI_VPP_R30_MBBL&amp;f=A" TargetMode="External"/><Relationship Id="rId260" Type="http://schemas.openxmlformats.org/officeDocument/2006/relationships/hyperlink" Target="https://www.eia.gov/dnav/pet/hist/LeafHandler.ashx?n=PET&amp;s=MKEUPP31&amp;f=A" TargetMode="External"/><Relationship Id="rId281" Type="http://schemas.openxmlformats.org/officeDocument/2006/relationships/hyperlink" Target="https://www.eia.gov/dnav/pet/hist/LeafHandler.ashx?n=PET&amp;s=M_EPDM10_VUA_R30_1&amp;f=A" TargetMode="External"/><Relationship Id="rId316" Type="http://schemas.openxmlformats.org/officeDocument/2006/relationships/hyperlink" Target="https://www.eia.gov/dnav/pet/hist/LeafHandler.ashx?n=PET&amp;s=MPFIMP31&amp;f=A" TargetMode="External"/><Relationship Id="rId337" Type="http://schemas.openxmlformats.org/officeDocument/2006/relationships/hyperlink" Target="https://www.eia.gov/dnav/pet/hist/LeafHandler.ashx?n=PET&amp;s=MNSSCP31&amp;f=A" TargetMode="External"/><Relationship Id="rId34" Type="http://schemas.openxmlformats.org/officeDocument/2006/relationships/hyperlink" Target="https://www.eia.gov/dnav/pet/hist/LeafHandler.ashx?n=PET&amp;s=M_EPL2_IM0_R30-Z00_MBBL&amp;f=A" TargetMode="External"/><Relationship Id="rId55" Type="http://schemas.openxmlformats.org/officeDocument/2006/relationships/hyperlink" Target="https://www.eia.gov/dnav/pet/hist/LeafHandler.ashx?n=PET&amp;s=M_EPLLPA_VPP_R30_MBBL&amp;f=A" TargetMode="External"/><Relationship Id="rId76" Type="http://schemas.openxmlformats.org/officeDocument/2006/relationships/hyperlink" Target="https://www.eia.gov/dnav/pet/hist/LeafHandler.ashx?n=PET&amp;s=M_EPLLNG_YNP_R30_MBBL&amp;f=A" TargetMode="External"/><Relationship Id="rId97" Type="http://schemas.openxmlformats.org/officeDocument/2006/relationships/hyperlink" Target="https://www.eia.gov/dnav/pet/hist/LeafHandler.ashx?n=PET&amp;s=M_EPLLPY_VNR_R30-Z0P_MBBL&amp;f=A" TargetMode="External"/><Relationship Id="rId120" Type="http://schemas.openxmlformats.org/officeDocument/2006/relationships/hyperlink" Target="https://www.eia.gov/dnav/pet/hist/LeafHandler.ashx?n=PET&amp;s=M_EPOO_YNP_R30_MBBL&amp;f=A" TargetMode="External"/><Relationship Id="rId141" Type="http://schemas.openxmlformats.org/officeDocument/2006/relationships/hyperlink" Target="https://www.eia.gov/dnav/pet/hist/LeafHandler.ashx?n=PET&amp;s=M_EPOOR_IM0_R30-Z00_MBBL&amp;f=A" TargetMode="External"/><Relationship Id="rId358" Type="http://schemas.openxmlformats.org/officeDocument/2006/relationships/hyperlink" Target="https://www.eia.gov/dnav/pet/hist/LeafHandler.ashx?n=PET&amp;s=MCKSCP31&amp;f=A" TargetMode="External"/><Relationship Id="rId379" Type="http://schemas.openxmlformats.org/officeDocument/2006/relationships/hyperlink" Target="https://www.eia.gov/dnav/pet/hist/LeafHandler.ashx?n=PET&amp;s=MSGUPP31&amp;f=A" TargetMode="External"/><Relationship Id="rId7" Type="http://schemas.openxmlformats.org/officeDocument/2006/relationships/hyperlink" Target="https://www.eia.gov/dnav/pet/hist/LeafHandler.ashx?n=PET&amp;s=MTTSCP31&amp;f=A" TargetMode="External"/><Relationship Id="rId162" Type="http://schemas.openxmlformats.org/officeDocument/2006/relationships/hyperlink" Target="https://www.eia.gov/dnav/pet/hist/LeafHandler.ashx?n=PET&amp;s=M_EPOORXFE_SCG_R30_MBBL&amp;f=A" TargetMode="External"/><Relationship Id="rId183" Type="http://schemas.openxmlformats.org/officeDocument/2006/relationships/hyperlink" Target="https://www.eia.gov/dnav/pet/hist/LeafHandler.ashx?n=PET&amp;s=MBCRIP31&amp;f=A" TargetMode="External"/><Relationship Id="rId218" Type="http://schemas.openxmlformats.org/officeDocument/2006/relationships/hyperlink" Target="https://www.eia.gov/dnav/pet/hist/LeafHandler.ashx?n=PET&amp;s=MGFIMP31&amp;f=A" TargetMode="External"/><Relationship Id="rId239" Type="http://schemas.openxmlformats.org/officeDocument/2006/relationships/hyperlink" Target="https://www.eia.gov/dnav/pet/hist/LeafHandler.ashx?n=PET&amp;s=MG4UP_R30_1&amp;f=A" TargetMode="External"/><Relationship Id="rId250" Type="http://schemas.openxmlformats.org/officeDocument/2006/relationships/hyperlink" Target="https://www.eia.gov/dnav/pet/hist/LeafHandler.ashx?n=PET&amp;s=MKJNRP31&amp;f=A" TargetMode="External"/><Relationship Id="rId271" Type="http://schemas.openxmlformats.org/officeDocument/2006/relationships/hyperlink" Target="https://www.eia.gov/dnav/pet/hist/LeafHandler.ashx?n=PET&amp;s=MD0IM_R30-Z00_1&amp;f=A" TargetMode="External"/><Relationship Id="rId292" Type="http://schemas.openxmlformats.org/officeDocument/2006/relationships/hyperlink" Target="https://www.eia.gov/dnav/pet/hist/LeafHandler.ashx?n=PET&amp;s=MDGSTP31&amp;f=A" TargetMode="External"/><Relationship Id="rId306" Type="http://schemas.openxmlformats.org/officeDocument/2006/relationships/hyperlink" Target="https://www.eia.gov/dnav/pet/hist/LeafHandler.ashx?n=PET&amp;s=MRYIMP31&amp;f=A" TargetMode="External"/><Relationship Id="rId24" Type="http://schemas.openxmlformats.org/officeDocument/2006/relationships/hyperlink" Target="https://www.eia.gov/dnav/pet/hist/LeafHandler.ashx?n=PET&amp;s=MNGIMP31&amp;f=A" TargetMode="External"/><Relationship Id="rId45" Type="http://schemas.openxmlformats.org/officeDocument/2006/relationships/hyperlink" Target="https://www.eia.gov/dnav/pet/hist/LeafHandler.ashx?n=PET&amp;s=M_EPLLEA_SCG_R30_MBBL&amp;f=A" TargetMode="External"/><Relationship Id="rId66" Type="http://schemas.openxmlformats.org/officeDocument/2006/relationships/hyperlink" Target="https://www.eia.gov/dnav/pet/hist/LeafHandler.ashx?n=PET&amp;s=M_EPLLBAI_FPF_R30_MBBL&amp;f=A" TargetMode="External"/><Relationship Id="rId87" Type="http://schemas.openxmlformats.org/officeDocument/2006/relationships/hyperlink" Target="https://www.eia.gov/dnav/pet/hist/LeafHandler.ashx?n=PET&amp;s=M_EPLOLE_SCG_R30_MBBL&amp;f=A" TargetMode="External"/><Relationship Id="rId110" Type="http://schemas.openxmlformats.org/officeDocument/2006/relationships/hyperlink" Target="https://www.eia.gov/dnav/pet/hist/LeafHandler.ashx?n=PET&amp;s=M_EPLLBYI_SAE_R30_MBBL&amp;f=A" TargetMode="External"/><Relationship Id="rId131" Type="http://schemas.openxmlformats.org/officeDocument/2006/relationships/hyperlink" Target="https://www.eia.gov/dnav/pet/hist/LeafHandler.ashx?n=PET&amp;s=M_EPOOOH_VPP_R30_MBBL&amp;f=A" TargetMode="External"/><Relationship Id="rId327" Type="http://schemas.openxmlformats.org/officeDocument/2006/relationships/hyperlink" Target="https://www.eia.gov/dnav/pet/hist/LeafHandler.ashx?n=PET&amp;s=MNFSTP31&amp;f=A" TargetMode="External"/><Relationship Id="rId348" Type="http://schemas.openxmlformats.org/officeDocument/2006/relationships/hyperlink" Target="https://www.eia.gov/dnav/pet/hist/LeafHandler.ashx?n=PET&amp;s=MWXRPP31&amp;f=A" TargetMode="External"/><Relationship Id="rId369" Type="http://schemas.openxmlformats.org/officeDocument/2006/relationships/hyperlink" Target="https://www.eia.gov/dnav/pet/hist/LeafHandler.ashx?n=PET&amp;s=MCORPP31&amp;f=A" TargetMode="External"/><Relationship Id="rId152" Type="http://schemas.openxmlformats.org/officeDocument/2006/relationships/hyperlink" Target="https://www.eia.gov/dnav/pet/hist/LeafHandler.ashx?n=PET&amp;s=M_EPOOXE_VUA_R30_MBBL&amp;f=A" TargetMode="External"/><Relationship Id="rId173" Type="http://schemas.openxmlformats.org/officeDocument/2006/relationships/hyperlink" Target="https://www.eia.gov/dnav/pet/hist/LeafHandler.ashx?n=PET&amp;s=MUONRP31&amp;f=A" TargetMode="External"/><Relationship Id="rId194" Type="http://schemas.openxmlformats.org/officeDocument/2006/relationships/hyperlink" Target="https://www.eia.gov/dnav/pet/hist/LeafHandler.ashx?n=PET&amp;s=MO1ST_R30_1&amp;f=A" TargetMode="External"/><Relationship Id="rId208" Type="http://schemas.openxmlformats.org/officeDocument/2006/relationships/hyperlink" Target="https://www.eia.gov/dnav/pet/hist/LeafHandler.ashx?n=PET&amp;s=MBASTP31&amp;f=A" TargetMode="External"/><Relationship Id="rId229" Type="http://schemas.openxmlformats.org/officeDocument/2006/relationships/hyperlink" Target="https://www.eia.gov/dnav/pet/hist/LeafHandler.ashx?n=PET&amp;s=MGRSCP31&amp;f=A" TargetMode="External"/><Relationship Id="rId380" Type="http://schemas.openxmlformats.org/officeDocument/2006/relationships/hyperlink" Target="https://www.eia.gov/dnav/pet/hist/LeafHandler.ashx?n=PET&amp;s=MMSRPP31&amp;f=A" TargetMode="External"/><Relationship Id="rId240" Type="http://schemas.openxmlformats.org/officeDocument/2006/relationships/hyperlink" Target="https://www.eia.gov/dnav/pet/hist/LeafHandler.ashx?n=PET&amp;s=MG4ST_R30_1&amp;f=A" TargetMode="External"/><Relationship Id="rId261" Type="http://schemas.openxmlformats.org/officeDocument/2006/relationships/hyperlink" Target="https://www.eia.gov/dnav/pet/hist/LeafHandler.ashx?n=PET&amp;s=MKESTP31&amp;f=A" TargetMode="External"/><Relationship Id="rId14" Type="http://schemas.openxmlformats.org/officeDocument/2006/relationships/hyperlink" Target="https://www.eia.gov/dnav/pet/hist/LeafHandler.ashx?n=PET&amp;s=MCRNRP31&amp;f=A" TargetMode="External"/><Relationship Id="rId35" Type="http://schemas.openxmlformats.org/officeDocument/2006/relationships/hyperlink" Target="https://www.eia.gov/dnav/pet/hist/LeafHandler.ashx?n=PET&amp;s=M_EPL2_VNR_R30-Z0P_MBBL&amp;f=A" TargetMode="External"/><Relationship Id="rId56" Type="http://schemas.openxmlformats.org/officeDocument/2006/relationships/hyperlink" Target="https://www.eia.gov/dnav/pet/hist/LeafHandler.ashx?n=PET&amp;s=M_EPLLPA_SAE_R30_MBBL&amp;f=A" TargetMode="External"/><Relationship Id="rId77" Type="http://schemas.openxmlformats.org/officeDocument/2006/relationships/hyperlink" Target="https://www.eia.gov/dnav/pet/hist/LeafHandler.ashx?n=PET&amp;s=M_EPLLNG_IM0_R30-Z00_MBBL&amp;f=A" TargetMode="External"/><Relationship Id="rId100" Type="http://schemas.openxmlformats.org/officeDocument/2006/relationships/hyperlink" Target="https://www.eia.gov/dnav/pet/hist/LeafHandler.ashx?n=PET&amp;s=M_EPLLPY_SAE_R30_MBBL&amp;f=A" TargetMode="External"/><Relationship Id="rId282" Type="http://schemas.openxmlformats.org/officeDocument/2006/relationships/hyperlink" Target="https://www.eia.gov/dnav/pet/hist/LeafHandler.ashx?n=PET&amp;s=MD1SC_R30_1&amp;f=A" TargetMode="External"/><Relationship Id="rId317" Type="http://schemas.openxmlformats.org/officeDocument/2006/relationships/hyperlink" Target="https://www.eia.gov/dnav/pet/hist/LeafHandler.ashx?n=PET&amp;s=MPFNRP31&amp;f=A" TargetMode="External"/><Relationship Id="rId338" Type="http://schemas.openxmlformats.org/officeDocument/2006/relationships/hyperlink" Target="https://www.eia.gov/dnav/pet/hist/LeafHandler.ashx?n=PET&amp;s=MNSEXP31&amp;f=A" TargetMode="External"/><Relationship Id="rId359" Type="http://schemas.openxmlformats.org/officeDocument/2006/relationships/hyperlink" Target="https://www.eia.gov/dnav/pet/hist/LeafHandler.ashx?n=PET&amp;s=MCKEXP31&amp;f=A" TargetMode="External"/><Relationship Id="rId8" Type="http://schemas.openxmlformats.org/officeDocument/2006/relationships/hyperlink" Target="https://www.eia.gov/dnav/pet/hist/LeafHandler.ashx?n=PET&amp;s=MTTRIP31&amp;f=A" TargetMode="External"/><Relationship Id="rId98" Type="http://schemas.openxmlformats.org/officeDocument/2006/relationships/hyperlink" Target="https://www.eia.gov/dnav/pet/hist/LeafHandler.ashx?n=PET&amp;s=M_EPLLPY_SCG_R30_MBBL&amp;f=A" TargetMode="External"/><Relationship Id="rId121" Type="http://schemas.openxmlformats.org/officeDocument/2006/relationships/hyperlink" Target="https://www.eia.gov/dnav/pet/hist/LeafHandler.ashx?n=PET&amp;s=MOHIMP31&amp;f=A" TargetMode="External"/><Relationship Id="rId142" Type="http://schemas.openxmlformats.org/officeDocument/2006/relationships/hyperlink" Target="https://www.eia.gov/dnav/pet/hist/LeafHandler.ashx?n=PET&amp;s=M_EPOOR_VNR_R30-Z0P_MBBL&amp;f=A" TargetMode="External"/><Relationship Id="rId163" Type="http://schemas.openxmlformats.org/officeDocument/2006/relationships/hyperlink" Target="https://www.eia.gov/dnav/pet/hist/LeafHandler.ashx?n=PET&amp;s=M_EPOORXFE_YIR_R30_MBBL&amp;f=A" TargetMode="External"/><Relationship Id="rId184" Type="http://schemas.openxmlformats.org/officeDocument/2006/relationships/hyperlink" Target="https://www.eia.gov/dnav/pet/hist/LeafHandler.ashx?n=PET&amp;s=MBCEXP31&amp;f=A" TargetMode="External"/><Relationship Id="rId219" Type="http://schemas.openxmlformats.org/officeDocument/2006/relationships/hyperlink" Target="https://www.eia.gov/dnav/pet/hist/LeafHandler.ashx?n=PET&amp;s=MGFNRP31&amp;f=A" TargetMode="External"/><Relationship Id="rId370" Type="http://schemas.openxmlformats.org/officeDocument/2006/relationships/hyperlink" Target="https://www.eia.gov/dnav/pet/hist/LeafHandler.ashx?n=PET&amp;s=MCOUP_R30_1&amp;f=A" TargetMode="External"/><Relationship Id="rId230" Type="http://schemas.openxmlformats.org/officeDocument/2006/relationships/hyperlink" Target="https://www.eia.gov/dnav/pet/hist/LeafHandler.ashx?n=PET&amp;s=MGREXP31&amp;f=A" TargetMode="External"/><Relationship Id="rId251" Type="http://schemas.openxmlformats.org/officeDocument/2006/relationships/hyperlink" Target="https://www.eia.gov/dnav/pet/hist/LeafHandler.ashx?n=PET&amp;s=MKJSCP31&amp;f=A" TargetMode="External"/><Relationship Id="rId25" Type="http://schemas.openxmlformats.org/officeDocument/2006/relationships/hyperlink" Target="https://www.eia.gov/dnav/pet/hist/LeafHandler.ashx?n=PET&amp;s=MNGNRP31&amp;f=A" TargetMode="External"/><Relationship Id="rId46" Type="http://schemas.openxmlformats.org/officeDocument/2006/relationships/hyperlink" Target="https://www.eia.gov/dnav/pet/hist/LeafHandler.ashx?n=PET&amp;s=M_EPLLEA_EEX_R30-Z00_1&amp;f=A" TargetMode="External"/><Relationship Id="rId67" Type="http://schemas.openxmlformats.org/officeDocument/2006/relationships/hyperlink" Target="https://www.eia.gov/dnav/pet/hist/LeafHandler.ashx?n=PET&amp;s=MIIRPP31&amp;f=A" TargetMode="External"/><Relationship Id="rId272" Type="http://schemas.openxmlformats.org/officeDocument/2006/relationships/hyperlink" Target="https://www.eia.gov/dnav/pet/hist/LeafHandler.ashx?n=PET&amp;s=MD0NR_R30-Z0P_1&amp;f=A" TargetMode="External"/><Relationship Id="rId293" Type="http://schemas.openxmlformats.org/officeDocument/2006/relationships/hyperlink" Target="https://www.eia.gov/dnav/pet/hist/LeafHandler.ashx?n=PET&amp;s=MRERPP31&amp;f=A" TargetMode="External"/><Relationship Id="rId307" Type="http://schemas.openxmlformats.org/officeDocument/2006/relationships/hyperlink" Target="https://www.eia.gov/dnav/pet/hist/LeafHandler.ashx?n=PET&amp;s=MRMNR_R30-Z0P_1&amp;f=A" TargetMode="External"/><Relationship Id="rId328" Type="http://schemas.openxmlformats.org/officeDocument/2006/relationships/hyperlink" Target="https://www.eia.gov/dnav/pet/hist/LeafHandler.ashx?n=PET&amp;s=MOTRPP31&amp;f=A" TargetMode="External"/><Relationship Id="rId349" Type="http://schemas.openxmlformats.org/officeDocument/2006/relationships/hyperlink" Target="https://www.eia.gov/dnav/pet/hist/LeafHandler.ashx?n=PET&amp;s=MWXIMP31&amp;f=A" TargetMode="External"/><Relationship Id="rId88" Type="http://schemas.openxmlformats.org/officeDocument/2006/relationships/hyperlink" Target="https://www.eia.gov/dnav/pet/hist/LeafHandler.ashx?n=PET&amp;s=M_EPLOLE_VPP_R30_MBBL&amp;f=A" TargetMode="External"/><Relationship Id="rId111" Type="http://schemas.openxmlformats.org/officeDocument/2006/relationships/hyperlink" Target="https://www.eia.gov/dnav/pet/hist/LeafHandler.ashx?n=PET&amp;s=M_EPOL_YNP_R30_MBBL&amp;f=A" TargetMode="External"/><Relationship Id="rId132" Type="http://schemas.openxmlformats.org/officeDocument/2006/relationships/hyperlink" Target="https://www.eia.gov/dnav/pet/hist/LeafHandler.ashx?n=PET&amp;s=M_EPOOXXFE_YNP_R30_MBBL&amp;f=A" TargetMode="External"/><Relationship Id="rId153" Type="http://schemas.openxmlformats.org/officeDocument/2006/relationships/hyperlink" Target="https://www.eia.gov/dnav/pet/hist/LeafHandler.ashx?n=PET&amp;s=M_EPOOXE_SCG_R30_MBBL&amp;f=A" TargetMode="External"/><Relationship Id="rId174" Type="http://schemas.openxmlformats.org/officeDocument/2006/relationships/hyperlink" Target="https://www.eia.gov/dnav/pet/hist/LeafHandler.ashx?n=PET&amp;s=MUOSCP31&amp;f=A" TargetMode="External"/><Relationship Id="rId195" Type="http://schemas.openxmlformats.org/officeDocument/2006/relationships/hyperlink" Target="https://www.eia.gov/dnav/pet/hist/LeafHandler.ashx?n=PET&amp;s=MO5IM_R30-Z00_1&amp;f=A" TargetMode="External"/><Relationship Id="rId209" Type="http://schemas.openxmlformats.org/officeDocument/2006/relationships/hyperlink" Target="https://www.eia.gov/dnav/pet/hist/LeafHandler.ashx?n=PET&amp;s=MTPRPP31&amp;f=A" TargetMode="External"/><Relationship Id="rId360" Type="http://schemas.openxmlformats.org/officeDocument/2006/relationships/hyperlink" Target="https://www.eia.gov/dnav/pet/hist/LeafHandler.ashx?n=PET&amp;s=MCKUPP31&amp;f=A" TargetMode="External"/><Relationship Id="rId381" Type="http://schemas.openxmlformats.org/officeDocument/2006/relationships/hyperlink" Target="https://www.eia.gov/dnav/pet/hist/LeafHandler.ashx?n=PET&amp;s=MMSIMP31&amp;f=A" TargetMode="External"/><Relationship Id="rId220" Type="http://schemas.openxmlformats.org/officeDocument/2006/relationships/hyperlink" Target="https://www.eia.gov/dnav/pet/hist/LeafHandler.ashx?n=PET&amp;s=MGFUA_R30_1&amp;f=A" TargetMode="External"/><Relationship Id="rId241" Type="http://schemas.openxmlformats.org/officeDocument/2006/relationships/hyperlink" Target="https://www.eia.gov/dnav/pet/hist/LeafHandler.ashx?n=PET&amp;s=MGARPP31&amp;f=A" TargetMode="External"/><Relationship Id="rId15" Type="http://schemas.openxmlformats.org/officeDocument/2006/relationships/hyperlink" Target="https://www.eia.gov/dnav/pet/hist/LeafHandler.ashx?n=PET&amp;s=MCRUA_R30_1&amp;f=A" TargetMode="External"/><Relationship Id="rId36" Type="http://schemas.openxmlformats.org/officeDocument/2006/relationships/hyperlink" Target="https://www.eia.gov/dnav/pet/hist/LeafHandler.ashx?n=PET&amp;s=M_EPL2_SCG_R30_MBBL&amp;f=A" TargetMode="External"/><Relationship Id="rId57" Type="http://schemas.openxmlformats.org/officeDocument/2006/relationships/hyperlink" Target="https://www.eia.gov/dnav/pet/hist/LeafHandler.ashx?n=PET&amp;s=M_EPLLBAN_FPF_R30_MBBL&amp;f=A" TargetMode="External"/><Relationship Id="rId262" Type="http://schemas.openxmlformats.org/officeDocument/2006/relationships/hyperlink" Target="https://www.eia.gov/dnav/pet/hist/LeafHandler.ashx?n=PET&amp;s=MDIRPP31&amp;f=A" TargetMode="External"/><Relationship Id="rId283" Type="http://schemas.openxmlformats.org/officeDocument/2006/relationships/hyperlink" Target="https://www.eia.gov/dnav/pet/hist/LeafHandler.ashx?n=PET&amp;s=MD1EX_R30-Z00_1&amp;f=A" TargetMode="External"/><Relationship Id="rId318" Type="http://schemas.openxmlformats.org/officeDocument/2006/relationships/hyperlink" Target="https://www.eia.gov/dnav/pet/hist/LeafHandler.ashx?n=PET&amp;s=MPFSCP31&amp;f=A" TargetMode="External"/><Relationship Id="rId339" Type="http://schemas.openxmlformats.org/officeDocument/2006/relationships/hyperlink" Target="https://www.eia.gov/dnav/pet/hist/LeafHandler.ashx?n=PET&amp;s=MNSUPP31&amp;f=A" TargetMode="External"/><Relationship Id="rId78" Type="http://schemas.openxmlformats.org/officeDocument/2006/relationships/hyperlink" Target="https://www.eia.gov/dnav/pet/hist/LeafHandler.ashx?n=PET&amp;s=M_EPLLNG_VNR_R30-Z0P_MBBL&amp;f=A" TargetMode="External"/><Relationship Id="rId99" Type="http://schemas.openxmlformats.org/officeDocument/2006/relationships/hyperlink" Target="https://www.eia.gov/dnav/pet/hist/LeafHandler.ashx?n=PET&amp;s=M_EPLLPY_VPP_R30_MBBL&amp;f=A" TargetMode="External"/><Relationship Id="rId101" Type="http://schemas.openxmlformats.org/officeDocument/2006/relationships/hyperlink" Target="https://www.eia.gov/dnav/pet/hist/LeafHandler.ashx?n=PET&amp;s=MBYRPP31&amp;f=A" TargetMode="External"/><Relationship Id="rId122" Type="http://schemas.openxmlformats.org/officeDocument/2006/relationships/hyperlink" Target="https://www.eia.gov/dnav/pet/hist/LeafHandler.ashx?n=PET&amp;s=MOHNRP31&amp;f=A" TargetMode="External"/><Relationship Id="rId143" Type="http://schemas.openxmlformats.org/officeDocument/2006/relationships/hyperlink" Target="https://www.eia.gov/dnav/pet/hist/LeafHandler.ashx?n=PET&amp;s=M_EPOOR_VUA_R30_MBBL&amp;f=A" TargetMode="External"/><Relationship Id="rId164" Type="http://schemas.openxmlformats.org/officeDocument/2006/relationships/hyperlink" Target="https://www.eia.gov/dnav/pet/hist/LeafHandler.ashx?n=PET&amp;s=M_EPOORXFE_EEX_R30-Z00_MBBL&amp;f=A" TargetMode="External"/><Relationship Id="rId185" Type="http://schemas.openxmlformats.org/officeDocument/2006/relationships/hyperlink" Target="https://www.eia.gov/dnav/pet/hist/LeafHandler.ashx?n=PET&amp;s=MBCUPP31&amp;f=A" TargetMode="External"/><Relationship Id="rId350" Type="http://schemas.openxmlformats.org/officeDocument/2006/relationships/hyperlink" Target="https://www.eia.gov/dnav/pet/hist/LeafHandler.ashx?n=PET&amp;s=MWXNRP31&amp;f=A" TargetMode="External"/><Relationship Id="rId371" Type="http://schemas.openxmlformats.org/officeDocument/2006/relationships/hyperlink" Target="https://www.eia.gov/dnav/pet/hist/LeafHandler.ashx?n=PET&amp;s=MAPRPP31&amp;f=A" TargetMode="External"/><Relationship Id="rId9" Type="http://schemas.openxmlformats.org/officeDocument/2006/relationships/hyperlink" Target="https://www.eia.gov/dnav/pet/hist/LeafHandler.ashx?n=PET&amp;s=MTTEXP31&amp;f=A" TargetMode="External"/><Relationship Id="rId210" Type="http://schemas.openxmlformats.org/officeDocument/2006/relationships/hyperlink" Target="https://www.eia.gov/dnav/pet/hist/LeafHandler.ashx?n=PET&amp;s=MTPIMP31&amp;f=A" TargetMode="External"/><Relationship Id="rId26" Type="http://schemas.openxmlformats.org/officeDocument/2006/relationships/hyperlink" Target="https://www.eia.gov/dnav/pet/hist/LeafHandler.ashx?n=PET&amp;s=MNGSCP31&amp;f=A" TargetMode="External"/><Relationship Id="rId231" Type="http://schemas.openxmlformats.org/officeDocument/2006/relationships/hyperlink" Target="https://www.eia.gov/dnav/pet/hist/LeafHandler.ashx?n=PET&amp;s=MGRUPP31&amp;f=A" TargetMode="External"/><Relationship Id="rId252" Type="http://schemas.openxmlformats.org/officeDocument/2006/relationships/hyperlink" Target="https://www.eia.gov/dnav/pet/hist/LeafHandler.ashx?n=PET&amp;s=MKJEXP31&amp;f=A" TargetMode="External"/><Relationship Id="rId273" Type="http://schemas.openxmlformats.org/officeDocument/2006/relationships/hyperlink" Target="https://www.eia.gov/dnav/pet/hist/LeafHandler.ashx?n=PET&amp;s=M_EPDXL0_VUA_R30_1&amp;f=A" TargetMode="External"/><Relationship Id="rId294" Type="http://schemas.openxmlformats.org/officeDocument/2006/relationships/hyperlink" Target="https://www.eia.gov/dnav/pet/hist/LeafHandler.ashx?n=PET&amp;s=MREIMP31&amp;f=A" TargetMode="External"/><Relationship Id="rId308" Type="http://schemas.openxmlformats.org/officeDocument/2006/relationships/hyperlink" Target="https://www.eia.gov/dnav/pet/hist/LeafHandler.ashx?n=PET&amp;s=MRYSC_R30_1&amp;f=A" TargetMode="External"/><Relationship Id="rId329" Type="http://schemas.openxmlformats.org/officeDocument/2006/relationships/hyperlink" Target="https://www.eia.gov/dnav/pet/hist/LeafHandler.ashx?n=PET&amp;s=MPOIM_R30-Z00_1&amp;f=A" TargetMode="External"/><Relationship Id="rId47" Type="http://schemas.openxmlformats.org/officeDocument/2006/relationships/hyperlink" Target="https://www.eia.gov/dnav/pet/hist/LeafHandler.ashx?n=PET&amp;s=M_EPLLEA_VPP_R30_MBBL&amp;f=A" TargetMode="External"/><Relationship Id="rId68" Type="http://schemas.openxmlformats.org/officeDocument/2006/relationships/hyperlink" Target="https://www.eia.gov/dnav/pet/hist/LeafHandler.ashx?n=PET&amp;s=MIIIM_R30-Z00_1&amp;f=A" TargetMode="External"/><Relationship Id="rId89" Type="http://schemas.openxmlformats.org/officeDocument/2006/relationships/hyperlink" Target="https://www.eia.gov/dnav/pet/hist/LeafHandler.ashx?n=PET&amp;s=M_EPLOLE_SAE_R30_MBBL&amp;f=A" TargetMode="External"/><Relationship Id="rId112" Type="http://schemas.openxmlformats.org/officeDocument/2006/relationships/hyperlink" Target="https://www.eia.gov/dnav/pet/hist/LeafHandler.ashx?n=PET&amp;s=MOLIMP31&amp;f=A" TargetMode="External"/><Relationship Id="rId133" Type="http://schemas.openxmlformats.org/officeDocument/2006/relationships/hyperlink" Target="https://www.eia.gov/dnav/pet/hist/LeafHandler.ashx?n=PET&amp;s=M_EPOOXXFE_IM0_R30-Z00_MBBL&amp;f=A" TargetMode="External"/><Relationship Id="rId154" Type="http://schemas.openxmlformats.org/officeDocument/2006/relationships/hyperlink" Target="https://www.eia.gov/dnav/pet/hist/LeafHandler.ashx?n=PET&amp;s=MFERIP31&amp;f=A" TargetMode="External"/><Relationship Id="rId175" Type="http://schemas.openxmlformats.org/officeDocument/2006/relationships/hyperlink" Target="https://www.eia.gov/dnav/pet/hist/LeafHandler.ashx?n=PET&amp;s=MUORIP31&amp;f=A" TargetMode="External"/><Relationship Id="rId340" Type="http://schemas.openxmlformats.org/officeDocument/2006/relationships/hyperlink" Target="https://www.eia.gov/dnav/pet/hist/LeafHandler.ashx?n=PET&amp;s=MNSSTP31&amp;f=A" TargetMode="External"/><Relationship Id="rId361" Type="http://schemas.openxmlformats.org/officeDocument/2006/relationships/hyperlink" Target="https://www.eia.gov/dnav/pet/hist/LeafHandler.ashx?n=PET&amp;s=MCKSTP31&amp;f=A" TargetMode="External"/><Relationship Id="rId196" Type="http://schemas.openxmlformats.org/officeDocument/2006/relationships/hyperlink" Target="https://www.eia.gov/dnav/pet/hist/LeafHandler.ashx?n=PET&amp;s=MO5NR_R30-Z0P_1&amp;f=A" TargetMode="External"/><Relationship Id="rId200" Type="http://schemas.openxmlformats.org/officeDocument/2006/relationships/hyperlink" Target="https://www.eia.gov/dnav/pet/hist/LeafHandler.ashx?n=PET&amp;s=MO5EX_R30-Z00_1&amp;f=A" TargetMode="External"/><Relationship Id="rId382" Type="http://schemas.openxmlformats.org/officeDocument/2006/relationships/hyperlink" Target="https://www.eia.gov/dnav/pet/hist/LeafHandler.ashx?n=PET&amp;s=MMSNRP31&amp;f=A" TargetMode="External"/><Relationship Id="rId16" Type="http://schemas.openxmlformats.org/officeDocument/2006/relationships/hyperlink" Target="https://www.eia.gov/dnav/pet/hist/LeafHandler.ashx?n=PET&amp;s=MCRSCP31&amp;f=A" TargetMode="External"/><Relationship Id="rId221" Type="http://schemas.openxmlformats.org/officeDocument/2006/relationships/hyperlink" Target="https://www.eia.gov/dnav/pet/hist/LeafHandler.ashx?n=PET&amp;s=MGFSCP31&amp;f=A" TargetMode="External"/><Relationship Id="rId242" Type="http://schemas.openxmlformats.org/officeDocument/2006/relationships/hyperlink" Target="https://www.eia.gov/dnav/pet/hist/LeafHandler.ashx?n=PET&amp;s=MGAIMP31&amp;f=A" TargetMode="External"/><Relationship Id="rId263" Type="http://schemas.openxmlformats.org/officeDocument/2006/relationships/hyperlink" Target="https://www.eia.gov/dnav/pet/hist/LeafHandler.ashx?n=PET&amp;s=MDIIMP31&amp;f=A" TargetMode="External"/><Relationship Id="rId284" Type="http://schemas.openxmlformats.org/officeDocument/2006/relationships/hyperlink" Target="https://www.eia.gov/dnav/pet/hist/LeafHandler.ashx?n=PET&amp;s=MD1UP_R30_1&amp;f=A" TargetMode="External"/><Relationship Id="rId319" Type="http://schemas.openxmlformats.org/officeDocument/2006/relationships/hyperlink" Target="https://www.eia.gov/dnav/pet/hist/LeafHandler.ashx?n=PET&amp;s=MPFEXP31&amp;f=A" TargetMode="External"/><Relationship Id="rId37" Type="http://schemas.openxmlformats.org/officeDocument/2006/relationships/hyperlink" Target="https://www.eia.gov/dnav/pet/hist/LeafHandler.ashx?n=PET&amp;s=M_EPL2_YIR_R30_MBBL&amp;f=A" TargetMode="External"/><Relationship Id="rId58" Type="http://schemas.openxmlformats.org/officeDocument/2006/relationships/hyperlink" Target="https://www.eia.gov/dnav/pet/hist/LeafHandler.ashx?n=PET&amp;s=MBURPP31&amp;f=A" TargetMode="External"/><Relationship Id="rId79" Type="http://schemas.openxmlformats.org/officeDocument/2006/relationships/hyperlink" Target="https://www.eia.gov/dnav/pet/hist/LeafHandler.ashx?n=PET&amp;s=M_EPLLNG_SCG_R30_MBBL&amp;f=A" TargetMode="External"/><Relationship Id="rId102" Type="http://schemas.openxmlformats.org/officeDocument/2006/relationships/hyperlink" Target="https://www.eia.gov/dnav/pet/hist/LeafHandler.ashx?n=PET&amp;s=MBYIMP31&amp;f=A" TargetMode="External"/><Relationship Id="rId123" Type="http://schemas.openxmlformats.org/officeDocument/2006/relationships/hyperlink" Target="https://www.eia.gov/dnav/pet/hist/LeafHandler.ashx?n=PET&amp;s=MOHUA_R30_1&amp;f=A" TargetMode="External"/><Relationship Id="rId144" Type="http://schemas.openxmlformats.org/officeDocument/2006/relationships/hyperlink" Target="https://www.eia.gov/dnav/pet/hist/LeafHandler.ashx?n=PET&amp;s=M_EPOOR_SCG_R30_MBBL&amp;f=A" TargetMode="External"/><Relationship Id="rId330" Type="http://schemas.openxmlformats.org/officeDocument/2006/relationships/hyperlink" Target="https://www.eia.gov/dnav/pet/hist/LeafHandler.ashx?n=PET&amp;s=MPONR_R30-Z0P_1&amp;f=A" TargetMode="External"/><Relationship Id="rId90" Type="http://schemas.openxmlformats.org/officeDocument/2006/relationships/hyperlink" Target="https://www.eia.gov/dnav/pet/hist/LeafHandler.ashx?n=PET&amp;s=MEYRPP31&amp;f=A" TargetMode="External"/><Relationship Id="rId165" Type="http://schemas.openxmlformats.org/officeDocument/2006/relationships/hyperlink" Target="https://www.eia.gov/dnav/pet/hist/LeafHandler.ashx?n=PET&amp;s=M_EPOORXFE_VPP_R30_MBBL&amp;f=A" TargetMode="External"/><Relationship Id="rId186" Type="http://schemas.openxmlformats.org/officeDocument/2006/relationships/hyperlink" Target="https://www.eia.gov/dnav/pet/hist/LeafHandler.ashx?n=PET&amp;s=MBCSTP31&amp;f=A" TargetMode="External"/><Relationship Id="rId351" Type="http://schemas.openxmlformats.org/officeDocument/2006/relationships/hyperlink" Target="https://www.eia.gov/dnav/pet/hist/LeafHandler.ashx?n=PET&amp;s=MWXSCP31&amp;f=A" TargetMode="External"/><Relationship Id="rId372" Type="http://schemas.openxmlformats.org/officeDocument/2006/relationships/hyperlink" Target="https://www.eia.gov/dnav/pet/hist/LeafHandler.ashx?n=PET&amp;s=MAPIMP31&amp;f=A" TargetMode="External"/><Relationship Id="rId211" Type="http://schemas.openxmlformats.org/officeDocument/2006/relationships/hyperlink" Target="https://www.eia.gov/dnav/pet/hist/LeafHandler.ashx?n=PET&amp;s=MTPNRP31&amp;f=A" TargetMode="External"/><Relationship Id="rId232" Type="http://schemas.openxmlformats.org/officeDocument/2006/relationships/hyperlink" Target="https://www.eia.gov/dnav/pet/hist/LeafHandler.ashx?n=PET&amp;s=MGRSTP31&amp;f=A" TargetMode="External"/><Relationship Id="rId253" Type="http://schemas.openxmlformats.org/officeDocument/2006/relationships/hyperlink" Target="https://www.eia.gov/dnav/pet/hist/LeafHandler.ashx?n=PET&amp;s=MKJUPP31&amp;f=A" TargetMode="External"/><Relationship Id="rId274" Type="http://schemas.openxmlformats.org/officeDocument/2006/relationships/hyperlink" Target="https://www.eia.gov/dnav/pet/hist/LeafHandler.ashx?n=PET&amp;s=MD0SC_R30_1&amp;f=A" TargetMode="External"/><Relationship Id="rId295" Type="http://schemas.openxmlformats.org/officeDocument/2006/relationships/hyperlink" Target="https://www.eia.gov/dnav/pet/hist/LeafHandler.ashx?n=PET&amp;s=MRENRP31&amp;f=A" TargetMode="External"/><Relationship Id="rId309" Type="http://schemas.openxmlformats.org/officeDocument/2006/relationships/hyperlink" Target="https://www.eia.gov/dnav/pet/hist/LeafHandler.ashx?n=PET&amp;s=MRMSTP31&amp;f=A" TargetMode="External"/><Relationship Id="rId27" Type="http://schemas.openxmlformats.org/officeDocument/2006/relationships/hyperlink" Target="https://www.eia.gov/dnav/pet/hist/LeafHandler.ashx?n=PET&amp;s=MNGRIP31&amp;f=A" TargetMode="External"/><Relationship Id="rId48" Type="http://schemas.openxmlformats.org/officeDocument/2006/relationships/hyperlink" Target="https://www.eia.gov/dnav/pet/hist/LeafHandler.ashx?n=PET&amp;s=M_EPLLEA_SAE_R30_MBBL&amp;f=A" TargetMode="External"/><Relationship Id="rId69" Type="http://schemas.openxmlformats.org/officeDocument/2006/relationships/hyperlink" Target="https://www.eia.gov/dnav/pet/hist/LeafHandler.ashx?n=PET&amp;s=MIINR_R30-Z0P_1&amp;f=A" TargetMode="External"/><Relationship Id="rId113" Type="http://schemas.openxmlformats.org/officeDocument/2006/relationships/hyperlink" Target="https://www.eia.gov/dnav/pet/hist/LeafHandler.ashx?n=PET&amp;s=MOLNRP31&amp;f=A" TargetMode="External"/><Relationship Id="rId134" Type="http://schemas.openxmlformats.org/officeDocument/2006/relationships/hyperlink" Target="https://www.eia.gov/dnav/pet/hist/LeafHandler.ashx?n=PET&amp;s=M_EPOOXXFE_VUA_R30_MBBL&amp;f=A" TargetMode="External"/><Relationship Id="rId320" Type="http://schemas.openxmlformats.org/officeDocument/2006/relationships/hyperlink" Target="https://www.eia.gov/dnav/pet/hist/LeafHandler.ashx?n=PET&amp;s=MPFUPP31&amp;f=A" TargetMode="External"/><Relationship Id="rId80" Type="http://schemas.openxmlformats.org/officeDocument/2006/relationships/hyperlink" Target="https://www.eia.gov/dnav/pet/hist/LeafHandler.ashx?n=PET&amp;s=M_EPLLNG_YIR_R30_MBBL&amp;f=A" TargetMode="External"/><Relationship Id="rId155" Type="http://schemas.openxmlformats.org/officeDocument/2006/relationships/hyperlink" Target="https://www.eia.gov/dnav/pet/hist/LeafHandler.ashx?n=PET&amp;s=M_EPOOXE_EEX_R30-Z00_MBBL&amp;f=A" TargetMode="External"/><Relationship Id="rId176" Type="http://schemas.openxmlformats.org/officeDocument/2006/relationships/hyperlink" Target="https://www.eia.gov/dnav/pet/hist/LeafHandler.ashx?n=PET&amp;s=MUOEXP31&amp;f=A" TargetMode="External"/><Relationship Id="rId197" Type="http://schemas.openxmlformats.org/officeDocument/2006/relationships/hyperlink" Target="https://www.eia.gov/dnav/pet/hist/LeafHandler.ashx?n=PET&amp;s=MO5UA_R30_1&amp;f=A" TargetMode="External"/><Relationship Id="rId341" Type="http://schemas.openxmlformats.org/officeDocument/2006/relationships/hyperlink" Target="https://www.eia.gov/dnav/pet/hist/LeafHandler.ashx?n=PET&amp;s=MLURPP31&amp;f=A" TargetMode="External"/><Relationship Id="rId362" Type="http://schemas.openxmlformats.org/officeDocument/2006/relationships/hyperlink" Target="https://www.eia.gov/dnav/pet/hist/LeafHandler.ashx?n=PET&amp;s=MCMRPP31&amp;f=A" TargetMode="External"/><Relationship Id="rId383" Type="http://schemas.openxmlformats.org/officeDocument/2006/relationships/hyperlink" Target="https://www.eia.gov/dnav/pet/hist/LeafHandler.ashx?n=PET&amp;s=MMSSCP31&amp;f=A" TargetMode="External"/><Relationship Id="rId201" Type="http://schemas.openxmlformats.org/officeDocument/2006/relationships/hyperlink" Target="https://www.eia.gov/dnav/pet/hist/LeafHandler.ashx?n=PET&amp;s=MO5UP_R30_1&amp;f=A" TargetMode="External"/><Relationship Id="rId222" Type="http://schemas.openxmlformats.org/officeDocument/2006/relationships/hyperlink" Target="https://www.eia.gov/dnav/pet/hist/LeafHandler.ashx?n=PET&amp;s=MGFEXP31&amp;f=A" TargetMode="External"/><Relationship Id="rId243" Type="http://schemas.openxmlformats.org/officeDocument/2006/relationships/hyperlink" Target="https://www.eia.gov/dnav/pet/hist/LeafHandler.ashx?n=PET&amp;s=MGANRP31&amp;f=A" TargetMode="External"/><Relationship Id="rId264" Type="http://schemas.openxmlformats.org/officeDocument/2006/relationships/hyperlink" Target="https://www.eia.gov/dnav/pet/hist/LeafHandler.ashx?n=PET&amp;s=MDINRP31&amp;f=A" TargetMode="External"/><Relationship Id="rId285" Type="http://schemas.openxmlformats.org/officeDocument/2006/relationships/hyperlink" Target="https://www.eia.gov/dnav/pet/hist/LeafHandler.ashx?n=PET&amp;s=MD1ST_R30_1&amp;f=A" TargetMode="External"/><Relationship Id="rId17" Type="http://schemas.openxmlformats.org/officeDocument/2006/relationships/hyperlink" Target="https://www.eia.gov/dnav/pet/hist/LeafHandler.ashx?n=PET&amp;s=MCRRIP31&amp;f=A" TargetMode="External"/><Relationship Id="rId38" Type="http://schemas.openxmlformats.org/officeDocument/2006/relationships/hyperlink" Target="https://www.eia.gov/dnav/pet/hist/LeafHandler.ashx?n=PET&amp;s=M_EPL2_EEX_R30-Z00_MBBL&amp;f=A" TargetMode="External"/><Relationship Id="rId59" Type="http://schemas.openxmlformats.org/officeDocument/2006/relationships/hyperlink" Target="https://www.eia.gov/dnav/pet/hist/LeafHandler.ashx?n=PET&amp;s=MBUIM_R30-Z00_1&amp;f=A" TargetMode="External"/><Relationship Id="rId103" Type="http://schemas.openxmlformats.org/officeDocument/2006/relationships/hyperlink" Target="https://www.eia.gov/dnav/pet/hist/LeafHandler.ashx?n=PET&amp;s=M_EPLLBYN_SCG_R30_MBBL&amp;f=A" TargetMode="External"/><Relationship Id="rId124" Type="http://schemas.openxmlformats.org/officeDocument/2006/relationships/hyperlink" Target="https://www.eia.gov/dnav/pet/hist/LeafHandler.ashx?n=PET&amp;s=MOHSCP31&amp;f=A" TargetMode="External"/><Relationship Id="rId310" Type="http://schemas.openxmlformats.org/officeDocument/2006/relationships/hyperlink" Target="https://www.eia.gov/dnav/pet/hist/LeafHandler.ashx?n=PET&amp;s=MRGRPP31&amp;f=A" TargetMode="External"/><Relationship Id="rId70" Type="http://schemas.openxmlformats.org/officeDocument/2006/relationships/hyperlink" Target="https://www.eia.gov/dnav/pet/hist/LeafHandler.ashx?n=PET&amp;s=M_EPLLBAI_SCG_R30_MBBL&amp;f=A" TargetMode="External"/><Relationship Id="rId91" Type="http://schemas.openxmlformats.org/officeDocument/2006/relationships/hyperlink" Target="https://www.eia.gov/dnav/pet/hist/LeafHandler.ashx?n=PET&amp;s=MEYIMP31&amp;f=A" TargetMode="External"/><Relationship Id="rId145" Type="http://schemas.openxmlformats.org/officeDocument/2006/relationships/hyperlink" Target="https://www.eia.gov/dnav/pet/hist/LeafHandler.ashx?n=PET&amp;s=M_EPOOR_YIR_R30_MBBL&amp;f=A" TargetMode="External"/><Relationship Id="rId166" Type="http://schemas.openxmlformats.org/officeDocument/2006/relationships/hyperlink" Target="https://www.eia.gov/dnav/pet/hist/LeafHandler.ashx?n=PET&amp;s=M_EPOORXFE_SAE_R30_MBBL&amp;f=A" TargetMode="External"/><Relationship Id="rId187" Type="http://schemas.openxmlformats.org/officeDocument/2006/relationships/hyperlink" Target="https://www.eia.gov/dnav/pet/hist/LeafHandler.ashx?n=PET&amp;s=MO1IM_R30-Z00_1&amp;f=A" TargetMode="External"/><Relationship Id="rId331" Type="http://schemas.openxmlformats.org/officeDocument/2006/relationships/hyperlink" Target="https://www.eia.gov/dnav/pet/hist/LeafHandler.ashx?n=PET&amp;s=MOTSC_R30_1&amp;f=A" TargetMode="External"/><Relationship Id="rId352" Type="http://schemas.openxmlformats.org/officeDocument/2006/relationships/hyperlink" Target="https://www.eia.gov/dnav/pet/hist/LeafHandler.ashx?n=PET&amp;s=MWXEXP31&amp;f=A" TargetMode="External"/><Relationship Id="rId373" Type="http://schemas.openxmlformats.org/officeDocument/2006/relationships/hyperlink" Target="https://www.eia.gov/dnav/pet/hist/LeafHandler.ashx?n=PET&amp;s=MAPNRP31&amp;f=A" TargetMode="External"/><Relationship Id="rId1" Type="http://schemas.openxmlformats.org/officeDocument/2006/relationships/hyperlink" Target="https://www.eia.gov/dnav/pet/hist/LeafHandler.ashx?n=PET&amp;s=MTTFPP31&amp;f=A" TargetMode="External"/><Relationship Id="rId212" Type="http://schemas.openxmlformats.org/officeDocument/2006/relationships/hyperlink" Target="https://www.eia.gov/dnav/pet/hist/LeafHandler.ashx?n=PET&amp;s=MTPUA_R30_1&amp;f=A" TargetMode="External"/><Relationship Id="rId233" Type="http://schemas.openxmlformats.org/officeDocument/2006/relationships/hyperlink" Target="https://www.eia.gov/dnav/pet/hist/LeafHandler.ashx?n=PET&amp;s=MG4RP_R30_1&amp;f=A" TargetMode="External"/><Relationship Id="rId254" Type="http://schemas.openxmlformats.org/officeDocument/2006/relationships/hyperlink" Target="https://www.eia.gov/dnav/pet/hist/LeafHandler.ashx?n=PET&amp;s=MKJSTP31&amp;f=A" TargetMode="External"/><Relationship Id="rId28" Type="http://schemas.openxmlformats.org/officeDocument/2006/relationships/hyperlink" Target="https://www.eia.gov/dnav/pet/hist/LeafHandler.ashx?n=PET&amp;s=MNGEXP31&amp;f=A" TargetMode="External"/><Relationship Id="rId49" Type="http://schemas.openxmlformats.org/officeDocument/2006/relationships/hyperlink" Target="https://www.eia.gov/dnav/pet/hist/LeafHandler.ashx?n=PET&amp;s=M_EPLLPA_FPF_R30_MBBL&amp;f=A" TargetMode="External"/><Relationship Id="rId114" Type="http://schemas.openxmlformats.org/officeDocument/2006/relationships/hyperlink" Target="https://www.eia.gov/dnav/pet/hist/LeafHandler.ashx?n=PET&amp;s=MOLUA_R30_1&amp;f=A" TargetMode="External"/><Relationship Id="rId275" Type="http://schemas.openxmlformats.org/officeDocument/2006/relationships/hyperlink" Target="https://www.eia.gov/dnav/pet/hist/LeafHandler.ashx?n=PET&amp;s=M_EPDXL0_EEX_R30-Z00_MBBL&amp;f=A" TargetMode="External"/><Relationship Id="rId296" Type="http://schemas.openxmlformats.org/officeDocument/2006/relationships/hyperlink" Target="https://www.eia.gov/dnav/pet/hist/LeafHandler.ashx?n=PET&amp;s=MRESCP31&amp;f=A" TargetMode="External"/><Relationship Id="rId300" Type="http://schemas.openxmlformats.org/officeDocument/2006/relationships/hyperlink" Target="https://www.eia.gov/dnav/pet/hist/LeafHandler.ashx?n=PET&amp;s=MRLRPP31&amp;f=A" TargetMode="External"/><Relationship Id="rId60" Type="http://schemas.openxmlformats.org/officeDocument/2006/relationships/hyperlink" Target="https://www.eia.gov/dnav/pet/hist/LeafHandler.ashx?n=PET&amp;s=MBUNR_R30-Z0P_1&amp;f=A" TargetMode="External"/><Relationship Id="rId81" Type="http://schemas.openxmlformats.org/officeDocument/2006/relationships/hyperlink" Target="https://www.eia.gov/dnav/pet/hist/LeafHandler.ashx?n=PET&amp;s=M_EPLLNG_EEX_R30-Z00_MBBL&amp;f=A" TargetMode="External"/><Relationship Id="rId135" Type="http://schemas.openxmlformats.org/officeDocument/2006/relationships/hyperlink" Target="https://www.eia.gov/dnav/pet/hist/LeafHandler.ashx?n=PET&amp;s=M_EPOOXXFE_SCG_R30_MBBL&amp;f=A" TargetMode="External"/><Relationship Id="rId156" Type="http://schemas.openxmlformats.org/officeDocument/2006/relationships/hyperlink" Target="https://www.eia.gov/dnav/pet/hist/LeafHandler.ashx?n=PET&amp;s=M_EPOOXE_VPP_R30_MBBL&amp;f=A" TargetMode="External"/><Relationship Id="rId177" Type="http://schemas.openxmlformats.org/officeDocument/2006/relationships/hyperlink" Target="https://www.eia.gov/dnav/pet/hist/LeafHandler.ashx?n=PET&amp;s=MUOUPP31&amp;f=A" TargetMode="External"/><Relationship Id="rId198" Type="http://schemas.openxmlformats.org/officeDocument/2006/relationships/hyperlink" Target="https://www.eia.gov/dnav/pet/hist/LeafHandler.ashx?n=PET&amp;s=MO5SC_R30_1&amp;f=A" TargetMode="External"/><Relationship Id="rId321" Type="http://schemas.openxmlformats.org/officeDocument/2006/relationships/hyperlink" Target="https://www.eia.gov/dnav/pet/hist/LeafHandler.ashx?n=PET&amp;s=MPFSTP31&amp;f=A" TargetMode="External"/><Relationship Id="rId342" Type="http://schemas.openxmlformats.org/officeDocument/2006/relationships/hyperlink" Target="https://www.eia.gov/dnav/pet/hist/LeafHandler.ashx?n=PET&amp;s=MLUIMP31&amp;f=A" TargetMode="External"/><Relationship Id="rId363" Type="http://schemas.openxmlformats.org/officeDocument/2006/relationships/hyperlink" Target="https://www.eia.gov/dnav/pet/hist/LeafHandler.ashx?n=PET&amp;s=MCMIM_R30-Z00_1&amp;f=A" TargetMode="External"/><Relationship Id="rId384" Type="http://schemas.openxmlformats.org/officeDocument/2006/relationships/hyperlink" Target="https://www.eia.gov/dnav/pet/hist/LeafHandler.ashx?n=PET&amp;s=MMSEXP31&amp;f=A" TargetMode="External"/><Relationship Id="rId202" Type="http://schemas.openxmlformats.org/officeDocument/2006/relationships/hyperlink" Target="https://www.eia.gov/dnav/pet/hist/LeafHandler.ashx?n=PET&amp;s=MO5ST_R30_1&amp;f=A" TargetMode="External"/><Relationship Id="rId223" Type="http://schemas.openxmlformats.org/officeDocument/2006/relationships/hyperlink" Target="https://www.eia.gov/dnav/pet/hist/LeafHandler.ashx?n=PET&amp;s=MGFUPP31&amp;f=A" TargetMode="External"/><Relationship Id="rId244" Type="http://schemas.openxmlformats.org/officeDocument/2006/relationships/hyperlink" Target="https://www.eia.gov/dnav/pet/hist/LeafHandler.ashx?n=PET&amp;s=MGASCP31&amp;f=A" TargetMode="External"/><Relationship Id="rId18" Type="http://schemas.openxmlformats.org/officeDocument/2006/relationships/hyperlink" Target="https://www.eia.gov/dnav/pet/hist/LeafHandler.ashx?n=PET&amp;s=MCREXP31&amp;f=A" TargetMode="External"/><Relationship Id="rId39" Type="http://schemas.openxmlformats.org/officeDocument/2006/relationships/hyperlink" Target="https://www.eia.gov/dnav/pet/hist/LeafHandler.ashx?n=PET&amp;s=M_EPL2_VPP_R30_MBBL&amp;f=A" TargetMode="External"/><Relationship Id="rId265" Type="http://schemas.openxmlformats.org/officeDocument/2006/relationships/hyperlink" Target="https://www.eia.gov/dnav/pet/hist/LeafHandler.ashx?n=PET&amp;s=M_EPD0_VUA_R30_1&amp;f=A" TargetMode="External"/><Relationship Id="rId286" Type="http://schemas.openxmlformats.org/officeDocument/2006/relationships/hyperlink" Target="https://www.eia.gov/dnav/pet/hist/LeafHandler.ashx?n=PET&amp;s=MDGRPP31&amp;f=A" TargetMode="External"/><Relationship Id="rId50" Type="http://schemas.openxmlformats.org/officeDocument/2006/relationships/hyperlink" Target="https://www.eia.gov/dnav/pet/hist/LeafHandler.ashx?n=PET&amp;s=MPARP_R30_1&amp;f=A" TargetMode="External"/><Relationship Id="rId104" Type="http://schemas.openxmlformats.org/officeDocument/2006/relationships/hyperlink" Target="https://www.eia.gov/dnav/pet/hist/LeafHandler.ashx?n=PET&amp;s=M_EPLLBYN_VPP_R30_MBBL&amp;f=A" TargetMode="External"/><Relationship Id="rId125" Type="http://schemas.openxmlformats.org/officeDocument/2006/relationships/hyperlink" Target="https://www.eia.gov/dnav/pet/hist/LeafHandler.ashx?n=PET&amp;s=MOHRIP31&amp;f=A" TargetMode="External"/><Relationship Id="rId146" Type="http://schemas.openxmlformats.org/officeDocument/2006/relationships/hyperlink" Target="https://www.eia.gov/dnav/pet/hist/LeafHandler.ashx?n=PET&amp;s=M_EPOOR_EEX_R30-Z00_MBBL&amp;f=A" TargetMode="External"/><Relationship Id="rId167" Type="http://schemas.openxmlformats.org/officeDocument/2006/relationships/hyperlink" Target="https://www.eia.gov/dnav/pet/hist/LeafHandler.ashx?n=PET&amp;s=M_EPOOOXH_IM0_R30-Z00_MBBL&amp;f=A" TargetMode="External"/><Relationship Id="rId188" Type="http://schemas.openxmlformats.org/officeDocument/2006/relationships/hyperlink" Target="https://www.eia.gov/dnav/pet/hist/LeafHandler.ashx?n=PET&amp;s=MO1NR_R30-Z0P_1&amp;f=A" TargetMode="External"/><Relationship Id="rId311" Type="http://schemas.openxmlformats.org/officeDocument/2006/relationships/hyperlink" Target="https://www.eia.gov/dnav/pet/hist/LeafHandler.ashx?n=PET&amp;s=MRZIMP31&amp;f=A" TargetMode="External"/><Relationship Id="rId332" Type="http://schemas.openxmlformats.org/officeDocument/2006/relationships/hyperlink" Target="https://www.eia.gov/dnav/pet/hist/LeafHandler.ashx?n=PET&amp;s=MOTUP_R30_1&amp;f=A" TargetMode="External"/><Relationship Id="rId353" Type="http://schemas.openxmlformats.org/officeDocument/2006/relationships/hyperlink" Target="https://www.eia.gov/dnav/pet/hist/LeafHandler.ashx?n=PET&amp;s=MWXUPP31&amp;f=A" TargetMode="External"/><Relationship Id="rId374" Type="http://schemas.openxmlformats.org/officeDocument/2006/relationships/hyperlink" Target="https://www.eia.gov/dnav/pet/hist/LeafHandler.ashx?n=PET&amp;s=MAPSCP31&amp;f=A" TargetMode="External"/><Relationship Id="rId71" Type="http://schemas.openxmlformats.org/officeDocument/2006/relationships/hyperlink" Target="https://www.eia.gov/dnav/pet/hist/LeafHandler.ashx?n=PET&amp;s=M_EPLLBAI_YIR_R30_MBBL&amp;f=A" TargetMode="External"/><Relationship Id="rId92" Type="http://schemas.openxmlformats.org/officeDocument/2006/relationships/hyperlink" Target="https://www.eia.gov/dnav/pet/hist/LeafHandler.ashx?n=PET&amp;s=M_EPLLEY_SCG_R30_MBBL&amp;f=A" TargetMode="External"/><Relationship Id="rId213" Type="http://schemas.openxmlformats.org/officeDocument/2006/relationships/hyperlink" Target="https://www.eia.gov/dnav/pet/hist/LeafHandler.ashx?n=PET&amp;s=MTPSCP31&amp;f=A" TargetMode="External"/><Relationship Id="rId234" Type="http://schemas.openxmlformats.org/officeDocument/2006/relationships/hyperlink" Target="https://www.eia.gov/dnav/pet/hist/LeafHandler.ashx?n=PET&amp;s=MG4IM_R30-Z00_1&amp;f=A" TargetMode="External"/><Relationship Id="rId2" Type="http://schemas.openxmlformats.org/officeDocument/2006/relationships/hyperlink" Target="https://www.eia.gov/dnav/pet/hist/LeafHandler.ashx?n=PET&amp;s=M_EP00_YNP_R30_MBBL&amp;f=A" TargetMode="External"/><Relationship Id="rId29" Type="http://schemas.openxmlformats.org/officeDocument/2006/relationships/hyperlink" Target="https://www.eia.gov/dnav/pet/hist/LeafHandler.ashx?n=PET&amp;s=MNGUPP31&amp;f=A" TargetMode="External"/><Relationship Id="rId255" Type="http://schemas.openxmlformats.org/officeDocument/2006/relationships/hyperlink" Target="https://www.eia.gov/dnav/pet/hist/LeafHandler.ashx?n=PET&amp;s=MKERPP31&amp;f=A" TargetMode="External"/><Relationship Id="rId276" Type="http://schemas.openxmlformats.org/officeDocument/2006/relationships/hyperlink" Target="https://www.eia.gov/dnav/pet/hist/LeafHandler.ashx?n=PET&amp;s=MD0UP_R30_1&amp;f=A" TargetMode="External"/><Relationship Id="rId297" Type="http://schemas.openxmlformats.org/officeDocument/2006/relationships/hyperlink" Target="https://www.eia.gov/dnav/pet/hist/LeafHandler.ashx?n=PET&amp;s=MREEXP31&amp;f=A" TargetMode="External"/><Relationship Id="rId40" Type="http://schemas.openxmlformats.org/officeDocument/2006/relationships/hyperlink" Target="https://www.eia.gov/dnav/pet/hist/LeafHandler.ashx?n=PET&amp;s=M_EPL2_SAE_R30_MBBL&amp;f=A" TargetMode="External"/><Relationship Id="rId115" Type="http://schemas.openxmlformats.org/officeDocument/2006/relationships/hyperlink" Target="https://www.eia.gov/dnav/pet/hist/LeafHandler.ashx?n=PET&amp;s=MOLSCP31&amp;f=A" TargetMode="External"/><Relationship Id="rId136" Type="http://schemas.openxmlformats.org/officeDocument/2006/relationships/hyperlink" Target="https://www.eia.gov/dnav/pet/hist/LeafHandler.ashx?n=PET&amp;s=M_EPOOXXFE_YIR_R30_MBBL&amp;f=A" TargetMode="External"/><Relationship Id="rId157" Type="http://schemas.openxmlformats.org/officeDocument/2006/relationships/hyperlink" Target="https://www.eia.gov/dnav/pet/hist/LeafHandler.ashx?n=PET&amp;s=MFESTP31&amp;f=A" TargetMode="External"/><Relationship Id="rId178" Type="http://schemas.openxmlformats.org/officeDocument/2006/relationships/hyperlink" Target="https://www.eia.gov/dnav/pet/hist/LeafHandler.ashx?n=PET&amp;s=MUOSTP31&amp;f=A" TargetMode="External"/><Relationship Id="rId301" Type="http://schemas.openxmlformats.org/officeDocument/2006/relationships/hyperlink" Target="https://www.eia.gov/dnav/pet/hist/LeafHandler.ashx?n=PET&amp;s=MRXIMP31&amp;f=A" TargetMode="External"/><Relationship Id="rId322" Type="http://schemas.openxmlformats.org/officeDocument/2006/relationships/hyperlink" Target="https://www.eia.gov/dnav/pet/hist/LeafHandler.ashx?n=PET&amp;s=MNFRPP31&amp;f=A" TargetMode="External"/><Relationship Id="rId343" Type="http://schemas.openxmlformats.org/officeDocument/2006/relationships/hyperlink" Target="https://www.eia.gov/dnav/pet/hist/LeafHandler.ashx?n=PET&amp;s=MLUNRP31&amp;f=A" TargetMode="External"/><Relationship Id="rId364" Type="http://schemas.openxmlformats.org/officeDocument/2006/relationships/hyperlink" Target="https://www.eia.gov/dnav/pet/hist/LeafHandler.ashx?n=PET&amp;s=M_EPPCM_VNR_R30-Z0P_MBBL&amp;f=A" TargetMode="External"/><Relationship Id="rId61" Type="http://schemas.openxmlformats.org/officeDocument/2006/relationships/hyperlink" Target="https://www.eia.gov/dnav/pet/hist/LeafHandler.ashx?n=PET&amp;s=M_EPLLBAN_SCG_R30_MBBL&amp;f=A" TargetMode="External"/><Relationship Id="rId82" Type="http://schemas.openxmlformats.org/officeDocument/2006/relationships/hyperlink" Target="https://www.eia.gov/dnav/pet/hist/LeafHandler.ashx?n=PET&amp;s=M_EPLLNG_VPP_R30_MBBL&amp;f=A" TargetMode="External"/><Relationship Id="rId199" Type="http://schemas.openxmlformats.org/officeDocument/2006/relationships/hyperlink" Target="https://www.eia.gov/dnav/pet/hist/LeafHandler.ashx?n=PET&amp;s=MO5RI_R30_1&amp;f=A" TargetMode="External"/><Relationship Id="rId203" Type="http://schemas.openxmlformats.org/officeDocument/2006/relationships/hyperlink" Target="https://www.eia.gov/dnav/pet/hist/LeafHandler.ashx?n=PET&amp;s=MBAIMP31&amp;f=A" TargetMode="External"/><Relationship Id="rId385" Type="http://schemas.openxmlformats.org/officeDocument/2006/relationships/hyperlink" Target="https://www.eia.gov/dnav/pet/hist/LeafHandler.ashx?n=PET&amp;s=MMSUPP31&amp;f=A" TargetMode="External"/><Relationship Id="rId19" Type="http://schemas.openxmlformats.org/officeDocument/2006/relationships/hyperlink" Target="https://www.eia.gov/dnav/pet/hist/LeafHandler.ashx?n=PET&amp;s=MCRUPP31&amp;f=A" TargetMode="External"/><Relationship Id="rId224" Type="http://schemas.openxmlformats.org/officeDocument/2006/relationships/hyperlink" Target="https://www.eia.gov/dnav/pet/hist/LeafHandler.ashx?n=PET&amp;s=MGFSTP31&amp;f=A" TargetMode="External"/><Relationship Id="rId245" Type="http://schemas.openxmlformats.org/officeDocument/2006/relationships/hyperlink" Target="https://www.eia.gov/dnav/pet/hist/LeafHandler.ashx?n=PET&amp;s=MGAEXP31&amp;f=A" TargetMode="External"/><Relationship Id="rId266" Type="http://schemas.openxmlformats.org/officeDocument/2006/relationships/hyperlink" Target="https://www.eia.gov/dnav/pet/hist/LeafHandler.ashx?n=PET&amp;s=MDISCP31&amp;f=A" TargetMode="External"/><Relationship Id="rId287" Type="http://schemas.openxmlformats.org/officeDocument/2006/relationships/hyperlink" Target="https://www.eia.gov/dnav/pet/hist/LeafHandler.ashx?n=PET&amp;s=MDGIMP31&amp;f=A" TargetMode="External"/><Relationship Id="rId30" Type="http://schemas.openxmlformats.org/officeDocument/2006/relationships/hyperlink" Target="https://www.eia.gov/dnav/pet/hist/LeafHandler.ashx?n=PET&amp;s=MNGSTP31&amp;f=A" TargetMode="External"/><Relationship Id="rId105" Type="http://schemas.openxmlformats.org/officeDocument/2006/relationships/hyperlink" Target="https://www.eia.gov/dnav/pet/hist/LeafHandler.ashx?n=PET&amp;s=M_EPLLBYN_SAE_R30_MBBL&amp;f=A" TargetMode="External"/><Relationship Id="rId126" Type="http://schemas.openxmlformats.org/officeDocument/2006/relationships/hyperlink" Target="https://www.eia.gov/dnav/pet/hist/LeafHandler.ashx?n=PET&amp;s=MOHEXP31&amp;f=A" TargetMode="External"/><Relationship Id="rId147" Type="http://schemas.openxmlformats.org/officeDocument/2006/relationships/hyperlink" Target="https://www.eia.gov/dnav/pet/hist/LeafHandler.ashx?n=PET&amp;s=M_EPOOR_VPP_R30_MBBL&amp;f=A" TargetMode="External"/><Relationship Id="rId168" Type="http://schemas.openxmlformats.org/officeDocument/2006/relationships/hyperlink" Target="https://www.eia.gov/dnav/pet/hist/LeafHandler.ashx?n=PET&amp;s=M_EPOOOXH_VUA_R30_MBBL&amp;f=A" TargetMode="External"/><Relationship Id="rId312" Type="http://schemas.openxmlformats.org/officeDocument/2006/relationships/hyperlink" Target="https://www.eia.gov/dnav/pet/hist/LeafHandler.ashx?n=PET&amp;s=MRGNR_R30-Z0P_1&amp;f=A" TargetMode="External"/><Relationship Id="rId333" Type="http://schemas.openxmlformats.org/officeDocument/2006/relationships/hyperlink" Target="https://www.eia.gov/dnav/pet/hist/LeafHandler.ashx?n=PET&amp;s=MOTST_R30_1&amp;f=A" TargetMode="External"/><Relationship Id="rId354" Type="http://schemas.openxmlformats.org/officeDocument/2006/relationships/hyperlink" Target="https://www.eia.gov/dnav/pet/hist/LeafHandler.ashx?n=PET&amp;s=MWXSTP31&amp;f=A" TargetMode="External"/><Relationship Id="rId51" Type="http://schemas.openxmlformats.org/officeDocument/2006/relationships/hyperlink" Target="https://www.eia.gov/dnav/pet/hist/LeafHandler.ashx?n=PET&amp;s=MPAIM_R30-Z00_1&amp;f=A" TargetMode="External"/><Relationship Id="rId72" Type="http://schemas.openxmlformats.org/officeDocument/2006/relationships/hyperlink" Target="https://www.eia.gov/dnav/pet/hist/LeafHandler.ashx?n=PET&amp;s=M_EPLLBAI_EEX_R30-Z00_1&amp;f=A" TargetMode="External"/><Relationship Id="rId93" Type="http://schemas.openxmlformats.org/officeDocument/2006/relationships/hyperlink" Target="https://www.eia.gov/dnav/pet/hist/LeafHandler.ashx?n=PET&amp;s=M_EPLLEY_VPP_R30_MBBL&amp;f=A" TargetMode="External"/><Relationship Id="rId189" Type="http://schemas.openxmlformats.org/officeDocument/2006/relationships/hyperlink" Target="https://www.eia.gov/dnav/pet/hist/LeafHandler.ashx?n=PET&amp;s=MO1UA_R30_1&amp;f=A" TargetMode="External"/><Relationship Id="rId375" Type="http://schemas.openxmlformats.org/officeDocument/2006/relationships/hyperlink" Target="https://www.eia.gov/dnav/pet/hist/LeafHandler.ashx?n=PET&amp;s=MAPEXP31&amp;f=A" TargetMode="External"/><Relationship Id="rId3" Type="http://schemas.openxmlformats.org/officeDocument/2006/relationships/hyperlink" Target="https://www.eia.gov/dnav/pet/hist/LeafHandler.ashx?n=PET&amp;s=MTTRPP31&amp;f=A" TargetMode="External"/><Relationship Id="rId214" Type="http://schemas.openxmlformats.org/officeDocument/2006/relationships/hyperlink" Target="https://www.eia.gov/dnav/pet/hist/LeafHandler.ashx?n=PET&amp;s=MTPEXP31&amp;f=A" TargetMode="External"/><Relationship Id="rId235" Type="http://schemas.openxmlformats.org/officeDocument/2006/relationships/hyperlink" Target="https://www.eia.gov/dnav/pet/hist/LeafHandler.ashx?n=PET&amp;s=MG4NR_R30-Z0P_1&amp;f=A" TargetMode="External"/><Relationship Id="rId256" Type="http://schemas.openxmlformats.org/officeDocument/2006/relationships/hyperlink" Target="https://www.eia.gov/dnav/pet/hist/LeafHandler.ashx?n=PET&amp;s=MKEIMP31&amp;f=A" TargetMode="External"/><Relationship Id="rId277" Type="http://schemas.openxmlformats.org/officeDocument/2006/relationships/hyperlink" Target="https://www.eia.gov/dnav/pet/hist/LeafHandler.ashx?n=PET&amp;s=MD0ST_R30_1&amp;f=A" TargetMode="External"/><Relationship Id="rId298" Type="http://schemas.openxmlformats.org/officeDocument/2006/relationships/hyperlink" Target="https://www.eia.gov/dnav/pet/hist/LeafHandler.ashx?n=PET&amp;s=MREUPP31&amp;f=A" TargetMode="External"/><Relationship Id="rId116" Type="http://schemas.openxmlformats.org/officeDocument/2006/relationships/hyperlink" Target="https://www.eia.gov/dnav/pet/hist/LeafHandler.ashx?n=PET&amp;s=MOLRIP31&amp;f=A" TargetMode="External"/><Relationship Id="rId137" Type="http://schemas.openxmlformats.org/officeDocument/2006/relationships/hyperlink" Target="https://www.eia.gov/dnav/pet/hist/LeafHandler.ashx?n=PET&amp;s=M_EPOOXXFE_EEX_R30-Z00_MBBL&amp;f=A" TargetMode="External"/><Relationship Id="rId158" Type="http://schemas.openxmlformats.org/officeDocument/2006/relationships/hyperlink" Target="https://www.eia.gov/dnav/pet/hist/LeafHandler.ashx?n=PET&amp;s=M_EPOORXFE_YNP_R30_MBBL&amp;f=A" TargetMode="External"/><Relationship Id="rId302" Type="http://schemas.openxmlformats.org/officeDocument/2006/relationships/hyperlink" Target="https://www.eia.gov/dnav/pet/hist/LeafHandler.ashx?n=PET&amp;s=MRXNR_R30-Z0P_1&amp;f=A" TargetMode="External"/><Relationship Id="rId323" Type="http://schemas.openxmlformats.org/officeDocument/2006/relationships/hyperlink" Target="https://www.eia.gov/dnav/pet/hist/LeafHandler.ashx?n=PET&amp;s=MNFIMP31&amp;f=A" TargetMode="External"/><Relationship Id="rId344" Type="http://schemas.openxmlformats.org/officeDocument/2006/relationships/hyperlink" Target="https://www.eia.gov/dnav/pet/hist/LeafHandler.ashx?n=PET&amp;s=MLUSCP31&amp;f=A" TargetMode="External"/><Relationship Id="rId20" Type="http://schemas.openxmlformats.org/officeDocument/2006/relationships/hyperlink" Target="https://www.eia.gov/dnav/pet/hist/LeafHandler.ashx?n=PET&amp;s=MCRSTP31&amp;f=A" TargetMode="External"/><Relationship Id="rId41" Type="http://schemas.openxmlformats.org/officeDocument/2006/relationships/hyperlink" Target="https://www.eia.gov/dnav/pet/hist/LeafHandler.ashx?n=PET&amp;s=M_EPLLEA_FPF_R30_MBBL&amp;f=A" TargetMode="External"/><Relationship Id="rId62" Type="http://schemas.openxmlformats.org/officeDocument/2006/relationships/hyperlink" Target="https://www.eia.gov/dnav/pet/hist/LeafHandler.ashx?n=PET&amp;s=M_EPLLBAN_YIR_R30_MBBL&amp;f=A" TargetMode="External"/><Relationship Id="rId83" Type="http://schemas.openxmlformats.org/officeDocument/2006/relationships/hyperlink" Target="https://www.eia.gov/dnav/pet/hist/LeafHandler.ashx?n=PET&amp;s=M_EPLLNG_SAE_R30_MBBL&amp;f=A" TargetMode="External"/><Relationship Id="rId179" Type="http://schemas.openxmlformats.org/officeDocument/2006/relationships/hyperlink" Target="https://www.eia.gov/dnav/pet/hist/LeafHandler.ashx?n=PET&amp;s=MBCIMP31&amp;f=A" TargetMode="External"/><Relationship Id="rId365" Type="http://schemas.openxmlformats.org/officeDocument/2006/relationships/hyperlink" Target="https://www.eia.gov/dnav/pet/hist/LeafHandler.ashx?n=PET&amp;s=MCMSC_R30_1&amp;f=A" TargetMode="External"/><Relationship Id="rId386" Type="http://schemas.openxmlformats.org/officeDocument/2006/relationships/hyperlink" Target="https://www.eia.gov/dnav/pet/hist/LeafHandler.ashx?n=PET&amp;s=MMSSTP31&amp;f=A" TargetMode="External"/><Relationship Id="rId190" Type="http://schemas.openxmlformats.org/officeDocument/2006/relationships/hyperlink" Target="https://www.eia.gov/dnav/pet/hist/LeafHandler.ashx?n=PET&amp;s=MO1SC_R30_1&amp;f=A" TargetMode="External"/><Relationship Id="rId204" Type="http://schemas.openxmlformats.org/officeDocument/2006/relationships/hyperlink" Target="https://www.eia.gov/dnav/pet/hist/LeafHandler.ashx?n=PET&amp;s=MBASCP31&amp;f=A" TargetMode="External"/><Relationship Id="rId225" Type="http://schemas.openxmlformats.org/officeDocument/2006/relationships/hyperlink" Target="https://www.eia.gov/dnav/pet/hist/LeafHandler.ashx?n=PET&amp;s=MGRRPP31&amp;f=A" TargetMode="External"/><Relationship Id="rId246" Type="http://schemas.openxmlformats.org/officeDocument/2006/relationships/hyperlink" Target="https://www.eia.gov/dnav/pet/hist/LeafHandler.ashx?n=PET&amp;s=MGAUPP31&amp;f=A" TargetMode="External"/><Relationship Id="rId267" Type="http://schemas.openxmlformats.org/officeDocument/2006/relationships/hyperlink" Target="https://www.eia.gov/dnav/pet/hist/LeafHandler.ashx?n=PET&amp;s=MDIEXP31&amp;f=A" TargetMode="External"/><Relationship Id="rId288" Type="http://schemas.openxmlformats.org/officeDocument/2006/relationships/hyperlink" Target="https://www.eia.gov/dnav/pet/hist/LeafHandler.ashx?n=PET&amp;s=MDGNRP31&amp;f=A" TargetMode="External"/><Relationship Id="rId106" Type="http://schemas.openxmlformats.org/officeDocument/2006/relationships/hyperlink" Target="https://www.eia.gov/dnav/pet/hist/LeafHandler.ashx?n=PET&amp;s=MIYRPP31&amp;f=A" TargetMode="External"/><Relationship Id="rId127" Type="http://schemas.openxmlformats.org/officeDocument/2006/relationships/hyperlink" Target="https://www.eia.gov/dnav/pet/hist/LeafHandler.ashx?n=PET&amp;s=MOHUPP31&amp;f=A" TargetMode="External"/><Relationship Id="rId313" Type="http://schemas.openxmlformats.org/officeDocument/2006/relationships/hyperlink" Target="https://www.eia.gov/dnav/pet/hist/LeafHandler.ashx?n=PET&amp;s=MRZSC_R30_1&amp;f=A" TargetMode="External"/><Relationship Id="rId10" Type="http://schemas.openxmlformats.org/officeDocument/2006/relationships/hyperlink" Target="https://www.eia.gov/dnav/pet/hist/LeafHandler.ashx?n=PET&amp;s=MTTUPP31&amp;f=A" TargetMode="External"/><Relationship Id="rId31" Type="http://schemas.openxmlformats.org/officeDocument/2006/relationships/hyperlink" Target="https://www.eia.gov/dnav/pet/hist/LeafHandler.ashx?n=PET&amp;s=M_EPL2_FPF_R30_MBBL&amp;f=A" TargetMode="External"/><Relationship Id="rId52" Type="http://schemas.openxmlformats.org/officeDocument/2006/relationships/hyperlink" Target="https://www.eia.gov/dnav/pet/hist/LeafHandler.ashx?n=PET&amp;s=MPANR_R30-Z0P_1&amp;f=A" TargetMode="External"/><Relationship Id="rId73" Type="http://schemas.openxmlformats.org/officeDocument/2006/relationships/hyperlink" Target="https://www.eia.gov/dnav/pet/hist/LeafHandler.ashx?n=PET&amp;s=M_EPLLBAI_VPP_R30_MBBL&amp;f=A" TargetMode="External"/><Relationship Id="rId94" Type="http://schemas.openxmlformats.org/officeDocument/2006/relationships/hyperlink" Target="https://www.eia.gov/dnav/pet/hist/LeafHandler.ashx?n=PET&amp;s=M_EPLLEY_SAE_R30_MBBL&amp;f=A" TargetMode="External"/><Relationship Id="rId148" Type="http://schemas.openxmlformats.org/officeDocument/2006/relationships/hyperlink" Target="https://www.eia.gov/dnav/pet/hist/LeafHandler.ashx?n=PET&amp;s=M_EPOOR_SAE_R30_MBBL&amp;f=A" TargetMode="External"/><Relationship Id="rId169" Type="http://schemas.openxmlformats.org/officeDocument/2006/relationships/hyperlink" Target="https://www.eia.gov/dnav/pet/hist/LeafHandler.ashx?n=PET&amp;s=M_EPOOOXH_SCG_R30_MBBL&amp;f=A" TargetMode="External"/><Relationship Id="rId334" Type="http://schemas.openxmlformats.org/officeDocument/2006/relationships/hyperlink" Target="https://www.eia.gov/dnav/pet/hist/LeafHandler.ashx?n=PET&amp;s=MNSRPP31&amp;f=A" TargetMode="External"/><Relationship Id="rId355" Type="http://schemas.openxmlformats.org/officeDocument/2006/relationships/hyperlink" Target="https://www.eia.gov/dnav/pet/hist/LeafHandler.ashx?n=PET&amp;s=MCKRPP31&amp;f=A" TargetMode="External"/><Relationship Id="rId376" Type="http://schemas.openxmlformats.org/officeDocument/2006/relationships/hyperlink" Target="https://www.eia.gov/dnav/pet/hist/LeafHandler.ashx?n=PET&amp;s=MAPUPP31&amp;f=A" TargetMode="External"/><Relationship Id="rId4" Type="http://schemas.openxmlformats.org/officeDocument/2006/relationships/hyperlink" Target="https://www.eia.gov/dnav/pet/hist/LeafHandler.ashx?n=PET&amp;s=MTTIMP31&amp;f=A" TargetMode="External"/><Relationship Id="rId180" Type="http://schemas.openxmlformats.org/officeDocument/2006/relationships/hyperlink" Target="https://www.eia.gov/dnav/pet/hist/LeafHandler.ashx?n=PET&amp;s=MBCNRP31&amp;f=A" TargetMode="External"/><Relationship Id="rId215" Type="http://schemas.openxmlformats.org/officeDocument/2006/relationships/hyperlink" Target="https://www.eia.gov/dnav/pet/hist/LeafHandler.ashx?n=PET&amp;s=MTPUPP31&amp;f=A" TargetMode="External"/><Relationship Id="rId236" Type="http://schemas.openxmlformats.org/officeDocument/2006/relationships/hyperlink" Target="https://www.eia.gov/dnav/pet/hist/LeafHandler.ashx?n=PET&amp;s=MG4UA_R30_1&amp;f=A" TargetMode="External"/><Relationship Id="rId257" Type="http://schemas.openxmlformats.org/officeDocument/2006/relationships/hyperlink" Target="https://www.eia.gov/dnav/pet/hist/LeafHandler.ashx?n=PET&amp;s=MKENRP31&amp;f=A" TargetMode="External"/><Relationship Id="rId278" Type="http://schemas.openxmlformats.org/officeDocument/2006/relationships/hyperlink" Target="https://www.eia.gov/dnav/pet/hist/LeafHandler.ashx?n=PET&amp;s=MD1RP_R30_1&amp;f=A" TargetMode="External"/><Relationship Id="rId303" Type="http://schemas.openxmlformats.org/officeDocument/2006/relationships/hyperlink" Target="https://www.eia.gov/dnav/pet/hist/LeafHandler.ashx?n=PET&amp;s=MRXSC_R30_1&amp;f=A"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census.gov/foreign-trade/statistics/state/data/tx.html" TargetMode="External"/><Relationship Id="rId2" Type="http://schemas.openxmlformats.org/officeDocument/2006/relationships/hyperlink" Target="https://www.census.gov/foreign-trade/statistics/state/data/ar.html" TargetMode="External"/><Relationship Id="rId1" Type="http://schemas.openxmlformats.org/officeDocument/2006/relationships/hyperlink" Target="https://www.census.gov/foreign-trade/statistics/state/data/al.html" TargetMode="External"/><Relationship Id="rId6" Type="http://schemas.openxmlformats.org/officeDocument/2006/relationships/hyperlink" Target="https://www.census.gov/foreign-trade/statistics/state/data/ms.html" TargetMode="External"/><Relationship Id="rId5" Type="http://schemas.openxmlformats.org/officeDocument/2006/relationships/hyperlink" Target="https://www.census.gov/foreign-trade/statistics/state/data/la.html" TargetMode="External"/><Relationship Id="rId4" Type="http://schemas.openxmlformats.org/officeDocument/2006/relationships/hyperlink" Target="https://www.census.gov/foreign-trade/statistics/state/data/nm.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eia.gov/dnav/pet/hist_xls/MCRFPTX2a.xls" TargetMode="External"/><Relationship Id="rId2" Type="http://schemas.openxmlformats.org/officeDocument/2006/relationships/hyperlink" Target="https://www.eia.gov/dnav/pet/hist/LeafHandler.ashx?n=pet&amp;s=mcrfptx2&amp;f=a" TargetMode="External"/><Relationship Id="rId1" Type="http://schemas.openxmlformats.org/officeDocument/2006/relationships/hyperlink" Target="https://www.eia.gov/dnav/pet/hist/LeafHandler.ashx?n=pet&amp;s=mcrfptx2&amp;f=m" TargetMode="External"/><Relationship Id="rId5" Type="http://schemas.openxmlformats.org/officeDocument/2006/relationships/drawing" Target="../drawings/drawing2.xml"/><Relationship Id="rId4" Type="http://schemas.openxmlformats.org/officeDocument/2006/relationships/hyperlink" Target="https://www.eia.gov/opendata/qb.php?sdid=PET.MCRFPTX2.A" TargetMode="External"/></Relationships>
</file>

<file path=xl/worksheets/_rels/sheet1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eia.gov/tools/faqs/faq.php?id=45&amp;t=8"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9"/>
  <sheetViews>
    <sheetView tabSelected="1" topLeftCell="A49" zoomScale="125" workbookViewId="0">
      <selection activeCell="B67" sqref="B67"/>
    </sheetView>
  </sheetViews>
  <sheetFormatPr defaultColWidth="8.796875" defaultRowHeight="14.25" x14ac:dyDescent="0.45"/>
  <cols>
    <col min="2" max="2" width="88.33203125" customWidth="1"/>
  </cols>
  <sheetData>
    <row r="1" spans="1:2" x14ac:dyDescent="0.45">
      <c r="A1" s="1" t="s">
        <v>583</v>
      </c>
    </row>
    <row r="2" spans="1:2" x14ac:dyDescent="0.45">
      <c r="A2" s="1" t="s">
        <v>584</v>
      </c>
    </row>
    <row r="3" spans="1:2" x14ac:dyDescent="0.45">
      <c r="A3" s="1" t="s">
        <v>585</v>
      </c>
    </row>
    <row r="5" spans="1:2" x14ac:dyDescent="0.45">
      <c r="A5" s="1" t="s">
        <v>0</v>
      </c>
      <c r="B5" s="2" t="s">
        <v>1</v>
      </c>
    </row>
    <row r="6" spans="1:2" x14ac:dyDescent="0.45">
      <c r="B6" t="s">
        <v>2</v>
      </c>
    </row>
    <row r="7" spans="1:2" x14ac:dyDescent="0.45">
      <c r="B7" s="245">
        <v>2019</v>
      </c>
    </row>
    <row r="8" spans="1:2" x14ac:dyDescent="0.45">
      <c r="B8" t="s">
        <v>3</v>
      </c>
    </row>
    <row r="9" spans="1:2" x14ac:dyDescent="0.45">
      <c r="B9" s="4" t="s">
        <v>603</v>
      </c>
    </row>
    <row r="10" spans="1:2" x14ac:dyDescent="0.45">
      <c r="B10" t="s">
        <v>602</v>
      </c>
    </row>
    <row r="12" spans="1:2" x14ac:dyDescent="0.45">
      <c r="B12" s="2" t="s">
        <v>699</v>
      </c>
    </row>
    <row r="13" spans="1:2" x14ac:dyDescent="0.45">
      <c r="B13" t="s">
        <v>670</v>
      </c>
    </row>
    <row r="14" spans="1:2" x14ac:dyDescent="0.45">
      <c r="B14" s="3">
        <v>2019</v>
      </c>
    </row>
    <row r="15" spans="1:2" x14ac:dyDescent="0.45">
      <c r="B15" t="s">
        <v>671</v>
      </c>
    </row>
    <row r="16" spans="1:2" x14ac:dyDescent="0.45">
      <c r="B16" s="4" t="s">
        <v>673</v>
      </c>
    </row>
    <row r="17" spans="1:2" x14ac:dyDescent="0.45">
      <c r="B17" t="s">
        <v>672</v>
      </c>
    </row>
    <row r="19" spans="1:2" x14ac:dyDescent="0.45">
      <c r="B19" s="2" t="s">
        <v>777</v>
      </c>
    </row>
    <row r="20" spans="1:2" x14ac:dyDescent="0.45">
      <c r="B20" t="s">
        <v>2</v>
      </c>
    </row>
    <row r="21" spans="1:2" x14ac:dyDescent="0.45">
      <c r="B21" s="3">
        <v>2021</v>
      </c>
    </row>
    <row r="22" spans="1:2" x14ac:dyDescent="0.45">
      <c r="B22" t="s">
        <v>779</v>
      </c>
    </row>
    <row r="23" spans="1:2" x14ac:dyDescent="0.45">
      <c r="B23" s="4" t="s">
        <v>778</v>
      </c>
    </row>
    <row r="24" spans="1:2" x14ac:dyDescent="0.45">
      <c r="B24" t="s">
        <v>780</v>
      </c>
    </row>
    <row r="26" spans="1:2" x14ac:dyDescent="0.45">
      <c r="A26" s="24"/>
      <c r="B26" s="2" t="s">
        <v>606</v>
      </c>
    </row>
    <row r="27" spans="1:2" x14ac:dyDescent="0.45">
      <c r="A27" s="24"/>
      <c r="B27" t="s">
        <v>2</v>
      </c>
    </row>
    <row r="28" spans="1:2" x14ac:dyDescent="0.45">
      <c r="A28" s="24"/>
      <c r="B28" s="3">
        <v>2018</v>
      </c>
    </row>
    <row r="29" spans="1:2" x14ac:dyDescent="0.45">
      <c r="A29" s="24"/>
      <c r="B29" t="s">
        <v>4</v>
      </c>
    </row>
    <row r="30" spans="1:2" x14ac:dyDescent="0.45">
      <c r="A30" s="24"/>
      <c r="B30" s="4" t="s">
        <v>5</v>
      </c>
    </row>
    <row r="31" spans="1:2" x14ac:dyDescent="0.45">
      <c r="A31" s="24"/>
      <c r="B31" t="s">
        <v>6</v>
      </c>
    </row>
    <row r="32" spans="1:2" x14ac:dyDescent="0.45">
      <c r="A32" s="24"/>
    </row>
    <row r="33" spans="1:2" x14ac:dyDescent="0.45">
      <c r="A33" s="24"/>
      <c r="B33" s="2" t="s">
        <v>612</v>
      </c>
    </row>
    <row r="34" spans="1:2" x14ac:dyDescent="0.45">
      <c r="A34" s="24"/>
      <c r="B34" t="s">
        <v>2</v>
      </c>
    </row>
    <row r="35" spans="1:2" x14ac:dyDescent="0.45">
      <c r="A35" s="24"/>
      <c r="B35" s="236">
        <v>2020</v>
      </c>
    </row>
    <row r="36" spans="1:2" x14ac:dyDescent="0.45">
      <c r="A36" s="24"/>
      <c r="B36" s="236" t="s">
        <v>614</v>
      </c>
    </row>
    <row r="37" spans="1:2" x14ac:dyDescent="0.45">
      <c r="A37" s="24"/>
      <c r="B37" s="4" t="s">
        <v>613</v>
      </c>
    </row>
    <row r="38" spans="1:2" x14ac:dyDescent="0.45">
      <c r="A38" s="24"/>
    </row>
    <row r="39" spans="1:2" x14ac:dyDescent="0.45">
      <c r="A39" s="24"/>
      <c r="B39" s="2" t="s">
        <v>607</v>
      </c>
    </row>
    <row r="40" spans="1:2" x14ac:dyDescent="0.45">
      <c r="A40" s="24"/>
      <c r="B40" s="27" t="s">
        <v>608</v>
      </c>
    </row>
    <row r="41" spans="1:2" x14ac:dyDescent="0.45">
      <c r="A41" s="24"/>
      <c r="B41" s="236">
        <v>2018</v>
      </c>
    </row>
    <row r="42" spans="1:2" x14ac:dyDescent="0.45">
      <c r="A42" s="24"/>
      <c r="B42" s="236" t="s">
        <v>609</v>
      </c>
    </row>
    <row r="43" spans="1:2" x14ac:dyDescent="0.45">
      <c r="A43" s="24"/>
      <c r="B43" s="4" t="s">
        <v>610</v>
      </c>
    </row>
    <row r="44" spans="1:2" x14ac:dyDescent="0.45">
      <c r="A44" s="24"/>
      <c r="B44" s="27" t="s">
        <v>611</v>
      </c>
    </row>
    <row r="45" spans="1:2" x14ac:dyDescent="0.45">
      <c r="A45" s="24"/>
      <c r="B45" s="4"/>
    </row>
    <row r="46" spans="1:2" x14ac:dyDescent="0.45">
      <c r="A46" s="24"/>
      <c r="B46" s="2" t="s">
        <v>621</v>
      </c>
    </row>
    <row r="47" spans="1:2" x14ac:dyDescent="0.45">
      <c r="A47" s="24"/>
      <c r="B47" t="s">
        <v>2</v>
      </c>
    </row>
    <row r="48" spans="1:2" x14ac:dyDescent="0.45">
      <c r="A48" s="24"/>
      <c r="B48" s="3">
        <v>2016</v>
      </c>
    </row>
    <row r="49" spans="1:2" x14ac:dyDescent="0.45">
      <c r="A49" s="24"/>
      <c r="B49" t="s">
        <v>605</v>
      </c>
    </row>
    <row r="50" spans="1:2" x14ac:dyDescent="0.45">
      <c r="A50" s="24"/>
      <c r="B50" s="4" t="s">
        <v>604</v>
      </c>
    </row>
    <row r="51" spans="1:2" x14ac:dyDescent="0.45">
      <c r="A51" s="24"/>
      <c r="B51" t="s">
        <v>675</v>
      </c>
    </row>
    <row r="52" spans="1:2" x14ac:dyDescent="0.45">
      <c r="A52" s="24"/>
    </row>
    <row r="53" spans="1:2" x14ac:dyDescent="0.45">
      <c r="A53" s="24"/>
      <c r="B53" s="2" t="s">
        <v>636</v>
      </c>
    </row>
    <row r="54" spans="1:2" x14ac:dyDescent="0.45">
      <c r="A54" s="24"/>
      <c r="B54" t="s">
        <v>2</v>
      </c>
    </row>
    <row r="55" spans="1:2" x14ac:dyDescent="0.45">
      <c r="A55" s="24"/>
      <c r="B55" s="3">
        <v>2017</v>
      </c>
    </row>
    <row r="56" spans="1:2" x14ac:dyDescent="0.45">
      <c r="A56" s="24"/>
      <c r="B56" t="s">
        <v>637</v>
      </c>
    </row>
    <row r="57" spans="1:2" x14ac:dyDescent="0.45">
      <c r="A57" s="24"/>
      <c r="B57" s="4" t="s">
        <v>638</v>
      </c>
    </row>
    <row r="58" spans="1:2" x14ac:dyDescent="0.45">
      <c r="A58" s="24"/>
      <c r="B58" s="247" t="s">
        <v>639</v>
      </c>
    </row>
    <row r="59" spans="1:2" x14ac:dyDescent="0.45">
      <c r="A59" s="24"/>
      <c r="B59" s="247" t="s">
        <v>640</v>
      </c>
    </row>
    <row r="60" spans="1:2" x14ac:dyDescent="0.45">
      <c r="A60" s="24"/>
      <c r="B60" s="247" t="s">
        <v>641</v>
      </c>
    </row>
    <row r="61" spans="1:2" x14ac:dyDescent="0.45">
      <c r="A61" s="24"/>
      <c r="B61" s="247" t="s">
        <v>642</v>
      </c>
    </row>
    <row r="62" spans="1:2" x14ac:dyDescent="0.45">
      <c r="A62" s="24"/>
      <c r="B62" s="4"/>
    </row>
    <row r="63" spans="1:2" x14ac:dyDescent="0.45">
      <c r="A63" s="24"/>
      <c r="B63" s="2" t="s">
        <v>734</v>
      </c>
    </row>
    <row r="64" spans="1:2" x14ac:dyDescent="0.45">
      <c r="A64" s="24"/>
      <c r="B64" t="s">
        <v>2</v>
      </c>
    </row>
    <row r="65" spans="1:2" x14ac:dyDescent="0.45">
      <c r="A65" s="24"/>
      <c r="B65" s="3">
        <v>2021</v>
      </c>
    </row>
    <row r="66" spans="1:2" x14ac:dyDescent="0.45">
      <c r="A66" s="24"/>
      <c r="B66" t="s">
        <v>735</v>
      </c>
    </row>
    <row r="67" spans="1:2" x14ac:dyDescent="0.45">
      <c r="A67" s="24"/>
      <c r="B67" s="4" t="s">
        <v>737</v>
      </c>
    </row>
    <row r="68" spans="1:2" x14ac:dyDescent="0.45">
      <c r="A68" s="24"/>
      <c r="B68" t="s">
        <v>736</v>
      </c>
    </row>
    <row r="69" spans="1:2" x14ac:dyDescent="0.45">
      <c r="A69" s="24"/>
    </row>
    <row r="70" spans="1:2" x14ac:dyDescent="0.45">
      <c r="A70" s="24"/>
      <c r="B70" s="2" t="s">
        <v>741</v>
      </c>
    </row>
    <row r="71" spans="1:2" x14ac:dyDescent="0.45">
      <c r="A71" s="24"/>
      <c r="B71" t="s">
        <v>2</v>
      </c>
    </row>
    <row r="72" spans="1:2" x14ac:dyDescent="0.45">
      <c r="A72" s="24"/>
      <c r="B72" s="3">
        <v>2021</v>
      </c>
    </row>
    <row r="73" spans="1:2" x14ac:dyDescent="0.45">
      <c r="A73" s="24"/>
      <c r="B73" t="s">
        <v>744</v>
      </c>
    </row>
    <row r="74" spans="1:2" x14ac:dyDescent="0.45">
      <c r="A74" s="24"/>
      <c r="B74" s="4" t="s">
        <v>742</v>
      </c>
    </row>
    <row r="75" spans="1:2" x14ac:dyDescent="0.45">
      <c r="A75" s="24"/>
      <c r="B75" t="s">
        <v>743</v>
      </c>
    </row>
    <row r="76" spans="1:2" x14ac:dyDescent="0.45">
      <c r="A76" s="24"/>
    </row>
    <row r="77" spans="1:2" x14ac:dyDescent="0.45">
      <c r="A77" s="24"/>
      <c r="B77" s="2" t="s">
        <v>657</v>
      </c>
    </row>
    <row r="78" spans="1:2" x14ac:dyDescent="0.45">
      <c r="A78" s="24"/>
      <c r="B78" t="s">
        <v>2</v>
      </c>
    </row>
    <row r="79" spans="1:2" x14ac:dyDescent="0.45">
      <c r="A79" s="24"/>
      <c r="B79" s="3">
        <v>2017</v>
      </c>
    </row>
    <row r="80" spans="1:2" x14ac:dyDescent="0.45">
      <c r="A80" s="24"/>
      <c r="B80" t="s">
        <v>7</v>
      </c>
    </row>
    <row r="81" spans="1:2" x14ac:dyDescent="0.45">
      <c r="A81" s="24"/>
      <c r="B81" s="4" t="s">
        <v>644</v>
      </c>
    </row>
    <row r="82" spans="1:2" x14ac:dyDescent="0.45">
      <c r="A82" s="24"/>
      <c r="B82" s="247" t="s">
        <v>658</v>
      </c>
    </row>
    <row r="83" spans="1:2" x14ac:dyDescent="0.45">
      <c r="A83" s="24"/>
      <c r="B83" s="4"/>
    </row>
    <row r="84" spans="1:2" x14ac:dyDescent="0.45">
      <c r="A84" s="24"/>
      <c r="B84" s="2" t="s">
        <v>659</v>
      </c>
    </row>
    <row r="85" spans="1:2" x14ac:dyDescent="0.45">
      <c r="A85" s="24"/>
      <c r="B85" t="s">
        <v>652</v>
      </c>
    </row>
    <row r="86" spans="1:2" x14ac:dyDescent="0.45">
      <c r="A86" s="24"/>
      <c r="B86" s="3">
        <v>2019</v>
      </c>
    </row>
    <row r="87" spans="1:2" x14ac:dyDescent="0.45">
      <c r="A87" s="24"/>
      <c r="B87" s="246" t="s">
        <v>653</v>
      </c>
    </row>
    <row r="88" spans="1:2" ht="28.5" x14ac:dyDescent="0.45">
      <c r="A88" s="24"/>
      <c r="B88" s="255" t="s">
        <v>654</v>
      </c>
    </row>
    <row r="89" spans="1:2" ht="28.5" x14ac:dyDescent="0.45">
      <c r="A89" s="24"/>
      <c r="B89" s="254" t="s">
        <v>655</v>
      </c>
    </row>
    <row r="90" spans="1:2" x14ac:dyDescent="0.45">
      <c r="A90" s="24"/>
      <c r="B90" s="254" t="s">
        <v>656</v>
      </c>
    </row>
    <row r="91" spans="1:2" x14ac:dyDescent="0.45">
      <c r="A91" s="24"/>
    </row>
    <row r="92" spans="1:2" x14ac:dyDescent="0.45">
      <c r="A92" s="24"/>
      <c r="B92" s="2" t="s">
        <v>643</v>
      </c>
    </row>
    <row r="93" spans="1:2" x14ac:dyDescent="0.45">
      <c r="A93" s="24"/>
      <c r="B93" t="s">
        <v>2</v>
      </c>
    </row>
    <row r="94" spans="1:2" x14ac:dyDescent="0.45">
      <c r="A94" s="24"/>
      <c r="B94" s="3">
        <v>2017</v>
      </c>
    </row>
    <row r="95" spans="1:2" x14ac:dyDescent="0.45">
      <c r="A95" s="24"/>
      <c r="B95" t="s">
        <v>7</v>
      </c>
    </row>
    <row r="96" spans="1:2" x14ac:dyDescent="0.45">
      <c r="A96" s="24"/>
      <c r="B96" s="4" t="s">
        <v>664</v>
      </c>
    </row>
    <row r="97" spans="1:2" x14ac:dyDescent="0.45">
      <c r="A97" s="24"/>
      <c r="B97" t="s">
        <v>660</v>
      </c>
    </row>
    <row r="98" spans="1:2" x14ac:dyDescent="0.45">
      <c r="A98" s="24"/>
    </row>
    <row r="99" spans="1:2" x14ac:dyDescent="0.45">
      <c r="A99" s="24"/>
      <c r="B99" s="2" t="s">
        <v>674</v>
      </c>
    </row>
    <row r="100" spans="1:2" ht="28.5" x14ac:dyDescent="0.45">
      <c r="A100" s="24"/>
      <c r="B100" s="261" t="s">
        <v>677</v>
      </c>
    </row>
    <row r="101" spans="1:2" x14ac:dyDescent="0.45">
      <c r="A101" s="24"/>
    </row>
    <row r="102" spans="1:2" x14ac:dyDescent="0.45">
      <c r="A102" s="24"/>
      <c r="B102" s="2" t="s">
        <v>645</v>
      </c>
    </row>
    <row r="103" spans="1:2" x14ac:dyDescent="0.45">
      <c r="A103" s="24"/>
      <c r="B103" t="s">
        <v>2</v>
      </c>
    </row>
    <row r="104" spans="1:2" x14ac:dyDescent="0.45">
      <c r="A104" s="24"/>
      <c r="B104" s="3">
        <v>2019</v>
      </c>
    </row>
    <row r="105" spans="1:2" x14ac:dyDescent="0.45">
      <c r="A105" s="24"/>
      <c r="B105" t="s">
        <v>8</v>
      </c>
    </row>
    <row r="106" spans="1:2" x14ac:dyDescent="0.45">
      <c r="A106" s="24"/>
      <c r="B106" s="4" t="s">
        <v>9</v>
      </c>
    </row>
    <row r="107" spans="1:2" x14ac:dyDescent="0.45">
      <c r="A107" s="24"/>
      <c r="B107" t="s">
        <v>10</v>
      </c>
    </row>
    <row r="108" spans="1:2" ht="28.5" x14ac:dyDescent="0.45">
      <c r="A108" s="24"/>
      <c r="B108" s="261" t="s">
        <v>700</v>
      </c>
    </row>
    <row r="109" spans="1:2" x14ac:dyDescent="0.45">
      <c r="A109" s="24"/>
    </row>
    <row r="110" spans="1:2" x14ac:dyDescent="0.45">
      <c r="A110" s="24"/>
      <c r="B110" s="2" t="s">
        <v>249</v>
      </c>
    </row>
    <row r="111" spans="1:2" x14ac:dyDescent="0.45">
      <c r="A111" s="24"/>
      <c r="B111" t="s">
        <v>647</v>
      </c>
    </row>
    <row r="112" spans="1:2" x14ac:dyDescent="0.45">
      <c r="A112" s="24"/>
      <c r="B112" s="3">
        <v>2017</v>
      </c>
    </row>
    <row r="113" spans="1:2" x14ac:dyDescent="0.45">
      <c r="A113" s="24"/>
      <c r="B113" t="s">
        <v>648</v>
      </c>
    </row>
    <row r="114" spans="1:2" x14ac:dyDescent="0.45">
      <c r="A114" s="24"/>
      <c r="B114" s="4" t="s">
        <v>649</v>
      </c>
    </row>
    <row r="115" spans="1:2" x14ac:dyDescent="0.45">
      <c r="A115" s="24"/>
      <c r="B115" s="247" t="s">
        <v>650</v>
      </c>
    </row>
    <row r="116" spans="1:2" x14ac:dyDescent="0.45">
      <c r="A116" s="24"/>
      <c r="B116" s="4"/>
    </row>
    <row r="117" spans="1:2" x14ac:dyDescent="0.45">
      <c r="A117" s="24"/>
      <c r="B117" s="2" t="s">
        <v>48</v>
      </c>
    </row>
    <row r="118" spans="1:2" x14ac:dyDescent="0.45">
      <c r="A118" s="24"/>
      <c r="B118" t="s">
        <v>2</v>
      </c>
    </row>
    <row r="119" spans="1:2" x14ac:dyDescent="0.45">
      <c r="A119" s="24"/>
      <c r="B119" s="3">
        <v>2019</v>
      </c>
    </row>
    <row r="120" spans="1:2" x14ac:dyDescent="0.45">
      <c r="A120" s="24"/>
      <c r="B120" t="s">
        <v>623</v>
      </c>
    </row>
    <row r="121" spans="1:2" x14ac:dyDescent="0.45">
      <c r="A121" s="24"/>
      <c r="B121" s="4" t="s">
        <v>624</v>
      </c>
    </row>
    <row r="122" spans="1:2" x14ac:dyDescent="0.45">
      <c r="A122" s="24"/>
      <c r="B122" s="4"/>
    </row>
    <row r="123" spans="1:2" x14ac:dyDescent="0.45">
      <c r="A123" s="24"/>
      <c r="B123" s="2" t="s">
        <v>554</v>
      </c>
    </row>
    <row r="124" spans="1:2" x14ac:dyDescent="0.45">
      <c r="A124" s="24"/>
      <c r="B124" t="s">
        <v>548</v>
      </c>
    </row>
    <row r="125" spans="1:2" x14ac:dyDescent="0.45">
      <c r="A125" s="24"/>
      <c r="B125" s="3">
        <v>2019</v>
      </c>
    </row>
    <row r="126" spans="1:2" x14ac:dyDescent="0.45">
      <c r="A126" s="24"/>
      <c r="B126" t="s">
        <v>8</v>
      </c>
    </row>
    <row r="127" spans="1:2" x14ac:dyDescent="0.45">
      <c r="A127" s="24"/>
      <c r="B127" s="222" t="s">
        <v>549</v>
      </c>
    </row>
    <row r="128" spans="1:2" x14ac:dyDescent="0.45">
      <c r="A128" s="24"/>
      <c r="B128" t="s">
        <v>550</v>
      </c>
    </row>
    <row r="129" spans="1:2" x14ac:dyDescent="0.45">
      <c r="A129" s="24"/>
    </row>
    <row r="130" spans="1:2" x14ac:dyDescent="0.45">
      <c r="A130" s="24"/>
      <c r="B130" s="2" t="s">
        <v>555</v>
      </c>
    </row>
    <row r="131" spans="1:2" x14ac:dyDescent="0.45">
      <c r="A131" s="24"/>
      <c r="B131" t="s">
        <v>551</v>
      </c>
    </row>
    <row r="132" spans="1:2" x14ac:dyDescent="0.45">
      <c r="A132" s="24"/>
      <c r="B132" s="3">
        <v>2019</v>
      </c>
    </row>
    <row r="133" spans="1:2" x14ac:dyDescent="0.45">
      <c r="A133" s="24"/>
      <c r="B133" t="s">
        <v>588</v>
      </c>
    </row>
    <row r="134" spans="1:2" x14ac:dyDescent="0.45">
      <c r="A134" s="24"/>
      <c r="B134" t="s">
        <v>552</v>
      </c>
    </row>
    <row r="135" spans="1:2" x14ac:dyDescent="0.45">
      <c r="A135" s="24"/>
      <c r="B135" t="s">
        <v>553</v>
      </c>
    </row>
    <row r="136" spans="1:2" x14ac:dyDescent="0.45">
      <c r="A136" s="24"/>
    </row>
    <row r="137" spans="1:2" x14ac:dyDescent="0.45">
      <c r="A137" s="24"/>
      <c r="B137" s="2" t="s">
        <v>556</v>
      </c>
    </row>
    <row r="138" spans="1:2" x14ac:dyDescent="0.45">
      <c r="A138" s="24"/>
      <c r="B138" t="s">
        <v>557</v>
      </c>
    </row>
    <row r="139" spans="1:2" x14ac:dyDescent="0.45">
      <c r="A139" s="24"/>
      <c r="B139" s="3">
        <v>2019</v>
      </c>
    </row>
    <row r="140" spans="1:2" x14ac:dyDescent="0.45">
      <c r="A140" s="24"/>
      <c r="B140" t="s">
        <v>559</v>
      </c>
    </row>
    <row r="141" spans="1:2" x14ac:dyDescent="0.45">
      <c r="A141" s="24"/>
      <c r="B141" s="4" t="s">
        <v>558</v>
      </c>
    </row>
    <row r="142" spans="1:2" x14ac:dyDescent="0.45">
      <c r="A142" s="24"/>
      <c r="B142" s="4"/>
    </row>
    <row r="143" spans="1:2" x14ac:dyDescent="0.45">
      <c r="A143" s="24"/>
      <c r="B143" s="2" t="s">
        <v>630</v>
      </c>
    </row>
    <row r="144" spans="1:2" x14ac:dyDescent="0.45">
      <c r="A144" s="24"/>
      <c r="B144" t="s">
        <v>631</v>
      </c>
    </row>
    <row r="145" spans="1:2" x14ac:dyDescent="0.45">
      <c r="A145" s="24"/>
      <c r="B145" s="3">
        <v>2017</v>
      </c>
    </row>
    <row r="146" spans="1:2" x14ac:dyDescent="0.45">
      <c r="A146" s="24"/>
      <c r="B146" t="s">
        <v>632</v>
      </c>
    </row>
    <row r="147" spans="1:2" x14ac:dyDescent="0.45">
      <c r="A147" s="24"/>
      <c r="B147" s="4" t="s">
        <v>633</v>
      </c>
    </row>
    <row r="148" spans="1:2" x14ac:dyDescent="0.45">
      <c r="B148" s="230"/>
    </row>
    <row r="149" spans="1:2" x14ac:dyDescent="0.45">
      <c r="A149" s="1" t="s">
        <v>11</v>
      </c>
    </row>
    <row r="150" spans="1:2" ht="88.5" customHeight="1" x14ac:dyDescent="0.45">
      <c r="A150" s="308" t="s">
        <v>775</v>
      </c>
      <c r="B150" s="308"/>
    </row>
    <row r="151" spans="1:2" ht="88.5" customHeight="1" x14ac:dyDescent="0.45">
      <c r="A151" s="308" t="s">
        <v>774</v>
      </c>
      <c r="B151" s="308"/>
    </row>
    <row r="152" spans="1:2" x14ac:dyDescent="0.45">
      <c r="A152" s="5"/>
    </row>
    <row r="153" spans="1:2" x14ac:dyDescent="0.45">
      <c r="A153" t="s">
        <v>651</v>
      </c>
    </row>
    <row r="154" spans="1:2" x14ac:dyDescent="0.45">
      <c r="A154" s="1" t="s">
        <v>568</v>
      </c>
    </row>
    <row r="155" spans="1:2" x14ac:dyDescent="0.45">
      <c r="A155" t="s">
        <v>563</v>
      </c>
    </row>
    <row r="156" spans="1:2" x14ac:dyDescent="0.45">
      <c r="A156" t="s">
        <v>564</v>
      </c>
    </row>
    <row r="157" spans="1:2" x14ac:dyDescent="0.45">
      <c r="A157" t="s">
        <v>565</v>
      </c>
    </row>
    <row r="158" spans="1:2" x14ac:dyDescent="0.45">
      <c r="A158" t="s">
        <v>566</v>
      </c>
    </row>
    <row r="159" spans="1:2" x14ac:dyDescent="0.45">
      <c r="A159" t="s">
        <v>567</v>
      </c>
    </row>
    <row r="161" spans="1:1" x14ac:dyDescent="0.45">
      <c r="A161" s="1" t="s">
        <v>569</v>
      </c>
    </row>
    <row r="162" spans="1:1" x14ac:dyDescent="0.45">
      <c r="A162" t="s">
        <v>582</v>
      </c>
    </row>
    <row r="163" spans="1:1" x14ac:dyDescent="0.45">
      <c r="A163" t="s">
        <v>577</v>
      </c>
    </row>
    <row r="164" spans="1:1" x14ac:dyDescent="0.45">
      <c r="A164" t="s">
        <v>580</v>
      </c>
    </row>
    <row r="165" spans="1:1" x14ac:dyDescent="0.45">
      <c r="A165" t="s">
        <v>581</v>
      </c>
    </row>
    <row r="167" spans="1:1" x14ac:dyDescent="0.45">
      <c r="A167" s="1" t="s">
        <v>573</v>
      </c>
    </row>
    <row r="168" spans="1:1" x14ac:dyDescent="0.45">
      <c r="A168" t="s">
        <v>574</v>
      </c>
    </row>
    <row r="169" spans="1:1" x14ac:dyDescent="0.45">
      <c r="A169" t="s">
        <v>575</v>
      </c>
    </row>
    <row r="170" spans="1:1" x14ac:dyDescent="0.45">
      <c r="A170" t="s">
        <v>576</v>
      </c>
    </row>
    <row r="172" spans="1:1" x14ac:dyDescent="0.45">
      <c r="A172" s="1" t="s">
        <v>570</v>
      </c>
    </row>
    <row r="173" spans="1:1" x14ac:dyDescent="0.45">
      <c r="A173" t="s">
        <v>12</v>
      </c>
    </row>
    <row r="174" spans="1:1" x14ac:dyDescent="0.45">
      <c r="A174" t="s">
        <v>13</v>
      </c>
    </row>
    <row r="175" spans="1:1" x14ac:dyDescent="0.45">
      <c r="A175" t="s">
        <v>14</v>
      </c>
    </row>
    <row r="176" spans="1:1" x14ac:dyDescent="0.45">
      <c r="A176" t="s">
        <v>15</v>
      </c>
    </row>
    <row r="177" spans="1:1" x14ac:dyDescent="0.45">
      <c r="A177" t="s">
        <v>571</v>
      </c>
    </row>
    <row r="178" spans="1:1" x14ac:dyDescent="0.45">
      <c r="A178" t="s">
        <v>16</v>
      </c>
    </row>
    <row r="179" spans="1:1" x14ac:dyDescent="0.45">
      <c r="A179" t="s">
        <v>572</v>
      </c>
    </row>
  </sheetData>
  <mergeCells count="2">
    <mergeCell ref="A150:B150"/>
    <mergeCell ref="A151:B151"/>
  </mergeCells>
  <hyperlinks>
    <hyperlink ref="B106" r:id="rId1"/>
    <hyperlink ref="B30" r:id="rId2"/>
    <hyperlink ref="B141" r:id="rId3"/>
    <hyperlink ref="B9" r:id="rId4"/>
    <hyperlink ref="B50" r:id="rId5"/>
    <hyperlink ref="B43" r:id="rId6"/>
    <hyperlink ref="B37" r:id="rId7"/>
    <hyperlink ref="B121" r:id="rId8"/>
    <hyperlink ref="B147" r:id="rId9"/>
    <hyperlink ref="B81" r:id="rId10"/>
    <hyperlink ref="B114" r:id="rId11"/>
    <hyperlink ref="B88" r:id="rId12"/>
    <hyperlink ref="B16" r:id="rId13"/>
    <hyperlink ref="B67"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4"/>
  <sheetViews>
    <sheetView workbookViewId="0">
      <selection activeCell="F51" sqref="F51"/>
    </sheetView>
  </sheetViews>
  <sheetFormatPr defaultRowHeight="14.25" x14ac:dyDescent="0.45"/>
  <cols>
    <col min="1" max="1" width="55.06640625" customWidth="1"/>
  </cols>
  <sheetData>
    <row r="1" spans="1:33" x14ac:dyDescent="0.45">
      <c r="A1" t="s">
        <v>731</v>
      </c>
    </row>
    <row r="3" spans="1:33" x14ac:dyDescent="0.45">
      <c r="A3" t="s">
        <v>709</v>
      </c>
      <c r="B3">
        <v>2019</v>
      </c>
      <c r="C3">
        <v>2020</v>
      </c>
      <c r="D3">
        <v>2021</v>
      </c>
      <c r="E3">
        <v>2022</v>
      </c>
      <c r="F3">
        <v>2023</v>
      </c>
      <c r="G3">
        <v>2024</v>
      </c>
      <c r="H3">
        <v>2025</v>
      </c>
      <c r="I3">
        <v>2026</v>
      </c>
      <c r="J3">
        <v>2027</v>
      </c>
      <c r="K3">
        <v>2028</v>
      </c>
      <c r="L3">
        <v>2029</v>
      </c>
      <c r="M3">
        <v>2030</v>
      </c>
      <c r="N3">
        <v>2031</v>
      </c>
      <c r="O3">
        <v>2032</v>
      </c>
      <c r="P3">
        <v>2033</v>
      </c>
      <c r="Q3">
        <v>2034</v>
      </c>
      <c r="R3">
        <v>2035</v>
      </c>
      <c r="S3">
        <v>2036</v>
      </c>
      <c r="T3">
        <v>2037</v>
      </c>
      <c r="U3">
        <v>2038</v>
      </c>
      <c r="V3">
        <v>2039</v>
      </c>
      <c r="W3">
        <v>2040</v>
      </c>
      <c r="X3">
        <v>2041</v>
      </c>
      <c r="Y3">
        <v>2042</v>
      </c>
      <c r="Z3">
        <v>2043</v>
      </c>
      <c r="AA3">
        <v>2044</v>
      </c>
      <c r="AB3">
        <v>2045</v>
      </c>
      <c r="AC3">
        <v>2046</v>
      </c>
      <c r="AD3">
        <v>2047</v>
      </c>
      <c r="AE3">
        <v>2048</v>
      </c>
      <c r="AF3">
        <v>2049</v>
      </c>
      <c r="AG3">
        <v>2050</v>
      </c>
    </row>
    <row r="4" spans="1:33" x14ac:dyDescent="0.45">
      <c r="A4" t="s">
        <v>710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45">
      <c r="A5" t="s">
        <v>711</v>
      </c>
      <c r="B5">
        <v>0.42327399999999998</v>
      </c>
      <c r="C5">
        <v>0.491809</v>
      </c>
      <c r="D5">
        <v>0.38686700000000002</v>
      </c>
      <c r="E5">
        <v>0.40096599999999999</v>
      </c>
      <c r="F5">
        <v>0.48113899999999998</v>
      </c>
      <c r="G5">
        <v>0.56906500000000004</v>
      </c>
      <c r="H5">
        <v>0.61510500000000001</v>
      </c>
      <c r="I5">
        <v>0.57964199999999999</v>
      </c>
      <c r="J5">
        <v>0.53718200000000005</v>
      </c>
      <c r="K5">
        <v>0.50151400000000002</v>
      </c>
      <c r="L5">
        <v>0.43611100000000003</v>
      </c>
      <c r="M5">
        <v>0.37500800000000001</v>
      </c>
      <c r="N5">
        <v>0.30522899999999997</v>
      </c>
      <c r="O5">
        <v>0.24061399999999999</v>
      </c>
      <c r="P5">
        <v>0.16727700000000001</v>
      </c>
      <c r="Q5">
        <v>9.0763099999999999E-2</v>
      </c>
      <c r="R5">
        <v>1.2559499999999999E-2</v>
      </c>
      <c r="S5">
        <v>1.2377000000000001E-2</v>
      </c>
      <c r="T5">
        <v>1.23517E-2</v>
      </c>
      <c r="U5">
        <v>1.23243E-2</v>
      </c>
      <c r="V5">
        <v>1.22959E-2</v>
      </c>
      <c r="W5">
        <v>1.2269499999999999E-2</v>
      </c>
      <c r="X5">
        <v>1.2243800000000001E-2</v>
      </c>
      <c r="Y5">
        <v>1.2215999999999999E-2</v>
      </c>
      <c r="Z5">
        <v>1.2190100000000001E-2</v>
      </c>
      <c r="AA5">
        <v>1.21631E-2</v>
      </c>
      <c r="AB5">
        <v>1.21359E-2</v>
      </c>
      <c r="AC5">
        <v>1.2108600000000001E-2</v>
      </c>
      <c r="AD5">
        <v>1.2082300000000001E-2</v>
      </c>
      <c r="AE5">
        <v>1.2055099999999999E-2</v>
      </c>
      <c r="AF5">
        <v>1.2027700000000001E-2</v>
      </c>
      <c r="AG5">
        <v>1.2000200000000001E-2</v>
      </c>
    </row>
    <row r="6" spans="1:33" x14ac:dyDescent="0.45">
      <c r="A6" t="s">
        <v>712</v>
      </c>
      <c r="B6">
        <v>4.3799900000000003</v>
      </c>
      <c r="C6">
        <v>4.3052200000000003</v>
      </c>
      <c r="D6">
        <v>4.3616299999999999</v>
      </c>
      <c r="E6">
        <v>4.4071999999999996</v>
      </c>
      <c r="F6">
        <v>4.3986400000000003</v>
      </c>
      <c r="G6">
        <v>4.3889500000000004</v>
      </c>
      <c r="H6">
        <v>4.4069399999999996</v>
      </c>
      <c r="I6">
        <v>4.4918699999999996</v>
      </c>
      <c r="J6">
        <v>4.5855699999999997</v>
      </c>
      <c r="K6">
        <v>4.6774100000000001</v>
      </c>
      <c r="L6">
        <v>4.7913600000000001</v>
      </c>
      <c r="M6">
        <v>4.9050500000000001</v>
      </c>
      <c r="N6">
        <v>5.02759</v>
      </c>
      <c r="O6">
        <v>5.1518800000000002</v>
      </c>
      <c r="P6">
        <v>5.2849500000000003</v>
      </c>
      <c r="Q6">
        <v>5.4194800000000001</v>
      </c>
      <c r="R6">
        <v>5.4956699999999996</v>
      </c>
      <c r="S6">
        <v>5.5265700000000004</v>
      </c>
      <c r="T6">
        <v>5.5537200000000002</v>
      </c>
      <c r="U6">
        <v>5.5817699999999997</v>
      </c>
      <c r="V6">
        <v>5.61198</v>
      </c>
      <c r="W6">
        <v>5.6385800000000001</v>
      </c>
      <c r="X6">
        <v>5.6688799999999997</v>
      </c>
      <c r="Y6">
        <v>5.6960199999999999</v>
      </c>
      <c r="Z6">
        <v>5.7257499999999997</v>
      </c>
      <c r="AA6">
        <v>5.75502</v>
      </c>
      <c r="AB6">
        <v>5.7852600000000001</v>
      </c>
      <c r="AC6">
        <v>5.8159999999999998</v>
      </c>
      <c r="AD6">
        <v>5.8457999999999997</v>
      </c>
      <c r="AE6">
        <v>5.8755899999999999</v>
      </c>
      <c r="AF6">
        <v>5.9063100000000004</v>
      </c>
      <c r="AG6">
        <v>5.9350100000000001</v>
      </c>
    </row>
    <row r="7" spans="1:33" x14ac:dyDescent="0.45">
      <c r="A7" t="s">
        <v>713</v>
      </c>
      <c r="B7">
        <v>0.43154700000000001</v>
      </c>
      <c r="C7">
        <v>0.43154700000000001</v>
      </c>
      <c r="D7">
        <v>0.43154700000000001</v>
      </c>
      <c r="E7">
        <v>0.43154700000000001</v>
      </c>
      <c r="F7">
        <v>0.43154700000000001</v>
      </c>
      <c r="G7">
        <v>0.43154700000000001</v>
      </c>
      <c r="H7">
        <v>0.43154700000000001</v>
      </c>
      <c r="I7">
        <v>0.43154700000000001</v>
      </c>
      <c r="J7">
        <v>0.43154700000000001</v>
      </c>
      <c r="K7">
        <v>0.43154700000000001</v>
      </c>
      <c r="L7">
        <v>0.43154700000000001</v>
      </c>
      <c r="M7">
        <v>0.43154700000000001</v>
      </c>
      <c r="N7">
        <v>0.43154700000000001</v>
      </c>
      <c r="O7">
        <v>0.43154700000000001</v>
      </c>
      <c r="P7">
        <v>0.43154700000000001</v>
      </c>
      <c r="Q7">
        <v>0.43154700000000001</v>
      </c>
      <c r="R7">
        <v>0.43154700000000001</v>
      </c>
      <c r="S7">
        <v>0.43154700000000001</v>
      </c>
      <c r="T7">
        <v>0.43154700000000001</v>
      </c>
      <c r="U7">
        <v>0.43154700000000001</v>
      </c>
      <c r="V7">
        <v>0.43154700000000001</v>
      </c>
      <c r="W7">
        <v>0.43154700000000001</v>
      </c>
      <c r="X7">
        <v>0.43154700000000001</v>
      </c>
      <c r="Y7">
        <v>0.43154700000000001</v>
      </c>
      <c r="Z7">
        <v>0.43154700000000001</v>
      </c>
      <c r="AA7">
        <v>0.43154700000000001</v>
      </c>
      <c r="AB7">
        <v>0.43154700000000001</v>
      </c>
      <c r="AC7">
        <v>0.43154700000000001</v>
      </c>
      <c r="AD7">
        <v>0.43154700000000001</v>
      </c>
      <c r="AE7">
        <v>0.43154700000000001</v>
      </c>
      <c r="AF7">
        <v>0.43154700000000001</v>
      </c>
      <c r="AG7">
        <v>0.43154700000000001</v>
      </c>
    </row>
    <row r="8" spans="1:33" x14ac:dyDescent="0.45">
      <c r="A8" t="s">
        <v>714</v>
      </c>
      <c r="B8">
        <v>3.0672399999999999E-2</v>
      </c>
      <c r="C8">
        <v>3.0672399999999999E-2</v>
      </c>
      <c r="D8">
        <v>3.0672399999999999E-2</v>
      </c>
      <c r="E8">
        <v>3.0672399999999999E-2</v>
      </c>
      <c r="F8">
        <v>3.0672399999999999E-2</v>
      </c>
      <c r="G8">
        <v>3.0672399999999999E-2</v>
      </c>
      <c r="H8">
        <v>3.0672399999999999E-2</v>
      </c>
      <c r="I8">
        <v>3.0672399999999999E-2</v>
      </c>
      <c r="J8">
        <v>3.0672399999999999E-2</v>
      </c>
      <c r="K8">
        <v>3.0672399999999999E-2</v>
      </c>
      <c r="L8">
        <v>3.0672399999999999E-2</v>
      </c>
      <c r="M8">
        <v>3.0672399999999999E-2</v>
      </c>
      <c r="N8">
        <v>3.0672399999999999E-2</v>
      </c>
      <c r="O8">
        <v>3.0672399999999999E-2</v>
      </c>
      <c r="P8">
        <v>3.0672399999999999E-2</v>
      </c>
      <c r="Q8">
        <v>3.0672399999999999E-2</v>
      </c>
      <c r="R8">
        <v>3.0672399999999999E-2</v>
      </c>
      <c r="S8">
        <v>3.0672399999999999E-2</v>
      </c>
      <c r="T8">
        <v>3.0672399999999999E-2</v>
      </c>
      <c r="U8">
        <v>3.0672399999999999E-2</v>
      </c>
      <c r="V8">
        <v>3.0672399999999999E-2</v>
      </c>
      <c r="W8">
        <v>3.0672399999999999E-2</v>
      </c>
      <c r="X8">
        <v>3.0672399999999999E-2</v>
      </c>
      <c r="Y8">
        <v>3.0672399999999999E-2</v>
      </c>
      <c r="Z8">
        <v>3.0672399999999999E-2</v>
      </c>
      <c r="AA8">
        <v>3.0672399999999999E-2</v>
      </c>
      <c r="AB8">
        <v>3.0672399999999999E-2</v>
      </c>
      <c r="AC8">
        <v>3.0672399999999999E-2</v>
      </c>
      <c r="AD8">
        <v>3.0672399999999999E-2</v>
      </c>
      <c r="AE8">
        <v>3.0672399999999999E-2</v>
      </c>
      <c r="AF8">
        <v>3.0672399999999999E-2</v>
      </c>
      <c r="AG8">
        <v>3.0672399999999999E-2</v>
      </c>
    </row>
    <row r="9" spans="1:33" x14ac:dyDescent="0.45">
      <c r="A9" t="s">
        <v>715</v>
      </c>
      <c r="B9">
        <v>0.91293800000000003</v>
      </c>
      <c r="C9">
        <v>1.0002200000000001</v>
      </c>
      <c r="D9">
        <v>1.04419</v>
      </c>
      <c r="E9">
        <v>1.04549</v>
      </c>
      <c r="F9">
        <v>1.052</v>
      </c>
      <c r="G9">
        <v>1.05603</v>
      </c>
      <c r="H9">
        <v>1.0619700000000001</v>
      </c>
      <c r="I9">
        <v>1.0679399999999999</v>
      </c>
      <c r="J9">
        <v>1.07233</v>
      </c>
      <c r="K9">
        <v>1.0786199999999999</v>
      </c>
      <c r="L9">
        <v>1.08623</v>
      </c>
      <c r="M9">
        <v>1.09314</v>
      </c>
      <c r="N9">
        <v>1.0992299999999999</v>
      </c>
      <c r="O9">
        <v>1.10378</v>
      </c>
      <c r="P9">
        <v>1.1076600000000001</v>
      </c>
      <c r="Q9">
        <v>1.1172599999999999</v>
      </c>
      <c r="R9">
        <v>1.1705700000000001</v>
      </c>
      <c r="S9">
        <v>1.1959500000000001</v>
      </c>
      <c r="T9">
        <v>1.2241500000000001</v>
      </c>
      <c r="U9">
        <v>1.25084</v>
      </c>
      <c r="V9">
        <v>1.2744</v>
      </c>
      <c r="W9">
        <v>1.2965899999999999</v>
      </c>
      <c r="X9">
        <v>1.31542</v>
      </c>
      <c r="Y9">
        <v>1.3411500000000001</v>
      </c>
      <c r="Z9">
        <v>1.36324</v>
      </c>
      <c r="AA9">
        <v>1.38405</v>
      </c>
      <c r="AB9">
        <v>1.40116</v>
      </c>
      <c r="AC9">
        <v>1.4171</v>
      </c>
      <c r="AD9">
        <v>1.4319999999999999</v>
      </c>
      <c r="AE9">
        <v>1.4457199999999999</v>
      </c>
      <c r="AF9">
        <v>1.4583600000000001</v>
      </c>
      <c r="AG9">
        <v>1.47255</v>
      </c>
    </row>
    <row r="10" spans="1:33" x14ac:dyDescent="0.45">
      <c r="A10" t="s">
        <v>716</v>
      </c>
      <c r="B10">
        <v>5.3246300000000003E-2</v>
      </c>
      <c r="C10">
        <v>9.0496800000000002E-2</v>
      </c>
      <c r="D10">
        <v>0.15418399999999999</v>
      </c>
      <c r="E10">
        <v>0.157304</v>
      </c>
      <c r="F10">
        <v>0.16118299999999999</v>
      </c>
      <c r="G10">
        <v>0.16500000000000001</v>
      </c>
      <c r="H10">
        <v>0.16963400000000001</v>
      </c>
      <c r="I10">
        <v>0.174205</v>
      </c>
      <c r="J10">
        <v>0.17958299999999999</v>
      </c>
      <c r="K10">
        <v>0.18491199999999999</v>
      </c>
      <c r="L10">
        <v>0.191051</v>
      </c>
      <c r="M10">
        <v>0.19713600000000001</v>
      </c>
      <c r="N10">
        <v>0.203593</v>
      </c>
      <c r="O10">
        <v>0.21041199999999999</v>
      </c>
      <c r="P10">
        <v>0.21760599999999999</v>
      </c>
      <c r="Q10">
        <v>0.22694800000000001</v>
      </c>
      <c r="R10">
        <v>0.27618199999999998</v>
      </c>
      <c r="S10">
        <v>0.31003199999999997</v>
      </c>
      <c r="T10">
        <v>0.35059800000000002</v>
      </c>
      <c r="U10">
        <v>0.39333000000000001</v>
      </c>
      <c r="V10">
        <v>0.43821700000000002</v>
      </c>
      <c r="W10">
        <v>0.48237099999999999</v>
      </c>
      <c r="X10">
        <v>0.52672799999999997</v>
      </c>
      <c r="Y10">
        <v>0.57702399999999998</v>
      </c>
      <c r="Z10">
        <v>0.62602599999999997</v>
      </c>
      <c r="AA10">
        <v>0.67415800000000004</v>
      </c>
      <c r="AB10">
        <v>0.72293600000000002</v>
      </c>
      <c r="AC10">
        <v>0.768343</v>
      </c>
      <c r="AD10">
        <v>0.81292799999999998</v>
      </c>
      <c r="AE10">
        <v>0.85552799999999996</v>
      </c>
      <c r="AF10">
        <v>0.89816399999999996</v>
      </c>
      <c r="AG10">
        <v>0.94098999999999999</v>
      </c>
    </row>
    <row r="11" spans="1:33" x14ac:dyDescent="0.45">
      <c r="A11" t="s">
        <v>717</v>
      </c>
      <c r="B11">
        <v>8.4555400000000003E-2</v>
      </c>
      <c r="C11">
        <v>8.4811999999999999E-2</v>
      </c>
      <c r="D11">
        <v>8.4981600000000004E-2</v>
      </c>
      <c r="E11">
        <v>8.5071400000000005E-2</v>
      </c>
      <c r="F11">
        <v>8.5847499999999993E-2</v>
      </c>
      <c r="G11">
        <v>9.4150300000000006E-2</v>
      </c>
      <c r="H11">
        <v>0.10745399999999999</v>
      </c>
      <c r="I11">
        <v>0.109448</v>
      </c>
      <c r="J11">
        <v>0.10986</v>
      </c>
      <c r="K11">
        <v>0.11004</v>
      </c>
      <c r="L11">
        <v>0.11021599999999999</v>
      </c>
      <c r="M11">
        <v>0.110301</v>
      </c>
      <c r="N11">
        <v>0.110387</v>
      </c>
      <c r="O11">
        <v>0.110594</v>
      </c>
      <c r="P11">
        <v>0.11069</v>
      </c>
      <c r="Q11">
        <v>0.11090999999999999</v>
      </c>
      <c r="R11">
        <v>0.11104</v>
      </c>
      <c r="S11">
        <v>0.111195</v>
      </c>
      <c r="T11">
        <v>0.111473</v>
      </c>
      <c r="U11">
        <v>0.111652</v>
      </c>
      <c r="V11">
        <v>0.111942</v>
      </c>
      <c r="W11">
        <v>0.11212999999999999</v>
      </c>
      <c r="X11">
        <v>0.112346</v>
      </c>
      <c r="Y11">
        <v>0.112659</v>
      </c>
      <c r="Z11">
        <v>0.112862</v>
      </c>
      <c r="AA11">
        <v>0.113152</v>
      </c>
      <c r="AB11">
        <v>0.113341</v>
      </c>
      <c r="AC11">
        <v>0.113509</v>
      </c>
      <c r="AD11">
        <v>0.113788</v>
      </c>
      <c r="AE11">
        <v>0.11397699999999999</v>
      </c>
      <c r="AF11">
        <v>0.114257</v>
      </c>
      <c r="AG11">
        <v>0.11444699999999999</v>
      </c>
    </row>
    <row r="12" spans="1:33" x14ac:dyDescent="0.45">
      <c r="A12" t="s">
        <v>718</v>
      </c>
      <c r="B12">
        <v>1.4358599999999999</v>
      </c>
      <c r="C12">
        <v>1.4274899999999999</v>
      </c>
      <c r="D12">
        <v>1.41188</v>
      </c>
      <c r="E12">
        <v>1.3725799999999999</v>
      </c>
      <c r="F12">
        <v>1.3414299999999999</v>
      </c>
      <c r="G12">
        <v>1.3088200000000001</v>
      </c>
      <c r="H12">
        <v>1.2710600000000001</v>
      </c>
      <c r="I12">
        <v>1.2396</v>
      </c>
      <c r="J12">
        <v>1.2097599999999999</v>
      </c>
      <c r="K12">
        <v>1.18197</v>
      </c>
      <c r="L12">
        <v>1.1551100000000001</v>
      </c>
      <c r="M12">
        <v>1.12558</v>
      </c>
      <c r="N12">
        <v>1.0869899999999999</v>
      </c>
      <c r="O12">
        <v>1.05427</v>
      </c>
      <c r="P12">
        <v>1.0203100000000001</v>
      </c>
      <c r="Q12">
        <v>0.98752499999999999</v>
      </c>
      <c r="R12">
        <v>0.95632399999999995</v>
      </c>
      <c r="S12">
        <v>0.92773099999999997</v>
      </c>
      <c r="T12">
        <v>0.89921200000000001</v>
      </c>
      <c r="U12">
        <v>0.87312699999999999</v>
      </c>
      <c r="V12">
        <v>0.84720899999999999</v>
      </c>
      <c r="W12">
        <v>0.82167299999999999</v>
      </c>
      <c r="X12">
        <v>0.79764000000000002</v>
      </c>
      <c r="Y12">
        <v>0.77527800000000002</v>
      </c>
      <c r="Z12">
        <v>0.75514899999999996</v>
      </c>
      <c r="AA12">
        <v>0.73682199999999998</v>
      </c>
      <c r="AB12">
        <v>0.72166799999999998</v>
      </c>
      <c r="AC12">
        <v>0.71010300000000004</v>
      </c>
      <c r="AD12">
        <v>0.70252199999999998</v>
      </c>
      <c r="AE12">
        <v>0.69610099999999997</v>
      </c>
      <c r="AF12">
        <v>0.69086400000000003</v>
      </c>
      <c r="AG12">
        <v>0.68668099999999999</v>
      </c>
    </row>
    <row r="13" spans="1:33" x14ac:dyDescent="0.45">
      <c r="A13" t="s">
        <v>719</v>
      </c>
      <c r="B13">
        <v>1.5881000000000001</v>
      </c>
      <c r="C13">
        <v>1.62096</v>
      </c>
      <c r="D13">
        <v>1.62079</v>
      </c>
      <c r="E13">
        <v>1.62056</v>
      </c>
      <c r="F13">
        <v>1.62849</v>
      </c>
      <c r="G13">
        <v>1.63751</v>
      </c>
      <c r="H13">
        <v>1.6392500000000001</v>
      </c>
      <c r="I13">
        <v>1.6357900000000001</v>
      </c>
      <c r="J13">
        <v>1.6387499999999999</v>
      </c>
      <c r="K13">
        <v>1.6416900000000001</v>
      </c>
      <c r="L13">
        <v>1.6452800000000001</v>
      </c>
      <c r="M13">
        <v>1.64811</v>
      </c>
      <c r="N13">
        <v>1.6466400000000001</v>
      </c>
      <c r="O13">
        <v>1.6466400000000001</v>
      </c>
      <c r="P13">
        <v>1.6460999999999999</v>
      </c>
      <c r="Q13">
        <v>1.65124</v>
      </c>
      <c r="R13">
        <v>1.6565000000000001</v>
      </c>
      <c r="S13">
        <v>1.6607799999999999</v>
      </c>
      <c r="T13">
        <v>1.6646799999999999</v>
      </c>
      <c r="U13">
        <v>1.6684099999999999</v>
      </c>
      <c r="V13">
        <v>1.6714599999999999</v>
      </c>
      <c r="W13">
        <v>1.6742900000000001</v>
      </c>
      <c r="X13">
        <v>1.6774100000000001</v>
      </c>
      <c r="Y13">
        <v>1.68001</v>
      </c>
      <c r="Z13">
        <v>1.6821200000000001</v>
      </c>
      <c r="AA13">
        <v>1.6858900000000001</v>
      </c>
      <c r="AB13">
        <v>1.6921299999999999</v>
      </c>
      <c r="AC13">
        <v>1.6960900000000001</v>
      </c>
      <c r="AD13">
        <v>1.7022900000000001</v>
      </c>
      <c r="AE13">
        <v>1.70943</v>
      </c>
      <c r="AF13">
        <v>1.7193000000000001</v>
      </c>
      <c r="AG13">
        <v>1.7266699999999999</v>
      </c>
    </row>
    <row r="14" spans="1:33" x14ac:dyDescent="0.45">
      <c r="A14" t="s">
        <v>720</v>
      </c>
      <c r="B14">
        <v>4.2205199999999998E-2</v>
      </c>
      <c r="C14">
        <v>5.2655199999999999E-2</v>
      </c>
      <c r="D14">
        <v>6.1297299999999999E-2</v>
      </c>
      <c r="E14">
        <v>7.2163900000000003E-2</v>
      </c>
      <c r="F14">
        <v>6.9971800000000001E-2</v>
      </c>
      <c r="G14">
        <v>6.7263500000000004E-2</v>
      </c>
      <c r="H14">
        <v>6.41095E-2</v>
      </c>
      <c r="I14">
        <v>5.8396799999999999E-2</v>
      </c>
      <c r="J14">
        <v>5.1713000000000002E-2</v>
      </c>
      <c r="K14">
        <v>4.2589799999999997E-2</v>
      </c>
      <c r="L14">
        <v>3.1739700000000003E-2</v>
      </c>
      <c r="M14">
        <v>2.25121E-2</v>
      </c>
      <c r="N14">
        <v>2.2850599999999999E-2</v>
      </c>
      <c r="O14">
        <v>2.30339E-2</v>
      </c>
      <c r="P14">
        <v>2.3570000000000001E-2</v>
      </c>
      <c r="Q14">
        <v>2.4637599999999999E-2</v>
      </c>
      <c r="R14">
        <v>2.48547E-2</v>
      </c>
      <c r="S14">
        <v>2.5290400000000001E-2</v>
      </c>
      <c r="T14">
        <v>2.5567800000000002E-2</v>
      </c>
      <c r="U14">
        <v>2.5500200000000001E-2</v>
      </c>
      <c r="V14">
        <v>2.49442E-2</v>
      </c>
      <c r="W14">
        <v>2.4284099999999999E-2</v>
      </c>
      <c r="X14">
        <v>2.29561E-2</v>
      </c>
      <c r="Y14">
        <v>2.1658799999999999E-2</v>
      </c>
      <c r="Z14">
        <v>1.9987999999999999E-2</v>
      </c>
      <c r="AA14">
        <v>1.8783500000000002E-2</v>
      </c>
      <c r="AB14">
        <v>1.7960199999999999E-2</v>
      </c>
      <c r="AC14">
        <v>1.5428600000000001E-2</v>
      </c>
      <c r="AD14">
        <v>1.24099E-2</v>
      </c>
      <c r="AE14">
        <v>1.06269E-2</v>
      </c>
      <c r="AF14">
        <v>1.08284E-2</v>
      </c>
      <c r="AG14">
        <v>1.10118E-2</v>
      </c>
    </row>
    <row r="15" spans="1:33" x14ac:dyDescent="0.45">
      <c r="A15" t="s">
        <v>721</v>
      </c>
      <c r="B15">
        <v>4.8616300000000001E-2</v>
      </c>
      <c r="C15">
        <v>4.8108199999999997E-2</v>
      </c>
      <c r="D15">
        <v>5.13727E-2</v>
      </c>
      <c r="E15">
        <v>5.2589700000000003E-2</v>
      </c>
      <c r="F15">
        <v>5.17571E-2</v>
      </c>
      <c r="G15">
        <v>5.0377400000000003E-2</v>
      </c>
      <c r="H15">
        <v>4.7988900000000001E-2</v>
      </c>
      <c r="I15">
        <v>4.5322899999999999E-2</v>
      </c>
      <c r="J15">
        <v>4.2083299999999997E-2</v>
      </c>
      <c r="K15">
        <v>3.7915999999999998E-2</v>
      </c>
      <c r="L15">
        <v>3.29447E-2</v>
      </c>
      <c r="M15">
        <v>2.8229199999999999E-2</v>
      </c>
      <c r="N15">
        <v>2.7917999999999998E-2</v>
      </c>
      <c r="O15">
        <v>2.7634100000000002E-2</v>
      </c>
      <c r="P15">
        <v>2.7333300000000001E-2</v>
      </c>
      <c r="Q15">
        <v>2.7365199999999999E-2</v>
      </c>
      <c r="R15">
        <v>2.7501299999999999E-2</v>
      </c>
      <c r="S15">
        <v>2.73645E-2</v>
      </c>
      <c r="T15">
        <v>2.70157E-2</v>
      </c>
      <c r="U15">
        <v>2.65343E-2</v>
      </c>
      <c r="V15">
        <v>2.6047000000000001E-2</v>
      </c>
      <c r="W15">
        <v>2.5616099999999999E-2</v>
      </c>
      <c r="X15">
        <v>2.53607E-2</v>
      </c>
      <c r="Y15">
        <v>2.4984699999999999E-2</v>
      </c>
      <c r="Z15">
        <v>2.4545899999999999E-2</v>
      </c>
      <c r="AA15">
        <v>2.41719E-2</v>
      </c>
      <c r="AB15">
        <v>2.39049E-2</v>
      </c>
      <c r="AC15">
        <v>2.34895E-2</v>
      </c>
      <c r="AD15">
        <v>2.3221700000000001E-2</v>
      </c>
      <c r="AE15">
        <v>2.2911899999999999E-2</v>
      </c>
      <c r="AF15">
        <v>2.2810899999999999E-2</v>
      </c>
      <c r="AG15">
        <v>2.2571600000000001E-2</v>
      </c>
    </row>
    <row r="16" spans="1:33" x14ac:dyDescent="0.45">
      <c r="A16" t="s">
        <v>722</v>
      </c>
      <c r="B16">
        <v>0.21801400000000001</v>
      </c>
      <c r="C16">
        <v>0.22273499999999999</v>
      </c>
      <c r="D16">
        <v>0.228071</v>
      </c>
      <c r="E16">
        <v>0.23332800000000001</v>
      </c>
      <c r="F16">
        <v>0.238153</v>
      </c>
      <c r="G16">
        <v>0.24290999999999999</v>
      </c>
      <c r="H16">
        <v>0.24739900000000001</v>
      </c>
      <c r="I16">
        <v>0.25149199999999999</v>
      </c>
      <c r="J16">
        <v>0.25565599999999999</v>
      </c>
      <c r="K16">
        <v>0.26013399999999998</v>
      </c>
      <c r="L16">
        <v>0.26419199999999998</v>
      </c>
      <c r="M16">
        <v>0.26740399999999998</v>
      </c>
      <c r="N16">
        <v>0.270505</v>
      </c>
      <c r="O16">
        <v>0.27382299999999998</v>
      </c>
      <c r="P16">
        <v>0.27753100000000003</v>
      </c>
      <c r="Q16">
        <v>0.281476</v>
      </c>
      <c r="R16">
        <v>0.285522</v>
      </c>
      <c r="S16">
        <v>0.289607</v>
      </c>
      <c r="T16">
        <v>0.29361300000000001</v>
      </c>
      <c r="U16">
        <v>0.297956</v>
      </c>
      <c r="V16">
        <v>0.30202400000000001</v>
      </c>
      <c r="W16">
        <v>0.30577100000000002</v>
      </c>
      <c r="X16">
        <v>0.30951600000000001</v>
      </c>
      <c r="Y16">
        <v>0.31345699999999999</v>
      </c>
      <c r="Z16">
        <v>0.31818999999999997</v>
      </c>
      <c r="AA16">
        <v>0.32280399999999998</v>
      </c>
      <c r="AB16">
        <v>0.32754299999999997</v>
      </c>
      <c r="AC16">
        <v>0.33228400000000002</v>
      </c>
      <c r="AD16">
        <v>0.33668399999999998</v>
      </c>
      <c r="AE16">
        <v>0.34093699999999999</v>
      </c>
      <c r="AF16">
        <v>0.34543299999999999</v>
      </c>
      <c r="AG16">
        <v>0.35000100000000001</v>
      </c>
    </row>
    <row r="17" spans="1:33" x14ac:dyDescent="0.45">
      <c r="A17" t="s">
        <v>723</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45">
      <c r="A18" t="s">
        <v>724</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row r="19" spans="1:33" x14ac:dyDescent="0.45">
      <c r="A19" t="s">
        <v>725</v>
      </c>
      <c r="B19">
        <v>0.50219100000000005</v>
      </c>
      <c r="C19">
        <v>0.48017700000000002</v>
      </c>
      <c r="D19">
        <v>0.44193300000000002</v>
      </c>
      <c r="E19">
        <v>0.41474699999999998</v>
      </c>
      <c r="F19">
        <v>0.39022099999999998</v>
      </c>
      <c r="G19">
        <v>0.36204700000000001</v>
      </c>
      <c r="H19">
        <v>0.33076800000000001</v>
      </c>
      <c r="I19">
        <v>0.29803099999999999</v>
      </c>
      <c r="J19">
        <v>0.26516800000000001</v>
      </c>
      <c r="K19">
        <v>0.23227999999999999</v>
      </c>
      <c r="L19">
        <v>0.199238</v>
      </c>
      <c r="M19">
        <v>0.16619999999999999</v>
      </c>
      <c r="N19">
        <v>0.133127</v>
      </c>
      <c r="O19">
        <v>0.10005500000000001</v>
      </c>
      <c r="P19">
        <v>6.6960000000000006E-2</v>
      </c>
      <c r="Q19">
        <v>3.3855299999999998E-2</v>
      </c>
      <c r="R19">
        <v>7.4346899999999997E-4</v>
      </c>
      <c r="S19">
        <v>6.7561499999999996E-4</v>
      </c>
      <c r="T19">
        <v>6.7562999999999998E-4</v>
      </c>
      <c r="U19">
        <v>6.75693E-4</v>
      </c>
      <c r="V19">
        <v>6.7575600000000001E-4</v>
      </c>
      <c r="W19">
        <v>6.7582000000000004E-4</v>
      </c>
      <c r="X19">
        <v>6.7588299999999995E-4</v>
      </c>
      <c r="Y19">
        <v>6.7594599999999997E-4</v>
      </c>
      <c r="Z19">
        <v>6.7600899999999998E-4</v>
      </c>
      <c r="AA19">
        <v>6.7607300000000002E-4</v>
      </c>
      <c r="AB19">
        <v>6.7613600000000003E-4</v>
      </c>
      <c r="AC19">
        <v>6.7619900000000005E-4</v>
      </c>
      <c r="AD19">
        <v>6.7626199999999996E-4</v>
      </c>
      <c r="AE19">
        <v>6.7632499999999997E-4</v>
      </c>
      <c r="AF19">
        <v>6.7638799999999999E-4</v>
      </c>
      <c r="AG19">
        <v>6.7645100000000001E-4</v>
      </c>
    </row>
    <row r="20" spans="1:33" x14ac:dyDescent="0.45">
      <c r="A20" t="s">
        <v>726</v>
      </c>
      <c r="B20">
        <v>10.5556</v>
      </c>
      <c r="C20">
        <v>10.5639</v>
      </c>
      <c r="D20">
        <v>10.570600000000001</v>
      </c>
      <c r="E20">
        <v>10.577400000000001</v>
      </c>
      <c r="F20">
        <v>10.584199999999999</v>
      </c>
      <c r="G20">
        <v>10.5909</v>
      </c>
      <c r="H20">
        <v>10.597799999999999</v>
      </c>
      <c r="I20">
        <v>10.6045</v>
      </c>
      <c r="J20">
        <v>10.6112</v>
      </c>
      <c r="K20">
        <v>10.6181</v>
      </c>
      <c r="L20">
        <v>10.6248</v>
      </c>
      <c r="M20">
        <v>10.631600000000001</v>
      </c>
      <c r="N20">
        <v>10.638400000000001</v>
      </c>
      <c r="O20">
        <v>10.645099999999999</v>
      </c>
      <c r="P20">
        <v>10.651899999999999</v>
      </c>
      <c r="Q20">
        <v>10.6587</v>
      </c>
      <c r="R20">
        <v>10.6654</v>
      </c>
      <c r="S20">
        <v>10.6722</v>
      </c>
      <c r="T20">
        <v>10.679</v>
      </c>
      <c r="U20">
        <v>10.6858</v>
      </c>
      <c r="V20">
        <v>10.692600000000001</v>
      </c>
      <c r="W20">
        <v>10.699299999999999</v>
      </c>
      <c r="X20">
        <v>10.706099999999999</v>
      </c>
      <c r="Y20">
        <v>10.712899999999999</v>
      </c>
      <c r="Z20">
        <v>10.7196</v>
      </c>
      <c r="AA20">
        <v>10.7264</v>
      </c>
      <c r="AB20">
        <v>10.7332</v>
      </c>
      <c r="AC20">
        <v>10.74</v>
      </c>
      <c r="AD20">
        <v>10.746700000000001</v>
      </c>
      <c r="AE20">
        <v>10.753500000000001</v>
      </c>
      <c r="AF20">
        <v>10.760300000000001</v>
      </c>
      <c r="AG20">
        <v>10.766999999999999</v>
      </c>
    </row>
    <row r="21" spans="1:33" x14ac:dyDescent="0.45">
      <c r="A21" t="s">
        <v>727</v>
      </c>
      <c r="B21">
        <v>6.5125699999999995E-2</v>
      </c>
      <c r="C21">
        <v>4.7467099999999998E-2</v>
      </c>
      <c r="D21">
        <v>5.5293500000000002E-2</v>
      </c>
      <c r="E21">
        <v>6.5023800000000007E-2</v>
      </c>
      <c r="F21">
        <v>6.69873E-2</v>
      </c>
      <c r="G21">
        <v>6.86026E-2</v>
      </c>
      <c r="H21">
        <v>6.9463300000000006E-2</v>
      </c>
      <c r="I21">
        <v>6.8460900000000005E-2</v>
      </c>
      <c r="J21">
        <v>6.8313100000000002E-2</v>
      </c>
      <c r="K21">
        <v>6.8179699999999996E-2</v>
      </c>
      <c r="L21">
        <v>6.8491700000000003E-2</v>
      </c>
      <c r="M21">
        <v>6.6491900000000007E-2</v>
      </c>
      <c r="N21">
        <v>6.6555600000000006E-2</v>
      </c>
      <c r="O21">
        <v>6.6658800000000004E-2</v>
      </c>
      <c r="P21">
        <v>6.6750500000000004E-2</v>
      </c>
      <c r="Q21">
        <v>6.6751400000000002E-2</v>
      </c>
      <c r="R21">
        <v>6.3775100000000001E-2</v>
      </c>
      <c r="S21">
        <v>6.3916700000000007E-2</v>
      </c>
      <c r="T21">
        <v>6.3543000000000002E-2</v>
      </c>
      <c r="U21">
        <v>6.3131000000000007E-2</v>
      </c>
      <c r="V21">
        <v>6.3263E-2</v>
      </c>
      <c r="W21">
        <v>6.3359499999999999E-2</v>
      </c>
      <c r="X21">
        <v>6.3397899999999993E-2</v>
      </c>
      <c r="Y21">
        <v>6.33793E-2</v>
      </c>
      <c r="Z21">
        <v>6.4487900000000001E-2</v>
      </c>
      <c r="AA21">
        <v>6.3452400000000006E-2</v>
      </c>
      <c r="AB21">
        <v>6.3549499999999995E-2</v>
      </c>
      <c r="AC21">
        <v>6.3029500000000002E-2</v>
      </c>
      <c r="AD21">
        <v>6.3031299999999998E-2</v>
      </c>
      <c r="AE21">
        <v>6.3025600000000001E-2</v>
      </c>
      <c r="AF21">
        <v>6.3146499999999994E-2</v>
      </c>
      <c r="AG21">
        <v>6.3152399999999997E-2</v>
      </c>
    </row>
    <row r="22" spans="1:33" x14ac:dyDescent="0.45">
      <c r="A22" t="s">
        <v>728</v>
      </c>
      <c r="B22">
        <v>2.6629</v>
      </c>
      <c r="C22">
        <v>2.7130700000000001</v>
      </c>
      <c r="D22">
        <v>2.7630599999999998</v>
      </c>
      <c r="E22">
        <v>2.81298</v>
      </c>
      <c r="F22">
        <v>2.8629099999999998</v>
      </c>
      <c r="G22">
        <v>2.9128400000000001</v>
      </c>
      <c r="H22">
        <v>2.9626999999999999</v>
      </c>
      <c r="I22">
        <v>3.0125000000000002</v>
      </c>
      <c r="J22">
        <v>3.0623999999999998</v>
      </c>
      <c r="K22">
        <v>3.1122999999999998</v>
      </c>
      <c r="L22">
        <v>3.1621999999999999</v>
      </c>
      <c r="M22">
        <v>3.2121200000000001</v>
      </c>
      <c r="N22">
        <v>3.2620499999999999</v>
      </c>
      <c r="O22">
        <v>3.3122199999999999</v>
      </c>
      <c r="P22">
        <v>3.3623699999999999</v>
      </c>
      <c r="Q22">
        <v>3.41255</v>
      </c>
      <c r="R22">
        <v>3.4627300000000001</v>
      </c>
      <c r="S22">
        <v>3.5129000000000001</v>
      </c>
      <c r="T22">
        <v>3.5630600000000001</v>
      </c>
      <c r="U22">
        <v>3.6132</v>
      </c>
      <c r="V22">
        <v>3.6633300000000002</v>
      </c>
      <c r="W22">
        <v>3.7134800000000001</v>
      </c>
      <c r="X22">
        <v>3.7636599999999998</v>
      </c>
      <c r="Y22">
        <v>3.81386</v>
      </c>
      <c r="Z22">
        <v>3.8640500000000002</v>
      </c>
      <c r="AA22">
        <v>3.9142299999999999</v>
      </c>
      <c r="AB22">
        <v>3.9644599999999999</v>
      </c>
      <c r="AC22">
        <v>4.01464</v>
      </c>
      <c r="AD22">
        <v>4.0648999999999997</v>
      </c>
      <c r="AE22">
        <v>4.1151</v>
      </c>
      <c r="AF22">
        <v>4.1653200000000004</v>
      </c>
      <c r="AG22">
        <v>4.2155899999999997</v>
      </c>
    </row>
    <row r="23" spans="1:33" x14ac:dyDescent="0.45">
      <c r="A23" t="s">
        <v>729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45">
      <c r="A24" t="s">
        <v>730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zoomScale="140" workbookViewId="0">
      <selection activeCell="A20" sqref="A20"/>
    </sheetView>
  </sheetViews>
  <sheetFormatPr defaultColWidth="8.796875" defaultRowHeight="14.25" x14ac:dyDescent="0.45"/>
  <cols>
    <col min="1" max="1" width="10.6640625" customWidth="1"/>
    <col min="2" max="2" width="18" customWidth="1"/>
    <col min="3" max="3" width="29" customWidth="1"/>
    <col min="4" max="4" width="36" customWidth="1"/>
    <col min="5" max="5" width="22" customWidth="1"/>
    <col min="6" max="6" width="29.6640625" customWidth="1"/>
  </cols>
  <sheetData>
    <row r="1" spans="1:2" x14ac:dyDescent="0.45">
      <c r="A1" s="1" t="s">
        <v>661</v>
      </c>
    </row>
    <row r="2" spans="1:2" x14ac:dyDescent="0.45">
      <c r="A2" s="250">
        <v>551156</v>
      </c>
      <c r="B2" t="s">
        <v>85</v>
      </c>
    </row>
    <row r="3" spans="1:2" x14ac:dyDescent="0.45">
      <c r="A3" s="250"/>
    </row>
    <row r="4" spans="1:2" x14ac:dyDescent="0.45">
      <c r="A4" s="1" t="s">
        <v>662</v>
      </c>
    </row>
    <row r="5" spans="1:2" x14ac:dyDescent="0.45">
      <c r="A5" s="250">
        <v>9629155</v>
      </c>
      <c r="B5" t="s">
        <v>85</v>
      </c>
    </row>
    <row r="6" spans="1:2" x14ac:dyDescent="0.45">
      <c r="A6" s="250"/>
    </row>
    <row r="7" spans="1:2" x14ac:dyDescent="0.45">
      <c r="A7" s="251" t="s">
        <v>663</v>
      </c>
    </row>
    <row r="8" spans="1:2" x14ac:dyDescent="0.45">
      <c r="A8">
        <v>5806513</v>
      </c>
      <c r="B8" t="s">
        <v>85</v>
      </c>
    </row>
    <row r="9" spans="1:2" x14ac:dyDescent="0.45">
      <c r="A9" s="5"/>
    </row>
    <row r="10" spans="1:2" x14ac:dyDescent="0.45">
      <c r="A10" s="1" t="s">
        <v>665</v>
      </c>
    </row>
    <row r="11" spans="1:2" x14ac:dyDescent="0.45">
      <c r="A11" s="5">
        <f>A2/A5</f>
        <v>5.7238251954610762E-2</v>
      </c>
    </row>
    <row r="12" spans="1:2" x14ac:dyDescent="0.45">
      <c r="A12" s="5"/>
    </row>
    <row r="13" spans="1:2" x14ac:dyDescent="0.45">
      <c r="A13" s="1" t="s">
        <v>666</v>
      </c>
    </row>
    <row r="14" spans="1:2" x14ac:dyDescent="0.45">
      <c r="A14" s="252">
        <f>A11*A8</f>
        <v>332354.65407172282</v>
      </c>
      <c r="B14" t="s">
        <v>85</v>
      </c>
    </row>
    <row r="15" spans="1:2" x14ac:dyDescent="0.45">
      <c r="A15" s="5"/>
    </row>
    <row r="16" spans="1:2" x14ac:dyDescent="0.45">
      <c r="A16" s="26" t="s">
        <v>86</v>
      </c>
    </row>
    <row r="17" spans="1:2" x14ac:dyDescent="0.45">
      <c r="A17" s="6">
        <f>A14</f>
        <v>332354.65407172282</v>
      </c>
      <c r="B17" t="s">
        <v>85</v>
      </c>
    </row>
    <row r="19" spans="1:2" x14ac:dyDescent="0.45">
      <c r="A19" s="26" t="s">
        <v>89</v>
      </c>
    </row>
    <row r="20" spans="1:2" x14ac:dyDescent="0.45">
      <c r="A20" s="12">
        <v>0</v>
      </c>
      <c r="B20"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6"/>
  <sheetViews>
    <sheetView workbookViewId="0">
      <pane xSplit="2" ySplit="1" topLeftCell="C2" activePane="bottomRight" state="frozen"/>
      <selection pane="topRight" activeCell="C1" sqref="C1"/>
      <selection pane="bottomLeft" activeCell="A2" sqref="A2"/>
      <selection pane="bottomRight" activeCell="AK13" sqref="AK13"/>
    </sheetView>
  </sheetViews>
  <sheetFormatPr defaultColWidth="9.1328125" defaultRowHeight="15" customHeight="1" x14ac:dyDescent="0.35"/>
  <cols>
    <col min="1" max="1" width="20.796875" style="13" hidden="1" customWidth="1"/>
    <col min="2" max="2" width="47.6640625" style="13" customWidth="1"/>
    <col min="3" max="3" width="11.6640625" style="13" bestFit="1" customWidth="1"/>
    <col min="4" max="4" width="24" style="13" bestFit="1" customWidth="1"/>
    <col min="5" max="5" width="13.33203125" style="13" bestFit="1" customWidth="1"/>
    <col min="6" max="6" width="24" style="13" bestFit="1" customWidth="1"/>
    <col min="7" max="16384" width="9.1328125" style="13"/>
  </cols>
  <sheetData>
    <row r="1" spans="1:38" ht="15" customHeight="1" thickBot="1" x14ac:dyDescent="0.4">
      <c r="B1" s="257" t="s">
        <v>90</v>
      </c>
      <c r="C1" s="15">
        <v>2017</v>
      </c>
      <c r="D1" s="15">
        <v>2018</v>
      </c>
      <c r="E1" s="15">
        <v>2019</v>
      </c>
      <c r="F1" s="15">
        <v>2020</v>
      </c>
      <c r="G1" s="15">
        <v>2021</v>
      </c>
      <c r="H1" s="15">
        <v>2022</v>
      </c>
      <c r="I1" s="15">
        <v>2023</v>
      </c>
      <c r="J1" s="15">
        <v>2024</v>
      </c>
      <c r="K1" s="15">
        <v>2025</v>
      </c>
      <c r="L1" s="15">
        <v>2026</v>
      </c>
      <c r="M1" s="15">
        <v>2027</v>
      </c>
      <c r="N1" s="15">
        <v>2028</v>
      </c>
      <c r="O1" s="15">
        <v>2029</v>
      </c>
      <c r="P1" s="15">
        <v>2030</v>
      </c>
      <c r="Q1" s="15">
        <v>2031</v>
      </c>
      <c r="R1" s="15">
        <v>2032</v>
      </c>
      <c r="S1" s="15">
        <v>2033</v>
      </c>
      <c r="T1" s="15">
        <v>2034</v>
      </c>
      <c r="U1" s="15">
        <v>2035</v>
      </c>
      <c r="V1" s="15">
        <v>2036</v>
      </c>
      <c r="W1" s="15">
        <v>2037</v>
      </c>
      <c r="X1" s="15">
        <v>2038</v>
      </c>
      <c r="Y1" s="15">
        <v>2039</v>
      </c>
      <c r="Z1" s="15">
        <v>2040</v>
      </c>
      <c r="AA1" s="15">
        <v>2041</v>
      </c>
      <c r="AB1" s="15">
        <v>2042</v>
      </c>
      <c r="AC1" s="15">
        <v>2043</v>
      </c>
      <c r="AD1" s="15">
        <v>2044</v>
      </c>
      <c r="AE1" s="15">
        <v>2045</v>
      </c>
      <c r="AF1" s="15">
        <v>2046</v>
      </c>
      <c r="AG1" s="15">
        <v>2047</v>
      </c>
      <c r="AH1" s="15">
        <v>2048</v>
      </c>
      <c r="AI1" s="15">
        <v>2049</v>
      </c>
      <c r="AJ1" s="15">
        <v>2050</v>
      </c>
    </row>
    <row r="2" spans="1:38" ht="15" customHeight="1" thickTop="1" x14ac:dyDescent="0.35"/>
    <row r="3" spans="1:38" ht="15" customHeight="1" x14ac:dyDescent="0.35">
      <c r="C3" s="263" t="s">
        <v>91</v>
      </c>
      <c r="D3" s="263" t="s">
        <v>8</v>
      </c>
      <c r="E3" s="263"/>
      <c r="F3" s="263"/>
      <c r="G3" s="263"/>
      <c r="H3" s="264"/>
      <c r="I3" s="264"/>
      <c r="J3" s="264"/>
      <c r="K3" s="264"/>
      <c r="L3" s="264"/>
      <c r="M3" s="264"/>
      <c r="N3" s="264"/>
      <c r="O3" s="264"/>
      <c r="P3" s="264"/>
      <c r="Q3" s="264"/>
      <c r="R3" s="264"/>
      <c r="S3" s="264"/>
      <c r="T3" s="264"/>
      <c r="U3" s="264"/>
      <c r="V3" s="264"/>
      <c r="W3" s="264"/>
      <c r="X3" s="264"/>
      <c r="Y3" s="264"/>
      <c r="Z3" s="264"/>
      <c r="AA3" s="264"/>
      <c r="AB3" s="264"/>
      <c r="AC3" s="264"/>
      <c r="AD3" s="264"/>
      <c r="AE3" s="264"/>
      <c r="AF3" s="264"/>
      <c r="AG3" s="264"/>
      <c r="AH3" s="264"/>
      <c r="AI3" s="264"/>
      <c r="AJ3" s="264"/>
      <c r="AK3" s="264"/>
      <c r="AL3" s="264"/>
    </row>
    <row r="4" spans="1:38" ht="15" customHeight="1" x14ac:dyDescent="0.35">
      <c r="C4" s="263" t="s">
        <v>92</v>
      </c>
      <c r="D4" s="263" t="s">
        <v>93</v>
      </c>
      <c r="E4" s="263"/>
      <c r="F4" s="263"/>
      <c r="G4" s="263"/>
      <c r="H4" s="264"/>
      <c r="I4" s="264"/>
      <c r="J4" s="264"/>
      <c r="K4" s="264"/>
      <c r="L4" s="264"/>
      <c r="M4" s="264"/>
      <c r="N4" s="264"/>
      <c r="O4" s="264"/>
      <c r="P4" s="264"/>
      <c r="Q4" s="264"/>
      <c r="R4" s="264"/>
      <c r="S4" s="264"/>
      <c r="T4" s="264"/>
      <c r="U4" s="264"/>
      <c r="V4" s="264"/>
      <c r="W4" s="264"/>
      <c r="X4" s="264"/>
      <c r="Y4" s="264"/>
      <c r="Z4" s="264"/>
      <c r="AA4" s="264"/>
      <c r="AB4" s="264"/>
      <c r="AC4" s="264"/>
      <c r="AD4" s="264"/>
      <c r="AE4" s="264"/>
      <c r="AF4" s="264"/>
      <c r="AG4" s="264"/>
      <c r="AH4" s="264"/>
      <c r="AI4" s="264"/>
      <c r="AJ4" s="264"/>
      <c r="AK4" s="264"/>
      <c r="AL4" s="264"/>
    </row>
    <row r="5" spans="1:38" ht="15" customHeight="1" x14ac:dyDescent="0.35">
      <c r="C5" s="263" t="s">
        <v>95</v>
      </c>
      <c r="D5" s="263" t="s">
        <v>96</v>
      </c>
      <c r="E5" s="263"/>
      <c r="F5" s="265"/>
      <c r="G5" s="263"/>
      <c r="H5" s="264"/>
      <c r="I5" s="264"/>
      <c r="J5" s="264"/>
      <c r="K5" s="264"/>
      <c r="L5" s="264"/>
      <c r="M5" s="264"/>
      <c r="N5" s="264"/>
      <c r="O5" s="264"/>
      <c r="P5" s="264"/>
      <c r="Q5" s="264"/>
      <c r="R5" s="264"/>
      <c r="S5" s="264"/>
      <c r="T5" s="264"/>
      <c r="U5" s="264"/>
      <c r="V5" s="264"/>
      <c r="W5" s="264"/>
      <c r="X5" s="264"/>
      <c r="Y5" s="264"/>
      <c r="Z5" s="264"/>
      <c r="AA5" s="264"/>
      <c r="AB5" s="264"/>
      <c r="AC5" s="264"/>
      <c r="AD5" s="264"/>
      <c r="AE5" s="264"/>
      <c r="AF5" s="264"/>
      <c r="AG5" s="264"/>
      <c r="AH5" s="264"/>
      <c r="AI5" s="264"/>
      <c r="AJ5" s="264"/>
      <c r="AK5" s="264"/>
      <c r="AL5" s="264"/>
    </row>
    <row r="6" spans="1:38" ht="15" customHeight="1" x14ac:dyDescent="0.35">
      <c r="C6" s="263" t="s">
        <v>97</v>
      </c>
      <c r="D6" s="263" t="s">
        <v>98</v>
      </c>
      <c r="E6" s="263"/>
      <c r="F6" s="263"/>
      <c r="G6" s="263"/>
      <c r="H6" s="264"/>
      <c r="I6" s="264"/>
      <c r="J6" s="264"/>
      <c r="K6" s="264"/>
      <c r="L6" s="264"/>
      <c r="M6" s="264"/>
      <c r="N6" s="264"/>
      <c r="O6" s="264"/>
      <c r="P6" s="264"/>
      <c r="Q6" s="264"/>
      <c r="R6" s="264"/>
      <c r="S6" s="264"/>
      <c r="T6" s="264"/>
      <c r="U6" s="264"/>
      <c r="V6" s="264"/>
      <c r="W6" s="264"/>
      <c r="X6" s="264"/>
      <c r="Y6" s="264"/>
      <c r="Z6" s="264"/>
      <c r="AA6" s="264"/>
      <c r="AB6" s="264"/>
      <c r="AC6" s="264"/>
      <c r="AD6" s="264"/>
      <c r="AE6" s="264"/>
      <c r="AF6" s="264"/>
      <c r="AG6" s="264"/>
      <c r="AH6" s="264"/>
      <c r="AI6" s="264"/>
      <c r="AJ6" s="264"/>
      <c r="AK6" s="264"/>
      <c r="AL6" s="264"/>
    </row>
    <row r="7" spans="1:38" ht="15" customHeight="1" x14ac:dyDescent="0.35">
      <c r="C7" s="263" t="s">
        <v>94</v>
      </c>
      <c r="D7" s="264"/>
      <c r="E7" s="263"/>
      <c r="F7" s="264"/>
      <c r="G7" s="264"/>
      <c r="H7" s="264"/>
      <c r="I7" s="264"/>
      <c r="J7" s="264"/>
      <c r="K7" s="264"/>
      <c r="L7" s="264"/>
      <c r="M7" s="264"/>
      <c r="N7" s="264"/>
      <c r="O7" s="264"/>
      <c r="P7" s="264"/>
      <c r="Q7" s="264"/>
      <c r="R7" s="264"/>
      <c r="S7" s="264"/>
      <c r="T7" s="264"/>
      <c r="U7" s="264"/>
      <c r="V7" s="264"/>
      <c r="W7" s="264"/>
      <c r="X7" s="264"/>
      <c r="Y7" s="264"/>
      <c r="Z7" s="264"/>
      <c r="AA7" s="264"/>
      <c r="AB7" s="264"/>
      <c r="AC7" s="264"/>
      <c r="AD7" s="264"/>
      <c r="AE7" s="264"/>
      <c r="AF7" s="264"/>
      <c r="AG7" s="264"/>
      <c r="AH7" s="264"/>
      <c r="AI7" s="264"/>
      <c r="AJ7" s="264"/>
      <c r="AK7" s="264"/>
      <c r="AL7" s="264"/>
    </row>
    <row r="8" spans="1:38" ht="15" customHeight="1" x14ac:dyDescent="0.35">
      <c r="C8" s="264"/>
      <c r="D8" s="264"/>
      <c r="E8" s="264"/>
      <c r="F8" s="264"/>
      <c r="G8" s="264"/>
      <c r="H8" s="264"/>
      <c r="I8" s="264"/>
      <c r="J8" s="264"/>
      <c r="K8" s="264"/>
      <c r="L8" s="264"/>
      <c r="M8" s="264"/>
      <c r="N8" s="264"/>
      <c r="O8" s="264"/>
      <c r="P8" s="264"/>
      <c r="Q8" s="264"/>
      <c r="R8" s="264"/>
      <c r="S8" s="264"/>
      <c r="T8" s="264"/>
      <c r="U8" s="264"/>
      <c r="V8" s="264"/>
      <c r="W8" s="264"/>
      <c r="X8" s="264"/>
      <c r="Y8" s="264"/>
      <c r="Z8" s="264"/>
      <c r="AA8" s="264"/>
      <c r="AB8" s="264"/>
      <c r="AC8" s="264"/>
      <c r="AD8" s="264"/>
      <c r="AE8" s="264"/>
      <c r="AF8" s="264"/>
      <c r="AG8" s="264"/>
      <c r="AH8" s="264"/>
      <c r="AI8" s="264"/>
      <c r="AJ8" s="264"/>
      <c r="AK8" s="264"/>
      <c r="AL8" s="264"/>
    </row>
    <row r="10" spans="1:38" ht="15" customHeight="1" x14ac:dyDescent="0.5">
      <c r="A10" s="17" t="s">
        <v>99</v>
      </c>
      <c r="B10" s="18" t="s">
        <v>100</v>
      </c>
    </row>
    <row r="11" spans="1:38" ht="15" customHeight="1" x14ac:dyDescent="0.35">
      <c r="B11" s="14" t="s">
        <v>101</v>
      </c>
    </row>
    <row r="12" spans="1:38" ht="15" customHeight="1" x14ac:dyDescent="0.35">
      <c r="B12" s="14" t="s">
        <v>102</v>
      </c>
      <c r="C12" s="19" t="s">
        <v>102</v>
      </c>
      <c r="D12" s="19" t="s">
        <v>102</v>
      </c>
      <c r="E12" s="19" t="s">
        <v>102</v>
      </c>
      <c r="F12" s="19" t="s">
        <v>102</v>
      </c>
      <c r="G12" s="19" t="s">
        <v>102</v>
      </c>
      <c r="H12" s="19" t="s">
        <v>102</v>
      </c>
      <c r="I12" s="19" t="s">
        <v>102</v>
      </c>
      <c r="J12" s="19" t="s">
        <v>102</v>
      </c>
      <c r="K12" s="19" t="s">
        <v>102</v>
      </c>
      <c r="L12" s="19" t="s">
        <v>102</v>
      </c>
      <c r="M12" s="19" t="s">
        <v>102</v>
      </c>
      <c r="N12" s="19" t="s">
        <v>102</v>
      </c>
      <c r="O12" s="19" t="s">
        <v>102</v>
      </c>
      <c r="P12" s="19" t="s">
        <v>102</v>
      </c>
      <c r="Q12" s="19" t="s">
        <v>102</v>
      </c>
      <c r="R12" s="19" t="s">
        <v>102</v>
      </c>
      <c r="S12" s="19" t="s">
        <v>102</v>
      </c>
      <c r="T12" s="19" t="s">
        <v>102</v>
      </c>
      <c r="U12" s="19" t="s">
        <v>102</v>
      </c>
      <c r="V12" s="19" t="s">
        <v>102</v>
      </c>
      <c r="W12" s="19" t="s">
        <v>102</v>
      </c>
      <c r="X12" s="19" t="s">
        <v>102</v>
      </c>
      <c r="Y12" s="19" t="s">
        <v>102</v>
      </c>
      <c r="Z12" s="19" t="s">
        <v>102</v>
      </c>
      <c r="AA12" s="19" t="s">
        <v>102</v>
      </c>
      <c r="AB12" s="19" t="s">
        <v>102</v>
      </c>
      <c r="AC12" s="19" t="s">
        <v>102</v>
      </c>
      <c r="AD12" s="19" t="s">
        <v>102</v>
      </c>
      <c r="AE12" s="19" t="s">
        <v>102</v>
      </c>
      <c r="AF12" s="19" t="s">
        <v>102</v>
      </c>
      <c r="AG12" s="19" t="s">
        <v>102</v>
      </c>
      <c r="AH12" s="19" t="s">
        <v>102</v>
      </c>
      <c r="AI12" s="19" t="s">
        <v>102</v>
      </c>
      <c r="AJ12" s="19" t="s">
        <v>102</v>
      </c>
      <c r="AK12" s="19" t="s">
        <v>103</v>
      </c>
    </row>
    <row r="13" spans="1:38" ht="15" customHeight="1" thickBot="1" x14ac:dyDescent="0.4">
      <c r="B13" s="15" t="s">
        <v>104</v>
      </c>
      <c r="C13" s="15">
        <v>2017</v>
      </c>
      <c r="D13" s="15">
        <v>2018</v>
      </c>
      <c r="E13" s="15">
        <v>2019</v>
      </c>
      <c r="F13" s="15">
        <v>2020</v>
      </c>
      <c r="G13" s="15">
        <v>2021</v>
      </c>
      <c r="H13" s="15">
        <v>2022</v>
      </c>
      <c r="I13" s="15">
        <v>2023</v>
      </c>
      <c r="J13" s="15">
        <v>2024</v>
      </c>
      <c r="K13" s="15">
        <v>2025</v>
      </c>
      <c r="L13" s="15">
        <v>2026</v>
      </c>
      <c r="M13" s="15">
        <v>2027</v>
      </c>
      <c r="N13" s="15">
        <v>2028</v>
      </c>
      <c r="O13" s="15">
        <v>2029</v>
      </c>
      <c r="P13" s="15">
        <v>2030</v>
      </c>
      <c r="Q13" s="15">
        <v>2031</v>
      </c>
      <c r="R13" s="15">
        <v>2032</v>
      </c>
      <c r="S13" s="15">
        <v>2033</v>
      </c>
      <c r="T13" s="15">
        <v>2034</v>
      </c>
      <c r="U13" s="15">
        <v>2035</v>
      </c>
      <c r="V13" s="15">
        <v>2036</v>
      </c>
      <c r="W13" s="15">
        <v>2037</v>
      </c>
      <c r="X13" s="15">
        <v>2038</v>
      </c>
      <c r="Y13" s="15">
        <v>2039</v>
      </c>
      <c r="Z13" s="15">
        <v>2040</v>
      </c>
      <c r="AA13" s="15">
        <v>2041</v>
      </c>
      <c r="AB13" s="15">
        <v>2042</v>
      </c>
      <c r="AC13" s="15">
        <v>2043</v>
      </c>
      <c r="AD13" s="15">
        <v>2044</v>
      </c>
      <c r="AE13" s="15">
        <v>2045</v>
      </c>
      <c r="AF13" s="15">
        <v>2046</v>
      </c>
      <c r="AG13" s="15">
        <v>2047</v>
      </c>
      <c r="AH13" s="15">
        <v>2048</v>
      </c>
      <c r="AI13" s="15">
        <v>2049</v>
      </c>
      <c r="AJ13" s="15">
        <v>2050</v>
      </c>
      <c r="AK13" s="15">
        <v>2050</v>
      </c>
    </row>
    <row r="14" spans="1:38" ht="15" customHeight="1" thickTop="1" x14ac:dyDescent="0.35"/>
    <row r="15" spans="1:38" ht="15" customHeight="1" x14ac:dyDescent="0.35">
      <c r="B15" s="20" t="s">
        <v>105</v>
      </c>
    </row>
    <row r="16" spans="1:38" ht="15" customHeight="1" x14ac:dyDescent="0.45">
      <c r="A16" s="17" t="s">
        <v>106</v>
      </c>
      <c r="B16" s="21" t="s">
        <v>107</v>
      </c>
      <c r="C16">
        <v>19.541615</v>
      </c>
      <c r="D16">
        <v>22.420023</v>
      </c>
      <c r="E16">
        <v>24.943438</v>
      </c>
      <c r="F16">
        <v>27.234870999999998</v>
      </c>
      <c r="G16">
        <v>28.426102</v>
      </c>
      <c r="H16">
        <v>29.095585</v>
      </c>
      <c r="I16">
        <v>28.96369</v>
      </c>
      <c r="J16">
        <v>29.14106</v>
      </c>
      <c r="K16">
        <v>29.305251999999999</v>
      </c>
      <c r="L16">
        <v>29.883849999999999</v>
      </c>
      <c r="M16">
        <v>30.136161999999999</v>
      </c>
      <c r="N16">
        <v>29.934774000000001</v>
      </c>
      <c r="O16">
        <v>29.920411999999999</v>
      </c>
      <c r="P16">
        <v>30.012841999999999</v>
      </c>
      <c r="Q16">
        <v>30.163609999999998</v>
      </c>
      <c r="R16">
        <v>30.115290000000002</v>
      </c>
      <c r="S16">
        <v>30.058277</v>
      </c>
      <c r="T16">
        <v>29.953714000000002</v>
      </c>
      <c r="U16">
        <v>29.734873</v>
      </c>
      <c r="V16">
        <v>29.61364</v>
      </c>
      <c r="W16">
        <v>29.421838999999999</v>
      </c>
      <c r="X16">
        <v>29.352488000000001</v>
      </c>
      <c r="Y16">
        <v>29.287157000000001</v>
      </c>
      <c r="Z16">
        <v>29.184992000000001</v>
      </c>
      <c r="AA16">
        <v>28.953019999999999</v>
      </c>
      <c r="AB16">
        <v>28.618238000000002</v>
      </c>
      <c r="AC16">
        <v>28.07037</v>
      </c>
      <c r="AD16">
        <v>27.594366000000001</v>
      </c>
      <c r="AE16">
        <v>27.031331999999999</v>
      </c>
      <c r="AF16">
        <v>26.581499000000001</v>
      </c>
      <c r="AG16">
        <v>26.159669999999998</v>
      </c>
      <c r="AH16">
        <v>25.650777999999999</v>
      </c>
      <c r="AI16">
        <v>25.034803</v>
      </c>
      <c r="AJ16">
        <v>24.573550999999998</v>
      </c>
      <c r="AK16" s="266">
        <v>3.0000000000000001E-3</v>
      </c>
    </row>
    <row r="17" spans="1:37" ht="15" customHeight="1" x14ac:dyDescent="0.45">
      <c r="A17" s="17" t="s">
        <v>108</v>
      </c>
      <c r="B17" s="21" t="s">
        <v>109</v>
      </c>
      <c r="C17">
        <v>5.0392929999999998</v>
      </c>
      <c r="D17">
        <v>5.8582390000000002</v>
      </c>
      <c r="E17">
        <v>6.5377929999999997</v>
      </c>
      <c r="F17">
        <v>6.923654</v>
      </c>
      <c r="G17">
        <v>7.209225</v>
      </c>
      <c r="H17">
        <v>7.3064679999999997</v>
      </c>
      <c r="I17">
        <v>7.379486</v>
      </c>
      <c r="J17">
        <v>7.4934510000000003</v>
      </c>
      <c r="K17">
        <v>7.5835080000000001</v>
      </c>
      <c r="L17">
        <v>7.8331109999999997</v>
      </c>
      <c r="M17">
        <v>7.9473339999999997</v>
      </c>
      <c r="N17">
        <v>7.9553050000000001</v>
      </c>
      <c r="O17">
        <v>8.0139270000000007</v>
      </c>
      <c r="P17">
        <v>8.0103139999999993</v>
      </c>
      <c r="Q17">
        <v>8.0838009999999993</v>
      </c>
      <c r="R17">
        <v>8.0316109999999998</v>
      </c>
      <c r="S17">
        <v>8.0708990000000007</v>
      </c>
      <c r="T17">
        <v>8.0798459999999999</v>
      </c>
      <c r="U17">
        <v>8.0767980000000001</v>
      </c>
      <c r="V17">
        <v>8.0538039999999995</v>
      </c>
      <c r="W17">
        <v>8.0605989999999998</v>
      </c>
      <c r="X17">
        <v>8.0821480000000001</v>
      </c>
      <c r="Y17">
        <v>8.0672230000000003</v>
      </c>
      <c r="Z17">
        <v>8.0500089999999993</v>
      </c>
      <c r="AA17">
        <v>8.0509679999999992</v>
      </c>
      <c r="AB17">
        <v>7.9902800000000003</v>
      </c>
      <c r="AC17">
        <v>7.9423849999999998</v>
      </c>
      <c r="AD17">
        <v>7.9136309999999996</v>
      </c>
      <c r="AE17">
        <v>7.8661219999999998</v>
      </c>
      <c r="AF17">
        <v>7.8498020000000004</v>
      </c>
      <c r="AG17">
        <v>7.782877</v>
      </c>
      <c r="AH17">
        <v>7.7419770000000003</v>
      </c>
      <c r="AI17">
        <v>7.6704160000000003</v>
      </c>
      <c r="AJ17">
        <v>7.648981</v>
      </c>
      <c r="AK17" s="266">
        <v>8.0000000000000002E-3</v>
      </c>
    </row>
    <row r="18" spans="1:37" ht="15" customHeight="1" x14ac:dyDescent="0.45">
      <c r="A18" s="17" t="s">
        <v>110</v>
      </c>
      <c r="B18" s="21" t="s">
        <v>111</v>
      </c>
      <c r="C18">
        <v>28.178221000000001</v>
      </c>
      <c r="D18">
        <v>30.556920999999999</v>
      </c>
      <c r="E18">
        <v>33.449390000000001</v>
      </c>
      <c r="F18">
        <v>34.793362000000002</v>
      </c>
      <c r="G18">
        <v>35.366219000000001</v>
      </c>
      <c r="H18">
        <v>35.890900000000002</v>
      </c>
      <c r="I18">
        <v>36.570670999999997</v>
      </c>
      <c r="J18">
        <v>37.205696000000003</v>
      </c>
      <c r="K18">
        <v>37.975025000000002</v>
      </c>
      <c r="L18">
        <v>38.741104</v>
      </c>
      <c r="M18">
        <v>39.223514999999999</v>
      </c>
      <c r="N18">
        <v>39.680008000000001</v>
      </c>
      <c r="O18">
        <v>39.830466999999999</v>
      </c>
      <c r="P18">
        <v>39.918148000000002</v>
      </c>
      <c r="Q18">
        <v>40.189841999999999</v>
      </c>
      <c r="R18">
        <v>40.527808999999998</v>
      </c>
      <c r="S18">
        <v>40.613135999999997</v>
      </c>
      <c r="T18">
        <v>40.856696999999997</v>
      </c>
      <c r="U18">
        <v>41.048679</v>
      </c>
      <c r="V18">
        <v>41.29813</v>
      </c>
      <c r="W18">
        <v>41.539059000000002</v>
      </c>
      <c r="X18">
        <v>41.764575999999998</v>
      </c>
      <c r="Y18">
        <v>41.933880000000002</v>
      </c>
      <c r="Z18">
        <v>42.222794</v>
      </c>
      <c r="AA18">
        <v>42.449916999999999</v>
      </c>
      <c r="AB18">
        <v>42.731876</v>
      </c>
      <c r="AC18">
        <v>42.909514999999999</v>
      </c>
      <c r="AD18">
        <v>43.318232999999999</v>
      </c>
      <c r="AE18">
        <v>43.650737999999997</v>
      </c>
      <c r="AF18">
        <v>43.901997000000001</v>
      </c>
      <c r="AG18">
        <v>44.134117000000003</v>
      </c>
      <c r="AH18">
        <v>44.502547999999997</v>
      </c>
      <c r="AI18">
        <v>44.694149000000003</v>
      </c>
      <c r="AJ18">
        <v>45.013454000000003</v>
      </c>
      <c r="AK18" s="266">
        <v>1.2E-2</v>
      </c>
    </row>
    <row r="19" spans="1:37" ht="15" customHeight="1" x14ac:dyDescent="0.45">
      <c r="A19" s="17" t="s">
        <v>112</v>
      </c>
      <c r="B19" s="21" t="s">
        <v>113</v>
      </c>
      <c r="C19">
        <v>15.900172</v>
      </c>
      <c r="D19">
        <v>15.691789999999999</v>
      </c>
      <c r="E19">
        <v>15.072668</v>
      </c>
      <c r="F19">
        <v>14.299564</v>
      </c>
      <c r="G19">
        <v>13.574759</v>
      </c>
      <c r="H19">
        <v>13.532781</v>
      </c>
      <c r="I19">
        <v>13.497337</v>
      </c>
      <c r="J19">
        <v>13.651735</v>
      </c>
      <c r="K19">
        <v>13.568947</v>
      </c>
      <c r="L19">
        <v>13.486689</v>
      </c>
      <c r="M19">
        <v>13.333907999999999</v>
      </c>
      <c r="N19">
        <v>13.07442</v>
      </c>
      <c r="O19">
        <v>13.349971999999999</v>
      </c>
      <c r="P19">
        <v>13.286784000000001</v>
      </c>
      <c r="Q19">
        <v>13.082178000000001</v>
      </c>
      <c r="R19">
        <v>12.806699</v>
      </c>
      <c r="S19">
        <v>12.780619</v>
      </c>
      <c r="T19">
        <v>12.462419000000001</v>
      </c>
      <c r="U19">
        <v>12.459557999999999</v>
      </c>
      <c r="V19">
        <v>12.492782</v>
      </c>
      <c r="W19">
        <v>12.437695</v>
      </c>
      <c r="X19">
        <v>12.443433000000001</v>
      </c>
      <c r="Y19">
        <v>12.433068</v>
      </c>
      <c r="Z19">
        <v>12.401733</v>
      </c>
      <c r="AA19">
        <v>12.365484</v>
      </c>
      <c r="AB19">
        <v>12.302883</v>
      </c>
      <c r="AC19">
        <v>12.215769</v>
      </c>
      <c r="AD19">
        <v>12.21744</v>
      </c>
      <c r="AE19">
        <v>12.300397</v>
      </c>
      <c r="AF19">
        <v>12.16431</v>
      </c>
      <c r="AG19">
        <v>12.086715999999999</v>
      </c>
      <c r="AH19">
        <v>12.109116</v>
      </c>
      <c r="AI19">
        <v>12.112144000000001</v>
      </c>
      <c r="AJ19">
        <v>12.121796</v>
      </c>
      <c r="AK19" s="266">
        <v>-8.0000000000000002E-3</v>
      </c>
    </row>
    <row r="20" spans="1:37" ht="15" customHeight="1" x14ac:dyDescent="0.45">
      <c r="A20" s="17" t="s">
        <v>114</v>
      </c>
      <c r="B20" s="21" t="s">
        <v>115</v>
      </c>
      <c r="C20">
        <v>8.4205839999999998</v>
      </c>
      <c r="D20">
        <v>8.4588239999999999</v>
      </c>
      <c r="E20">
        <v>8.3409700000000004</v>
      </c>
      <c r="F20">
        <v>8.2132140000000007</v>
      </c>
      <c r="G20">
        <v>7.9730749999999997</v>
      </c>
      <c r="H20">
        <v>7.5687300000000004</v>
      </c>
      <c r="I20">
        <v>7.2866119999999999</v>
      </c>
      <c r="J20">
        <v>7.3045549999999997</v>
      </c>
      <c r="K20">
        <v>7.033811</v>
      </c>
      <c r="L20">
        <v>6.9392820000000004</v>
      </c>
      <c r="M20">
        <v>6.9392820000000004</v>
      </c>
      <c r="N20">
        <v>6.9392820000000004</v>
      </c>
      <c r="O20">
        <v>6.9414049999999996</v>
      </c>
      <c r="P20">
        <v>6.945532</v>
      </c>
      <c r="Q20">
        <v>6.9517179999999996</v>
      </c>
      <c r="R20">
        <v>6.8420629999999996</v>
      </c>
      <c r="S20">
        <v>6.8523709999999998</v>
      </c>
      <c r="T20">
        <v>6.8626800000000001</v>
      </c>
      <c r="U20">
        <v>6.8729889999999996</v>
      </c>
      <c r="V20">
        <v>6.8832979999999999</v>
      </c>
      <c r="W20">
        <v>6.8936060000000001</v>
      </c>
      <c r="X20">
        <v>6.9039140000000003</v>
      </c>
      <c r="Y20">
        <v>6.9142229999999998</v>
      </c>
      <c r="Z20">
        <v>6.924531</v>
      </c>
      <c r="AA20">
        <v>6.9348400000000003</v>
      </c>
      <c r="AB20">
        <v>6.9451510000000001</v>
      </c>
      <c r="AC20">
        <v>6.9554559999999999</v>
      </c>
      <c r="AD20">
        <v>6.9657650000000002</v>
      </c>
      <c r="AE20">
        <v>6.9760759999999999</v>
      </c>
      <c r="AF20">
        <v>6.986383</v>
      </c>
      <c r="AG20">
        <v>6.9966920000000004</v>
      </c>
      <c r="AH20">
        <v>7.0070009999999998</v>
      </c>
      <c r="AI20">
        <v>7.0173110000000003</v>
      </c>
      <c r="AJ20">
        <v>7.0273320000000004</v>
      </c>
      <c r="AK20" s="266">
        <v>-6.0000000000000001E-3</v>
      </c>
    </row>
    <row r="21" spans="1:37" ht="15" customHeight="1" x14ac:dyDescent="0.45">
      <c r="A21" s="17" t="s">
        <v>116</v>
      </c>
      <c r="B21" s="21" t="s">
        <v>117</v>
      </c>
      <c r="C21">
        <v>2.7576529999999999</v>
      </c>
      <c r="D21">
        <v>2.6110009999999999</v>
      </c>
      <c r="E21">
        <v>2.532883</v>
      </c>
      <c r="F21">
        <v>2.6623250000000001</v>
      </c>
      <c r="G21">
        <v>2.776697</v>
      </c>
      <c r="H21">
        <v>2.7322570000000002</v>
      </c>
      <c r="I21">
        <v>2.6978270000000002</v>
      </c>
      <c r="J21">
        <v>2.6666919999999998</v>
      </c>
      <c r="K21">
        <v>2.6519379999999999</v>
      </c>
      <c r="L21">
        <v>2.6249319999999998</v>
      </c>
      <c r="M21">
        <v>2.603545</v>
      </c>
      <c r="N21">
        <v>2.5850379999999999</v>
      </c>
      <c r="O21">
        <v>2.5691310000000001</v>
      </c>
      <c r="P21">
        <v>2.562516</v>
      </c>
      <c r="Q21">
        <v>2.5418769999999999</v>
      </c>
      <c r="R21">
        <v>2.5245060000000001</v>
      </c>
      <c r="S21">
        <v>2.5082520000000001</v>
      </c>
      <c r="T21">
        <v>2.500372</v>
      </c>
      <c r="U21">
        <v>2.4892599999999998</v>
      </c>
      <c r="V21">
        <v>2.4749850000000002</v>
      </c>
      <c r="W21">
        <v>2.4644720000000002</v>
      </c>
      <c r="X21">
        <v>2.4683060000000001</v>
      </c>
      <c r="Y21">
        <v>2.4653200000000002</v>
      </c>
      <c r="Z21">
        <v>2.4598049999999998</v>
      </c>
      <c r="AA21">
        <v>2.4571339999999999</v>
      </c>
      <c r="AB21">
        <v>2.4510740000000002</v>
      </c>
      <c r="AC21">
        <v>2.4435410000000002</v>
      </c>
      <c r="AD21">
        <v>2.4382730000000001</v>
      </c>
      <c r="AE21">
        <v>2.434482</v>
      </c>
      <c r="AF21">
        <v>2.4305810000000001</v>
      </c>
      <c r="AG21">
        <v>2.425087</v>
      </c>
      <c r="AH21">
        <v>2.4264549999999998</v>
      </c>
      <c r="AI21">
        <v>2.4218449999999998</v>
      </c>
      <c r="AJ21">
        <v>2.4228580000000002</v>
      </c>
      <c r="AK21" s="266">
        <v>-2E-3</v>
      </c>
    </row>
    <row r="22" spans="1:37" ht="15" customHeight="1" x14ac:dyDescent="0.45">
      <c r="A22" s="17" t="s">
        <v>118</v>
      </c>
      <c r="B22" s="21" t="s">
        <v>119</v>
      </c>
      <c r="C22">
        <v>4.5675230000000004</v>
      </c>
      <c r="D22">
        <v>4.686445</v>
      </c>
      <c r="E22">
        <v>4.7024509999999999</v>
      </c>
      <c r="F22">
        <v>4.6321149999999998</v>
      </c>
      <c r="G22">
        <v>4.6669830000000001</v>
      </c>
      <c r="H22">
        <v>4.6904659999999998</v>
      </c>
      <c r="I22">
        <v>4.7188090000000003</v>
      </c>
      <c r="J22">
        <v>4.7537739999999999</v>
      </c>
      <c r="K22">
        <v>4.78864</v>
      </c>
      <c r="L22">
        <v>4.8157509999999997</v>
      </c>
      <c r="M22">
        <v>4.8342780000000003</v>
      </c>
      <c r="N22">
        <v>4.8599160000000001</v>
      </c>
      <c r="O22">
        <v>4.8876949999999999</v>
      </c>
      <c r="P22">
        <v>4.8995309999999996</v>
      </c>
      <c r="Q22">
        <v>4.8957949999999997</v>
      </c>
      <c r="R22">
        <v>4.9104910000000004</v>
      </c>
      <c r="S22">
        <v>4.9341689999999998</v>
      </c>
      <c r="T22">
        <v>4.962529</v>
      </c>
      <c r="U22">
        <v>4.9964909999999998</v>
      </c>
      <c r="V22">
        <v>5.0362239999999998</v>
      </c>
      <c r="W22">
        <v>5.0598650000000003</v>
      </c>
      <c r="X22">
        <v>5.0869419999999996</v>
      </c>
      <c r="Y22">
        <v>5.1074849999999996</v>
      </c>
      <c r="Z22">
        <v>5.128457</v>
      </c>
      <c r="AA22">
        <v>5.1517970000000002</v>
      </c>
      <c r="AB22">
        <v>5.168749</v>
      </c>
      <c r="AC22">
        <v>5.1835870000000002</v>
      </c>
      <c r="AD22">
        <v>5.2090490000000003</v>
      </c>
      <c r="AE22">
        <v>5.2381659999999997</v>
      </c>
      <c r="AF22">
        <v>5.2676590000000001</v>
      </c>
      <c r="AG22">
        <v>5.3027829999999998</v>
      </c>
      <c r="AH22">
        <v>5.3278790000000003</v>
      </c>
      <c r="AI22">
        <v>5.3542589999999999</v>
      </c>
      <c r="AJ22">
        <v>5.3826929999999997</v>
      </c>
      <c r="AK22" s="266">
        <v>4.0000000000000001E-3</v>
      </c>
    </row>
    <row r="23" spans="1:37" ht="15" customHeight="1" x14ac:dyDescent="0.45">
      <c r="A23" s="17" t="s">
        <v>120</v>
      </c>
      <c r="B23" s="21" t="s">
        <v>121</v>
      </c>
      <c r="C23">
        <v>3.4246240000000001</v>
      </c>
      <c r="D23">
        <v>3.7644570000000002</v>
      </c>
      <c r="E23">
        <v>3.9605160000000001</v>
      </c>
      <c r="F23">
        <v>4.3540770000000002</v>
      </c>
      <c r="G23">
        <v>4.7650670000000002</v>
      </c>
      <c r="H23">
        <v>4.9969130000000002</v>
      </c>
      <c r="I23">
        <v>5.2097519999999999</v>
      </c>
      <c r="J23">
        <v>5.2906630000000003</v>
      </c>
      <c r="K23">
        <v>5.3661070000000004</v>
      </c>
      <c r="L23">
        <v>5.4040280000000003</v>
      </c>
      <c r="M23">
        <v>5.4638140000000002</v>
      </c>
      <c r="N23">
        <v>5.5325870000000004</v>
      </c>
      <c r="O23">
        <v>5.6697480000000002</v>
      </c>
      <c r="P23">
        <v>5.7549549999999998</v>
      </c>
      <c r="Q23">
        <v>5.8686550000000004</v>
      </c>
      <c r="R23">
        <v>5.8990140000000002</v>
      </c>
      <c r="S23">
        <v>5.9398439999999999</v>
      </c>
      <c r="T23">
        <v>6.054894</v>
      </c>
      <c r="U23">
        <v>6.1828209999999997</v>
      </c>
      <c r="V23">
        <v>6.3752360000000001</v>
      </c>
      <c r="W23">
        <v>6.5578529999999997</v>
      </c>
      <c r="X23">
        <v>6.7634100000000004</v>
      </c>
      <c r="Y23">
        <v>6.986389</v>
      </c>
      <c r="Z23">
        <v>7.0460919999999998</v>
      </c>
      <c r="AA23">
        <v>7.2432619999999996</v>
      </c>
      <c r="AB23">
        <v>7.3045559999999998</v>
      </c>
      <c r="AC23">
        <v>7.5015840000000003</v>
      </c>
      <c r="AD23">
        <v>7.5858850000000002</v>
      </c>
      <c r="AE23">
        <v>7.6687019999999997</v>
      </c>
      <c r="AF23">
        <v>7.9104429999999999</v>
      </c>
      <c r="AG23">
        <v>8.1845619999999997</v>
      </c>
      <c r="AH23">
        <v>8.3174880000000009</v>
      </c>
      <c r="AI23">
        <v>8.5733859999999993</v>
      </c>
      <c r="AJ23">
        <v>8.7683</v>
      </c>
      <c r="AK23" s="266">
        <v>2.7E-2</v>
      </c>
    </row>
    <row r="24" spans="1:37" ht="15" customHeight="1" x14ac:dyDescent="0.45">
      <c r="A24" s="17" t="s">
        <v>122</v>
      </c>
      <c r="B24" s="21" t="s">
        <v>123</v>
      </c>
      <c r="C24">
        <v>1.5259940000000001</v>
      </c>
      <c r="D24">
        <v>1.129046</v>
      </c>
      <c r="E24">
        <v>0.74073699999999998</v>
      </c>
      <c r="F24">
        <v>0.83703300000000003</v>
      </c>
      <c r="G24">
        <v>0.83504599999999995</v>
      </c>
      <c r="H24">
        <v>0.86382599999999998</v>
      </c>
      <c r="I24">
        <v>0.95579599999999998</v>
      </c>
      <c r="J24">
        <v>0.98044799999999999</v>
      </c>
      <c r="K24">
        <v>0.91494900000000001</v>
      </c>
      <c r="L24">
        <v>0.76197099999999995</v>
      </c>
      <c r="M24">
        <v>0.72730899999999998</v>
      </c>
      <c r="N24">
        <v>0.75151100000000004</v>
      </c>
      <c r="O24">
        <v>0.71954399999999996</v>
      </c>
      <c r="P24">
        <v>0.72250599999999998</v>
      </c>
      <c r="Q24">
        <v>0.71520799999999995</v>
      </c>
      <c r="R24">
        <v>0.71191899999999997</v>
      </c>
      <c r="S24">
        <v>0.69798000000000004</v>
      </c>
      <c r="T24">
        <v>0.71972899999999995</v>
      </c>
      <c r="U24">
        <v>0.72032600000000002</v>
      </c>
      <c r="V24">
        <v>0.71115899999999999</v>
      </c>
      <c r="W24">
        <v>0.73226400000000003</v>
      </c>
      <c r="X24">
        <v>0.73765400000000003</v>
      </c>
      <c r="Y24">
        <v>0.73797100000000004</v>
      </c>
      <c r="Z24">
        <v>0.74255700000000002</v>
      </c>
      <c r="AA24">
        <v>0.74783599999999995</v>
      </c>
      <c r="AB24">
        <v>0.73116300000000001</v>
      </c>
      <c r="AC24">
        <v>0.74830399999999997</v>
      </c>
      <c r="AD24">
        <v>0.75259600000000004</v>
      </c>
      <c r="AE24">
        <v>0.77895000000000003</v>
      </c>
      <c r="AF24">
        <v>0.77427900000000005</v>
      </c>
      <c r="AG24">
        <v>0.77711200000000002</v>
      </c>
      <c r="AH24">
        <v>0.77976500000000004</v>
      </c>
      <c r="AI24">
        <v>0.785609</v>
      </c>
      <c r="AJ24">
        <v>0.78484200000000004</v>
      </c>
      <c r="AK24" s="266">
        <v>-1.0999999999999999E-2</v>
      </c>
    </row>
    <row r="25" spans="1:37" ht="15" customHeight="1" x14ac:dyDescent="0.45">
      <c r="A25" s="17" t="s">
        <v>124</v>
      </c>
      <c r="B25" s="20" t="s">
        <v>125</v>
      </c>
      <c r="C25">
        <v>89.355675000000005</v>
      </c>
      <c r="D25">
        <v>95.176743000000002</v>
      </c>
      <c r="E25">
        <v>100.28085299999999</v>
      </c>
      <c r="F25">
        <v>103.95021800000001</v>
      </c>
      <c r="G25">
        <v>105.59317</v>
      </c>
      <c r="H25">
        <v>106.677925</v>
      </c>
      <c r="I25">
        <v>107.279984</v>
      </c>
      <c r="J25">
        <v>108.48807499999999</v>
      </c>
      <c r="K25">
        <v>109.188171</v>
      </c>
      <c r="L25">
        <v>110.490723</v>
      </c>
      <c r="M25">
        <v>111.20914500000001</v>
      </c>
      <c r="N25">
        <v>111.312836</v>
      </c>
      <c r="O25">
        <v>111.902298</v>
      </c>
      <c r="P25">
        <v>112.113113</v>
      </c>
      <c r="Q25">
        <v>112.49269099999999</v>
      </c>
      <c r="R25">
        <v>112.36940800000001</v>
      </c>
      <c r="S25">
        <v>112.455544</v>
      </c>
      <c r="T25">
        <v>112.452873</v>
      </c>
      <c r="U25">
        <v>112.581802</v>
      </c>
      <c r="V25">
        <v>112.939262</v>
      </c>
      <c r="W25">
        <v>113.167259</v>
      </c>
      <c r="X25">
        <v>113.602875</v>
      </c>
      <c r="Y25">
        <v>113.932709</v>
      </c>
      <c r="Z25">
        <v>114.160965</v>
      </c>
      <c r="AA25">
        <v>114.35425600000001</v>
      </c>
      <c r="AB25">
        <v>114.243973</v>
      </c>
      <c r="AC25">
        <v>113.970512</v>
      </c>
      <c r="AD25">
        <v>113.995239</v>
      </c>
      <c r="AE25">
        <v>113.944962</v>
      </c>
      <c r="AF25">
        <v>113.866951</v>
      </c>
      <c r="AG25">
        <v>113.849609</v>
      </c>
      <c r="AH25">
        <v>113.863007</v>
      </c>
      <c r="AI25">
        <v>113.66392500000001</v>
      </c>
      <c r="AJ25">
        <v>113.74380499999999</v>
      </c>
      <c r="AK25" s="266">
        <v>6.0000000000000001E-3</v>
      </c>
    </row>
    <row r="26" spans="1:37" ht="15" customHeight="1" x14ac:dyDescent="0.45">
      <c r="C26"/>
      <c r="D26"/>
      <c r="E26"/>
      <c r="F26"/>
      <c r="G26"/>
      <c r="H26"/>
      <c r="I26"/>
      <c r="J26"/>
      <c r="K26"/>
      <c r="L26"/>
      <c r="M26"/>
      <c r="N26"/>
      <c r="O26"/>
      <c r="P26"/>
      <c r="Q26"/>
      <c r="R26"/>
      <c r="S26"/>
      <c r="T26"/>
      <c r="U26"/>
      <c r="V26"/>
      <c r="W26"/>
      <c r="X26"/>
      <c r="Y26"/>
      <c r="Z26"/>
      <c r="AA26"/>
      <c r="AB26"/>
      <c r="AC26"/>
      <c r="AD26"/>
      <c r="AE26"/>
      <c r="AF26"/>
      <c r="AG26"/>
      <c r="AH26"/>
      <c r="AI26"/>
      <c r="AJ26"/>
      <c r="AK26" s="266"/>
    </row>
    <row r="27" spans="1:37" ht="15" customHeight="1" x14ac:dyDescent="0.45">
      <c r="B27" s="20" t="s">
        <v>24</v>
      </c>
      <c r="C27"/>
      <c r="D27"/>
      <c r="E27"/>
      <c r="F27"/>
      <c r="G27"/>
      <c r="H27"/>
      <c r="I27"/>
      <c r="J27"/>
      <c r="K27"/>
      <c r="L27"/>
      <c r="M27"/>
      <c r="N27"/>
      <c r="O27"/>
      <c r="P27"/>
      <c r="Q27"/>
      <c r="R27"/>
      <c r="S27"/>
      <c r="T27"/>
      <c r="U27"/>
      <c r="V27"/>
      <c r="W27"/>
      <c r="X27"/>
      <c r="Y27"/>
      <c r="Z27"/>
      <c r="AA27"/>
      <c r="AB27"/>
      <c r="AC27"/>
      <c r="AD27"/>
      <c r="AE27"/>
      <c r="AF27"/>
      <c r="AG27"/>
      <c r="AH27"/>
      <c r="AI27"/>
      <c r="AJ27"/>
      <c r="AK27"/>
    </row>
    <row r="28" spans="1:37" ht="15" customHeight="1" x14ac:dyDescent="0.45">
      <c r="A28" s="17" t="s">
        <v>126</v>
      </c>
      <c r="B28" s="21" t="s">
        <v>127</v>
      </c>
      <c r="C28">
        <v>17.597546000000001</v>
      </c>
      <c r="D28">
        <v>17.322244999999999</v>
      </c>
      <c r="E28">
        <v>15.686208000000001</v>
      </c>
      <c r="F28">
        <v>14.391584999999999</v>
      </c>
      <c r="G28">
        <v>13.736548000000001</v>
      </c>
      <c r="H28">
        <v>12.555712</v>
      </c>
      <c r="I28">
        <v>12.7334</v>
      </c>
      <c r="J28">
        <v>12.145704</v>
      </c>
      <c r="K28">
        <v>12.427913999999999</v>
      </c>
      <c r="L28">
        <v>11.622156</v>
      </c>
      <c r="M28">
        <v>10.040508000000001</v>
      </c>
      <c r="N28">
        <v>10.754873</v>
      </c>
      <c r="O28">
        <v>10.702994</v>
      </c>
      <c r="P28">
        <v>10.707834999999999</v>
      </c>
      <c r="Q28">
        <v>10.75764</v>
      </c>
      <c r="R28">
        <v>10.699859</v>
      </c>
      <c r="S28">
        <v>10.563777999999999</v>
      </c>
      <c r="T28">
        <v>11.242691000000001</v>
      </c>
      <c r="U28">
        <v>11.492668999999999</v>
      </c>
      <c r="V28">
        <v>11.650881999999999</v>
      </c>
      <c r="W28">
        <v>12.242133000000001</v>
      </c>
      <c r="X28">
        <v>12.591239</v>
      </c>
      <c r="Y28">
        <v>12.523001000000001</v>
      </c>
      <c r="Z28">
        <v>12.90451</v>
      </c>
      <c r="AA28">
        <v>13.143815999999999</v>
      </c>
      <c r="AB28">
        <v>12.433774</v>
      </c>
      <c r="AC28">
        <v>13.747014</v>
      </c>
      <c r="AD28">
        <v>13.508012000000001</v>
      </c>
      <c r="AE28">
        <v>14.840528000000001</v>
      </c>
      <c r="AF28">
        <v>14.470508000000001</v>
      </c>
      <c r="AG28">
        <v>14.872374000000001</v>
      </c>
      <c r="AH28">
        <v>15.343517</v>
      </c>
      <c r="AI28">
        <v>15.753627</v>
      </c>
      <c r="AJ28">
        <v>16.289605999999999</v>
      </c>
      <c r="AK28" s="266">
        <v>-2E-3</v>
      </c>
    </row>
    <row r="29" spans="1:37" ht="15" customHeight="1" x14ac:dyDescent="0.45">
      <c r="A29" s="17" t="s">
        <v>128</v>
      </c>
      <c r="B29" s="21" t="s">
        <v>129</v>
      </c>
      <c r="C29">
        <v>4.4332570000000002</v>
      </c>
      <c r="D29">
        <v>5.068613</v>
      </c>
      <c r="E29">
        <v>4.8694550000000003</v>
      </c>
      <c r="F29">
        <v>4.6404810000000003</v>
      </c>
      <c r="G29">
        <v>4.8100849999999999</v>
      </c>
      <c r="H29">
        <v>4.7613510000000003</v>
      </c>
      <c r="I29">
        <v>4.5999920000000003</v>
      </c>
      <c r="J29">
        <v>4.6612150000000003</v>
      </c>
      <c r="K29">
        <v>4.5384419999999999</v>
      </c>
      <c r="L29">
        <v>4.2620399999999998</v>
      </c>
      <c r="M29">
        <v>4.3987889999999998</v>
      </c>
      <c r="N29">
        <v>4.1367900000000004</v>
      </c>
      <c r="O29">
        <v>4.1071530000000003</v>
      </c>
      <c r="P29">
        <v>4.046576</v>
      </c>
      <c r="Q29">
        <v>4.051399</v>
      </c>
      <c r="R29">
        <v>4.0581870000000002</v>
      </c>
      <c r="S29">
        <v>4.0688639999999996</v>
      </c>
      <c r="T29">
        <v>3.9438080000000002</v>
      </c>
      <c r="U29">
        <v>3.8511860000000002</v>
      </c>
      <c r="V29">
        <v>3.997862</v>
      </c>
      <c r="W29">
        <v>3.8789159999999998</v>
      </c>
      <c r="X29">
        <v>3.8949530000000001</v>
      </c>
      <c r="Y29">
        <v>3.9398439999999999</v>
      </c>
      <c r="Z29">
        <v>3.9694379999999998</v>
      </c>
      <c r="AA29">
        <v>4.0171739999999998</v>
      </c>
      <c r="AB29">
        <v>4.010027</v>
      </c>
      <c r="AC29">
        <v>4.051094</v>
      </c>
      <c r="AD29">
        <v>4.1632959999999999</v>
      </c>
      <c r="AE29">
        <v>4.214124</v>
      </c>
      <c r="AF29">
        <v>4.1992440000000002</v>
      </c>
      <c r="AG29">
        <v>4.2757050000000003</v>
      </c>
      <c r="AH29">
        <v>4.3319530000000004</v>
      </c>
      <c r="AI29">
        <v>4.4332349999999998</v>
      </c>
      <c r="AJ29">
        <v>4.4889599999999996</v>
      </c>
      <c r="AK29" s="266">
        <v>-4.0000000000000001E-3</v>
      </c>
    </row>
    <row r="30" spans="1:37" ht="15" customHeight="1" x14ac:dyDescent="0.45">
      <c r="A30" s="17" t="s">
        <v>130</v>
      </c>
      <c r="B30" s="21" t="s">
        <v>131</v>
      </c>
      <c r="C30">
        <v>3.107542</v>
      </c>
      <c r="D30">
        <v>2.9923999999999999</v>
      </c>
      <c r="E30">
        <v>2.72485</v>
      </c>
      <c r="F30">
        <v>2.7066159999999999</v>
      </c>
      <c r="G30">
        <v>2.7396349999999998</v>
      </c>
      <c r="H30">
        <v>2.7587899999999999</v>
      </c>
      <c r="I30">
        <v>2.8257340000000002</v>
      </c>
      <c r="J30">
        <v>2.833672</v>
      </c>
      <c r="K30">
        <v>2.8870779999999998</v>
      </c>
      <c r="L30">
        <v>2.8357009999999998</v>
      </c>
      <c r="M30">
        <v>2.777444</v>
      </c>
      <c r="N30">
        <v>2.7990249999999999</v>
      </c>
      <c r="O30">
        <v>2.740129</v>
      </c>
      <c r="P30">
        <v>2.7221199999999999</v>
      </c>
      <c r="Q30">
        <v>2.7036850000000001</v>
      </c>
      <c r="R30">
        <v>2.7629250000000001</v>
      </c>
      <c r="S30">
        <v>2.7267610000000002</v>
      </c>
      <c r="T30">
        <v>2.6689600000000002</v>
      </c>
      <c r="U30">
        <v>2.6495570000000002</v>
      </c>
      <c r="V30">
        <v>2.598074</v>
      </c>
      <c r="W30">
        <v>2.5413950000000001</v>
      </c>
      <c r="X30">
        <v>2.4957349999999998</v>
      </c>
      <c r="Y30">
        <v>2.462221</v>
      </c>
      <c r="Z30">
        <v>2.4494479999999998</v>
      </c>
      <c r="AA30">
        <v>2.3902950000000001</v>
      </c>
      <c r="AB30">
        <v>2.3552300000000002</v>
      </c>
      <c r="AC30">
        <v>2.3271269999999999</v>
      </c>
      <c r="AD30">
        <v>2.233412</v>
      </c>
      <c r="AE30">
        <v>2.1867670000000001</v>
      </c>
      <c r="AF30">
        <v>2.1051169999999999</v>
      </c>
      <c r="AG30">
        <v>2.0342280000000001</v>
      </c>
      <c r="AH30">
        <v>1.974367</v>
      </c>
      <c r="AI30">
        <v>1.9202030000000001</v>
      </c>
      <c r="AJ30">
        <v>1.812929</v>
      </c>
      <c r="AK30" s="266">
        <v>-1.6E-2</v>
      </c>
    </row>
    <row r="31" spans="1:37" ht="15" customHeight="1" x14ac:dyDescent="0.45">
      <c r="A31" s="17" t="s">
        <v>132</v>
      </c>
      <c r="B31" s="21" t="s">
        <v>133</v>
      </c>
      <c r="C31">
        <v>0.335644</v>
      </c>
      <c r="D31">
        <v>0.34121000000000001</v>
      </c>
      <c r="E31">
        <v>0.35064800000000002</v>
      </c>
      <c r="F31">
        <v>0.349435</v>
      </c>
      <c r="G31">
        <v>0.31547900000000001</v>
      </c>
      <c r="H31">
        <v>0.28324700000000003</v>
      </c>
      <c r="I31">
        <v>0.26867600000000003</v>
      </c>
      <c r="J31">
        <v>0.255299</v>
      </c>
      <c r="K31">
        <v>0.247303</v>
      </c>
      <c r="L31">
        <v>0.238652</v>
      </c>
      <c r="M31">
        <v>0.24047299999999999</v>
      </c>
      <c r="N31">
        <v>0.24979199999999999</v>
      </c>
      <c r="O31">
        <v>0.24682699999999999</v>
      </c>
      <c r="P31">
        <v>0.24785599999999999</v>
      </c>
      <c r="Q31">
        <v>0.24007000000000001</v>
      </c>
      <c r="R31">
        <v>0.24576899999999999</v>
      </c>
      <c r="S31">
        <v>0.24599499999999999</v>
      </c>
      <c r="T31">
        <v>0.25320900000000002</v>
      </c>
      <c r="U31">
        <v>0.24703600000000001</v>
      </c>
      <c r="V31">
        <v>0.247276</v>
      </c>
      <c r="W31">
        <v>0.247665</v>
      </c>
      <c r="X31">
        <v>0.24839900000000001</v>
      </c>
      <c r="Y31">
        <v>0.24945400000000001</v>
      </c>
      <c r="Z31">
        <v>0.25161499999999998</v>
      </c>
      <c r="AA31">
        <v>0.249332</v>
      </c>
      <c r="AB31">
        <v>0.24699299999999999</v>
      </c>
      <c r="AC31">
        <v>0.244729</v>
      </c>
      <c r="AD31">
        <v>0.24238100000000001</v>
      </c>
      <c r="AE31">
        <v>0.241143</v>
      </c>
      <c r="AF31">
        <v>0.23858599999999999</v>
      </c>
      <c r="AG31">
        <v>0.23676</v>
      </c>
      <c r="AH31">
        <v>0.235212</v>
      </c>
      <c r="AI31">
        <v>0.23433100000000001</v>
      </c>
      <c r="AJ31">
        <v>0.233486</v>
      </c>
      <c r="AK31" s="266">
        <v>-1.2E-2</v>
      </c>
    </row>
    <row r="32" spans="1:37" ht="15" customHeight="1" x14ac:dyDescent="0.45">
      <c r="A32" s="17" t="s">
        <v>134</v>
      </c>
      <c r="B32" s="20" t="s">
        <v>125</v>
      </c>
      <c r="C32">
        <v>25.473987999999999</v>
      </c>
      <c r="D32">
        <v>25.724468000000002</v>
      </c>
      <c r="E32">
        <v>23.631159</v>
      </c>
      <c r="F32">
        <v>22.088115999999999</v>
      </c>
      <c r="G32">
        <v>21.601748000000001</v>
      </c>
      <c r="H32">
        <v>20.359100000000002</v>
      </c>
      <c r="I32">
        <v>20.427803000000001</v>
      </c>
      <c r="J32">
        <v>19.895889</v>
      </c>
      <c r="K32">
        <v>20.100735</v>
      </c>
      <c r="L32">
        <v>18.958548</v>
      </c>
      <c r="M32">
        <v>17.457214</v>
      </c>
      <c r="N32">
        <v>17.940480999999998</v>
      </c>
      <c r="O32">
        <v>17.797104000000001</v>
      </c>
      <c r="P32">
        <v>17.724388000000001</v>
      </c>
      <c r="Q32">
        <v>17.752791999999999</v>
      </c>
      <c r="R32">
        <v>17.766739000000001</v>
      </c>
      <c r="S32">
        <v>17.605398000000001</v>
      </c>
      <c r="T32">
        <v>18.108668999999999</v>
      </c>
      <c r="U32">
        <v>18.240448000000001</v>
      </c>
      <c r="V32">
        <v>18.494095000000002</v>
      </c>
      <c r="W32">
        <v>18.910108999999999</v>
      </c>
      <c r="X32">
        <v>19.230326000000002</v>
      </c>
      <c r="Y32">
        <v>19.174520000000001</v>
      </c>
      <c r="Z32">
        <v>19.575012000000001</v>
      </c>
      <c r="AA32">
        <v>19.800616999999999</v>
      </c>
      <c r="AB32">
        <v>19.046023999999999</v>
      </c>
      <c r="AC32">
        <v>20.369965000000001</v>
      </c>
      <c r="AD32">
        <v>20.147099999999998</v>
      </c>
      <c r="AE32">
        <v>21.482558999999998</v>
      </c>
      <c r="AF32">
        <v>21.013453999999999</v>
      </c>
      <c r="AG32">
        <v>21.419065</v>
      </c>
      <c r="AH32">
        <v>21.88505</v>
      </c>
      <c r="AI32">
        <v>22.341394000000001</v>
      </c>
      <c r="AJ32">
        <v>22.824981999999999</v>
      </c>
      <c r="AK32" s="266">
        <v>-4.0000000000000001E-3</v>
      </c>
    </row>
    <row r="33" spans="1:37" ht="15" customHeight="1" x14ac:dyDescent="0.45">
      <c r="C33"/>
      <c r="D33"/>
      <c r="E33"/>
      <c r="F33"/>
      <c r="G33"/>
      <c r="H33"/>
      <c r="I33"/>
      <c r="J33"/>
      <c r="K33"/>
      <c r="L33"/>
      <c r="M33"/>
      <c r="N33"/>
      <c r="O33"/>
      <c r="P33"/>
      <c r="Q33"/>
      <c r="R33"/>
      <c r="S33"/>
      <c r="T33"/>
      <c r="U33"/>
      <c r="V33"/>
      <c r="W33"/>
      <c r="X33"/>
      <c r="Y33"/>
      <c r="Z33"/>
      <c r="AA33"/>
      <c r="AB33"/>
      <c r="AC33"/>
      <c r="AD33"/>
      <c r="AE33"/>
      <c r="AF33"/>
      <c r="AG33"/>
      <c r="AH33"/>
      <c r="AI33"/>
      <c r="AJ33"/>
      <c r="AK33" s="266"/>
    </row>
    <row r="34" spans="1:37" ht="15" customHeight="1" x14ac:dyDescent="0.45">
      <c r="B34" s="20" t="s">
        <v>29</v>
      </c>
      <c r="C34"/>
      <c r="D34"/>
      <c r="E34"/>
      <c r="F34"/>
      <c r="G34"/>
      <c r="H34"/>
      <c r="I34"/>
      <c r="J34"/>
      <c r="K34"/>
      <c r="L34"/>
      <c r="M34"/>
      <c r="N34"/>
      <c r="O34"/>
      <c r="P34"/>
      <c r="Q34"/>
      <c r="R34"/>
      <c r="S34"/>
      <c r="T34"/>
      <c r="U34"/>
      <c r="V34"/>
      <c r="W34"/>
      <c r="X34"/>
      <c r="Y34"/>
      <c r="Z34"/>
      <c r="AA34"/>
      <c r="AB34"/>
      <c r="AC34"/>
      <c r="AD34"/>
      <c r="AE34"/>
      <c r="AF34"/>
      <c r="AG34"/>
      <c r="AH34"/>
      <c r="AI34"/>
      <c r="AJ34"/>
      <c r="AK34"/>
    </row>
    <row r="35" spans="1:37" ht="15" customHeight="1" x14ac:dyDescent="0.45">
      <c r="A35" s="17" t="s">
        <v>135</v>
      </c>
      <c r="B35" s="21" t="s">
        <v>136</v>
      </c>
      <c r="C35">
        <v>12.180483000000001</v>
      </c>
      <c r="D35">
        <v>15.159198</v>
      </c>
      <c r="E35">
        <v>15.085165</v>
      </c>
      <c r="F35">
        <v>17.709354000000001</v>
      </c>
      <c r="G35">
        <v>18.743577999999999</v>
      </c>
      <c r="H35">
        <v>18.512791</v>
      </c>
      <c r="I35">
        <v>18.824449999999999</v>
      </c>
      <c r="J35">
        <v>18.989325999999998</v>
      </c>
      <c r="K35">
        <v>19.637322999999999</v>
      </c>
      <c r="L35">
        <v>19.507847000000002</v>
      </c>
      <c r="M35">
        <v>18.721785000000001</v>
      </c>
      <c r="N35">
        <v>19.075248999999999</v>
      </c>
      <c r="O35">
        <v>19.196159000000002</v>
      </c>
      <c r="P35">
        <v>19.425515999999998</v>
      </c>
      <c r="Q35">
        <v>19.810037999999999</v>
      </c>
      <c r="R35">
        <v>19.758690000000001</v>
      </c>
      <c r="S35">
        <v>19.806301000000001</v>
      </c>
      <c r="T35">
        <v>20.314032000000001</v>
      </c>
      <c r="U35">
        <v>20.333696</v>
      </c>
      <c r="V35">
        <v>20.570875000000001</v>
      </c>
      <c r="W35">
        <v>20.720677999999999</v>
      </c>
      <c r="X35">
        <v>20.954986999999999</v>
      </c>
      <c r="Y35">
        <v>20.794986999999999</v>
      </c>
      <c r="Z35">
        <v>21.041799999999999</v>
      </c>
      <c r="AA35">
        <v>20.992211999999999</v>
      </c>
      <c r="AB35">
        <v>19.808838000000002</v>
      </c>
      <c r="AC35">
        <v>20.411937999999999</v>
      </c>
      <c r="AD35">
        <v>19.619116000000002</v>
      </c>
      <c r="AE35">
        <v>20.205631</v>
      </c>
      <c r="AF35">
        <v>19.150261</v>
      </c>
      <c r="AG35">
        <v>18.906524999999998</v>
      </c>
      <c r="AH35">
        <v>18.621884999999999</v>
      </c>
      <c r="AI35">
        <v>18.299939999999999</v>
      </c>
      <c r="AJ35">
        <v>18.191023000000001</v>
      </c>
      <c r="AK35" s="266">
        <v>6.0000000000000001E-3</v>
      </c>
    </row>
    <row r="36" spans="1:37" ht="15" customHeight="1" x14ac:dyDescent="0.45">
      <c r="A36" s="17" t="s">
        <v>137</v>
      </c>
      <c r="B36" s="21" t="s">
        <v>131</v>
      </c>
      <c r="C36">
        <v>3.1944560000000002</v>
      </c>
      <c r="D36">
        <v>3.719814</v>
      </c>
      <c r="E36">
        <v>5.1849049999999997</v>
      </c>
      <c r="F36">
        <v>5.9446750000000002</v>
      </c>
      <c r="G36">
        <v>6.2597529999999999</v>
      </c>
      <c r="H36">
        <v>6.5217049999999999</v>
      </c>
      <c r="I36">
        <v>7.0866499999999997</v>
      </c>
      <c r="J36">
        <v>7.6415610000000003</v>
      </c>
      <c r="K36">
        <v>8.1409889999999994</v>
      </c>
      <c r="L36">
        <v>8.5168379999999999</v>
      </c>
      <c r="M36">
        <v>8.7502700000000004</v>
      </c>
      <c r="N36">
        <v>8.9835390000000004</v>
      </c>
      <c r="O36">
        <v>9.1464300000000005</v>
      </c>
      <c r="P36">
        <v>9.2279359999999997</v>
      </c>
      <c r="Q36">
        <v>9.2549159999999997</v>
      </c>
      <c r="R36">
        <v>9.2813180000000006</v>
      </c>
      <c r="S36">
        <v>9.2832000000000008</v>
      </c>
      <c r="T36">
        <v>9.3355160000000001</v>
      </c>
      <c r="U36">
        <v>9.3657850000000007</v>
      </c>
      <c r="V36">
        <v>9.4578190000000006</v>
      </c>
      <c r="W36">
        <v>9.4967579999999998</v>
      </c>
      <c r="X36">
        <v>9.5351520000000001</v>
      </c>
      <c r="Y36">
        <v>9.579523</v>
      </c>
      <c r="Z36">
        <v>9.6456370000000007</v>
      </c>
      <c r="AA36">
        <v>9.6702589999999997</v>
      </c>
      <c r="AB36">
        <v>9.7156649999999996</v>
      </c>
      <c r="AC36">
        <v>9.7582579999999997</v>
      </c>
      <c r="AD36">
        <v>9.8694240000000004</v>
      </c>
      <c r="AE36">
        <v>9.8894570000000002</v>
      </c>
      <c r="AF36">
        <v>9.956156</v>
      </c>
      <c r="AG36">
        <v>10.020769</v>
      </c>
      <c r="AH36">
        <v>10.09263</v>
      </c>
      <c r="AI36">
        <v>10.106496999999999</v>
      </c>
      <c r="AJ36">
        <v>10.127119</v>
      </c>
      <c r="AK36" s="266">
        <v>3.2000000000000001E-2</v>
      </c>
    </row>
    <row r="37" spans="1:37" ht="15" customHeight="1" x14ac:dyDescent="0.45">
      <c r="A37" s="17" t="s">
        <v>138</v>
      </c>
      <c r="B37" s="21" t="s">
        <v>139</v>
      </c>
      <c r="C37">
        <v>2.5419999999999998</v>
      </c>
      <c r="D37">
        <v>2.6141209999999999</v>
      </c>
      <c r="E37">
        <v>2.5730970000000002</v>
      </c>
      <c r="F37">
        <v>2.4758079999999998</v>
      </c>
      <c r="G37">
        <v>2.1269019999999998</v>
      </c>
      <c r="H37">
        <v>2.1703359999999998</v>
      </c>
      <c r="I37">
        <v>2.1269019999999998</v>
      </c>
      <c r="J37">
        <v>2.1703359999999998</v>
      </c>
      <c r="K37">
        <v>2.1269019999999998</v>
      </c>
      <c r="L37">
        <v>2.1703359999999998</v>
      </c>
      <c r="M37">
        <v>2.1269019999999998</v>
      </c>
      <c r="N37">
        <v>1.9150050000000001</v>
      </c>
      <c r="O37">
        <v>2.0061710000000001</v>
      </c>
      <c r="P37">
        <v>1.906876</v>
      </c>
      <c r="Q37">
        <v>1.867057</v>
      </c>
      <c r="R37">
        <v>1.9066080000000001</v>
      </c>
      <c r="S37">
        <v>1.882072</v>
      </c>
      <c r="T37">
        <v>1.695878</v>
      </c>
      <c r="U37">
        <v>1.7152510000000001</v>
      </c>
      <c r="V37">
        <v>1.753241</v>
      </c>
      <c r="W37">
        <v>1.7730049999999999</v>
      </c>
      <c r="X37">
        <v>1.793971</v>
      </c>
      <c r="Y37">
        <v>1.801634</v>
      </c>
      <c r="Z37">
        <v>1.7660070000000001</v>
      </c>
      <c r="AA37">
        <v>1.7928599999999999</v>
      </c>
      <c r="AB37">
        <v>1.756688</v>
      </c>
      <c r="AC37">
        <v>1.7102440000000001</v>
      </c>
      <c r="AD37">
        <v>1.6986209999999999</v>
      </c>
      <c r="AE37">
        <v>1.743868</v>
      </c>
      <c r="AF37">
        <v>1.6301859999999999</v>
      </c>
      <c r="AG37">
        <v>1.541012</v>
      </c>
      <c r="AH37">
        <v>1.541012</v>
      </c>
      <c r="AI37">
        <v>1.541012</v>
      </c>
      <c r="AJ37">
        <v>1.541012</v>
      </c>
      <c r="AK37" s="266">
        <v>-1.6E-2</v>
      </c>
    </row>
    <row r="38" spans="1:37" ht="15" customHeight="1" x14ac:dyDescent="0.45">
      <c r="A38" s="17" t="s">
        <v>140</v>
      </c>
      <c r="B38" s="20" t="s">
        <v>125</v>
      </c>
      <c r="C38">
        <v>17.916938999999999</v>
      </c>
      <c r="D38">
        <v>21.493131999999999</v>
      </c>
      <c r="E38">
        <v>22.843166</v>
      </c>
      <c r="F38">
        <v>26.129836999999998</v>
      </c>
      <c r="G38">
        <v>27.130231999999999</v>
      </c>
      <c r="H38">
        <v>27.204832</v>
      </c>
      <c r="I38">
        <v>28.038001999999999</v>
      </c>
      <c r="J38">
        <v>28.801224000000001</v>
      </c>
      <c r="K38">
        <v>29.905214000000001</v>
      </c>
      <c r="L38">
        <v>30.195021000000001</v>
      </c>
      <c r="M38">
        <v>29.598955</v>
      </c>
      <c r="N38">
        <v>29.973793000000001</v>
      </c>
      <c r="O38">
        <v>30.348763000000002</v>
      </c>
      <c r="P38">
        <v>30.560327999999998</v>
      </c>
      <c r="Q38">
        <v>30.932010999999999</v>
      </c>
      <c r="R38">
        <v>30.946617</v>
      </c>
      <c r="S38">
        <v>30.971572999999999</v>
      </c>
      <c r="T38">
        <v>31.345424999999999</v>
      </c>
      <c r="U38">
        <v>31.414733999999999</v>
      </c>
      <c r="V38">
        <v>31.781935000000001</v>
      </c>
      <c r="W38">
        <v>31.990442000000002</v>
      </c>
      <c r="X38">
        <v>32.284111000000003</v>
      </c>
      <c r="Y38">
        <v>32.176144000000001</v>
      </c>
      <c r="Z38">
        <v>32.453442000000003</v>
      </c>
      <c r="AA38">
        <v>32.455329999999996</v>
      </c>
      <c r="AB38">
        <v>31.281189000000001</v>
      </c>
      <c r="AC38">
        <v>31.88044</v>
      </c>
      <c r="AD38">
        <v>31.187162000000001</v>
      </c>
      <c r="AE38">
        <v>31.838957000000001</v>
      </c>
      <c r="AF38">
        <v>30.736602999999999</v>
      </c>
      <c r="AG38">
        <v>30.468305999999998</v>
      </c>
      <c r="AH38">
        <v>30.255527000000001</v>
      </c>
      <c r="AI38">
        <v>29.947448999999999</v>
      </c>
      <c r="AJ38">
        <v>29.859154</v>
      </c>
      <c r="AK38" s="266">
        <v>0.01</v>
      </c>
    </row>
    <row r="39" spans="1:37" ht="15" customHeight="1" x14ac:dyDescent="0.45">
      <c r="C39"/>
      <c r="D39"/>
      <c r="E39"/>
      <c r="F39"/>
      <c r="G39"/>
      <c r="H39"/>
      <c r="I39"/>
      <c r="J39"/>
      <c r="K39"/>
      <c r="L39"/>
      <c r="M39"/>
      <c r="N39"/>
      <c r="O39"/>
      <c r="P39"/>
      <c r="Q39"/>
      <c r="R39"/>
      <c r="S39"/>
      <c r="T39"/>
      <c r="U39"/>
      <c r="V39"/>
      <c r="W39"/>
      <c r="X39"/>
      <c r="Y39"/>
      <c r="Z39"/>
      <c r="AA39"/>
      <c r="AB39"/>
      <c r="AC39"/>
      <c r="AD39"/>
      <c r="AE39"/>
      <c r="AF39"/>
      <c r="AG39"/>
      <c r="AH39"/>
      <c r="AI39"/>
      <c r="AJ39"/>
      <c r="AK39" s="266"/>
    </row>
    <row r="40" spans="1:37" ht="15" customHeight="1" x14ac:dyDescent="0.45">
      <c r="A40" s="17" t="s">
        <v>141</v>
      </c>
      <c r="B40" s="20" t="s">
        <v>142</v>
      </c>
      <c r="C40">
        <v>-0.49335899999999999</v>
      </c>
      <c r="D40">
        <v>-0.72059799999999996</v>
      </c>
      <c r="E40">
        <v>0.80676800000000004</v>
      </c>
      <c r="F40">
        <v>-0.27586699999999997</v>
      </c>
      <c r="G40">
        <v>2.3159999999999999E-3</v>
      </c>
      <c r="H40">
        <v>-5.4251000000000001E-2</v>
      </c>
      <c r="I40">
        <v>2.8830999999999999E-2</v>
      </c>
      <c r="J40">
        <v>3.9017000000000003E-2</v>
      </c>
      <c r="K40">
        <v>8.0369999999999997E-2</v>
      </c>
      <c r="L40">
        <v>0.10353900000000001</v>
      </c>
      <c r="M40">
        <v>-2.99E-4</v>
      </c>
      <c r="N40">
        <v>9.0452000000000005E-2</v>
      </c>
      <c r="O40">
        <v>0.11666899999999999</v>
      </c>
      <c r="P40">
        <v>0.11479</v>
      </c>
      <c r="Q40">
        <v>0.12595700000000001</v>
      </c>
      <c r="R40">
        <v>0.13042400000000001</v>
      </c>
      <c r="S40">
        <v>5.2588000000000003E-2</v>
      </c>
      <c r="T40">
        <v>0.119614</v>
      </c>
      <c r="U40">
        <v>0.13539899999999999</v>
      </c>
      <c r="V40">
        <v>7.5922000000000003E-2</v>
      </c>
      <c r="W40">
        <v>0.17043900000000001</v>
      </c>
      <c r="X40">
        <v>0.176315</v>
      </c>
      <c r="Y40">
        <v>0.172321</v>
      </c>
      <c r="Z40">
        <v>0.130772</v>
      </c>
      <c r="AA40">
        <v>0.153561</v>
      </c>
      <c r="AB40">
        <v>9.2655000000000001E-2</v>
      </c>
      <c r="AC40">
        <v>0.134018</v>
      </c>
      <c r="AD40">
        <v>0.113457</v>
      </c>
      <c r="AE40">
        <v>0.15137700000000001</v>
      </c>
      <c r="AF40">
        <v>0.12784999999999999</v>
      </c>
      <c r="AG40">
        <v>0.131027</v>
      </c>
      <c r="AH40">
        <v>0.140432</v>
      </c>
      <c r="AI40">
        <v>0.142954</v>
      </c>
      <c r="AJ40">
        <v>0.15792800000000001</v>
      </c>
      <c r="AK40" t="s">
        <v>143</v>
      </c>
    </row>
    <row r="41" spans="1:37" ht="15" customHeight="1" x14ac:dyDescent="0.45">
      <c r="C41"/>
      <c r="D41"/>
      <c r="E41"/>
      <c r="F41"/>
      <c r="G41"/>
      <c r="H41"/>
      <c r="I41"/>
      <c r="J41"/>
      <c r="K41"/>
      <c r="L41"/>
      <c r="M41"/>
      <c r="N41"/>
      <c r="O41"/>
      <c r="P41"/>
      <c r="Q41"/>
      <c r="R41"/>
      <c r="S41"/>
      <c r="T41"/>
      <c r="U41"/>
      <c r="V41"/>
      <c r="W41"/>
      <c r="X41"/>
      <c r="Y41"/>
      <c r="Z41"/>
      <c r="AA41"/>
      <c r="AB41"/>
      <c r="AC41"/>
      <c r="AD41"/>
      <c r="AE41"/>
      <c r="AF41"/>
      <c r="AG41"/>
      <c r="AH41"/>
      <c r="AI41"/>
      <c r="AJ41"/>
      <c r="AK41"/>
    </row>
    <row r="42" spans="1:37" ht="15" customHeight="1" x14ac:dyDescent="0.45">
      <c r="B42" s="20" t="s">
        <v>144</v>
      </c>
      <c r="C42"/>
      <c r="D42"/>
      <c r="E42"/>
      <c r="F42"/>
      <c r="G42"/>
      <c r="H42"/>
      <c r="I42"/>
      <c r="J42"/>
      <c r="K42"/>
      <c r="L42"/>
      <c r="M42"/>
      <c r="N42"/>
      <c r="O42"/>
      <c r="P42"/>
      <c r="Q42"/>
      <c r="R42"/>
      <c r="S42"/>
      <c r="T42"/>
      <c r="U42"/>
      <c r="V42"/>
      <c r="W42"/>
      <c r="X42"/>
      <c r="Y42"/>
      <c r="Z42"/>
      <c r="AA42"/>
      <c r="AB42"/>
      <c r="AC42"/>
      <c r="AD42"/>
      <c r="AE42"/>
      <c r="AF42"/>
      <c r="AG42"/>
      <c r="AH42"/>
      <c r="AI42"/>
      <c r="AJ42"/>
      <c r="AK42"/>
    </row>
    <row r="43" spans="1:37" ht="15" customHeight="1" x14ac:dyDescent="0.45">
      <c r="A43" s="17" t="s">
        <v>145</v>
      </c>
      <c r="B43" s="21" t="s">
        <v>146</v>
      </c>
      <c r="C43">
        <v>37.637428</v>
      </c>
      <c r="D43">
        <v>38.338230000000003</v>
      </c>
      <c r="E43">
        <v>38.796470999999997</v>
      </c>
      <c r="F43">
        <v>38.257393</v>
      </c>
      <c r="G43">
        <v>38.020114999999997</v>
      </c>
      <c r="H43">
        <v>37.846080999999998</v>
      </c>
      <c r="I43">
        <v>37.542338999999998</v>
      </c>
      <c r="J43">
        <v>37.207732999999998</v>
      </c>
      <c r="K43">
        <v>36.887421000000003</v>
      </c>
      <c r="L43">
        <v>36.596530999999999</v>
      </c>
      <c r="M43">
        <v>36.390098999999999</v>
      </c>
      <c r="N43">
        <v>36.238300000000002</v>
      </c>
      <c r="O43">
        <v>36.042957000000001</v>
      </c>
      <c r="P43">
        <v>35.847298000000002</v>
      </c>
      <c r="Q43">
        <v>35.735973000000001</v>
      </c>
      <c r="R43">
        <v>35.608967</v>
      </c>
      <c r="S43">
        <v>35.480224999999997</v>
      </c>
      <c r="T43">
        <v>35.390681999999998</v>
      </c>
      <c r="U43">
        <v>35.304920000000003</v>
      </c>
      <c r="V43">
        <v>35.275714999999998</v>
      </c>
      <c r="W43">
        <v>35.349285000000002</v>
      </c>
      <c r="X43">
        <v>35.433559000000002</v>
      </c>
      <c r="Y43">
        <v>35.489604999999997</v>
      </c>
      <c r="Z43">
        <v>35.567695999999998</v>
      </c>
      <c r="AA43">
        <v>35.676837999999996</v>
      </c>
      <c r="AB43">
        <v>35.774875999999999</v>
      </c>
      <c r="AC43">
        <v>35.902133999999997</v>
      </c>
      <c r="AD43">
        <v>36.088614999999997</v>
      </c>
      <c r="AE43">
        <v>36.266269999999999</v>
      </c>
      <c r="AF43">
        <v>36.489826000000001</v>
      </c>
      <c r="AG43">
        <v>36.723869000000001</v>
      </c>
      <c r="AH43">
        <v>36.982242999999997</v>
      </c>
      <c r="AI43">
        <v>37.129631000000003</v>
      </c>
      <c r="AJ43">
        <v>37.338005000000003</v>
      </c>
      <c r="AK43" s="266">
        <v>-1E-3</v>
      </c>
    </row>
    <row r="44" spans="1:37" ht="15" customHeight="1" x14ac:dyDescent="0.45">
      <c r="A44" s="17" t="s">
        <v>147</v>
      </c>
      <c r="B44" s="21" t="s">
        <v>131</v>
      </c>
      <c r="C44">
        <v>28.082671999999999</v>
      </c>
      <c r="D44">
        <v>30.417995000000001</v>
      </c>
      <c r="E44">
        <v>30.688364</v>
      </c>
      <c r="F44">
        <v>31.361294000000001</v>
      </c>
      <c r="G44">
        <v>31.56287</v>
      </c>
      <c r="H44">
        <v>31.865003999999999</v>
      </c>
      <c r="I44">
        <v>32.001209000000003</v>
      </c>
      <c r="J44">
        <v>32.033596000000003</v>
      </c>
      <c r="K44">
        <v>32.333781999999999</v>
      </c>
      <c r="L44">
        <v>32.659461999999998</v>
      </c>
      <c r="M44">
        <v>32.82996</v>
      </c>
      <c r="N44">
        <v>33.065502000000002</v>
      </c>
      <c r="O44">
        <v>32.970298999999997</v>
      </c>
      <c r="P44">
        <v>32.961269000000001</v>
      </c>
      <c r="Q44">
        <v>33.160057000000002</v>
      </c>
      <c r="R44">
        <v>33.549197999999997</v>
      </c>
      <c r="S44">
        <v>33.594977999999998</v>
      </c>
      <c r="T44">
        <v>33.720714999999998</v>
      </c>
      <c r="U44">
        <v>33.855980000000002</v>
      </c>
      <c r="V44">
        <v>33.963833000000001</v>
      </c>
      <c r="W44">
        <v>34.096553999999998</v>
      </c>
      <c r="X44">
        <v>34.234389999999998</v>
      </c>
      <c r="Y44">
        <v>34.327323999999997</v>
      </c>
      <c r="Z44">
        <v>34.546936000000002</v>
      </c>
      <c r="AA44">
        <v>34.668816</v>
      </c>
      <c r="AB44">
        <v>34.886139</v>
      </c>
      <c r="AC44">
        <v>34.994529999999997</v>
      </c>
      <c r="AD44">
        <v>35.198901999999997</v>
      </c>
      <c r="AE44">
        <v>35.462563000000003</v>
      </c>
      <c r="AF44">
        <v>35.562781999999999</v>
      </c>
      <c r="AG44">
        <v>35.658664999999999</v>
      </c>
      <c r="AH44">
        <v>35.891162999999999</v>
      </c>
      <c r="AI44">
        <v>36.013947000000002</v>
      </c>
      <c r="AJ44">
        <v>36.198188999999999</v>
      </c>
      <c r="AK44" s="266">
        <v>5.0000000000000001E-3</v>
      </c>
    </row>
    <row r="45" spans="1:37" ht="15" customHeight="1" x14ac:dyDescent="0.45">
      <c r="A45" s="17" t="s">
        <v>148</v>
      </c>
      <c r="B45" s="21" t="s">
        <v>149</v>
      </c>
      <c r="C45">
        <v>13.762893</v>
      </c>
      <c r="D45">
        <v>13.174994999999999</v>
      </c>
      <c r="E45">
        <v>12.584531</v>
      </c>
      <c r="F45">
        <v>11.922504</v>
      </c>
      <c r="G45">
        <v>11.510320999999999</v>
      </c>
      <c r="H45">
        <v>11.408146</v>
      </c>
      <c r="I45">
        <v>11.410247</v>
      </c>
      <c r="J45">
        <v>11.513738999999999</v>
      </c>
      <c r="K45">
        <v>11.465545000000001</v>
      </c>
      <c r="L45">
        <v>11.332532</v>
      </c>
      <c r="M45">
        <v>11.216919000000001</v>
      </c>
      <c r="N45">
        <v>11.162229999999999</v>
      </c>
      <c r="O45">
        <v>11.341563000000001</v>
      </c>
      <c r="P45">
        <v>11.372939000000001</v>
      </c>
      <c r="Q45">
        <v>11.205752</v>
      </c>
      <c r="R45">
        <v>10.889246</v>
      </c>
      <c r="S45">
        <v>10.888958000000001</v>
      </c>
      <c r="T45">
        <v>10.758525000000001</v>
      </c>
      <c r="U45">
        <v>10.734076</v>
      </c>
      <c r="V45">
        <v>10.729797</v>
      </c>
      <c r="W45">
        <v>10.656091</v>
      </c>
      <c r="X45">
        <v>10.640605000000001</v>
      </c>
      <c r="Y45">
        <v>10.62372</v>
      </c>
      <c r="Z45">
        <v>10.627834999999999</v>
      </c>
      <c r="AA45">
        <v>10.564292</v>
      </c>
      <c r="AB45">
        <v>10.536868</v>
      </c>
      <c r="AC45">
        <v>10.496587999999999</v>
      </c>
      <c r="AD45">
        <v>10.509181</v>
      </c>
      <c r="AE45">
        <v>10.546925999999999</v>
      </c>
      <c r="AF45">
        <v>10.525779999999999</v>
      </c>
      <c r="AG45">
        <v>10.536016</v>
      </c>
      <c r="AH45">
        <v>10.558588</v>
      </c>
      <c r="AI45">
        <v>10.562956</v>
      </c>
      <c r="AJ45">
        <v>10.572284</v>
      </c>
      <c r="AK45" s="266">
        <v>-7.0000000000000001E-3</v>
      </c>
    </row>
    <row r="46" spans="1:37" ht="15" customHeight="1" x14ac:dyDescent="0.45">
      <c r="A46" s="17" t="s">
        <v>150</v>
      </c>
      <c r="B46" s="21" t="s">
        <v>115</v>
      </c>
      <c r="C46">
        <v>8.4205839999999998</v>
      </c>
      <c r="D46">
        <v>8.4588239999999999</v>
      </c>
      <c r="E46">
        <v>8.3409700000000004</v>
      </c>
      <c r="F46">
        <v>8.2132140000000007</v>
      </c>
      <c r="G46">
        <v>7.9730749999999997</v>
      </c>
      <c r="H46">
        <v>7.5687300000000004</v>
      </c>
      <c r="I46">
        <v>7.2866119999999999</v>
      </c>
      <c r="J46">
        <v>7.3045549999999997</v>
      </c>
      <c r="K46">
        <v>7.033811</v>
      </c>
      <c r="L46">
        <v>6.9392820000000004</v>
      </c>
      <c r="M46">
        <v>6.9392820000000004</v>
      </c>
      <c r="N46">
        <v>6.9392820000000004</v>
      </c>
      <c r="O46">
        <v>6.9414049999999996</v>
      </c>
      <c r="P46">
        <v>6.945532</v>
      </c>
      <c r="Q46">
        <v>6.9517179999999996</v>
      </c>
      <c r="R46">
        <v>6.8420629999999996</v>
      </c>
      <c r="S46">
        <v>6.8523709999999998</v>
      </c>
      <c r="T46">
        <v>6.8626800000000001</v>
      </c>
      <c r="U46">
        <v>6.8729889999999996</v>
      </c>
      <c r="V46">
        <v>6.8832979999999999</v>
      </c>
      <c r="W46">
        <v>6.8936060000000001</v>
      </c>
      <c r="X46">
        <v>6.9039140000000003</v>
      </c>
      <c r="Y46">
        <v>6.9142229999999998</v>
      </c>
      <c r="Z46">
        <v>6.924531</v>
      </c>
      <c r="AA46">
        <v>6.9348400000000003</v>
      </c>
      <c r="AB46">
        <v>6.9451510000000001</v>
      </c>
      <c r="AC46">
        <v>6.9554559999999999</v>
      </c>
      <c r="AD46">
        <v>6.9657650000000002</v>
      </c>
      <c r="AE46">
        <v>6.9760759999999999</v>
      </c>
      <c r="AF46">
        <v>6.986383</v>
      </c>
      <c r="AG46">
        <v>6.9966920000000004</v>
      </c>
      <c r="AH46">
        <v>7.0070009999999998</v>
      </c>
      <c r="AI46">
        <v>7.0173110000000003</v>
      </c>
      <c r="AJ46">
        <v>7.0273320000000004</v>
      </c>
      <c r="AK46" s="266">
        <v>-6.0000000000000001E-3</v>
      </c>
    </row>
    <row r="47" spans="1:37" ht="15" customHeight="1" x14ac:dyDescent="0.45">
      <c r="A47" s="17" t="s">
        <v>151</v>
      </c>
      <c r="B47" s="21" t="s">
        <v>117</v>
      </c>
      <c r="C47">
        <v>2.7576529999999999</v>
      </c>
      <c r="D47">
        <v>2.6110009999999999</v>
      </c>
      <c r="E47">
        <v>2.532883</v>
      </c>
      <c r="F47">
        <v>2.6623250000000001</v>
      </c>
      <c r="G47">
        <v>2.776697</v>
      </c>
      <c r="H47">
        <v>2.7322570000000002</v>
      </c>
      <c r="I47">
        <v>2.6978270000000002</v>
      </c>
      <c r="J47">
        <v>2.6666919999999998</v>
      </c>
      <c r="K47">
        <v>2.6519379999999999</v>
      </c>
      <c r="L47">
        <v>2.6249319999999998</v>
      </c>
      <c r="M47">
        <v>2.603545</v>
      </c>
      <c r="N47">
        <v>2.5850379999999999</v>
      </c>
      <c r="O47">
        <v>2.5691310000000001</v>
      </c>
      <c r="P47">
        <v>2.562516</v>
      </c>
      <c r="Q47">
        <v>2.5418769999999999</v>
      </c>
      <c r="R47">
        <v>2.5245060000000001</v>
      </c>
      <c r="S47">
        <v>2.5082520000000001</v>
      </c>
      <c r="T47">
        <v>2.500372</v>
      </c>
      <c r="U47">
        <v>2.4892599999999998</v>
      </c>
      <c r="V47">
        <v>2.4749850000000002</v>
      </c>
      <c r="W47">
        <v>2.4644720000000002</v>
      </c>
      <c r="X47">
        <v>2.4683060000000001</v>
      </c>
      <c r="Y47">
        <v>2.4653200000000002</v>
      </c>
      <c r="Z47">
        <v>2.4598049999999998</v>
      </c>
      <c r="AA47">
        <v>2.4571339999999999</v>
      </c>
      <c r="AB47">
        <v>2.4510740000000002</v>
      </c>
      <c r="AC47">
        <v>2.4435410000000002</v>
      </c>
      <c r="AD47">
        <v>2.4382730000000001</v>
      </c>
      <c r="AE47">
        <v>2.434482</v>
      </c>
      <c r="AF47">
        <v>2.4305810000000001</v>
      </c>
      <c r="AG47">
        <v>2.425087</v>
      </c>
      <c r="AH47">
        <v>2.4264549999999998</v>
      </c>
      <c r="AI47">
        <v>2.4218449999999998</v>
      </c>
      <c r="AJ47">
        <v>2.4228580000000002</v>
      </c>
      <c r="AK47" s="266">
        <v>-2E-3</v>
      </c>
    </row>
    <row r="48" spans="1:37" ht="15" customHeight="1" x14ac:dyDescent="0.45">
      <c r="A48" s="17" t="s">
        <v>152</v>
      </c>
      <c r="B48" s="21" t="s">
        <v>153</v>
      </c>
      <c r="C48">
        <v>3.0031919999999999</v>
      </c>
      <c r="D48">
        <v>3.0535359999999998</v>
      </c>
      <c r="E48">
        <v>3.0411630000000001</v>
      </c>
      <c r="F48">
        <v>3.0967660000000001</v>
      </c>
      <c r="G48">
        <v>3.13083</v>
      </c>
      <c r="H48">
        <v>3.155548</v>
      </c>
      <c r="I48">
        <v>3.1830250000000002</v>
      </c>
      <c r="J48">
        <v>3.2164489999999999</v>
      </c>
      <c r="K48">
        <v>3.2513190000000001</v>
      </c>
      <c r="L48">
        <v>3.278578</v>
      </c>
      <c r="M48">
        <v>3.2972800000000002</v>
      </c>
      <c r="N48">
        <v>3.3217310000000002</v>
      </c>
      <c r="O48">
        <v>3.3494079999999999</v>
      </c>
      <c r="P48">
        <v>3.36015</v>
      </c>
      <c r="Q48">
        <v>3.3704010000000002</v>
      </c>
      <c r="R48">
        <v>3.3861289999999999</v>
      </c>
      <c r="S48">
        <v>3.4109799999999999</v>
      </c>
      <c r="T48">
        <v>3.439343</v>
      </c>
      <c r="U48">
        <v>3.4679449999999998</v>
      </c>
      <c r="V48">
        <v>3.5072670000000001</v>
      </c>
      <c r="W48">
        <v>3.5320360000000002</v>
      </c>
      <c r="X48">
        <v>3.560416</v>
      </c>
      <c r="Y48">
        <v>3.5821390000000002</v>
      </c>
      <c r="Z48">
        <v>3.6056689999999998</v>
      </c>
      <c r="AA48">
        <v>3.6289790000000002</v>
      </c>
      <c r="AB48">
        <v>3.6470989999999999</v>
      </c>
      <c r="AC48">
        <v>3.663198</v>
      </c>
      <c r="AD48">
        <v>3.6875369999999998</v>
      </c>
      <c r="AE48">
        <v>3.715001</v>
      </c>
      <c r="AF48">
        <v>3.7445550000000001</v>
      </c>
      <c r="AG48">
        <v>3.7797260000000001</v>
      </c>
      <c r="AH48">
        <v>3.8048850000000001</v>
      </c>
      <c r="AI48">
        <v>3.831318</v>
      </c>
      <c r="AJ48">
        <v>3.859823</v>
      </c>
      <c r="AK48" s="266">
        <v>7.0000000000000001E-3</v>
      </c>
    </row>
    <row r="49" spans="1:37" ht="15" customHeight="1" x14ac:dyDescent="0.45">
      <c r="A49" s="17" t="s">
        <v>154</v>
      </c>
      <c r="B49" s="21" t="s">
        <v>121</v>
      </c>
      <c r="C49">
        <v>3.4246240000000001</v>
      </c>
      <c r="D49">
        <v>3.7644570000000002</v>
      </c>
      <c r="E49">
        <v>3.9605160000000001</v>
      </c>
      <c r="F49">
        <v>4.3540770000000002</v>
      </c>
      <c r="G49">
        <v>4.7650670000000002</v>
      </c>
      <c r="H49">
        <v>4.9969130000000002</v>
      </c>
      <c r="I49">
        <v>5.2097519999999999</v>
      </c>
      <c r="J49">
        <v>5.2906630000000003</v>
      </c>
      <c r="K49">
        <v>5.3661070000000004</v>
      </c>
      <c r="L49">
        <v>5.4040280000000003</v>
      </c>
      <c r="M49">
        <v>5.4638140000000002</v>
      </c>
      <c r="N49">
        <v>5.5325870000000004</v>
      </c>
      <c r="O49">
        <v>5.6697480000000002</v>
      </c>
      <c r="P49">
        <v>5.7549549999999998</v>
      </c>
      <c r="Q49">
        <v>5.8686550000000004</v>
      </c>
      <c r="R49">
        <v>5.8990140000000002</v>
      </c>
      <c r="S49">
        <v>5.9398439999999999</v>
      </c>
      <c r="T49">
        <v>6.054894</v>
      </c>
      <c r="U49">
        <v>6.1828209999999997</v>
      </c>
      <c r="V49">
        <v>6.3752360000000001</v>
      </c>
      <c r="W49">
        <v>6.5578529999999997</v>
      </c>
      <c r="X49">
        <v>6.7634100000000004</v>
      </c>
      <c r="Y49">
        <v>6.986389</v>
      </c>
      <c r="Z49">
        <v>7.0460919999999998</v>
      </c>
      <c r="AA49">
        <v>7.2432619999999996</v>
      </c>
      <c r="AB49">
        <v>7.3045559999999998</v>
      </c>
      <c r="AC49">
        <v>7.5015840000000003</v>
      </c>
      <c r="AD49">
        <v>7.5858850000000002</v>
      </c>
      <c r="AE49">
        <v>7.6687019999999997</v>
      </c>
      <c r="AF49">
        <v>7.9104429999999999</v>
      </c>
      <c r="AG49">
        <v>8.1845619999999997</v>
      </c>
      <c r="AH49">
        <v>8.3174880000000009</v>
      </c>
      <c r="AI49">
        <v>8.5733859999999993</v>
      </c>
      <c r="AJ49">
        <v>8.7683</v>
      </c>
      <c r="AK49" s="266">
        <v>2.7E-2</v>
      </c>
    </row>
    <row r="50" spans="1:37" ht="15" customHeight="1" x14ac:dyDescent="0.45">
      <c r="A50" s="17" t="s">
        <v>155</v>
      </c>
      <c r="B50" s="21" t="s">
        <v>156</v>
      </c>
      <c r="C50">
        <v>0.31703999999999999</v>
      </c>
      <c r="D50">
        <v>0.309639</v>
      </c>
      <c r="E50">
        <v>0.31717600000000001</v>
      </c>
      <c r="F50">
        <v>0.316805</v>
      </c>
      <c r="G50">
        <v>0.32339600000000002</v>
      </c>
      <c r="H50">
        <v>0.31376999999999999</v>
      </c>
      <c r="I50">
        <v>0.30993900000000002</v>
      </c>
      <c r="J50">
        <v>0.31029099999999998</v>
      </c>
      <c r="K50">
        <v>0.31339</v>
      </c>
      <c r="L50">
        <v>0.31535400000000002</v>
      </c>
      <c r="M50">
        <v>0.326797</v>
      </c>
      <c r="N50">
        <v>0.34439500000000001</v>
      </c>
      <c r="O50">
        <v>0.34945900000000002</v>
      </c>
      <c r="P50">
        <v>0.35772799999999999</v>
      </c>
      <c r="Q50">
        <v>0.35308800000000001</v>
      </c>
      <c r="R50">
        <v>0.35998599999999997</v>
      </c>
      <c r="S50">
        <v>0.361178</v>
      </c>
      <c r="T50">
        <v>0.36929600000000001</v>
      </c>
      <c r="U50">
        <v>0.36412600000000001</v>
      </c>
      <c r="V50">
        <v>0.365367</v>
      </c>
      <c r="W50">
        <v>0.36659199999999997</v>
      </c>
      <c r="X50">
        <v>0.36816300000000002</v>
      </c>
      <c r="Y50">
        <v>0.370056</v>
      </c>
      <c r="Z50">
        <v>0.37320199999999998</v>
      </c>
      <c r="AA50">
        <v>0.371811</v>
      </c>
      <c r="AB50">
        <v>0.370396</v>
      </c>
      <c r="AC50">
        <v>0.368977</v>
      </c>
      <c r="AD50">
        <v>0.367562</v>
      </c>
      <c r="AE50">
        <v>0.36716100000000002</v>
      </c>
      <c r="AF50">
        <v>0.36560300000000001</v>
      </c>
      <c r="AG50">
        <v>0.36471999999999999</v>
      </c>
      <c r="AH50">
        <v>0.36427399999999999</v>
      </c>
      <c r="AI50">
        <v>0.36451699999999998</v>
      </c>
      <c r="AJ50">
        <v>0.36491800000000002</v>
      </c>
      <c r="AK50" s="266">
        <v>5.0000000000000001E-3</v>
      </c>
    </row>
    <row r="51" spans="1:37" ht="15" customHeight="1" x14ac:dyDescent="0.45">
      <c r="A51" s="17" t="s">
        <v>157</v>
      </c>
      <c r="B51" s="20" t="s">
        <v>158</v>
      </c>
      <c r="C51">
        <v>97.406081999999998</v>
      </c>
      <c r="D51">
        <v>100.128677</v>
      </c>
      <c r="E51">
        <v>100.26207700000001</v>
      </c>
      <c r="F51">
        <v>100.184364</v>
      </c>
      <c r="G51">
        <v>100.06237</v>
      </c>
      <c r="H51">
        <v>99.886443999999997</v>
      </c>
      <c r="I51">
        <v>99.640952999999996</v>
      </c>
      <c r="J51">
        <v>99.543723999999997</v>
      </c>
      <c r="K51">
        <v>99.303321999999994</v>
      </c>
      <c r="L51">
        <v>99.150711000000001</v>
      </c>
      <c r="M51">
        <v>99.067702999999995</v>
      </c>
      <c r="N51">
        <v>99.189071999999996</v>
      </c>
      <c r="O51">
        <v>99.233970999999997</v>
      </c>
      <c r="P51">
        <v>99.162384000000003</v>
      </c>
      <c r="Q51">
        <v>99.187515000000005</v>
      </c>
      <c r="R51">
        <v>99.059105000000002</v>
      </c>
      <c r="S51">
        <v>99.036781000000005</v>
      </c>
      <c r="T51">
        <v>99.096503999999996</v>
      </c>
      <c r="U51">
        <v>99.272118000000006</v>
      </c>
      <c r="V51">
        <v>99.575500000000005</v>
      </c>
      <c r="W51">
        <v>99.916488999999999</v>
      </c>
      <c r="X51">
        <v>100.372772</v>
      </c>
      <c r="Y51">
        <v>100.75876599999999</v>
      </c>
      <c r="Z51">
        <v>101.151764</v>
      </c>
      <c r="AA51">
        <v>101.545982</v>
      </c>
      <c r="AB51">
        <v>101.91615299999999</v>
      </c>
      <c r="AC51">
        <v>102.326019</v>
      </c>
      <c r="AD51">
        <v>102.84172100000001</v>
      </c>
      <c r="AE51">
        <v>103.43718699999999</v>
      </c>
      <c r="AF51">
        <v>104.015953</v>
      </c>
      <c r="AG51">
        <v>104.669342</v>
      </c>
      <c r="AH51">
        <v>105.352097</v>
      </c>
      <c r="AI51">
        <v>105.914917</v>
      </c>
      <c r="AJ51">
        <v>106.551704</v>
      </c>
      <c r="AK51" s="266">
        <v>2E-3</v>
      </c>
    </row>
    <row r="52" spans="1:37" ht="15" customHeight="1" x14ac:dyDescent="0.45">
      <c r="C52"/>
      <c r="D52"/>
      <c r="E52"/>
      <c r="F52"/>
      <c r="G52"/>
      <c r="H52"/>
      <c r="I52"/>
      <c r="J52"/>
      <c r="K52"/>
      <c r="L52"/>
      <c r="M52"/>
      <c r="N52"/>
      <c r="O52"/>
      <c r="P52"/>
      <c r="Q52"/>
      <c r="R52"/>
      <c r="S52"/>
      <c r="T52"/>
      <c r="U52"/>
      <c r="V52"/>
      <c r="W52"/>
      <c r="X52"/>
      <c r="Y52"/>
      <c r="Z52"/>
      <c r="AA52"/>
      <c r="AB52"/>
      <c r="AC52"/>
      <c r="AD52"/>
      <c r="AE52"/>
      <c r="AF52"/>
      <c r="AG52"/>
      <c r="AH52"/>
      <c r="AI52"/>
      <c r="AJ52"/>
      <c r="AK52" s="266"/>
    </row>
    <row r="53" spans="1:37" ht="15" customHeight="1" x14ac:dyDescent="0.45">
      <c r="B53" s="20" t="s">
        <v>159</v>
      </c>
      <c r="C53"/>
      <c r="D53"/>
      <c r="E53"/>
      <c r="F53"/>
      <c r="G53"/>
      <c r="H53"/>
      <c r="I53"/>
      <c r="J53"/>
      <c r="K53"/>
      <c r="L53"/>
      <c r="M53"/>
      <c r="N53"/>
      <c r="O53"/>
      <c r="P53"/>
      <c r="Q53"/>
      <c r="R53"/>
      <c r="S53"/>
      <c r="T53"/>
      <c r="U53"/>
      <c r="V53"/>
      <c r="W53"/>
      <c r="X53"/>
      <c r="Y53"/>
      <c r="Z53"/>
      <c r="AA53"/>
      <c r="AB53"/>
      <c r="AC53"/>
      <c r="AD53"/>
      <c r="AE53"/>
      <c r="AF53"/>
      <c r="AG53"/>
      <c r="AH53"/>
      <c r="AI53"/>
      <c r="AJ53"/>
      <c r="AK53"/>
    </row>
    <row r="54" spans="1:37" ht="15" customHeight="1" x14ac:dyDescent="0.45">
      <c r="A54" s="17" t="s">
        <v>160</v>
      </c>
      <c r="B54" s="21" t="s">
        <v>161</v>
      </c>
      <c r="C54">
        <v>55.214503999999998</v>
      </c>
      <c r="D54">
        <v>74.429001</v>
      </c>
      <c r="E54">
        <v>73.257606999999993</v>
      </c>
      <c r="F54">
        <v>73.266105999999994</v>
      </c>
      <c r="G54">
        <v>74.433693000000005</v>
      </c>
      <c r="H54">
        <v>74.398231999999993</v>
      </c>
      <c r="I54">
        <v>76.210883999999993</v>
      </c>
      <c r="J54">
        <v>79.322982999999994</v>
      </c>
      <c r="K54">
        <v>81.732917999999998</v>
      </c>
      <c r="L54">
        <v>84.865409999999997</v>
      </c>
      <c r="M54">
        <v>87.495482999999993</v>
      </c>
      <c r="N54">
        <v>89.418518000000006</v>
      </c>
      <c r="O54">
        <v>91.247551000000001</v>
      </c>
      <c r="P54">
        <v>92.982558999999995</v>
      </c>
      <c r="Q54">
        <v>94.623581000000001</v>
      </c>
      <c r="R54">
        <v>96.170569999999998</v>
      </c>
      <c r="S54">
        <v>97.623558000000003</v>
      </c>
      <c r="T54">
        <v>98.982535999999996</v>
      </c>
      <c r="U54">
        <v>100.247505</v>
      </c>
      <c r="V54">
        <v>101.418449</v>
      </c>
      <c r="W54">
        <v>102.49539900000001</v>
      </c>
      <c r="X54">
        <v>103.478325</v>
      </c>
      <c r="Y54">
        <v>104.367256</v>
      </c>
      <c r="Z54">
        <v>105.162155</v>
      </c>
      <c r="AA54">
        <v>105.863068</v>
      </c>
      <c r="AB54">
        <v>106.469955</v>
      </c>
      <c r="AC54">
        <v>106.982834</v>
      </c>
      <c r="AD54">
        <v>107.401703</v>
      </c>
      <c r="AE54">
        <v>107.726562</v>
      </c>
      <c r="AF54">
        <v>107.957397</v>
      </c>
      <c r="AG54">
        <v>108.094238</v>
      </c>
      <c r="AH54">
        <v>108.137062</v>
      </c>
      <c r="AI54">
        <v>108.085869</v>
      </c>
      <c r="AJ54">
        <v>107.940681</v>
      </c>
      <c r="AK54" s="266">
        <v>1.2E-2</v>
      </c>
    </row>
    <row r="55" spans="1:37" ht="15" customHeight="1" x14ac:dyDescent="0.45">
      <c r="A55" s="17" t="s">
        <v>162</v>
      </c>
      <c r="B55" s="21" t="s">
        <v>163</v>
      </c>
      <c r="C55">
        <v>51.789535999999998</v>
      </c>
      <c r="D55">
        <v>68.463997000000006</v>
      </c>
      <c r="E55">
        <v>67.884033000000002</v>
      </c>
      <c r="F55">
        <v>69.722983999999997</v>
      </c>
      <c r="G55">
        <v>71.232567000000003</v>
      </c>
      <c r="H55">
        <v>70.517876000000001</v>
      </c>
      <c r="I55">
        <v>72.098442000000006</v>
      </c>
      <c r="J55">
        <v>75.207099999999997</v>
      </c>
      <c r="K55">
        <v>77.915436</v>
      </c>
      <c r="L55">
        <v>80.036957000000001</v>
      </c>
      <c r="M55">
        <v>82.337890999999999</v>
      </c>
      <c r="N55">
        <v>84.052093999999997</v>
      </c>
      <c r="O55">
        <v>85.959564</v>
      </c>
      <c r="P55">
        <v>87.344787999999994</v>
      </c>
      <c r="Q55">
        <v>89.209793000000005</v>
      </c>
      <c r="R55">
        <v>90.343200999999993</v>
      </c>
      <c r="S55">
        <v>93.033378999999996</v>
      </c>
      <c r="T55">
        <v>93.656341999999995</v>
      </c>
      <c r="U55">
        <v>95.197754000000003</v>
      </c>
      <c r="V55">
        <v>97.117416000000006</v>
      </c>
      <c r="W55">
        <v>96.790642000000005</v>
      </c>
      <c r="X55">
        <v>97.973938000000004</v>
      </c>
      <c r="Y55">
        <v>98.730873000000003</v>
      </c>
      <c r="Z55">
        <v>100.18422700000001</v>
      </c>
      <c r="AA55">
        <v>100.78424099999999</v>
      </c>
      <c r="AB55">
        <v>102.143822</v>
      </c>
      <c r="AC55">
        <v>102.428619</v>
      </c>
      <c r="AD55">
        <v>102.979614</v>
      </c>
      <c r="AE55">
        <v>103.530373</v>
      </c>
      <c r="AF55">
        <v>103.890556</v>
      </c>
      <c r="AG55">
        <v>104.19703699999999</v>
      </c>
      <c r="AH55">
        <v>104.497467</v>
      </c>
      <c r="AI55">
        <v>104.558632</v>
      </c>
      <c r="AJ55">
        <v>104.52319300000001</v>
      </c>
      <c r="AK55" s="266">
        <v>1.2999999999999999E-2</v>
      </c>
    </row>
    <row r="56" spans="1:37" ht="15" customHeight="1" x14ac:dyDescent="0.45">
      <c r="A56" s="17" t="s">
        <v>164</v>
      </c>
      <c r="B56" s="21" t="s">
        <v>165</v>
      </c>
      <c r="C56">
        <v>3.0836299999999999</v>
      </c>
      <c r="D56">
        <v>2.9923649999999999</v>
      </c>
      <c r="E56">
        <v>3.026332</v>
      </c>
      <c r="F56">
        <v>3.083942</v>
      </c>
      <c r="G56">
        <v>2.99987</v>
      </c>
      <c r="H56">
        <v>3.002637</v>
      </c>
      <c r="I56">
        <v>3.1302289999999999</v>
      </c>
      <c r="J56">
        <v>3.3051210000000002</v>
      </c>
      <c r="K56">
        <v>3.533318</v>
      </c>
      <c r="L56">
        <v>3.6049769999999999</v>
      </c>
      <c r="M56">
        <v>3.6287340000000001</v>
      </c>
      <c r="N56">
        <v>3.707767</v>
      </c>
      <c r="O56">
        <v>3.724675</v>
      </c>
      <c r="P56">
        <v>3.7618130000000001</v>
      </c>
      <c r="Q56">
        <v>3.7471329999999998</v>
      </c>
      <c r="R56">
        <v>3.8803160000000001</v>
      </c>
      <c r="S56">
        <v>3.9389460000000001</v>
      </c>
      <c r="T56">
        <v>3.981436</v>
      </c>
      <c r="U56">
        <v>4.0224710000000004</v>
      </c>
      <c r="V56">
        <v>4.0987640000000001</v>
      </c>
      <c r="W56">
        <v>4.1185590000000003</v>
      </c>
      <c r="X56">
        <v>4.1283919999999998</v>
      </c>
      <c r="Y56">
        <v>4.1498549999999996</v>
      </c>
      <c r="Z56">
        <v>4.2088070000000002</v>
      </c>
      <c r="AA56">
        <v>4.1960259999999998</v>
      </c>
      <c r="AB56">
        <v>4.2374489999999998</v>
      </c>
      <c r="AC56">
        <v>4.2976609999999997</v>
      </c>
      <c r="AD56">
        <v>4.37676</v>
      </c>
      <c r="AE56">
        <v>4.4488190000000003</v>
      </c>
      <c r="AF56">
        <v>4.499123</v>
      </c>
      <c r="AG56">
        <v>4.5666700000000002</v>
      </c>
      <c r="AH56">
        <v>4.6923170000000001</v>
      </c>
      <c r="AI56">
        <v>4.7867629999999997</v>
      </c>
      <c r="AJ56">
        <v>4.8660560000000004</v>
      </c>
      <c r="AK56" s="266">
        <v>1.4999999999999999E-2</v>
      </c>
    </row>
    <row r="57" spans="1:37" ht="15" customHeight="1" x14ac:dyDescent="0.45">
      <c r="A57" s="17" t="s">
        <v>166</v>
      </c>
      <c r="B57" s="21" t="s">
        <v>167</v>
      </c>
      <c r="C57">
        <v>36.697848999999998</v>
      </c>
      <c r="D57">
        <v>33.627673999999999</v>
      </c>
      <c r="E57">
        <v>32.703133000000001</v>
      </c>
      <c r="F57">
        <v>32.847999999999999</v>
      </c>
      <c r="G57">
        <v>32.373829000000001</v>
      </c>
      <c r="H57">
        <v>33.017128</v>
      </c>
      <c r="I57">
        <v>33.309443999999999</v>
      </c>
      <c r="J57">
        <v>32.686957999999997</v>
      </c>
      <c r="K57">
        <v>32.767741999999998</v>
      </c>
      <c r="L57">
        <v>32.929248999999999</v>
      </c>
      <c r="M57">
        <v>33.062308999999999</v>
      </c>
      <c r="N57">
        <v>32.441467000000003</v>
      </c>
      <c r="O57">
        <v>32.411552</v>
      </c>
      <c r="P57">
        <v>32.001877</v>
      </c>
      <c r="Q57">
        <v>32.022984000000001</v>
      </c>
      <c r="R57">
        <v>32.305477000000003</v>
      </c>
      <c r="S57">
        <v>32.312835999999997</v>
      </c>
      <c r="T57">
        <v>32.149925000000003</v>
      </c>
      <c r="U57">
        <v>32.299858</v>
      </c>
      <c r="V57">
        <v>32.401313999999999</v>
      </c>
      <c r="W57">
        <v>32.627482999999998</v>
      </c>
      <c r="X57">
        <v>32.804405000000003</v>
      </c>
      <c r="Y57">
        <v>32.865475000000004</v>
      </c>
      <c r="Z57">
        <v>32.742328999999998</v>
      </c>
      <c r="AA57">
        <v>32.768177000000001</v>
      </c>
      <c r="AB57">
        <v>32.740375999999998</v>
      </c>
      <c r="AC57">
        <v>32.718246000000001</v>
      </c>
      <c r="AD57">
        <v>32.780399000000003</v>
      </c>
      <c r="AE57">
        <v>33.013992000000002</v>
      </c>
      <c r="AF57">
        <v>32.878352999999997</v>
      </c>
      <c r="AG57">
        <v>32.743130000000001</v>
      </c>
      <c r="AH57">
        <v>32.889476999999999</v>
      </c>
      <c r="AI57">
        <v>32.964146</v>
      </c>
      <c r="AJ57">
        <v>32.974831000000002</v>
      </c>
      <c r="AK57" s="266">
        <v>-1E-3</v>
      </c>
    </row>
    <row r="58" spans="1:37" ht="15" customHeight="1" x14ac:dyDescent="0.45">
      <c r="A58" s="17" t="s">
        <v>168</v>
      </c>
      <c r="B58" s="21" t="s">
        <v>169</v>
      </c>
      <c r="C58">
        <v>1.7821260000000001</v>
      </c>
      <c r="D58">
        <v>1.6452340000000001</v>
      </c>
      <c r="E58">
        <v>1.6071089999999999</v>
      </c>
      <c r="F58">
        <v>1.6049819999999999</v>
      </c>
      <c r="G58">
        <v>1.5897889999999999</v>
      </c>
      <c r="H58">
        <v>1.6063339999999999</v>
      </c>
      <c r="I58">
        <v>1.612806</v>
      </c>
      <c r="J58">
        <v>1.58473</v>
      </c>
      <c r="K58">
        <v>1.58901</v>
      </c>
      <c r="L58">
        <v>1.5953139999999999</v>
      </c>
      <c r="M58">
        <v>1.6028</v>
      </c>
      <c r="N58">
        <v>1.579664</v>
      </c>
      <c r="O58">
        <v>1.580935</v>
      </c>
      <c r="P58">
        <v>1.567699</v>
      </c>
      <c r="Q58">
        <v>1.5698259999999999</v>
      </c>
      <c r="R58">
        <v>1.5790930000000001</v>
      </c>
      <c r="S58">
        <v>1.5816920000000001</v>
      </c>
      <c r="T58">
        <v>1.578722</v>
      </c>
      <c r="U58">
        <v>1.585404</v>
      </c>
      <c r="V58">
        <v>1.5908599999999999</v>
      </c>
      <c r="W58">
        <v>1.5995729999999999</v>
      </c>
      <c r="X58">
        <v>1.607629</v>
      </c>
      <c r="Y58">
        <v>1.61147</v>
      </c>
      <c r="Z58">
        <v>1.607175</v>
      </c>
      <c r="AA58">
        <v>1.6076410000000001</v>
      </c>
      <c r="AB58">
        <v>1.607542</v>
      </c>
      <c r="AC58">
        <v>1.6074189999999999</v>
      </c>
      <c r="AD58">
        <v>1.610417</v>
      </c>
      <c r="AE58">
        <v>1.6193660000000001</v>
      </c>
      <c r="AF58">
        <v>1.6150929999999999</v>
      </c>
      <c r="AG58">
        <v>1.610079</v>
      </c>
      <c r="AH58">
        <v>1.6156029999999999</v>
      </c>
      <c r="AI58">
        <v>1.6203339999999999</v>
      </c>
      <c r="AJ58">
        <v>1.6206020000000001</v>
      </c>
      <c r="AK58" s="266">
        <v>0</v>
      </c>
    </row>
    <row r="59" spans="1:37" ht="15" customHeight="1" x14ac:dyDescent="0.45">
      <c r="A59" s="17" t="s">
        <v>170</v>
      </c>
      <c r="B59" s="21" t="s">
        <v>171</v>
      </c>
      <c r="C59">
        <v>2.227144</v>
      </c>
      <c r="D59">
        <v>2.2960989999999999</v>
      </c>
      <c r="E59">
        <v>2.288043</v>
      </c>
      <c r="F59">
        <v>2.2918590000000001</v>
      </c>
      <c r="G59">
        <v>2.366663</v>
      </c>
      <c r="H59">
        <v>2.3722050000000001</v>
      </c>
      <c r="I59">
        <v>2.3701159999999999</v>
      </c>
      <c r="J59">
        <v>2.3359830000000001</v>
      </c>
      <c r="K59">
        <v>2.3504179999999999</v>
      </c>
      <c r="L59">
        <v>2.3506019999999999</v>
      </c>
      <c r="M59">
        <v>2.3590779999999998</v>
      </c>
      <c r="N59">
        <v>2.3652730000000002</v>
      </c>
      <c r="O59">
        <v>2.3849749999999998</v>
      </c>
      <c r="P59">
        <v>2.4031440000000002</v>
      </c>
      <c r="Q59">
        <v>2.4041440000000001</v>
      </c>
      <c r="R59">
        <v>2.3992840000000002</v>
      </c>
      <c r="S59">
        <v>2.4017379999999999</v>
      </c>
      <c r="T59">
        <v>2.4025690000000002</v>
      </c>
      <c r="U59">
        <v>2.4079519999999999</v>
      </c>
      <c r="V59">
        <v>2.4154949999999999</v>
      </c>
      <c r="W59">
        <v>2.4236040000000001</v>
      </c>
      <c r="X59">
        <v>2.4302640000000002</v>
      </c>
      <c r="Y59">
        <v>2.436096</v>
      </c>
      <c r="Z59">
        <v>2.4386399999999999</v>
      </c>
      <c r="AA59">
        <v>2.4410120000000002</v>
      </c>
      <c r="AB59">
        <v>2.4410180000000001</v>
      </c>
      <c r="AC59">
        <v>2.4401169999999999</v>
      </c>
      <c r="AD59">
        <v>2.438885</v>
      </c>
      <c r="AE59">
        <v>2.4406699999999999</v>
      </c>
      <c r="AF59">
        <v>2.4413939999999998</v>
      </c>
      <c r="AG59">
        <v>2.4395859999999998</v>
      </c>
      <c r="AH59">
        <v>2.4403280000000001</v>
      </c>
      <c r="AI59">
        <v>2.4420829999999998</v>
      </c>
      <c r="AJ59">
        <v>2.4424260000000002</v>
      </c>
      <c r="AK59" s="266">
        <v>2E-3</v>
      </c>
    </row>
    <row r="60" spans="1:37" ht="15" customHeight="1" x14ac:dyDescent="0.45">
      <c r="A60" s="17" t="s">
        <v>172</v>
      </c>
      <c r="B60" s="21" t="s">
        <v>173</v>
      </c>
      <c r="C60">
        <v>10.803350999999999</v>
      </c>
      <c r="D60">
        <v>10.555153000000001</v>
      </c>
      <c r="E60">
        <v>10.452851000000001</v>
      </c>
      <c r="F60">
        <v>10.240713</v>
      </c>
      <c r="G60">
        <v>10.114269</v>
      </c>
      <c r="H60">
        <v>10.111283</v>
      </c>
      <c r="I60">
        <v>10.127075</v>
      </c>
      <c r="J60">
        <v>10.200208999999999</v>
      </c>
      <c r="K60">
        <v>10.319483</v>
      </c>
      <c r="L60">
        <v>10.392035999999999</v>
      </c>
      <c r="M60">
        <v>10.400949000000001</v>
      </c>
      <c r="N60">
        <v>10.422434000000001</v>
      </c>
      <c r="O60">
        <v>10.413136</v>
      </c>
      <c r="P60">
        <v>10.447011</v>
      </c>
      <c r="Q60">
        <v>10.461817</v>
      </c>
      <c r="R60">
        <v>10.516177000000001</v>
      </c>
      <c r="S60">
        <v>10.541268000000001</v>
      </c>
      <c r="T60">
        <v>10.556597</v>
      </c>
      <c r="U60">
        <v>10.558515999999999</v>
      </c>
      <c r="V60">
        <v>10.577109</v>
      </c>
      <c r="W60">
        <v>10.597333000000001</v>
      </c>
      <c r="X60">
        <v>10.586905</v>
      </c>
      <c r="Y60">
        <v>10.566421</v>
      </c>
      <c r="Z60">
        <v>10.518877</v>
      </c>
      <c r="AA60">
        <v>10.544485999999999</v>
      </c>
      <c r="AB60">
        <v>10.514459</v>
      </c>
      <c r="AC60">
        <v>10.503579</v>
      </c>
      <c r="AD60">
        <v>10.487422</v>
      </c>
      <c r="AE60">
        <v>10.490791</v>
      </c>
      <c r="AF60">
        <v>10.499860999999999</v>
      </c>
      <c r="AG60">
        <v>10.511697</v>
      </c>
      <c r="AH60">
        <v>10.524551000000001</v>
      </c>
      <c r="AI60">
        <v>10.524112000000001</v>
      </c>
      <c r="AJ60">
        <v>10.505855</v>
      </c>
      <c r="AK60" s="266">
        <v>0</v>
      </c>
    </row>
    <row r="61" spans="1:37" ht="15" customHeight="1" x14ac:dyDescent="0.45">
      <c r="C61"/>
      <c r="D61"/>
      <c r="E61"/>
      <c r="F61"/>
      <c r="G61"/>
      <c r="H61"/>
      <c r="I61"/>
      <c r="J61"/>
      <c r="K61"/>
      <c r="L61"/>
      <c r="M61"/>
      <c r="N61"/>
      <c r="O61"/>
      <c r="P61"/>
      <c r="Q61"/>
      <c r="R61"/>
      <c r="S61"/>
      <c r="T61"/>
      <c r="U61"/>
      <c r="V61"/>
      <c r="W61"/>
      <c r="X61"/>
      <c r="Y61"/>
      <c r="Z61"/>
      <c r="AA61"/>
      <c r="AB61"/>
      <c r="AC61"/>
      <c r="AD61"/>
      <c r="AE61"/>
      <c r="AF61"/>
      <c r="AG61"/>
      <c r="AH61"/>
      <c r="AI61"/>
      <c r="AJ61"/>
      <c r="AK61" s="266"/>
    </row>
    <row r="62" spans="1:37" ht="15" customHeight="1" x14ac:dyDescent="0.45">
      <c r="C62"/>
      <c r="D62"/>
      <c r="E62"/>
      <c r="F62"/>
      <c r="G62"/>
      <c r="H62"/>
      <c r="I62"/>
      <c r="J62"/>
      <c r="K62"/>
      <c r="L62"/>
      <c r="M62"/>
      <c r="N62"/>
      <c r="O62"/>
      <c r="P62"/>
      <c r="Q62"/>
      <c r="R62"/>
      <c r="S62"/>
      <c r="T62"/>
      <c r="U62"/>
      <c r="V62"/>
      <c r="W62"/>
      <c r="X62"/>
      <c r="Y62"/>
      <c r="Z62"/>
      <c r="AA62"/>
      <c r="AB62"/>
      <c r="AC62"/>
      <c r="AD62"/>
      <c r="AE62"/>
      <c r="AF62"/>
      <c r="AG62"/>
      <c r="AH62"/>
      <c r="AI62"/>
      <c r="AJ62"/>
      <c r="AK62" s="266"/>
    </row>
    <row r="63" spans="1:37" ht="15" customHeight="1" x14ac:dyDescent="0.45">
      <c r="B63" s="20" t="s">
        <v>174</v>
      </c>
      <c r="C63"/>
      <c r="D63"/>
      <c r="E63"/>
      <c r="F63"/>
      <c r="G63"/>
      <c r="H63"/>
      <c r="I63"/>
      <c r="J63"/>
      <c r="K63"/>
      <c r="L63"/>
      <c r="M63"/>
      <c r="N63"/>
      <c r="O63"/>
      <c r="P63"/>
      <c r="Q63"/>
      <c r="R63"/>
      <c r="S63"/>
      <c r="T63"/>
      <c r="U63"/>
      <c r="V63"/>
      <c r="W63"/>
      <c r="X63"/>
      <c r="Y63"/>
      <c r="Z63"/>
      <c r="AA63"/>
      <c r="AB63"/>
      <c r="AC63"/>
      <c r="AD63"/>
      <c r="AE63"/>
      <c r="AF63"/>
      <c r="AG63"/>
      <c r="AH63"/>
      <c r="AI63"/>
      <c r="AJ63"/>
      <c r="AK63"/>
    </row>
    <row r="64" spans="1:37" ht="15" customHeight="1" x14ac:dyDescent="0.45">
      <c r="A64" s="17" t="s">
        <v>175</v>
      </c>
      <c r="B64" s="21" t="s">
        <v>161</v>
      </c>
      <c r="C64">
        <v>54.151001000000001</v>
      </c>
      <c r="D64">
        <v>74.429001</v>
      </c>
      <c r="E64">
        <v>75.063004000000006</v>
      </c>
      <c r="F64">
        <v>77.148781</v>
      </c>
      <c r="G64">
        <v>80.468941000000001</v>
      </c>
      <c r="H64">
        <v>82.477271999999999</v>
      </c>
      <c r="I64">
        <v>86.573234999999997</v>
      </c>
      <c r="J64">
        <v>92.241028</v>
      </c>
      <c r="K64">
        <v>97.226166000000006</v>
      </c>
      <c r="L64">
        <v>103.252098</v>
      </c>
      <c r="M64">
        <v>108.871307</v>
      </c>
      <c r="N64">
        <v>113.76338200000001</v>
      </c>
      <c r="O64">
        <v>118.676323</v>
      </c>
      <c r="P64">
        <v>123.545815</v>
      </c>
      <c r="Q64">
        <v>128.430328</v>
      </c>
      <c r="R64">
        <v>133.366028</v>
      </c>
      <c r="S64">
        <v>138.34072900000001</v>
      </c>
      <c r="T64">
        <v>143.338562</v>
      </c>
      <c r="U64">
        <v>148.38800000000001</v>
      </c>
      <c r="V64">
        <v>153.48461900000001</v>
      </c>
      <c r="W64">
        <v>158.58805799999999</v>
      </c>
      <c r="X64">
        <v>163.692566</v>
      </c>
      <c r="Y64">
        <v>168.80641199999999</v>
      </c>
      <c r="Z64">
        <v>173.94075000000001</v>
      </c>
      <c r="AA64">
        <v>179.10041799999999</v>
      </c>
      <c r="AB64">
        <v>184.25718699999999</v>
      </c>
      <c r="AC64">
        <v>189.44558699999999</v>
      </c>
      <c r="AD64">
        <v>194.63145399999999</v>
      </c>
      <c r="AE64">
        <v>199.829285</v>
      </c>
      <c r="AF64">
        <v>205.002106</v>
      </c>
      <c r="AG64">
        <v>210.17541499999999</v>
      </c>
      <c r="AH64">
        <v>215.36634799999999</v>
      </c>
      <c r="AI64">
        <v>220.55384799999999</v>
      </c>
      <c r="AJ64">
        <v>225.735626</v>
      </c>
      <c r="AK64" s="266">
        <v>3.5000000000000003E-2</v>
      </c>
    </row>
    <row r="65" spans="1:37" ht="15" customHeight="1" x14ac:dyDescent="0.45">
      <c r="A65" s="17" t="s">
        <v>176</v>
      </c>
      <c r="B65" s="21" t="s">
        <v>163</v>
      </c>
      <c r="C65">
        <v>50.792000000000002</v>
      </c>
      <c r="D65">
        <v>68.463997000000006</v>
      </c>
      <c r="E65">
        <v>69.556999000000005</v>
      </c>
      <c r="F65">
        <v>73.417884999999998</v>
      </c>
      <c r="G65">
        <v>77.008262999999999</v>
      </c>
      <c r="H65">
        <v>78.175545</v>
      </c>
      <c r="I65">
        <v>81.901627000000005</v>
      </c>
      <c r="J65">
        <v>87.454857000000004</v>
      </c>
      <c r="K65">
        <v>92.685051000000001</v>
      </c>
      <c r="L65">
        <v>97.377525000000006</v>
      </c>
      <c r="M65">
        <v>102.45367400000001</v>
      </c>
      <c r="N65">
        <v>106.935913</v>
      </c>
      <c r="O65">
        <v>111.79879</v>
      </c>
      <c r="P65">
        <v>116.05490899999999</v>
      </c>
      <c r="Q65">
        <v>121.082336</v>
      </c>
      <c r="R65">
        <v>125.28482099999999</v>
      </c>
      <c r="S65">
        <v>131.83606</v>
      </c>
      <c r="T65">
        <v>135.625595</v>
      </c>
      <c r="U65">
        <v>140.913284</v>
      </c>
      <c r="V65">
        <v>146.975525</v>
      </c>
      <c r="W65">
        <v>149.76126099999999</v>
      </c>
      <c r="X65">
        <v>154.985153</v>
      </c>
      <c r="Y65">
        <v>159.689987</v>
      </c>
      <c r="Z65">
        <v>165.707123</v>
      </c>
      <c r="AA65">
        <v>170.50799599999999</v>
      </c>
      <c r="AB65">
        <v>176.77037000000001</v>
      </c>
      <c r="AC65">
        <v>181.380966</v>
      </c>
      <c r="AD65">
        <v>186.617828</v>
      </c>
      <c r="AE65">
        <v>192.04548600000001</v>
      </c>
      <c r="AF65">
        <v>197.27950999999999</v>
      </c>
      <c r="AG65">
        <v>202.59780900000001</v>
      </c>
      <c r="AH65">
        <v>208.11772199999999</v>
      </c>
      <c r="AI65">
        <v>213.356369</v>
      </c>
      <c r="AJ65">
        <v>218.58865399999999</v>
      </c>
      <c r="AK65" s="266">
        <v>3.6999999999999998E-2</v>
      </c>
    </row>
    <row r="66" spans="1:37" ht="15" customHeight="1" x14ac:dyDescent="0.45">
      <c r="A66" s="17" t="s">
        <v>177</v>
      </c>
      <c r="B66" s="21" t="s">
        <v>165</v>
      </c>
      <c r="C66">
        <v>3.024235</v>
      </c>
      <c r="D66">
        <v>2.9923649999999999</v>
      </c>
      <c r="E66">
        <v>3.1009139999999999</v>
      </c>
      <c r="F66">
        <v>3.2473730000000001</v>
      </c>
      <c r="G66">
        <v>3.243106</v>
      </c>
      <c r="H66">
        <v>3.3286989999999999</v>
      </c>
      <c r="I66">
        <v>3.555844</v>
      </c>
      <c r="J66">
        <v>3.8433730000000002</v>
      </c>
      <c r="K66">
        <v>4.2030919999999998</v>
      </c>
      <c r="L66">
        <v>4.3860200000000003</v>
      </c>
      <c r="M66">
        <v>4.5152609999999997</v>
      </c>
      <c r="N66">
        <v>4.7172340000000004</v>
      </c>
      <c r="O66">
        <v>4.8443019999999999</v>
      </c>
      <c r="P66">
        <v>4.998316</v>
      </c>
      <c r="Q66">
        <v>5.0858949999999998</v>
      </c>
      <c r="R66">
        <v>5.3810880000000001</v>
      </c>
      <c r="S66">
        <v>5.5818149999999997</v>
      </c>
      <c r="T66">
        <v>5.7655969999999996</v>
      </c>
      <c r="U66">
        <v>5.9541279999999999</v>
      </c>
      <c r="V66">
        <v>6.2029860000000001</v>
      </c>
      <c r="W66">
        <v>6.372522</v>
      </c>
      <c r="X66">
        <v>6.53071</v>
      </c>
      <c r="Y66">
        <v>6.7120879999999996</v>
      </c>
      <c r="Z66">
        <v>6.9614669999999998</v>
      </c>
      <c r="AA66">
        <v>7.0988879999999996</v>
      </c>
      <c r="AB66">
        <v>7.3333399999999997</v>
      </c>
      <c r="AC66">
        <v>7.6103139999999998</v>
      </c>
      <c r="AD66">
        <v>7.9314869999999997</v>
      </c>
      <c r="AE66">
        <v>8.2524149999999992</v>
      </c>
      <c r="AF66">
        <v>8.5434590000000004</v>
      </c>
      <c r="AG66">
        <v>8.8793070000000007</v>
      </c>
      <c r="AH66">
        <v>9.345243</v>
      </c>
      <c r="AI66">
        <v>9.767595</v>
      </c>
      <c r="AJ66">
        <v>10.176351</v>
      </c>
      <c r="AK66" s="266">
        <v>3.9E-2</v>
      </c>
    </row>
    <row r="67" spans="1:37" ht="15" customHeight="1" x14ac:dyDescent="0.45">
      <c r="A67" s="17" t="s">
        <v>178</v>
      </c>
      <c r="B67" s="21" t="s">
        <v>167</v>
      </c>
      <c r="C67">
        <v>35.991000999999997</v>
      </c>
      <c r="D67">
        <v>33.627673999999999</v>
      </c>
      <c r="E67">
        <v>33.509082999999997</v>
      </c>
      <c r="F67">
        <v>34.588749</v>
      </c>
      <c r="G67">
        <v>34.998767999999998</v>
      </c>
      <c r="H67">
        <v>36.602516000000001</v>
      </c>
      <c r="I67">
        <v>37.838509000000002</v>
      </c>
      <c r="J67">
        <v>38.010151</v>
      </c>
      <c r="K67">
        <v>38.979179000000002</v>
      </c>
      <c r="L67">
        <v>40.063602000000003</v>
      </c>
      <c r="M67">
        <v>41.139687000000002</v>
      </c>
      <c r="N67">
        <v>41.273902999999997</v>
      </c>
      <c r="O67">
        <v>42.154381000000001</v>
      </c>
      <c r="P67">
        <v>42.520854999999997</v>
      </c>
      <c r="Q67">
        <v>43.464035000000003</v>
      </c>
      <c r="R67">
        <v>44.800117</v>
      </c>
      <c r="S67">
        <v>45.789985999999999</v>
      </c>
      <c r="T67">
        <v>46.556941999999999</v>
      </c>
      <c r="U67">
        <v>47.810780000000001</v>
      </c>
      <c r="V67">
        <v>49.035488000000001</v>
      </c>
      <c r="W67">
        <v>50.483524000000003</v>
      </c>
      <c r="X67">
        <v>51.893349000000001</v>
      </c>
      <c r="Y67">
        <v>53.157508999999997</v>
      </c>
      <c r="Z67">
        <v>54.156601000000002</v>
      </c>
      <c r="AA67">
        <v>55.437603000000003</v>
      </c>
      <c r="AB67">
        <v>56.660575999999999</v>
      </c>
      <c r="AC67">
        <v>57.937587999999998</v>
      </c>
      <c r="AD67">
        <v>59.404057000000002</v>
      </c>
      <c r="AE67">
        <v>61.239882999999999</v>
      </c>
      <c r="AF67">
        <v>62.433253999999998</v>
      </c>
      <c r="AG67">
        <v>63.664828999999997</v>
      </c>
      <c r="AH67">
        <v>65.502860999999996</v>
      </c>
      <c r="AI67">
        <v>67.264747999999997</v>
      </c>
      <c r="AJ67">
        <v>68.960044999999994</v>
      </c>
      <c r="AK67" s="266">
        <v>2.3E-2</v>
      </c>
    </row>
    <row r="68" spans="1:37" ht="15" customHeight="1" x14ac:dyDescent="0.45">
      <c r="A68" s="17" t="s">
        <v>179</v>
      </c>
      <c r="B68" s="21" t="s">
        <v>169</v>
      </c>
      <c r="C68">
        <v>1.7478</v>
      </c>
      <c r="D68">
        <v>1.6452340000000001</v>
      </c>
      <c r="E68">
        <v>1.6467149999999999</v>
      </c>
      <c r="F68">
        <v>1.690037</v>
      </c>
      <c r="G68">
        <v>1.7186920000000001</v>
      </c>
      <c r="H68">
        <v>1.780769</v>
      </c>
      <c r="I68">
        <v>1.832098</v>
      </c>
      <c r="J68">
        <v>1.8428100000000001</v>
      </c>
      <c r="K68">
        <v>1.8902209999999999</v>
      </c>
      <c r="L68">
        <v>1.94095</v>
      </c>
      <c r="M68">
        <v>1.9943770000000001</v>
      </c>
      <c r="N68">
        <v>2.0097390000000002</v>
      </c>
      <c r="O68">
        <v>2.0561600000000002</v>
      </c>
      <c r="P68">
        <v>2.082999</v>
      </c>
      <c r="Q68">
        <v>2.130687</v>
      </c>
      <c r="R68">
        <v>2.1898309999999999</v>
      </c>
      <c r="S68">
        <v>2.2413889999999999</v>
      </c>
      <c r="T68">
        <v>2.286178</v>
      </c>
      <c r="U68">
        <v>2.3467410000000002</v>
      </c>
      <c r="V68">
        <v>2.407575</v>
      </c>
      <c r="W68">
        <v>2.4749720000000002</v>
      </c>
      <c r="X68">
        <v>2.5431119999999998</v>
      </c>
      <c r="Y68">
        <v>2.6064349999999998</v>
      </c>
      <c r="Z68">
        <v>2.6583070000000002</v>
      </c>
      <c r="AA68">
        <v>2.7198259999999999</v>
      </c>
      <c r="AB68">
        <v>2.782016</v>
      </c>
      <c r="AC68">
        <v>2.8464239999999998</v>
      </c>
      <c r="AD68">
        <v>2.9183680000000001</v>
      </c>
      <c r="AE68">
        <v>3.0038719999999999</v>
      </c>
      <c r="AF68">
        <v>3.066926</v>
      </c>
      <c r="AG68">
        <v>3.130592</v>
      </c>
      <c r="AH68">
        <v>3.2176439999999999</v>
      </c>
      <c r="AI68">
        <v>3.306362</v>
      </c>
      <c r="AJ68">
        <v>3.3891550000000001</v>
      </c>
      <c r="AK68" s="266">
        <v>2.3E-2</v>
      </c>
    </row>
    <row r="69" spans="1:37" ht="15" customHeight="1" x14ac:dyDescent="0.45">
      <c r="A69" s="17" t="s">
        <v>180</v>
      </c>
      <c r="B69" s="21" t="s">
        <v>171</v>
      </c>
      <c r="C69">
        <v>2.184247</v>
      </c>
      <c r="D69">
        <v>2.2960989999999999</v>
      </c>
      <c r="E69">
        <v>2.3444310000000002</v>
      </c>
      <c r="F69">
        <v>2.4133140000000002</v>
      </c>
      <c r="G69">
        <v>2.5585580000000001</v>
      </c>
      <c r="H69">
        <v>2.629807</v>
      </c>
      <c r="I69">
        <v>2.6923789999999999</v>
      </c>
      <c r="J69">
        <v>2.7164060000000001</v>
      </c>
      <c r="K69">
        <v>2.7959619999999998</v>
      </c>
      <c r="L69">
        <v>2.859877</v>
      </c>
      <c r="M69">
        <v>2.9354200000000001</v>
      </c>
      <c r="N69">
        <v>3.0092370000000002</v>
      </c>
      <c r="O69">
        <v>3.1018919999999999</v>
      </c>
      <c r="P69">
        <v>3.1930540000000001</v>
      </c>
      <c r="Q69">
        <v>3.2630880000000002</v>
      </c>
      <c r="R69">
        <v>3.3272439999999999</v>
      </c>
      <c r="S69">
        <v>3.4034629999999999</v>
      </c>
      <c r="T69">
        <v>3.4792079999999999</v>
      </c>
      <c r="U69">
        <v>3.5642909999999999</v>
      </c>
      <c r="V69">
        <v>3.6555599999999999</v>
      </c>
      <c r="W69">
        <v>3.7499699999999998</v>
      </c>
      <c r="X69">
        <v>3.8444379999999998</v>
      </c>
      <c r="Y69">
        <v>3.9402080000000002</v>
      </c>
      <c r="Z69">
        <v>4.033569</v>
      </c>
      <c r="AA69">
        <v>4.129734</v>
      </c>
      <c r="AB69">
        <v>4.2244320000000002</v>
      </c>
      <c r="AC69">
        <v>4.3209679999999997</v>
      </c>
      <c r="AD69">
        <v>4.4197040000000003</v>
      </c>
      <c r="AE69">
        <v>4.5273630000000002</v>
      </c>
      <c r="AF69">
        <v>4.6360039999999998</v>
      </c>
      <c r="AG69">
        <v>4.7434640000000003</v>
      </c>
      <c r="AH69">
        <v>4.8601700000000001</v>
      </c>
      <c r="AI69">
        <v>4.983174</v>
      </c>
      <c r="AJ69">
        <v>5.1078289999999997</v>
      </c>
      <c r="AK69" s="266">
        <v>2.5000000000000001E-2</v>
      </c>
    </row>
    <row r="70" spans="1:37" ht="15" customHeight="1" x14ac:dyDescent="0.45">
      <c r="A70" s="17" t="s">
        <v>181</v>
      </c>
      <c r="B70" s="21" t="s">
        <v>173</v>
      </c>
      <c r="C70">
        <v>10.595264</v>
      </c>
      <c r="D70">
        <v>10.555153000000001</v>
      </c>
      <c r="E70">
        <v>10.710457</v>
      </c>
      <c r="F70">
        <v>10.78341</v>
      </c>
      <c r="G70">
        <v>10.934357</v>
      </c>
      <c r="H70">
        <v>11.209286000000001</v>
      </c>
      <c r="I70">
        <v>11.504047</v>
      </c>
      <c r="J70">
        <v>11.86135</v>
      </c>
      <c r="K70">
        <v>12.275639999999999</v>
      </c>
      <c r="L70">
        <v>12.643544</v>
      </c>
      <c r="M70">
        <v>12.941981999999999</v>
      </c>
      <c r="N70">
        <v>13.260019</v>
      </c>
      <c r="O70">
        <v>13.543298</v>
      </c>
      <c r="P70">
        <v>13.880931</v>
      </c>
      <c r="Q70">
        <v>14.199576</v>
      </c>
      <c r="R70">
        <v>14.583470999999999</v>
      </c>
      <c r="S70">
        <v>14.937856</v>
      </c>
      <c r="T70">
        <v>15.287216000000001</v>
      </c>
      <c r="U70">
        <v>15.628888</v>
      </c>
      <c r="V70">
        <v>16.007183000000001</v>
      </c>
      <c r="W70">
        <v>16.396934999999999</v>
      </c>
      <c r="X70">
        <v>16.747444000000002</v>
      </c>
      <c r="Y70">
        <v>17.090413999999999</v>
      </c>
      <c r="Z70">
        <v>17.398475999999999</v>
      </c>
      <c r="AA70">
        <v>17.839290999999999</v>
      </c>
      <c r="AB70">
        <v>18.196349999999999</v>
      </c>
      <c r="AC70">
        <v>18.599775000000001</v>
      </c>
      <c r="AD70">
        <v>19.005119000000001</v>
      </c>
      <c r="AE70">
        <v>19.460079</v>
      </c>
      <c r="AF70">
        <v>19.938362000000001</v>
      </c>
      <c r="AG70">
        <v>20.438648000000001</v>
      </c>
      <c r="AH70">
        <v>20.960751999999999</v>
      </c>
      <c r="AI70">
        <v>21.474899000000001</v>
      </c>
      <c r="AJ70">
        <v>21.970822999999999</v>
      </c>
      <c r="AK70" s="266">
        <v>2.3E-2</v>
      </c>
    </row>
    <row r="71" spans="1:37" ht="15" customHeight="1" thickBot="1" x14ac:dyDescent="0.4"/>
    <row r="72" spans="1:37" ht="15" customHeight="1" x14ac:dyDescent="0.35">
      <c r="B72" s="309" t="s">
        <v>182</v>
      </c>
      <c r="C72" s="309"/>
      <c r="D72" s="309"/>
      <c r="E72" s="309"/>
      <c r="F72" s="309"/>
      <c r="G72" s="309"/>
      <c r="H72" s="309"/>
      <c r="I72" s="309"/>
      <c r="J72" s="309"/>
      <c r="K72" s="309"/>
      <c r="L72" s="309"/>
      <c r="M72" s="309"/>
      <c r="N72" s="309"/>
      <c r="O72" s="309"/>
      <c r="P72" s="309"/>
      <c r="Q72" s="309"/>
      <c r="R72" s="309"/>
      <c r="S72" s="309"/>
      <c r="T72" s="309"/>
      <c r="U72" s="309"/>
      <c r="V72" s="309"/>
      <c r="W72" s="309"/>
      <c r="X72" s="309"/>
      <c r="Y72" s="309"/>
      <c r="Z72" s="309"/>
      <c r="AA72" s="309"/>
      <c r="AB72" s="309"/>
      <c r="AC72" s="309"/>
      <c r="AD72" s="309"/>
      <c r="AE72" s="309"/>
      <c r="AF72" s="309"/>
      <c r="AG72" s="309"/>
      <c r="AH72" s="309"/>
      <c r="AI72" s="309"/>
      <c r="AJ72" s="309"/>
      <c r="AK72" s="309"/>
    </row>
    <row r="73" spans="1:37" ht="15" customHeight="1" x14ac:dyDescent="0.35">
      <c r="B73" s="22" t="s">
        <v>183</v>
      </c>
    </row>
    <row r="74" spans="1:37" ht="15" customHeight="1" x14ac:dyDescent="0.35">
      <c r="B74" s="22" t="s">
        <v>184</v>
      </c>
    </row>
    <row r="75" spans="1:37" ht="15" customHeight="1" x14ac:dyDescent="0.35">
      <c r="B75" s="22" t="s">
        <v>185</v>
      </c>
    </row>
    <row r="76" spans="1:37" ht="15" customHeight="1" x14ac:dyDescent="0.35">
      <c r="B76" s="22" t="s">
        <v>186</v>
      </c>
    </row>
    <row r="77" spans="1:37" ht="15" customHeight="1" x14ac:dyDescent="0.35">
      <c r="B77" s="22" t="s">
        <v>187</v>
      </c>
    </row>
    <row r="78" spans="1:37" ht="15" customHeight="1" x14ac:dyDescent="0.35">
      <c r="B78" s="22" t="s">
        <v>188</v>
      </c>
    </row>
    <row r="79" spans="1:37" ht="15" customHeight="1" x14ac:dyDescent="0.35">
      <c r="B79" s="22" t="s">
        <v>189</v>
      </c>
    </row>
    <row r="80" spans="1:37" ht="15" customHeight="1" x14ac:dyDescent="0.35">
      <c r="B80" s="22" t="s">
        <v>190</v>
      </c>
    </row>
    <row r="81" spans="2:2" ht="15" customHeight="1" x14ac:dyDescent="0.35">
      <c r="B81" s="22" t="s">
        <v>191</v>
      </c>
    </row>
    <row r="82" spans="2:2" ht="15" customHeight="1" x14ac:dyDescent="0.35">
      <c r="B82" s="22" t="s">
        <v>192</v>
      </c>
    </row>
    <row r="83" spans="2:2" ht="15" customHeight="1" x14ac:dyDescent="0.35">
      <c r="B83" s="22" t="s">
        <v>193</v>
      </c>
    </row>
    <row r="84" spans="2:2" ht="15" customHeight="1" x14ac:dyDescent="0.35">
      <c r="B84" s="22" t="s">
        <v>194</v>
      </c>
    </row>
    <row r="85" spans="2:2" ht="15" customHeight="1" x14ac:dyDescent="0.35">
      <c r="B85" s="22" t="s">
        <v>195</v>
      </c>
    </row>
    <row r="86" spans="2:2" ht="15" customHeight="1" x14ac:dyDescent="0.35">
      <c r="B86" s="22" t="s">
        <v>196</v>
      </c>
    </row>
    <row r="87" spans="2:2" ht="15" customHeight="1" x14ac:dyDescent="0.35">
      <c r="B87" s="22" t="s">
        <v>197</v>
      </c>
    </row>
    <row r="88" spans="2:2" ht="15" customHeight="1" x14ac:dyDescent="0.35">
      <c r="B88" s="22" t="s">
        <v>198</v>
      </c>
    </row>
    <row r="89" spans="2:2" ht="15" customHeight="1" x14ac:dyDescent="0.35">
      <c r="B89" s="22" t="s">
        <v>199</v>
      </c>
    </row>
    <row r="90" spans="2:2" ht="15" customHeight="1" x14ac:dyDescent="0.35">
      <c r="B90" s="22" t="s">
        <v>200</v>
      </c>
    </row>
    <row r="91" spans="2:2" ht="15" customHeight="1" x14ac:dyDescent="0.35">
      <c r="B91" s="22" t="s">
        <v>201</v>
      </c>
    </row>
    <row r="92" spans="2:2" ht="15" customHeight="1" x14ac:dyDescent="0.35">
      <c r="B92" s="22" t="s">
        <v>202</v>
      </c>
    </row>
    <row r="93" spans="2:2" ht="15" customHeight="1" x14ac:dyDescent="0.35">
      <c r="B93" s="22" t="s">
        <v>203</v>
      </c>
    </row>
    <row r="94" spans="2:2" ht="15" customHeight="1" x14ac:dyDescent="0.35">
      <c r="B94" s="22" t="s">
        <v>204</v>
      </c>
    </row>
    <row r="95" spans="2:2" ht="15" customHeight="1" x14ac:dyDescent="0.35">
      <c r="B95" s="22" t="s">
        <v>205</v>
      </c>
    </row>
    <row r="96" spans="2:2" ht="15" customHeight="1" x14ac:dyDescent="0.35">
      <c r="B96" s="22" t="s">
        <v>206</v>
      </c>
    </row>
    <row r="97" spans="2:2" ht="15" customHeight="1" x14ac:dyDescent="0.35">
      <c r="B97" s="22" t="s">
        <v>207</v>
      </c>
    </row>
    <row r="98" spans="2:2" ht="15" customHeight="1" x14ac:dyDescent="0.35">
      <c r="B98" s="22" t="s">
        <v>208</v>
      </c>
    </row>
    <row r="99" spans="2:2" ht="15" customHeight="1" x14ac:dyDescent="0.35">
      <c r="B99" s="22" t="s">
        <v>209</v>
      </c>
    </row>
    <row r="100" spans="2:2" ht="15" customHeight="1" x14ac:dyDescent="0.35">
      <c r="B100" s="22" t="s">
        <v>210</v>
      </c>
    </row>
    <row r="101" spans="2:2" ht="15" customHeight="1" x14ac:dyDescent="0.35">
      <c r="B101" s="22" t="s">
        <v>211</v>
      </c>
    </row>
    <row r="102" spans="2:2" ht="15" customHeight="1" x14ac:dyDescent="0.35">
      <c r="B102" s="22" t="s">
        <v>212</v>
      </c>
    </row>
    <row r="103" spans="2:2" ht="15" customHeight="1" x14ac:dyDescent="0.35">
      <c r="B103" s="22" t="s">
        <v>213</v>
      </c>
    </row>
    <row r="104" spans="2:2" ht="15" customHeight="1" x14ac:dyDescent="0.35">
      <c r="B104" s="22" t="s">
        <v>214</v>
      </c>
    </row>
    <row r="105" spans="2:2" ht="15" customHeight="1" x14ac:dyDescent="0.35">
      <c r="B105" s="22" t="s">
        <v>215</v>
      </c>
    </row>
    <row r="106" spans="2:2" ht="15" customHeight="1" x14ac:dyDescent="0.35">
      <c r="B106" s="22" t="s">
        <v>216</v>
      </c>
    </row>
  </sheetData>
  <mergeCells count="1">
    <mergeCell ref="B72:AK72"/>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F13" sqref="F13"/>
    </sheetView>
  </sheetViews>
  <sheetFormatPr defaultRowHeight="14.25" x14ac:dyDescent="0.45"/>
  <cols>
    <col min="1" max="1" width="31" customWidth="1"/>
    <col min="2" max="2" width="16.59765625" customWidth="1"/>
    <col min="3" max="3" width="11.59765625" bestFit="1" customWidth="1"/>
  </cols>
  <sheetData>
    <row r="1" spans="1:3" x14ac:dyDescent="0.45">
      <c r="A1" t="s">
        <v>739</v>
      </c>
    </row>
    <row r="2" spans="1:3" x14ac:dyDescent="0.45">
      <c r="B2" t="s">
        <v>634</v>
      </c>
      <c r="C2" t="s">
        <v>544</v>
      </c>
    </row>
    <row r="3" spans="1:3" x14ac:dyDescent="0.45">
      <c r="A3" t="s">
        <v>738</v>
      </c>
      <c r="B3">
        <v>1616159</v>
      </c>
      <c r="C3">
        <f>B3*1000000*1037</f>
        <v>1675956883000000</v>
      </c>
    </row>
    <row r="4" spans="1:3" x14ac:dyDescent="0.45">
      <c r="A4" t="s">
        <v>740</v>
      </c>
      <c r="B4">
        <v>5306871</v>
      </c>
      <c r="C4">
        <f>B4*1000000*1037</f>
        <v>5503225227000000</v>
      </c>
    </row>
    <row r="5" spans="1:3" x14ac:dyDescent="0.45">
      <c r="A5" t="s">
        <v>25</v>
      </c>
      <c r="B5">
        <f>B3-B4</f>
        <v>-3690712</v>
      </c>
      <c r="C5">
        <f>B5*1000000*1037</f>
        <v>-3827268344000000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
  <sheetViews>
    <sheetView workbookViewId="0">
      <pane xSplit="2" ySplit="3" topLeftCell="C4" activePane="bottomRight" state="frozen"/>
      <selection activeCell="A21" sqref="A21"/>
      <selection pane="topRight" activeCell="A21" sqref="A21"/>
      <selection pane="bottomLeft" activeCell="A21" sqref="A21"/>
      <selection pane="bottomRight" activeCell="O18" sqref="O18"/>
    </sheetView>
  </sheetViews>
  <sheetFormatPr defaultColWidth="8.796875" defaultRowHeight="14.25" x14ac:dyDescent="0.45"/>
  <cols>
    <col min="2" max="2" width="44" customWidth="1"/>
    <col min="3" max="3" width="12.33203125" customWidth="1"/>
    <col min="4" max="4" width="19.33203125" customWidth="1"/>
    <col min="5" max="5" width="13.1328125" customWidth="1"/>
    <col min="10" max="10" width="12.33203125" customWidth="1"/>
    <col min="15" max="15" width="77.33203125" bestFit="1" customWidth="1"/>
    <col min="16" max="16" width="9.1328125" bestFit="1" customWidth="1"/>
  </cols>
  <sheetData>
    <row r="1" spans="1:15" x14ac:dyDescent="0.45">
      <c r="B1" s="1" t="s">
        <v>601</v>
      </c>
      <c r="C1" s="1" t="s">
        <v>747</v>
      </c>
      <c r="D1" s="1"/>
      <c r="E1" s="1" t="s">
        <v>17</v>
      </c>
    </row>
    <row r="2" spans="1:15" ht="16.5" customHeight="1" x14ac:dyDescent="0.45">
      <c r="C2" s="310" t="s">
        <v>18</v>
      </c>
      <c r="D2" s="311"/>
      <c r="E2" s="311"/>
      <c r="F2" s="311"/>
      <c r="G2" s="311"/>
      <c r="H2" s="312"/>
      <c r="I2" s="313" t="s">
        <v>19</v>
      </c>
      <c r="J2" s="314"/>
      <c r="K2" s="314"/>
      <c r="L2" s="315"/>
      <c r="M2" s="316" t="s">
        <v>20</v>
      </c>
    </row>
    <row r="3" spans="1:15" ht="36" thickBot="1" x14ac:dyDescent="0.5">
      <c r="C3" s="9" t="s">
        <v>21</v>
      </c>
      <c r="D3" s="9" t="s">
        <v>22</v>
      </c>
      <c r="E3" s="9" t="s">
        <v>23</v>
      </c>
      <c r="F3" s="9" t="s">
        <v>24</v>
      </c>
      <c r="G3" s="9" t="s">
        <v>25</v>
      </c>
      <c r="H3" s="9" t="s">
        <v>26</v>
      </c>
      <c r="I3" s="10" t="s">
        <v>27</v>
      </c>
      <c r="J3" s="10" t="s">
        <v>28</v>
      </c>
      <c r="K3" s="10" t="s">
        <v>29</v>
      </c>
      <c r="L3" s="10" t="s">
        <v>30</v>
      </c>
      <c r="M3" s="317"/>
    </row>
    <row r="4" spans="1:15" ht="46.5" x14ac:dyDescent="0.45">
      <c r="A4" s="300" t="s">
        <v>31</v>
      </c>
      <c r="B4" s="284"/>
      <c r="C4" s="285">
        <v>3949505</v>
      </c>
      <c r="D4" s="285">
        <v>15036</v>
      </c>
      <c r="E4" s="285">
        <v>2980136</v>
      </c>
      <c r="F4" s="285">
        <v>856759</v>
      </c>
      <c r="G4" s="285">
        <v>-630173</v>
      </c>
      <c r="H4" s="285">
        <v>278115</v>
      </c>
      <c r="I4" s="286">
        <v>7479</v>
      </c>
      <c r="J4" s="286">
        <v>2762137</v>
      </c>
      <c r="K4" s="286">
        <v>2600203</v>
      </c>
      <c r="L4" s="286">
        <v>2079559</v>
      </c>
      <c r="M4" s="301">
        <v>1249495</v>
      </c>
      <c r="N4" s="223"/>
      <c r="O4" s="1"/>
    </row>
    <row r="5" spans="1:15" x14ac:dyDescent="0.45">
      <c r="A5" s="287"/>
      <c r="B5" s="278" t="s">
        <v>32</v>
      </c>
      <c r="C5" s="276">
        <v>2944843</v>
      </c>
      <c r="D5" s="279" t="s">
        <v>33</v>
      </c>
      <c r="E5" s="279" t="s">
        <v>33</v>
      </c>
      <c r="F5" s="276">
        <v>605332</v>
      </c>
      <c r="G5" s="276">
        <v>431018</v>
      </c>
      <c r="H5" s="276">
        <v>230777</v>
      </c>
      <c r="I5" s="277">
        <v>-26433</v>
      </c>
      <c r="J5" s="277">
        <v>3223336</v>
      </c>
      <c r="K5" s="277">
        <v>1015067</v>
      </c>
      <c r="L5" s="280">
        <v>0</v>
      </c>
      <c r="M5" s="288">
        <v>854758</v>
      </c>
      <c r="O5" s="1"/>
    </row>
    <row r="6" spans="1:15" x14ac:dyDescent="0.45">
      <c r="A6" s="287"/>
      <c r="B6" s="278" t="s">
        <v>34</v>
      </c>
      <c r="C6" s="276">
        <v>1004662</v>
      </c>
      <c r="D6" s="281">
        <v>-151</v>
      </c>
      <c r="E6" s="276">
        <v>149156</v>
      </c>
      <c r="F6" s="276">
        <v>1250</v>
      </c>
      <c r="G6" s="276">
        <v>256362</v>
      </c>
      <c r="H6" s="279" t="s">
        <v>33</v>
      </c>
      <c r="I6" s="277">
        <v>29081</v>
      </c>
      <c r="J6" s="277">
        <v>119987</v>
      </c>
      <c r="K6" s="277">
        <v>479891</v>
      </c>
      <c r="L6" s="277">
        <v>782320</v>
      </c>
      <c r="M6" s="288">
        <v>146795</v>
      </c>
      <c r="O6" s="1"/>
    </row>
    <row r="7" spans="1:15" x14ac:dyDescent="0.45">
      <c r="A7" s="287"/>
      <c r="B7" s="282" t="s">
        <v>35</v>
      </c>
      <c r="C7" s="276">
        <v>1004662</v>
      </c>
      <c r="D7" s="281">
        <v>-151</v>
      </c>
      <c r="E7" s="276">
        <v>69880</v>
      </c>
      <c r="F7" s="281">
        <v>30</v>
      </c>
      <c r="G7" s="276">
        <v>252467</v>
      </c>
      <c r="H7" s="279" t="s">
        <v>33</v>
      </c>
      <c r="I7" s="277">
        <v>29022</v>
      </c>
      <c r="J7" s="277">
        <v>119987</v>
      </c>
      <c r="K7" s="277">
        <v>479891</v>
      </c>
      <c r="L7" s="277">
        <v>697988</v>
      </c>
      <c r="M7" s="288">
        <v>144536</v>
      </c>
    </row>
    <row r="8" spans="1:15" x14ac:dyDescent="0.45">
      <c r="A8" s="287"/>
      <c r="B8" s="282" t="s">
        <v>36</v>
      </c>
      <c r="C8" s="276">
        <v>425377</v>
      </c>
      <c r="D8" s="279" t="s">
        <v>33</v>
      </c>
      <c r="E8" s="276">
        <v>1806</v>
      </c>
      <c r="F8" s="281" t="s">
        <v>37</v>
      </c>
      <c r="G8" s="276">
        <v>141317</v>
      </c>
      <c r="H8" s="279" t="s">
        <v>33</v>
      </c>
      <c r="I8" s="277">
        <v>7253</v>
      </c>
      <c r="J8" s="283"/>
      <c r="K8" s="277">
        <v>52561</v>
      </c>
      <c r="L8" s="277">
        <v>508686</v>
      </c>
      <c r="M8" s="288">
        <v>50576</v>
      </c>
    </row>
    <row r="9" spans="1:15" x14ac:dyDescent="0.45">
      <c r="A9" s="287"/>
      <c r="B9" s="282" t="s">
        <v>38</v>
      </c>
      <c r="C9" s="276">
        <v>309628</v>
      </c>
      <c r="D9" s="279" t="s">
        <v>33</v>
      </c>
      <c r="E9" s="276">
        <v>56422</v>
      </c>
      <c r="F9" s="281" t="s">
        <v>37</v>
      </c>
      <c r="G9" s="276">
        <v>83346</v>
      </c>
      <c r="H9" s="279" t="s">
        <v>33</v>
      </c>
      <c r="I9" s="277">
        <v>15440</v>
      </c>
      <c r="J9" s="283"/>
      <c r="K9" s="277">
        <v>344438</v>
      </c>
      <c r="L9" s="277">
        <v>89518</v>
      </c>
      <c r="M9" s="288">
        <v>49700</v>
      </c>
    </row>
    <row r="10" spans="1:15" x14ac:dyDescent="0.45">
      <c r="A10" s="287"/>
      <c r="B10" s="282" t="s">
        <v>39</v>
      </c>
      <c r="C10" s="276">
        <v>60895</v>
      </c>
      <c r="D10" s="279"/>
      <c r="E10" s="276">
        <v>16865</v>
      </c>
      <c r="F10" s="281" t="s">
        <v>37</v>
      </c>
      <c r="G10" s="276">
        <v>41863</v>
      </c>
      <c r="H10" s="279" t="s">
        <v>33</v>
      </c>
      <c r="I10" s="277">
        <v>3733</v>
      </c>
      <c r="J10" s="277">
        <v>34595</v>
      </c>
      <c r="K10" s="277">
        <v>80944</v>
      </c>
      <c r="L10" s="280">
        <v>351</v>
      </c>
      <c r="M10" s="288">
        <v>26154</v>
      </c>
    </row>
    <row r="11" spans="1:15" x14ac:dyDescent="0.45">
      <c r="A11" s="287"/>
      <c r="B11" s="282" t="s">
        <v>40</v>
      </c>
      <c r="C11" s="276">
        <v>104363</v>
      </c>
      <c r="D11" s="279"/>
      <c r="E11" s="276">
        <v>-5213</v>
      </c>
      <c r="F11" s="281">
        <v>30</v>
      </c>
      <c r="G11" s="276">
        <v>12146</v>
      </c>
      <c r="H11" s="279" t="s">
        <v>33</v>
      </c>
      <c r="I11" s="277">
        <v>2768</v>
      </c>
      <c r="J11" s="277">
        <v>46030</v>
      </c>
      <c r="K11" s="277">
        <v>1437</v>
      </c>
      <c r="L11" s="277">
        <v>61091</v>
      </c>
      <c r="M11" s="288">
        <v>8479</v>
      </c>
    </row>
    <row r="12" spans="1:15" x14ac:dyDescent="0.45">
      <c r="A12" s="287"/>
      <c r="B12" s="282" t="s">
        <v>41</v>
      </c>
      <c r="C12" s="276">
        <v>104399</v>
      </c>
      <c r="D12" s="281">
        <v>-151</v>
      </c>
      <c r="E12" s="279"/>
      <c r="F12" s="281" t="s">
        <v>37</v>
      </c>
      <c r="G12" s="276">
        <v>-26205</v>
      </c>
      <c r="H12" s="279" t="s">
        <v>33</v>
      </c>
      <c r="I12" s="280">
        <v>-172</v>
      </c>
      <c r="J12" s="277">
        <v>39362</v>
      </c>
      <c r="K12" s="280">
        <v>511</v>
      </c>
      <c r="L12" s="277">
        <v>38342</v>
      </c>
      <c r="M12" s="288">
        <v>9627</v>
      </c>
    </row>
    <row r="13" spans="1:15" x14ac:dyDescent="0.45">
      <c r="A13" s="287"/>
      <c r="B13" s="282" t="s">
        <v>42</v>
      </c>
      <c r="C13" s="279" t="s">
        <v>33</v>
      </c>
      <c r="D13" s="279" t="s">
        <v>33</v>
      </c>
      <c r="E13" s="276">
        <v>79276</v>
      </c>
      <c r="F13" s="276">
        <v>1220</v>
      </c>
      <c r="G13" s="276">
        <v>3895</v>
      </c>
      <c r="H13" s="279" t="s">
        <v>33</v>
      </c>
      <c r="I13" s="280">
        <v>59</v>
      </c>
      <c r="J13" s="283" t="s">
        <v>33</v>
      </c>
      <c r="K13" s="283" t="s">
        <v>33</v>
      </c>
      <c r="L13" s="277">
        <v>84332</v>
      </c>
      <c r="M13" s="288">
        <v>2259</v>
      </c>
    </row>
    <row r="14" spans="1:15" x14ac:dyDescent="0.45">
      <c r="A14" s="287"/>
      <c r="B14" s="282" t="s">
        <v>43</v>
      </c>
      <c r="C14" s="279" t="s">
        <v>33</v>
      </c>
      <c r="D14" s="279" t="s">
        <v>33</v>
      </c>
      <c r="E14" s="281" t="s">
        <v>37</v>
      </c>
      <c r="F14" s="281" t="s">
        <v>37</v>
      </c>
      <c r="G14" s="279"/>
      <c r="H14" s="279" t="s">
        <v>33</v>
      </c>
      <c r="I14" s="280">
        <v>0</v>
      </c>
      <c r="J14" s="283" t="s">
        <v>33</v>
      </c>
      <c r="K14" s="283" t="s">
        <v>33</v>
      </c>
      <c r="L14" s="280">
        <v>0</v>
      </c>
      <c r="M14" s="289">
        <v>0</v>
      </c>
    </row>
    <row r="15" spans="1:15" x14ac:dyDescent="0.45">
      <c r="A15" s="287"/>
      <c r="B15" s="282" t="s">
        <v>44</v>
      </c>
      <c r="C15" s="279" t="s">
        <v>33</v>
      </c>
      <c r="D15" s="279" t="s">
        <v>33</v>
      </c>
      <c r="E15" s="276">
        <v>81557</v>
      </c>
      <c r="F15" s="281" t="s">
        <v>37</v>
      </c>
      <c r="G15" s="276">
        <v>3895</v>
      </c>
      <c r="H15" s="279" t="s">
        <v>33</v>
      </c>
      <c r="I15" s="280">
        <v>-81</v>
      </c>
      <c r="J15" s="283" t="s">
        <v>33</v>
      </c>
      <c r="K15" s="283" t="s">
        <v>33</v>
      </c>
      <c r="L15" s="277">
        <v>85533</v>
      </c>
      <c r="M15" s="288">
        <v>1224</v>
      </c>
    </row>
    <row r="16" spans="1:15" x14ac:dyDescent="0.45">
      <c r="A16" s="287"/>
      <c r="B16" s="282" t="s">
        <v>745</v>
      </c>
      <c r="C16" s="279" t="s">
        <v>33</v>
      </c>
      <c r="D16" s="279" t="s">
        <v>33</v>
      </c>
      <c r="E16" s="276">
        <v>-1868</v>
      </c>
      <c r="F16" s="276">
        <v>1220</v>
      </c>
      <c r="G16" s="279"/>
      <c r="H16" s="279" t="s">
        <v>33</v>
      </c>
      <c r="I16" s="280">
        <v>135</v>
      </c>
      <c r="J16" s="283" t="s">
        <v>33</v>
      </c>
      <c r="K16" s="283" t="s">
        <v>33</v>
      </c>
      <c r="L16" s="280">
        <v>-783</v>
      </c>
      <c r="M16" s="288">
        <v>1030</v>
      </c>
    </row>
    <row r="17" spans="1:13" x14ac:dyDescent="0.45">
      <c r="A17" s="287"/>
      <c r="B17" s="282" t="s">
        <v>45</v>
      </c>
      <c r="C17" s="279" t="s">
        <v>33</v>
      </c>
      <c r="D17" s="279" t="s">
        <v>33</v>
      </c>
      <c r="E17" s="281">
        <v>-413</v>
      </c>
      <c r="F17" s="281" t="s">
        <v>37</v>
      </c>
      <c r="G17" s="279"/>
      <c r="H17" s="279" t="s">
        <v>33</v>
      </c>
      <c r="I17" s="280">
        <v>5</v>
      </c>
      <c r="J17" s="283" t="s">
        <v>33</v>
      </c>
      <c r="K17" s="283" t="s">
        <v>33</v>
      </c>
      <c r="L17" s="280">
        <v>-418</v>
      </c>
      <c r="M17" s="289">
        <v>5</v>
      </c>
    </row>
    <row r="18" spans="1:13" x14ac:dyDescent="0.45">
      <c r="A18" s="287"/>
      <c r="B18" s="278" t="s">
        <v>46</v>
      </c>
      <c r="C18" s="279" t="s">
        <v>33</v>
      </c>
      <c r="D18" s="276">
        <v>15187</v>
      </c>
      <c r="E18" s="279" t="s">
        <v>33</v>
      </c>
      <c r="F18" s="276">
        <v>202973</v>
      </c>
      <c r="G18" s="276">
        <v>-721054</v>
      </c>
      <c r="H18" s="276">
        <v>68530</v>
      </c>
      <c r="I18" s="277">
        <v>6896</v>
      </c>
      <c r="J18" s="277">
        <v>-581186</v>
      </c>
      <c r="K18" s="277">
        <v>109834</v>
      </c>
      <c r="L18" s="277">
        <v>30092</v>
      </c>
      <c r="M18" s="288">
        <v>137708</v>
      </c>
    </row>
    <row r="19" spans="1:13" x14ac:dyDescent="0.45">
      <c r="A19" s="287"/>
      <c r="B19" s="282" t="s">
        <v>47</v>
      </c>
      <c r="C19" s="279" t="s">
        <v>33</v>
      </c>
      <c r="D19" s="276">
        <v>15187</v>
      </c>
      <c r="E19" s="279" t="s">
        <v>33</v>
      </c>
      <c r="F19" s="281">
        <v>343</v>
      </c>
      <c r="G19" s="276">
        <v>65985</v>
      </c>
      <c r="H19" s="276">
        <v>45270</v>
      </c>
      <c r="I19" s="277">
        <v>-1111</v>
      </c>
      <c r="J19" s="277">
        <v>103712</v>
      </c>
      <c r="K19" s="277">
        <v>24184</v>
      </c>
      <c r="L19" s="280">
        <v>0</v>
      </c>
      <c r="M19" s="288">
        <v>5552</v>
      </c>
    </row>
    <row r="20" spans="1:13" x14ac:dyDescent="0.45">
      <c r="A20" s="287"/>
      <c r="B20" s="282" t="s">
        <v>48</v>
      </c>
      <c r="C20" s="279" t="s">
        <v>33</v>
      </c>
      <c r="D20" s="279" t="s">
        <v>33</v>
      </c>
      <c r="E20" s="279" t="s">
        <v>33</v>
      </c>
      <c r="F20" s="279"/>
      <c r="G20" s="279"/>
      <c r="H20" s="276">
        <v>45340</v>
      </c>
      <c r="I20" s="283" t="s">
        <v>33</v>
      </c>
      <c r="J20" s="277">
        <v>45340</v>
      </c>
      <c r="K20" s="283"/>
      <c r="L20" s="280">
        <v>0</v>
      </c>
      <c r="M20" s="290" t="s">
        <v>33</v>
      </c>
    </row>
    <row r="21" spans="1:13" x14ac:dyDescent="0.45">
      <c r="A21" s="287"/>
      <c r="B21" s="282" t="s">
        <v>49</v>
      </c>
      <c r="C21" s="279" t="s">
        <v>33</v>
      </c>
      <c r="D21" s="281" t="s">
        <v>746</v>
      </c>
      <c r="E21" s="279" t="s">
        <v>33</v>
      </c>
      <c r="F21" s="281" t="s">
        <v>746</v>
      </c>
      <c r="G21" s="279"/>
      <c r="H21" s="281" t="s">
        <v>746</v>
      </c>
      <c r="I21" s="280" t="s">
        <v>746</v>
      </c>
      <c r="J21" s="280" t="s">
        <v>746</v>
      </c>
      <c r="K21" s="280" t="s">
        <v>746</v>
      </c>
      <c r="L21" s="280" t="s">
        <v>746</v>
      </c>
      <c r="M21" s="289" t="s">
        <v>746</v>
      </c>
    </row>
    <row r="22" spans="1:13" x14ac:dyDescent="0.45">
      <c r="A22" s="287"/>
      <c r="B22" s="282" t="s">
        <v>50</v>
      </c>
      <c r="C22" s="279" t="s">
        <v>33</v>
      </c>
      <c r="D22" s="276">
        <v>15187</v>
      </c>
      <c r="E22" s="279" t="s">
        <v>33</v>
      </c>
      <c r="F22" s="281">
        <v>299</v>
      </c>
      <c r="G22" s="276">
        <v>65985</v>
      </c>
      <c r="H22" s="281">
        <v>-26</v>
      </c>
      <c r="I22" s="277">
        <v>-1111</v>
      </c>
      <c r="J22" s="277">
        <v>58372</v>
      </c>
      <c r="K22" s="277">
        <v>24184</v>
      </c>
      <c r="L22" s="280">
        <v>0</v>
      </c>
      <c r="M22" s="288">
        <v>5552</v>
      </c>
    </row>
    <row r="23" spans="1:13" x14ac:dyDescent="0.45">
      <c r="A23" s="287"/>
      <c r="B23" s="282" t="s">
        <v>51</v>
      </c>
      <c r="C23" s="279" t="s">
        <v>33</v>
      </c>
      <c r="D23" s="276">
        <v>7165</v>
      </c>
      <c r="E23" s="279" t="s">
        <v>33</v>
      </c>
      <c r="F23" s="281" t="s">
        <v>37</v>
      </c>
      <c r="G23" s="276">
        <v>65228</v>
      </c>
      <c r="H23" s="276">
        <v>5657</v>
      </c>
      <c r="I23" s="280">
        <v>-590</v>
      </c>
      <c r="J23" s="277">
        <v>54786</v>
      </c>
      <c r="K23" s="277">
        <v>23854</v>
      </c>
      <c r="L23" s="280">
        <v>0</v>
      </c>
      <c r="M23" s="288">
        <v>3963</v>
      </c>
    </row>
    <row r="24" spans="1:13" x14ac:dyDescent="0.45">
      <c r="A24" s="287"/>
      <c r="B24" s="282" t="s">
        <v>52</v>
      </c>
      <c r="C24" s="279" t="s">
        <v>33</v>
      </c>
      <c r="D24" s="276">
        <v>8022</v>
      </c>
      <c r="E24" s="279" t="s">
        <v>33</v>
      </c>
      <c r="F24" s="281">
        <v>299</v>
      </c>
      <c r="G24" s="281">
        <v>757</v>
      </c>
      <c r="H24" s="276">
        <v>-5683</v>
      </c>
      <c r="I24" s="280">
        <v>-521</v>
      </c>
      <c r="J24" s="277">
        <v>3586</v>
      </c>
      <c r="K24" s="280">
        <v>330</v>
      </c>
      <c r="L24" s="280">
        <v>0</v>
      </c>
      <c r="M24" s="288">
        <v>1589</v>
      </c>
    </row>
    <row r="25" spans="1:13" x14ac:dyDescent="0.45">
      <c r="A25" s="287"/>
      <c r="B25" s="282" t="s">
        <v>53</v>
      </c>
      <c r="C25" s="279" t="s">
        <v>33</v>
      </c>
      <c r="D25" s="279" t="s">
        <v>33</v>
      </c>
      <c r="E25" s="279" t="s">
        <v>33</v>
      </c>
      <c r="F25" s="281">
        <v>44</v>
      </c>
      <c r="G25" s="279"/>
      <c r="H25" s="281">
        <v>-44</v>
      </c>
      <c r="I25" s="280" t="s">
        <v>37</v>
      </c>
      <c r="J25" s="280" t="s">
        <v>37</v>
      </c>
      <c r="K25" s="283"/>
      <c r="L25" s="280">
        <v>0</v>
      </c>
      <c r="M25" s="290"/>
    </row>
    <row r="26" spans="1:13" x14ac:dyDescent="0.45">
      <c r="A26" s="287"/>
      <c r="B26" s="282" t="s">
        <v>54</v>
      </c>
      <c r="C26" s="279" t="s">
        <v>33</v>
      </c>
      <c r="D26" s="279" t="s">
        <v>33</v>
      </c>
      <c r="E26" s="279" t="s">
        <v>33</v>
      </c>
      <c r="F26" s="276">
        <v>180062</v>
      </c>
      <c r="G26" s="276">
        <v>5703</v>
      </c>
      <c r="H26" s="279" t="s">
        <v>33</v>
      </c>
      <c r="I26" s="277">
        <v>4666</v>
      </c>
      <c r="J26" s="277">
        <v>93039</v>
      </c>
      <c r="K26" s="277">
        <v>57732</v>
      </c>
      <c r="L26" s="277">
        <v>30328</v>
      </c>
      <c r="M26" s="288">
        <v>49679</v>
      </c>
    </row>
    <row r="27" spans="1:13" x14ac:dyDescent="0.45">
      <c r="A27" s="287"/>
      <c r="B27" s="282" t="s">
        <v>55</v>
      </c>
      <c r="C27" s="279" t="s">
        <v>33</v>
      </c>
      <c r="D27" s="279"/>
      <c r="E27" s="279" t="s">
        <v>33</v>
      </c>
      <c r="F27" s="276">
        <v>22568</v>
      </c>
      <c r="G27" s="276">
        <v>-792742</v>
      </c>
      <c r="H27" s="276">
        <v>23260</v>
      </c>
      <c r="I27" s="277">
        <v>3330</v>
      </c>
      <c r="J27" s="277">
        <v>-778162</v>
      </c>
      <c r="K27" s="277">
        <v>27918</v>
      </c>
      <c r="L27" s="280">
        <v>0</v>
      </c>
      <c r="M27" s="288">
        <v>82435</v>
      </c>
    </row>
    <row r="28" spans="1:13" x14ac:dyDescent="0.45">
      <c r="A28" s="287"/>
      <c r="B28" s="282" t="s">
        <v>56</v>
      </c>
      <c r="C28" s="279" t="s">
        <v>33</v>
      </c>
      <c r="D28" s="279"/>
      <c r="E28" s="279" t="s">
        <v>33</v>
      </c>
      <c r="F28" s="281">
        <v>581</v>
      </c>
      <c r="G28" s="276">
        <v>-162287</v>
      </c>
      <c r="H28" s="276">
        <v>61856</v>
      </c>
      <c r="I28" s="277">
        <v>-1283</v>
      </c>
      <c r="J28" s="277">
        <v>-98888</v>
      </c>
      <c r="K28" s="280">
        <v>321</v>
      </c>
      <c r="L28" s="280">
        <v>0</v>
      </c>
      <c r="M28" s="288">
        <v>11033</v>
      </c>
    </row>
    <row r="29" spans="1:13" x14ac:dyDescent="0.45">
      <c r="A29" s="287"/>
      <c r="B29" s="282" t="s">
        <v>57</v>
      </c>
      <c r="C29" s="279" t="s">
        <v>33</v>
      </c>
      <c r="D29" s="279"/>
      <c r="E29" s="279" t="s">
        <v>33</v>
      </c>
      <c r="F29" s="276">
        <v>21987</v>
      </c>
      <c r="G29" s="276">
        <v>-630455</v>
      </c>
      <c r="H29" s="276">
        <v>-38596</v>
      </c>
      <c r="I29" s="277">
        <v>4613</v>
      </c>
      <c r="J29" s="277">
        <v>-679274</v>
      </c>
      <c r="K29" s="277">
        <v>27597</v>
      </c>
      <c r="L29" s="280">
        <v>0</v>
      </c>
      <c r="M29" s="288">
        <v>71402</v>
      </c>
    </row>
    <row r="30" spans="1:13" x14ac:dyDescent="0.45">
      <c r="A30" s="287"/>
      <c r="B30" s="282" t="s">
        <v>58</v>
      </c>
      <c r="C30" s="279" t="s">
        <v>33</v>
      </c>
      <c r="D30" s="279" t="s">
        <v>33</v>
      </c>
      <c r="E30" s="279" t="s">
        <v>33</v>
      </c>
      <c r="F30" s="281" t="s">
        <v>37</v>
      </c>
      <c r="G30" s="279"/>
      <c r="H30" s="279" t="s">
        <v>33</v>
      </c>
      <c r="I30" s="280">
        <v>11</v>
      </c>
      <c r="J30" s="280">
        <v>225</v>
      </c>
      <c r="K30" s="280" t="s">
        <v>37</v>
      </c>
      <c r="L30" s="280">
        <v>-236</v>
      </c>
      <c r="M30" s="289">
        <v>42</v>
      </c>
    </row>
    <row r="31" spans="1:13" x14ac:dyDescent="0.45">
      <c r="A31" s="287"/>
      <c r="B31" s="278" t="s">
        <v>59</v>
      </c>
      <c r="C31" s="279" t="s">
        <v>33</v>
      </c>
      <c r="D31" s="279"/>
      <c r="E31" s="276">
        <v>2830980</v>
      </c>
      <c r="F31" s="276">
        <v>47204</v>
      </c>
      <c r="G31" s="276">
        <v>-596499</v>
      </c>
      <c r="H31" s="276">
        <v>-21192</v>
      </c>
      <c r="I31" s="277">
        <v>-2065</v>
      </c>
      <c r="J31" s="283" t="s">
        <v>33</v>
      </c>
      <c r="K31" s="277">
        <v>995411</v>
      </c>
      <c r="L31" s="277">
        <v>1267146</v>
      </c>
      <c r="M31" s="288">
        <v>110234</v>
      </c>
    </row>
    <row r="32" spans="1:13" x14ac:dyDescent="0.45">
      <c r="A32" s="287"/>
      <c r="B32" s="282" t="s">
        <v>60</v>
      </c>
      <c r="C32" s="279" t="s">
        <v>33</v>
      </c>
      <c r="D32" s="279"/>
      <c r="E32" s="276">
        <v>853580</v>
      </c>
      <c r="F32" s="281">
        <v>869</v>
      </c>
      <c r="G32" s="276">
        <v>-55411</v>
      </c>
      <c r="H32" s="276">
        <v>-28917</v>
      </c>
      <c r="I32" s="277">
        <v>-2097</v>
      </c>
      <c r="J32" s="283" t="s">
        <v>33</v>
      </c>
      <c r="K32" s="277">
        <v>275166</v>
      </c>
      <c r="L32" s="277">
        <v>497052</v>
      </c>
      <c r="M32" s="288">
        <v>9554</v>
      </c>
    </row>
    <row r="33" spans="1:13" x14ac:dyDescent="0.45">
      <c r="A33" s="287"/>
      <c r="B33" s="282" t="s">
        <v>56</v>
      </c>
      <c r="C33" s="279" t="s">
        <v>33</v>
      </c>
      <c r="D33" s="279"/>
      <c r="E33" s="276">
        <v>168713</v>
      </c>
      <c r="F33" s="281" t="s">
        <v>37</v>
      </c>
      <c r="G33" s="281" t="s">
        <v>37</v>
      </c>
      <c r="H33" s="276">
        <v>-65792</v>
      </c>
      <c r="I33" s="280">
        <v>0</v>
      </c>
      <c r="J33" s="283" t="s">
        <v>33</v>
      </c>
      <c r="K33" s="280" t="s">
        <v>37</v>
      </c>
      <c r="L33" s="277">
        <v>102921</v>
      </c>
      <c r="M33" s="289" t="s">
        <v>37</v>
      </c>
    </row>
    <row r="34" spans="1:13" x14ac:dyDescent="0.45">
      <c r="A34" s="287"/>
      <c r="B34" s="282" t="s">
        <v>57</v>
      </c>
      <c r="C34" s="279" t="s">
        <v>33</v>
      </c>
      <c r="D34" s="279"/>
      <c r="E34" s="276">
        <v>684867</v>
      </c>
      <c r="F34" s="281">
        <v>869</v>
      </c>
      <c r="G34" s="276">
        <v>-55411</v>
      </c>
      <c r="H34" s="276">
        <v>36875</v>
      </c>
      <c r="I34" s="277">
        <v>-2097</v>
      </c>
      <c r="J34" s="283" t="s">
        <v>33</v>
      </c>
      <c r="K34" s="277">
        <v>275166</v>
      </c>
      <c r="L34" s="277">
        <v>394131</v>
      </c>
      <c r="M34" s="288">
        <v>9554</v>
      </c>
    </row>
    <row r="35" spans="1:13" x14ac:dyDescent="0.45">
      <c r="A35" s="287"/>
      <c r="B35" s="282" t="s">
        <v>61</v>
      </c>
      <c r="C35" s="279" t="s">
        <v>33</v>
      </c>
      <c r="D35" s="279" t="s">
        <v>33</v>
      </c>
      <c r="E35" s="276">
        <v>3656</v>
      </c>
      <c r="F35" s="281">
        <v>126</v>
      </c>
      <c r="G35" s="276">
        <v>-1133</v>
      </c>
      <c r="H35" s="279" t="s">
        <v>33</v>
      </c>
      <c r="I35" s="280">
        <v>125</v>
      </c>
      <c r="J35" s="283" t="s">
        <v>33</v>
      </c>
      <c r="K35" s="280" t="s">
        <v>37</v>
      </c>
      <c r="L35" s="277">
        <v>2524</v>
      </c>
      <c r="M35" s="289">
        <v>560</v>
      </c>
    </row>
    <row r="36" spans="1:13" x14ac:dyDescent="0.45">
      <c r="A36" s="287"/>
      <c r="B36" s="282" t="s">
        <v>62</v>
      </c>
      <c r="C36" s="279" t="s">
        <v>33</v>
      </c>
      <c r="D36" s="279"/>
      <c r="E36" s="276">
        <v>343310</v>
      </c>
      <c r="F36" s="281">
        <v>30</v>
      </c>
      <c r="G36" s="276">
        <v>-207327</v>
      </c>
      <c r="H36" s="279" t="s">
        <v>33</v>
      </c>
      <c r="I36" s="277">
        <v>-1060</v>
      </c>
      <c r="J36" s="283" t="s">
        <v>33</v>
      </c>
      <c r="K36" s="277">
        <v>62799</v>
      </c>
      <c r="L36" s="277">
        <v>74274</v>
      </c>
      <c r="M36" s="288">
        <v>14377</v>
      </c>
    </row>
    <row r="37" spans="1:13" x14ac:dyDescent="0.45">
      <c r="A37" s="287"/>
      <c r="B37" s="282" t="s">
        <v>63</v>
      </c>
      <c r="C37" s="279" t="s">
        <v>33</v>
      </c>
      <c r="D37" s="279"/>
      <c r="E37" s="281">
        <v>842</v>
      </c>
      <c r="F37" s="281" t="s">
        <v>37</v>
      </c>
      <c r="G37" s="276">
        <v>-1759</v>
      </c>
      <c r="H37" s="279" t="s">
        <v>33</v>
      </c>
      <c r="I37" s="280">
        <v>96</v>
      </c>
      <c r="J37" s="283" t="s">
        <v>33</v>
      </c>
      <c r="K37" s="280">
        <v>786</v>
      </c>
      <c r="L37" s="277">
        <v>-1799</v>
      </c>
      <c r="M37" s="289">
        <v>283</v>
      </c>
    </row>
    <row r="38" spans="1:13" x14ac:dyDescent="0.45">
      <c r="A38" s="287"/>
      <c r="B38" s="282" t="s">
        <v>64</v>
      </c>
      <c r="C38" s="279" t="s">
        <v>33</v>
      </c>
      <c r="D38" s="279"/>
      <c r="E38" s="276">
        <v>1069355</v>
      </c>
      <c r="F38" s="276">
        <v>1813</v>
      </c>
      <c r="G38" s="276">
        <v>-335849</v>
      </c>
      <c r="H38" s="276">
        <v>7725</v>
      </c>
      <c r="I38" s="277">
        <v>1248</v>
      </c>
      <c r="J38" s="283" t="s">
        <v>33</v>
      </c>
      <c r="K38" s="277">
        <v>415072</v>
      </c>
      <c r="L38" s="277">
        <v>326723</v>
      </c>
      <c r="M38" s="288">
        <v>44458</v>
      </c>
    </row>
    <row r="39" spans="1:13" x14ac:dyDescent="0.45">
      <c r="A39" s="287"/>
      <c r="B39" s="282" t="s">
        <v>65</v>
      </c>
      <c r="C39" s="279" t="s">
        <v>33</v>
      </c>
      <c r="D39" s="279"/>
      <c r="E39" s="276">
        <v>962391</v>
      </c>
      <c r="F39" s="281">
        <v>516</v>
      </c>
      <c r="G39" s="276">
        <v>-318844</v>
      </c>
      <c r="H39" s="276">
        <v>7725</v>
      </c>
      <c r="I39" s="280">
        <v>673</v>
      </c>
      <c r="J39" s="283" t="s">
        <v>33</v>
      </c>
      <c r="K39" s="277">
        <v>341137</v>
      </c>
      <c r="L39" s="277">
        <v>309977</v>
      </c>
      <c r="M39" s="288">
        <v>36659</v>
      </c>
    </row>
    <row r="40" spans="1:13" x14ac:dyDescent="0.45">
      <c r="A40" s="287"/>
      <c r="B40" s="282" t="s">
        <v>66</v>
      </c>
      <c r="C40" s="279" t="s">
        <v>33</v>
      </c>
      <c r="D40" s="279"/>
      <c r="E40" s="276">
        <v>38895</v>
      </c>
      <c r="F40" s="281" t="s">
        <v>37</v>
      </c>
      <c r="G40" s="276">
        <v>-1699</v>
      </c>
      <c r="H40" s="281" t="s">
        <v>37</v>
      </c>
      <c r="I40" s="280">
        <v>273</v>
      </c>
      <c r="J40" s="283" t="s">
        <v>33</v>
      </c>
      <c r="K40" s="277">
        <v>33683</v>
      </c>
      <c r="L40" s="277">
        <v>3240</v>
      </c>
      <c r="M40" s="288">
        <v>1955</v>
      </c>
    </row>
    <row r="41" spans="1:13" x14ac:dyDescent="0.45">
      <c r="A41" s="287"/>
      <c r="B41" s="282" t="s">
        <v>67</v>
      </c>
      <c r="C41" s="279" t="s">
        <v>33</v>
      </c>
      <c r="D41" s="279"/>
      <c r="E41" s="276">
        <v>68069</v>
      </c>
      <c r="F41" s="276">
        <v>1297</v>
      </c>
      <c r="G41" s="276">
        <v>-15306</v>
      </c>
      <c r="H41" s="279" t="s">
        <v>33</v>
      </c>
      <c r="I41" s="280">
        <v>302</v>
      </c>
      <c r="J41" s="283" t="s">
        <v>33</v>
      </c>
      <c r="K41" s="277">
        <v>40252</v>
      </c>
      <c r="L41" s="277">
        <v>13506</v>
      </c>
      <c r="M41" s="288">
        <v>5844</v>
      </c>
    </row>
    <row r="42" spans="1:13" x14ac:dyDescent="0.45">
      <c r="A42" s="287"/>
      <c r="B42" s="282" t="s">
        <v>68</v>
      </c>
      <c r="C42" s="279" t="s">
        <v>33</v>
      </c>
      <c r="D42" s="279" t="s">
        <v>33</v>
      </c>
      <c r="E42" s="276">
        <v>57702</v>
      </c>
      <c r="F42" s="276">
        <v>20632</v>
      </c>
      <c r="G42" s="276">
        <v>8361</v>
      </c>
      <c r="H42" s="279" t="s">
        <v>33</v>
      </c>
      <c r="I42" s="280">
        <v>974</v>
      </c>
      <c r="J42" s="283" t="s">
        <v>33</v>
      </c>
      <c r="K42" s="277">
        <v>58867</v>
      </c>
      <c r="L42" s="277">
        <v>26854</v>
      </c>
      <c r="M42" s="288">
        <v>17225</v>
      </c>
    </row>
    <row r="43" spans="1:13" x14ac:dyDescent="0.45">
      <c r="A43" s="287"/>
      <c r="B43" s="282" t="s">
        <v>69</v>
      </c>
      <c r="C43" s="279" t="s">
        <v>33</v>
      </c>
      <c r="D43" s="279" t="s">
        <v>33</v>
      </c>
      <c r="E43" s="276">
        <v>14868</v>
      </c>
      <c r="F43" s="276">
        <v>2480</v>
      </c>
      <c r="G43" s="281">
        <v>848</v>
      </c>
      <c r="H43" s="279" t="s">
        <v>33</v>
      </c>
      <c r="I43" s="280">
        <v>733</v>
      </c>
      <c r="J43" s="283" t="s">
        <v>33</v>
      </c>
      <c r="K43" s="283" t="s">
        <v>70</v>
      </c>
      <c r="L43" s="283" t="s">
        <v>70</v>
      </c>
      <c r="M43" s="288">
        <v>1633</v>
      </c>
    </row>
    <row r="44" spans="1:13" x14ac:dyDescent="0.45">
      <c r="A44" s="287"/>
      <c r="B44" s="282" t="s">
        <v>71</v>
      </c>
      <c r="C44" s="279" t="s">
        <v>33</v>
      </c>
      <c r="D44" s="279" t="s">
        <v>33</v>
      </c>
      <c r="E44" s="276">
        <v>5840</v>
      </c>
      <c r="F44" s="276">
        <v>2221</v>
      </c>
      <c r="G44" s="281">
        <v>345</v>
      </c>
      <c r="H44" s="279" t="s">
        <v>33</v>
      </c>
      <c r="I44" s="280">
        <v>237</v>
      </c>
      <c r="J44" s="283" t="s">
        <v>33</v>
      </c>
      <c r="K44" s="283" t="s">
        <v>70</v>
      </c>
      <c r="L44" s="283" t="s">
        <v>70</v>
      </c>
      <c r="M44" s="288">
        <v>2776</v>
      </c>
    </row>
    <row r="45" spans="1:13" x14ac:dyDescent="0.45">
      <c r="A45" s="287"/>
      <c r="B45" s="282" t="s">
        <v>72</v>
      </c>
      <c r="C45" s="279" t="s">
        <v>33</v>
      </c>
      <c r="D45" s="279" t="s">
        <v>33</v>
      </c>
      <c r="E45" s="276">
        <v>36994</v>
      </c>
      <c r="F45" s="276">
        <v>15931</v>
      </c>
      <c r="G45" s="276">
        <v>7168</v>
      </c>
      <c r="H45" s="279" t="s">
        <v>33</v>
      </c>
      <c r="I45" s="280">
        <v>4</v>
      </c>
      <c r="J45" s="283" t="s">
        <v>33</v>
      </c>
      <c r="K45" s="283" t="s">
        <v>70</v>
      </c>
      <c r="L45" s="283" t="s">
        <v>70</v>
      </c>
      <c r="M45" s="288">
        <v>12816</v>
      </c>
    </row>
    <row r="46" spans="1:13" x14ac:dyDescent="0.45">
      <c r="A46" s="287"/>
      <c r="B46" s="282" t="s">
        <v>73</v>
      </c>
      <c r="C46" s="279" t="s">
        <v>33</v>
      </c>
      <c r="D46" s="279" t="s">
        <v>33</v>
      </c>
      <c r="E46" s="276">
        <v>97551</v>
      </c>
      <c r="F46" s="276">
        <v>3939</v>
      </c>
      <c r="G46" s="281">
        <v>445</v>
      </c>
      <c r="H46" s="279" t="s">
        <v>33</v>
      </c>
      <c r="I46" s="280">
        <v>-173</v>
      </c>
      <c r="J46" s="283" t="s">
        <v>33</v>
      </c>
      <c r="K46" s="280" t="s">
        <v>37</v>
      </c>
      <c r="L46" s="277">
        <v>102108</v>
      </c>
      <c r="M46" s="288">
        <v>2581</v>
      </c>
    </row>
    <row r="47" spans="1:13" x14ac:dyDescent="0.45">
      <c r="A47" s="287"/>
      <c r="B47" s="282" t="s">
        <v>74</v>
      </c>
      <c r="C47" s="279" t="s">
        <v>33</v>
      </c>
      <c r="D47" s="279" t="s">
        <v>33</v>
      </c>
      <c r="E47" s="276">
        <v>62512</v>
      </c>
      <c r="F47" s="276">
        <v>3759</v>
      </c>
      <c r="G47" s="281">
        <v>898</v>
      </c>
      <c r="H47" s="279" t="s">
        <v>33</v>
      </c>
      <c r="I47" s="280">
        <v>-160</v>
      </c>
      <c r="J47" s="283" t="s">
        <v>33</v>
      </c>
      <c r="K47" s="283"/>
      <c r="L47" s="277">
        <v>67329</v>
      </c>
      <c r="M47" s="288">
        <v>1722</v>
      </c>
    </row>
    <row r="48" spans="1:13" x14ac:dyDescent="0.45">
      <c r="A48" s="287"/>
      <c r="B48" s="282" t="s">
        <v>75</v>
      </c>
      <c r="C48" s="279" t="s">
        <v>33</v>
      </c>
      <c r="D48" s="279" t="s">
        <v>33</v>
      </c>
      <c r="E48" s="276">
        <v>35039</v>
      </c>
      <c r="F48" s="281">
        <v>180</v>
      </c>
      <c r="G48" s="281">
        <v>-453</v>
      </c>
      <c r="H48" s="279" t="s">
        <v>33</v>
      </c>
      <c r="I48" s="280">
        <v>-13</v>
      </c>
      <c r="J48" s="283" t="s">
        <v>33</v>
      </c>
      <c r="K48" s="283"/>
      <c r="L48" s="277">
        <v>34779</v>
      </c>
      <c r="M48" s="289">
        <v>859</v>
      </c>
    </row>
    <row r="49" spans="1:13" x14ac:dyDescent="0.45">
      <c r="A49" s="287"/>
      <c r="B49" s="282" t="s">
        <v>76</v>
      </c>
      <c r="C49" s="279" t="s">
        <v>33</v>
      </c>
      <c r="D49" s="279" t="s">
        <v>33</v>
      </c>
      <c r="E49" s="276">
        <v>11124</v>
      </c>
      <c r="F49" s="276">
        <v>5963</v>
      </c>
      <c r="G49" s="281">
        <v>-246</v>
      </c>
      <c r="H49" s="279" t="s">
        <v>33</v>
      </c>
      <c r="I49" s="280">
        <v>-208</v>
      </c>
      <c r="J49" s="283" t="s">
        <v>33</v>
      </c>
      <c r="K49" s="280" t="s">
        <v>37</v>
      </c>
      <c r="L49" s="277">
        <v>17049</v>
      </c>
      <c r="M49" s="289">
        <v>970</v>
      </c>
    </row>
    <row r="50" spans="1:13" x14ac:dyDescent="0.45">
      <c r="A50" s="287"/>
      <c r="B50" s="282" t="s">
        <v>77</v>
      </c>
      <c r="C50" s="279" t="s">
        <v>33</v>
      </c>
      <c r="D50" s="279" t="s">
        <v>33</v>
      </c>
      <c r="E50" s="276">
        <v>48048</v>
      </c>
      <c r="F50" s="276">
        <v>11685</v>
      </c>
      <c r="G50" s="276">
        <v>-6692</v>
      </c>
      <c r="H50" s="279" t="s">
        <v>33</v>
      </c>
      <c r="I50" s="280">
        <v>-862</v>
      </c>
      <c r="J50" s="283" t="s">
        <v>33</v>
      </c>
      <c r="K50" s="277">
        <v>28896</v>
      </c>
      <c r="L50" s="277">
        <v>25007</v>
      </c>
      <c r="M50" s="288">
        <v>9696</v>
      </c>
    </row>
    <row r="51" spans="1:13" x14ac:dyDescent="0.45">
      <c r="A51" s="287"/>
      <c r="B51" s="282" t="s">
        <v>78</v>
      </c>
      <c r="C51" s="279" t="s">
        <v>33</v>
      </c>
      <c r="D51" s="279" t="s">
        <v>33</v>
      </c>
      <c r="E51" s="276">
        <v>1160</v>
      </c>
      <c r="F51" s="281">
        <v>340</v>
      </c>
      <c r="G51" s="281" t="s">
        <v>37</v>
      </c>
      <c r="H51" s="279" t="s">
        <v>33</v>
      </c>
      <c r="I51" s="280">
        <v>4</v>
      </c>
      <c r="J51" s="283" t="s">
        <v>33</v>
      </c>
      <c r="K51" s="280">
        <v>296</v>
      </c>
      <c r="L51" s="277">
        <v>1200</v>
      </c>
      <c r="M51" s="289">
        <v>276</v>
      </c>
    </row>
    <row r="52" spans="1:13" x14ac:dyDescent="0.45">
      <c r="A52" s="287"/>
      <c r="B52" s="282" t="s">
        <v>79</v>
      </c>
      <c r="C52" s="279" t="s">
        <v>33</v>
      </c>
      <c r="D52" s="279" t="s">
        <v>33</v>
      </c>
      <c r="E52" s="276">
        <v>169040</v>
      </c>
      <c r="F52" s="276">
        <v>1652</v>
      </c>
      <c r="G52" s="276">
        <v>7443</v>
      </c>
      <c r="H52" s="279" t="s">
        <v>33</v>
      </c>
      <c r="I52" s="280">
        <v>159</v>
      </c>
      <c r="J52" s="283" t="s">
        <v>33</v>
      </c>
      <c r="K52" s="277">
        <v>146728</v>
      </c>
      <c r="L52" s="277">
        <v>31248</v>
      </c>
      <c r="M52" s="288">
        <v>5055</v>
      </c>
    </row>
    <row r="53" spans="1:13" x14ac:dyDescent="0.45">
      <c r="A53" s="287"/>
      <c r="B53" s="282" t="s">
        <v>80</v>
      </c>
      <c r="C53" s="279" t="s">
        <v>33</v>
      </c>
      <c r="D53" s="279" t="s">
        <v>33</v>
      </c>
      <c r="E53" s="276">
        <v>126806</v>
      </c>
      <c r="F53" s="276">
        <v>1652</v>
      </c>
      <c r="G53" s="276">
        <v>7443</v>
      </c>
      <c r="H53" s="279" t="s">
        <v>33</v>
      </c>
      <c r="I53" s="280">
        <v>159</v>
      </c>
      <c r="J53" s="283" t="s">
        <v>33</v>
      </c>
      <c r="K53" s="277">
        <v>146728</v>
      </c>
      <c r="L53" s="277">
        <v>-10986</v>
      </c>
      <c r="M53" s="288">
        <v>5055</v>
      </c>
    </row>
    <row r="54" spans="1:13" x14ac:dyDescent="0.45">
      <c r="A54" s="287"/>
      <c r="B54" s="282" t="s">
        <v>81</v>
      </c>
      <c r="C54" s="279" t="s">
        <v>33</v>
      </c>
      <c r="D54" s="279" t="s">
        <v>33</v>
      </c>
      <c r="E54" s="276">
        <v>42234</v>
      </c>
      <c r="F54" s="279" t="s">
        <v>33</v>
      </c>
      <c r="G54" s="279" t="s">
        <v>33</v>
      </c>
      <c r="H54" s="279" t="s">
        <v>33</v>
      </c>
      <c r="I54" s="283" t="s">
        <v>33</v>
      </c>
      <c r="J54" s="283" t="s">
        <v>33</v>
      </c>
      <c r="K54" s="283" t="s">
        <v>33</v>
      </c>
      <c r="L54" s="277">
        <v>42234</v>
      </c>
      <c r="M54" s="290" t="s">
        <v>33</v>
      </c>
    </row>
    <row r="55" spans="1:13" x14ac:dyDescent="0.45">
      <c r="A55" s="287"/>
      <c r="B55" s="282" t="s">
        <v>82</v>
      </c>
      <c r="C55" s="279" t="s">
        <v>33</v>
      </c>
      <c r="D55" s="279" t="s">
        <v>33</v>
      </c>
      <c r="E55" s="276">
        <v>28485</v>
      </c>
      <c r="F55" s="281">
        <v>155</v>
      </c>
      <c r="G55" s="276">
        <v>-4548</v>
      </c>
      <c r="H55" s="279" t="s">
        <v>33</v>
      </c>
      <c r="I55" s="280">
        <v>-286</v>
      </c>
      <c r="J55" s="283" t="s">
        <v>33</v>
      </c>
      <c r="K55" s="277">
        <v>6347</v>
      </c>
      <c r="L55" s="277">
        <v>18031</v>
      </c>
      <c r="M55" s="288">
        <v>4790</v>
      </c>
    </row>
    <row r="56" spans="1:13" x14ac:dyDescent="0.45">
      <c r="A56" s="287"/>
      <c r="B56" s="282" t="s">
        <v>83</v>
      </c>
      <c r="C56" s="279" t="s">
        <v>33</v>
      </c>
      <c r="D56" s="279" t="s">
        <v>33</v>
      </c>
      <c r="E56" s="276">
        <v>128076</v>
      </c>
      <c r="F56" s="279" t="s">
        <v>33</v>
      </c>
      <c r="G56" s="279" t="s">
        <v>33</v>
      </c>
      <c r="H56" s="279" t="s">
        <v>33</v>
      </c>
      <c r="I56" s="283" t="s">
        <v>33</v>
      </c>
      <c r="J56" s="283" t="s">
        <v>33</v>
      </c>
      <c r="K56" s="283" t="s">
        <v>33</v>
      </c>
      <c r="L56" s="277">
        <v>128076</v>
      </c>
      <c r="M56" s="290" t="s">
        <v>33</v>
      </c>
    </row>
    <row r="57" spans="1:13" ht="14.65" thickBot="1" x14ac:dyDescent="0.5">
      <c r="A57" s="291"/>
      <c r="B57" s="292" t="s">
        <v>84</v>
      </c>
      <c r="C57" s="293" t="s">
        <v>33</v>
      </c>
      <c r="D57" s="293" t="s">
        <v>33</v>
      </c>
      <c r="E57" s="294">
        <v>19051</v>
      </c>
      <c r="F57" s="295" t="s">
        <v>37</v>
      </c>
      <c r="G57" s="295">
        <v>217</v>
      </c>
      <c r="H57" s="293" t="s">
        <v>33</v>
      </c>
      <c r="I57" s="296">
        <v>15</v>
      </c>
      <c r="J57" s="297" t="s">
        <v>33</v>
      </c>
      <c r="K57" s="296">
        <v>455</v>
      </c>
      <c r="L57" s="298">
        <v>18798</v>
      </c>
      <c r="M57" s="299">
        <v>409</v>
      </c>
    </row>
    <row r="58" spans="1:13" x14ac:dyDescent="0.45">
      <c r="A58" s="302"/>
    </row>
  </sheetData>
  <mergeCells count="3">
    <mergeCell ref="C2:H2"/>
    <mergeCell ref="I2:L2"/>
    <mergeCell ref="M2:M3"/>
  </mergeCells>
  <hyperlinks>
    <hyperlink ref="C4" r:id="rId1" display="https://www.eia.gov/dnav/pet/hist/LeafHandler.ashx?n=PET&amp;s=MTTFPP31&amp;f=A"/>
    <hyperlink ref="D4" r:id="rId2" display="https://www.eia.gov/dnav/pet/hist/LeafHandler.ashx?n=PET&amp;s=M_EP00_YNP_R30_MBBL&amp;f=A"/>
    <hyperlink ref="E4" r:id="rId3" display="https://www.eia.gov/dnav/pet/hist/LeafHandler.ashx?n=PET&amp;s=MTTRPP31&amp;f=A"/>
    <hyperlink ref="F4" r:id="rId4" display="https://www.eia.gov/dnav/pet/hist/LeafHandler.ashx?n=PET&amp;s=MTTIMP31&amp;f=A"/>
    <hyperlink ref="G4" r:id="rId5" display="https://www.eia.gov/dnav/pet/hist/LeafHandler.ashx?n=PET&amp;s=MTTNRP31&amp;f=A"/>
    <hyperlink ref="H4" r:id="rId6" display="https://www.eia.gov/dnav/pet/hist/LeafHandler.ashx?n=PET&amp;s=MTTUA_R30_1&amp;f=A"/>
    <hyperlink ref="I4" r:id="rId7" display="https://www.eia.gov/dnav/pet/hist/LeafHandler.ashx?n=PET&amp;s=MTTSCP31&amp;f=A"/>
    <hyperlink ref="J4" r:id="rId8" display="https://www.eia.gov/dnav/pet/hist/LeafHandler.ashx?n=PET&amp;s=MTTRIP31&amp;f=A"/>
    <hyperlink ref="K4" r:id="rId9" display="https://www.eia.gov/dnav/pet/hist/LeafHandler.ashx?n=PET&amp;s=MTTEXP31&amp;f=A"/>
    <hyperlink ref="L4" r:id="rId10" display="https://www.eia.gov/dnav/pet/hist/LeafHandler.ashx?n=PET&amp;s=MTTUPP31&amp;f=A"/>
    <hyperlink ref="M4" r:id="rId11" display="https://www.eia.gov/dnav/pet/hist/LeafHandler.ashx?n=PET&amp;s=MTTSTP31&amp;f=A"/>
    <hyperlink ref="C5" r:id="rId12" display="https://www.eia.gov/dnav/pet/hist/LeafHandler.ashx?n=PET&amp;s=MCRFPP31&amp;f=A"/>
    <hyperlink ref="F5" r:id="rId13" display="https://www.eia.gov/dnav/pet/hist/LeafHandler.ashx?n=PET&amp;s=MCRIMP31&amp;f=A"/>
    <hyperlink ref="G5" r:id="rId14" display="https://www.eia.gov/dnav/pet/hist/LeafHandler.ashx?n=PET&amp;s=MCRNRP31&amp;f=A"/>
    <hyperlink ref="H5" r:id="rId15" display="https://www.eia.gov/dnav/pet/hist/LeafHandler.ashx?n=PET&amp;s=MCRUA_R30_1&amp;f=A"/>
    <hyperlink ref="I5" r:id="rId16" display="https://www.eia.gov/dnav/pet/hist/LeafHandler.ashx?n=PET&amp;s=MCRSCP31&amp;f=A"/>
    <hyperlink ref="J5" r:id="rId17" display="https://www.eia.gov/dnav/pet/hist/LeafHandler.ashx?n=PET&amp;s=MCRRIP31&amp;f=A"/>
    <hyperlink ref="K5" r:id="rId18" display="https://www.eia.gov/dnav/pet/hist/LeafHandler.ashx?n=PET&amp;s=MCREXP31&amp;f=A"/>
    <hyperlink ref="L5" r:id="rId19" display="https://www.eia.gov/dnav/pet/hist/LeafHandler.ashx?n=PET&amp;s=MCRUPP31&amp;f=A"/>
    <hyperlink ref="M5" r:id="rId20" display="https://www.eia.gov/dnav/pet/hist/LeafHandler.ashx?n=PET&amp;s=MCRSTP31&amp;f=A"/>
    <hyperlink ref="C6" r:id="rId21" display="https://www.eia.gov/dnav/pet/hist/LeafHandler.ashx?n=PET&amp;s=MNGFPP31&amp;f=A"/>
    <hyperlink ref="D6" r:id="rId22" display="https://www.eia.gov/dnav/pet/hist/LeafHandler.ashx?n=PET&amp;s=M_EPL0_YNP_R30_MBBL&amp;f=A"/>
    <hyperlink ref="E6" r:id="rId23" display="https://www.eia.gov/dnav/pet/hist/LeafHandler.ashx?n=PET&amp;s=MNGRPP31&amp;f=A"/>
    <hyperlink ref="F6" r:id="rId24" display="https://www.eia.gov/dnav/pet/hist/LeafHandler.ashx?n=PET&amp;s=MNGIMP31&amp;f=A"/>
    <hyperlink ref="G6" r:id="rId25" display="https://www.eia.gov/dnav/pet/hist/LeafHandler.ashx?n=PET&amp;s=MNGNRP31&amp;f=A"/>
    <hyperlink ref="I6" r:id="rId26" display="https://www.eia.gov/dnav/pet/hist/LeafHandler.ashx?n=PET&amp;s=MNGSCP31&amp;f=A"/>
    <hyperlink ref="J6" r:id="rId27" display="https://www.eia.gov/dnav/pet/hist/LeafHandler.ashx?n=PET&amp;s=MNGRIP31&amp;f=A"/>
    <hyperlink ref="K6" r:id="rId28" display="https://www.eia.gov/dnav/pet/hist/LeafHandler.ashx?n=PET&amp;s=MNGEXP31&amp;f=A"/>
    <hyperlink ref="L6" r:id="rId29" display="https://www.eia.gov/dnav/pet/hist/LeafHandler.ashx?n=PET&amp;s=MNGUPP31&amp;f=A"/>
    <hyperlink ref="M6" r:id="rId30" display="https://www.eia.gov/dnav/pet/hist/LeafHandler.ashx?n=PET&amp;s=MNGSTP31&amp;f=A"/>
    <hyperlink ref="C7" r:id="rId31" display="https://www.eia.gov/dnav/pet/hist/LeafHandler.ashx?n=PET&amp;s=M_EPL2_FPF_R30_MBBL&amp;f=A"/>
    <hyperlink ref="D7" r:id="rId32" display="https://www.eia.gov/dnav/pet/hist/LeafHandler.ashx?n=PET&amp;s=M_EPL2_YNP_R30_MBBL&amp;f=A"/>
    <hyperlink ref="E7" r:id="rId33" display="https://www.eia.gov/dnav/pet/hist/LeafHandler.ashx?n=PET&amp;s=M_EPL2_YPR_R30_MBBL&amp;f=A"/>
    <hyperlink ref="F7" r:id="rId34" display="https://www.eia.gov/dnav/pet/hist/LeafHandler.ashx?n=PET&amp;s=M_EPL2_IM0_R30-Z00_MBBL&amp;f=A"/>
    <hyperlink ref="G7" r:id="rId35" display="https://www.eia.gov/dnav/pet/hist/LeafHandler.ashx?n=PET&amp;s=M_EPL2_VNR_R30-Z0P_MBBL&amp;f=A"/>
    <hyperlink ref="I7" r:id="rId36" display="https://www.eia.gov/dnav/pet/hist/LeafHandler.ashx?n=PET&amp;s=M_EPL2_SCG_R30_MBBL&amp;f=A"/>
    <hyperlink ref="J7" r:id="rId37" display="https://www.eia.gov/dnav/pet/hist/LeafHandler.ashx?n=PET&amp;s=M_EPL2_YIR_R30_MBBL&amp;f=A"/>
    <hyperlink ref="K7" r:id="rId38" display="https://www.eia.gov/dnav/pet/hist/LeafHandler.ashx?n=PET&amp;s=M_EPL2_EEX_R30-Z00_MBBL&amp;f=A"/>
    <hyperlink ref="L7" r:id="rId39" display="https://www.eia.gov/dnav/pet/hist/LeafHandler.ashx?n=PET&amp;s=M_EPL2_VPP_R30_MBBL&amp;f=A"/>
    <hyperlink ref="M7" r:id="rId40" display="https://www.eia.gov/dnav/pet/hist/LeafHandler.ashx?n=PET&amp;s=M_EPL2_SAE_R30_MBBL&amp;f=A"/>
    <hyperlink ref="C8" r:id="rId41" display="https://www.eia.gov/dnav/pet/hist/LeafHandler.ashx?n=PET&amp;s=M_EPLLEA_FPF_R30_MBBL&amp;f=A"/>
    <hyperlink ref="E8" r:id="rId42" display="https://www.eia.gov/dnav/pet/hist/LeafHandler.ashx?n=PET&amp;s=MENRPP31&amp;f=A"/>
    <hyperlink ref="F8" r:id="rId43" display="https://www.eia.gov/dnav/pet/hist/LeafHandler.ashx?n=PET&amp;s=MENIMP31&amp;f=A"/>
    <hyperlink ref="G8" r:id="rId44" display="https://www.eia.gov/dnav/pet/hist/LeafHandler.ashx?n=PET&amp;s=MENNR_R30-Z0P_1&amp;f=A"/>
    <hyperlink ref="I8" r:id="rId45" display="https://www.eia.gov/dnav/pet/hist/LeafHandler.ashx?n=PET&amp;s=M_EPLLEA_SCG_R30_MBBL&amp;f=A"/>
    <hyperlink ref="K8" r:id="rId46" display="https://www.eia.gov/dnav/pet/hist/LeafHandler.ashx?n=PET&amp;s=M_EPLLEA_EEX_R30-Z00_1&amp;f=A"/>
    <hyperlink ref="L8" r:id="rId47" display="https://www.eia.gov/dnav/pet/hist/LeafHandler.ashx?n=PET&amp;s=M_EPLLEA_VPP_R30_MBBL&amp;f=A"/>
    <hyperlink ref="M8" r:id="rId48" display="https://www.eia.gov/dnav/pet/hist/LeafHandler.ashx?n=PET&amp;s=M_EPLLEA_SAE_R30_MBBL&amp;f=A"/>
    <hyperlink ref="C9" r:id="rId49" display="https://www.eia.gov/dnav/pet/hist/LeafHandler.ashx?n=PET&amp;s=M_EPLLPA_FPF_R30_MBBL&amp;f=A"/>
    <hyperlink ref="E9" r:id="rId50" display="https://www.eia.gov/dnav/pet/hist/LeafHandler.ashx?n=PET&amp;s=MPARP_R30_1&amp;f=A"/>
    <hyperlink ref="F9" r:id="rId51" display="https://www.eia.gov/dnav/pet/hist/LeafHandler.ashx?n=PET&amp;s=MPAIM_R30-Z00_1&amp;f=A"/>
    <hyperlink ref="G9" r:id="rId52" display="https://www.eia.gov/dnav/pet/hist/LeafHandler.ashx?n=PET&amp;s=MPANR_R30-Z0P_1&amp;f=A"/>
    <hyperlink ref="I9" r:id="rId53" display="https://www.eia.gov/dnav/pet/hist/LeafHandler.ashx?n=PET&amp;s=M_EPLLPA_SCG_R30_MBBL&amp;f=A"/>
    <hyperlink ref="K9" r:id="rId54" display="https://www.eia.gov/dnav/pet/hist/LeafHandler.ashx?n=PET&amp;s=MPAEX_R30-Z00_1&amp;f=A"/>
    <hyperlink ref="L9" r:id="rId55" display="https://www.eia.gov/dnav/pet/hist/LeafHandler.ashx?n=PET&amp;s=M_EPLLPA_VPP_R30_MBBL&amp;f=A"/>
    <hyperlink ref="M9" r:id="rId56" display="https://www.eia.gov/dnav/pet/hist/LeafHandler.ashx?n=PET&amp;s=M_EPLLPA_SAE_R30_MBBL&amp;f=A"/>
    <hyperlink ref="C10" r:id="rId57" display="https://www.eia.gov/dnav/pet/hist/LeafHandler.ashx?n=PET&amp;s=M_EPLLBAN_FPF_R30_MBBL&amp;f=A"/>
    <hyperlink ref="E10" r:id="rId58" display="https://www.eia.gov/dnav/pet/hist/LeafHandler.ashx?n=PET&amp;s=MBURPP31&amp;f=A"/>
    <hyperlink ref="F10" r:id="rId59" display="https://www.eia.gov/dnav/pet/hist/LeafHandler.ashx?n=PET&amp;s=MBUIM_R30-Z00_1&amp;f=A"/>
    <hyperlink ref="G10" r:id="rId60" display="https://www.eia.gov/dnav/pet/hist/LeafHandler.ashx?n=PET&amp;s=MBUNR_R30-Z0P_1&amp;f=A"/>
    <hyperlink ref="I10" r:id="rId61" display="https://www.eia.gov/dnav/pet/hist/LeafHandler.ashx?n=PET&amp;s=M_EPLLBAN_SCG_R30_MBBL&amp;f=A"/>
    <hyperlink ref="J10" r:id="rId62" display="https://www.eia.gov/dnav/pet/hist/LeafHandler.ashx?n=PET&amp;s=M_EPLLBAN_YIR_R30_MBBL&amp;f=A"/>
    <hyperlink ref="K10" r:id="rId63" display="https://www.eia.gov/dnav/pet/hist/LeafHandler.ashx?n=PET&amp;s=MBUEX_R30-Z00_1&amp;f=A"/>
    <hyperlink ref="L10" r:id="rId64" display="https://www.eia.gov/dnav/pet/hist/LeafHandler.ashx?n=PET&amp;s=M_EPLLBAN_VPP_R30_MBBL&amp;f=A"/>
    <hyperlink ref="M10" r:id="rId65" display="https://www.eia.gov/dnav/pet/hist/LeafHandler.ashx?n=PET&amp;s=M_EPLLBAN_SAE_R30_MBBL&amp;f=A"/>
    <hyperlink ref="C11" r:id="rId66" display="https://www.eia.gov/dnav/pet/hist/LeafHandler.ashx?n=PET&amp;s=M_EPLLBAI_FPF_R30_MBBL&amp;f=A"/>
    <hyperlink ref="E11" r:id="rId67" display="https://www.eia.gov/dnav/pet/hist/LeafHandler.ashx?n=PET&amp;s=MIIRPP31&amp;f=A"/>
    <hyperlink ref="F11" r:id="rId68" display="https://www.eia.gov/dnav/pet/hist/LeafHandler.ashx?n=PET&amp;s=MIIIM_R30-Z00_1&amp;f=A"/>
    <hyperlink ref="G11" r:id="rId69" display="https://www.eia.gov/dnav/pet/hist/LeafHandler.ashx?n=PET&amp;s=MIINR_R30-Z0P_1&amp;f=A"/>
    <hyperlink ref="I11" r:id="rId70" display="https://www.eia.gov/dnav/pet/hist/LeafHandler.ashx?n=PET&amp;s=M_EPLLBAI_SCG_R30_MBBL&amp;f=A"/>
    <hyperlink ref="J11" r:id="rId71" display="https://www.eia.gov/dnav/pet/hist/LeafHandler.ashx?n=PET&amp;s=M_EPLLBAI_YIR_R30_MBBL&amp;f=A"/>
    <hyperlink ref="K11" r:id="rId72" display="https://www.eia.gov/dnav/pet/hist/LeafHandler.ashx?n=PET&amp;s=M_EPLLBAI_EEX_R30-Z00_1&amp;f=A"/>
    <hyperlink ref="L11" r:id="rId73" display="https://www.eia.gov/dnav/pet/hist/LeafHandler.ashx?n=PET&amp;s=M_EPLLBAI_VPP_R30_MBBL&amp;f=A"/>
    <hyperlink ref="M11" r:id="rId74" display="https://www.eia.gov/dnav/pet/hist/LeafHandler.ashx?n=PET&amp;s=M_EPLLBAI_SAE_R30_MBBL&amp;f=A"/>
    <hyperlink ref="C12" r:id="rId75" display="https://www.eia.gov/dnav/pet/hist/LeafHandler.ashx?n=PET&amp;s=M_EPLLNG_FPF_R30_MBBL&amp;f=A"/>
    <hyperlink ref="D12" r:id="rId76" display="https://www.eia.gov/dnav/pet/hist/LeafHandler.ashx?n=PET&amp;s=M_EPLLNG_YNP_R30_MBBL&amp;f=A"/>
    <hyperlink ref="F12" r:id="rId77" display="https://www.eia.gov/dnav/pet/hist/LeafHandler.ashx?n=PET&amp;s=M_EPLLNG_IM0_R30-Z00_MBBL&amp;f=A"/>
    <hyperlink ref="G12" r:id="rId78" display="https://www.eia.gov/dnav/pet/hist/LeafHandler.ashx?n=PET&amp;s=M_EPLLNG_VNR_R30-Z0P_MBBL&amp;f=A"/>
    <hyperlink ref="I12" r:id="rId79" display="https://www.eia.gov/dnav/pet/hist/LeafHandler.ashx?n=PET&amp;s=M_EPLLNG_SCG_R30_MBBL&amp;f=A"/>
    <hyperlink ref="J12" r:id="rId80" display="https://www.eia.gov/dnav/pet/hist/LeafHandler.ashx?n=PET&amp;s=M_EPLLNG_YIR_R30_MBBL&amp;f=A"/>
    <hyperlink ref="K12" r:id="rId81" display="https://www.eia.gov/dnav/pet/hist/LeafHandler.ashx?n=PET&amp;s=M_EPLLNG_EEX_R30-Z00_MBBL&amp;f=A"/>
    <hyperlink ref="L12" r:id="rId82" display="https://www.eia.gov/dnav/pet/hist/LeafHandler.ashx?n=PET&amp;s=M_EPLLNG_VPP_R30_MBBL&amp;f=A"/>
    <hyperlink ref="M12" r:id="rId83" display="https://www.eia.gov/dnav/pet/hist/LeafHandler.ashx?n=PET&amp;s=M_EPLLNG_SAE_R30_MBBL&amp;f=A"/>
    <hyperlink ref="E13" r:id="rId84" display="https://www.eia.gov/dnav/pet/hist/LeafHandler.ashx?n=PET&amp;s=M_EPLOLE_YPR_R30_MBBL&amp;f=A"/>
    <hyperlink ref="F13" r:id="rId85" display="https://www.eia.gov/dnav/pet/hist/LeafHandler.ashx?n=PET&amp;s=M_EPLOLE_IM0_R30-Z00_MBBL&amp;f=A"/>
    <hyperlink ref="G13" r:id="rId86" display="https://www.eia.gov/dnav/pet/hist/LeafHandler.ashx?n=PET&amp;s=M_EPLOLE_VNR_R30-Z0P_MBBL&amp;f=A"/>
    <hyperlink ref="I13" r:id="rId87" display="https://www.eia.gov/dnav/pet/hist/LeafHandler.ashx?n=PET&amp;s=M_EPLOLE_SCG_R30_MBBL&amp;f=A"/>
    <hyperlink ref="L13" r:id="rId88" display="https://www.eia.gov/dnav/pet/hist/LeafHandler.ashx?n=PET&amp;s=M_EPLOLE_VPP_R30_MBBL&amp;f=A"/>
    <hyperlink ref="M13" r:id="rId89" display="https://www.eia.gov/dnav/pet/hist/LeafHandler.ashx?n=PET&amp;s=M_EPLOLE_SAE_R30_MBBL&amp;f=A"/>
    <hyperlink ref="E14" r:id="rId90" display="https://www.eia.gov/dnav/pet/hist/LeafHandler.ashx?n=PET&amp;s=MEYRPP31&amp;f=A"/>
    <hyperlink ref="F14" r:id="rId91" display="https://www.eia.gov/dnav/pet/hist/LeafHandler.ashx?n=PET&amp;s=MEYIMP31&amp;f=A"/>
    <hyperlink ref="I14" r:id="rId92" display="https://www.eia.gov/dnav/pet/hist/LeafHandler.ashx?n=PET&amp;s=M_EPLLEY_SCG_R30_MBBL&amp;f=A"/>
    <hyperlink ref="L14" r:id="rId93" display="https://www.eia.gov/dnav/pet/hist/LeafHandler.ashx?n=PET&amp;s=M_EPLLEY_VPP_R30_MBBL&amp;f=A"/>
    <hyperlink ref="M14" r:id="rId94" display="https://www.eia.gov/dnav/pet/hist/LeafHandler.ashx?n=PET&amp;s=M_EPLLEY_SAE_R30_MBBL&amp;f=A"/>
    <hyperlink ref="E15" r:id="rId95" display="https://www.eia.gov/dnav/pet/hist/LeafHandler.ashx?n=PET&amp;s=MPLRPP31&amp;f=A"/>
    <hyperlink ref="F15" r:id="rId96" display="https://www.eia.gov/dnav/pet/hist/LeafHandler.ashx?n=PET&amp;s=MPLIMP31&amp;f=A"/>
    <hyperlink ref="G15" r:id="rId97" display="https://www.eia.gov/dnav/pet/hist/LeafHandler.ashx?n=PET&amp;s=M_EPLLPY_VNR_R30-Z0P_MBBL&amp;f=A"/>
    <hyperlink ref="I15" r:id="rId98" display="https://www.eia.gov/dnav/pet/hist/LeafHandler.ashx?n=PET&amp;s=M_EPLLPY_SCG_R30_MBBL&amp;f=A"/>
    <hyperlink ref="L15" r:id="rId99" display="https://www.eia.gov/dnav/pet/hist/LeafHandler.ashx?n=PET&amp;s=M_EPLLPY_VPP_R30_MBBL&amp;f=A"/>
    <hyperlink ref="M15" r:id="rId100" display="https://www.eia.gov/dnav/pet/hist/LeafHandler.ashx?n=PET&amp;s=M_EPLLPY_SAE_R30_MBBL&amp;f=A"/>
    <hyperlink ref="E16" r:id="rId101" display="https://www.eia.gov/dnav/pet/hist/LeafHandler.ashx?n=PET&amp;s=MBYRPP31&amp;f=A"/>
    <hyperlink ref="F16" r:id="rId102" display="https://www.eia.gov/dnav/pet/hist/LeafHandler.ashx?n=PET&amp;s=MBYIMP31&amp;f=A"/>
    <hyperlink ref="I16" r:id="rId103" display="https://www.eia.gov/dnav/pet/hist/LeafHandler.ashx?n=PET&amp;s=M_EPLLBYN_SCG_R30_MBBL&amp;f=A"/>
    <hyperlink ref="L16" r:id="rId104" display="https://www.eia.gov/dnav/pet/hist/LeafHandler.ashx?n=PET&amp;s=M_EPLLBYN_VPP_R30_MBBL&amp;f=A"/>
    <hyperlink ref="M16" r:id="rId105" display="https://www.eia.gov/dnav/pet/hist/LeafHandler.ashx?n=PET&amp;s=M_EPLLBYN_SAE_R30_MBBL&amp;f=A"/>
    <hyperlink ref="E17" r:id="rId106" display="https://www.eia.gov/dnav/pet/hist/LeafHandler.ashx?n=PET&amp;s=MIYRPP31&amp;f=A"/>
    <hyperlink ref="F17" r:id="rId107" display="https://www.eia.gov/dnav/pet/hist/LeafHandler.ashx?n=PET&amp;s=MIYIMP31&amp;f=A"/>
    <hyperlink ref="I17" r:id="rId108" display="https://www.eia.gov/dnav/pet/hist/LeafHandler.ashx?n=PET&amp;s=M_EPLLBYI_SCG_R30_MBBL&amp;f=A"/>
    <hyperlink ref="L17" r:id="rId109" display="https://www.eia.gov/dnav/pet/hist/LeafHandler.ashx?n=PET&amp;s=M_EPLLBYI_VPP_R30_MBBL&amp;f=A"/>
    <hyperlink ref="M17" r:id="rId110" display="https://www.eia.gov/dnav/pet/hist/LeafHandler.ashx?n=PET&amp;s=M_EPLLBYI_SAE_R30_MBBL&amp;f=A"/>
    <hyperlink ref="D18" r:id="rId111" display="https://www.eia.gov/dnav/pet/hist/LeafHandler.ashx?n=PET&amp;s=M_EPOL_YNP_R30_MBBL&amp;f=A"/>
    <hyperlink ref="F18" r:id="rId112" display="https://www.eia.gov/dnav/pet/hist/LeafHandler.ashx?n=PET&amp;s=MOLIMP31&amp;f=A"/>
    <hyperlink ref="G18" r:id="rId113" display="https://www.eia.gov/dnav/pet/hist/LeafHandler.ashx?n=PET&amp;s=MOLNRP31&amp;f=A"/>
    <hyperlink ref="H18" r:id="rId114" display="https://www.eia.gov/dnav/pet/hist/LeafHandler.ashx?n=PET&amp;s=MOLUA_R30_1&amp;f=A"/>
    <hyperlink ref="I18" r:id="rId115" display="https://www.eia.gov/dnav/pet/hist/LeafHandler.ashx?n=PET&amp;s=MOLSCP31&amp;f=A"/>
    <hyperlink ref="J18" r:id="rId116" display="https://www.eia.gov/dnav/pet/hist/LeafHandler.ashx?n=PET&amp;s=MOLRIP31&amp;f=A"/>
    <hyperlink ref="K18" r:id="rId117" display="https://www.eia.gov/dnav/pet/hist/LeafHandler.ashx?n=PET&amp;s=MOLEXP31&amp;f=A"/>
    <hyperlink ref="L18" r:id="rId118" display="https://www.eia.gov/dnav/pet/hist/LeafHandler.ashx?n=PET&amp;s=MOLUPP31&amp;f=A"/>
    <hyperlink ref="M18" r:id="rId119" display="https://www.eia.gov/dnav/pet/hist/LeafHandler.ashx?n=PET&amp;s=MOLSTP31&amp;f=A"/>
    <hyperlink ref="D19" r:id="rId120" display="https://www.eia.gov/dnav/pet/hist/LeafHandler.ashx?n=PET&amp;s=M_EPOO_YNP_R30_MBBL&amp;f=A"/>
    <hyperlink ref="F19" r:id="rId121" display="https://www.eia.gov/dnav/pet/hist/LeafHandler.ashx?n=PET&amp;s=MOHIMP31&amp;f=A"/>
    <hyperlink ref="G19" r:id="rId122" display="https://www.eia.gov/dnav/pet/hist/LeafHandler.ashx?n=PET&amp;s=MOHNRP31&amp;f=A"/>
    <hyperlink ref="H19" r:id="rId123" display="https://www.eia.gov/dnav/pet/hist/LeafHandler.ashx?n=PET&amp;s=MOHUA_R30_1&amp;f=A"/>
    <hyperlink ref="I19" r:id="rId124" display="https://www.eia.gov/dnav/pet/hist/LeafHandler.ashx?n=PET&amp;s=MOHSCP31&amp;f=A"/>
    <hyperlink ref="J19" r:id="rId125" display="https://www.eia.gov/dnav/pet/hist/LeafHandler.ashx?n=PET&amp;s=MOHRIP31&amp;f=A"/>
    <hyperlink ref="K19" r:id="rId126" display="https://www.eia.gov/dnav/pet/hist/LeafHandler.ashx?n=PET&amp;s=MOHEXP31&amp;f=A"/>
    <hyperlink ref="L19" r:id="rId127" display="https://www.eia.gov/dnav/pet/hist/LeafHandler.ashx?n=PET&amp;s=MOHUPP31&amp;f=A"/>
    <hyperlink ref="M19" r:id="rId128" display="https://www.eia.gov/dnav/pet/hist/LeafHandler.ashx?n=PET&amp;s=MOHSTP31&amp;f=A"/>
    <hyperlink ref="H20" r:id="rId129" display="https://www.eia.gov/dnav/pet/hist/LeafHandler.ashx?n=PET&amp;s=M_EPOOOH_VUA_R30_MBBL&amp;f=A"/>
    <hyperlink ref="J20" r:id="rId130" display="https://www.eia.gov/dnav/pet/hist/LeafHandler.ashx?n=PET&amp;s=M_EPOOOH_YIR_R30_MBBL&amp;f=A"/>
    <hyperlink ref="L20" r:id="rId131" display="https://www.eia.gov/dnav/pet/hist/LeafHandler.ashx?n=PET&amp;s=M_EPOOOH_VPP_R30_MBBL&amp;f=A"/>
    <hyperlink ref="D21" r:id="rId132" display="https://www.eia.gov/dnav/pet/hist/LeafHandler.ashx?n=PET&amp;s=M_EPOOXXFE_YNP_R30_MBBL&amp;f=A"/>
    <hyperlink ref="F21" r:id="rId133" display="https://www.eia.gov/dnav/pet/hist/LeafHandler.ashx?n=PET&amp;s=M_EPOOXXFE_IM0_R30-Z00_MBBL&amp;f=A"/>
    <hyperlink ref="H21" r:id="rId134" display="https://www.eia.gov/dnav/pet/hist/LeafHandler.ashx?n=PET&amp;s=M_EPOOXXFE_VUA_R30_MBBL&amp;f=A"/>
    <hyperlink ref="I21" r:id="rId135" display="https://www.eia.gov/dnav/pet/hist/LeafHandler.ashx?n=PET&amp;s=M_EPOOXXFE_SCG_R30_MBBL&amp;f=A"/>
    <hyperlink ref="J21" r:id="rId136" display="https://www.eia.gov/dnav/pet/hist/LeafHandler.ashx?n=PET&amp;s=M_EPOOXXFE_YIR_R30_MBBL&amp;f=A"/>
    <hyperlink ref="K21" r:id="rId137" display="https://www.eia.gov/dnav/pet/hist/LeafHandler.ashx?n=PET&amp;s=M_EPOOXXFE_EEX_R30-Z00_MBBL&amp;f=A"/>
    <hyperlink ref="L21" r:id="rId138" display="https://www.eia.gov/dnav/pet/hist/LeafHandler.ashx?n=PET&amp;s=M_EPOOXXFE_VPP_R30_MBBL&amp;f=A"/>
    <hyperlink ref="M21" r:id="rId139" display="https://www.eia.gov/dnav/pet/hist/LeafHandler.ashx?n=PET&amp;s=M_EPOOXXFE_SAE_R30_MBBL&amp;f=A"/>
    <hyperlink ref="D22" r:id="rId140" display="https://www.eia.gov/dnav/pet/hist/LeafHandler.ashx?n=PET&amp;s=M_EPOOR_YNP_R30_MBBL&amp;f=A"/>
    <hyperlink ref="F22" r:id="rId141" display="https://www.eia.gov/dnav/pet/hist/LeafHandler.ashx?n=PET&amp;s=M_EPOOR_IM0_R30-Z00_MBBL&amp;f=A"/>
    <hyperlink ref="G22" r:id="rId142" display="https://www.eia.gov/dnav/pet/hist/LeafHandler.ashx?n=PET&amp;s=M_EPOOR_VNR_R30-Z0P_MBBL&amp;f=A"/>
    <hyperlink ref="H22" r:id="rId143" display="https://www.eia.gov/dnav/pet/hist/LeafHandler.ashx?n=PET&amp;s=M_EPOOR_VUA_R30_MBBL&amp;f=A"/>
    <hyperlink ref="I22" r:id="rId144" display="https://www.eia.gov/dnav/pet/hist/LeafHandler.ashx?n=PET&amp;s=M_EPOOR_SCG_R30_MBBL&amp;f=A"/>
    <hyperlink ref="J22" r:id="rId145" display="https://www.eia.gov/dnav/pet/hist/LeafHandler.ashx?n=PET&amp;s=M_EPOOR_YIR_R30_MBBL&amp;f=A"/>
    <hyperlink ref="K22" r:id="rId146" display="https://www.eia.gov/dnav/pet/hist/LeafHandler.ashx?n=PET&amp;s=M_EPOOR_EEX_R30-Z00_MBBL&amp;f=A"/>
    <hyperlink ref="L22" r:id="rId147" display="https://www.eia.gov/dnav/pet/hist/LeafHandler.ashx?n=PET&amp;s=M_EPOOR_VPP_R30_MBBL&amp;f=A"/>
    <hyperlink ref="M22" r:id="rId148" display="https://www.eia.gov/dnav/pet/hist/LeafHandler.ashx?n=PET&amp;s=M_EPOOR_SAE_R30_MBBL&amp;f=A"/>
    <hyperlink ref="D23" r:id="rId149" display="https://www.eia.gov/dnav/pet/hist/LeafHandler.ashx?n=PET&amp;s=M_EPOOXE_YNP_R30_MBBL&amp;f=A"/>
    <hyperlink ref="F23" r:id="rId150" display="https://www.eia.gov/dnav/pet/hist/LeafHandler.ashx?n=PET&amp;s=MFEIMP31&amp;f=A"/>
    <hyperlink ref="G23" r:id="rId151" display="https://www.eia.gov/dnav/pet/hist/LeafHandler.ashx?n=PET&amp;s=M_EPOOXE_VNR_R30-Z0P_MBBL&amp;f=A"/>
    <hyperlink ref="H23" r:id="rId152" display="https://www.eia.gov/dnav/pet/hist/LeafHandler.ashx?n=PET&amp;s=M_EPOOXE_VUA_R30_MBBL&amp;f=A"/>
    <hyperlink ref="I23" r:id="rId153" display="https://www.eia.gov/dnav/pet/hist/LeafHandler.ashx?n=PET&amp;s=M_EPOOXE_SCG_R30_MBBL&amp;f=A"/>
    <hyperlink ref="J23" r:id="rId154" display="https://www.eia.gov/dnav/pet/hist/LeafHandler.ashx?n=PET&amp;s=MFERIP31&amp;f=A"/>
    <hyperlink ref="K23" r:id="rId155" display="https://www.eia.gov/dnav/pet/hist/LeafHandler.ashx?n=PET&amp;s=M_EPOOXE_EEX_R30-Z00_MBBL&amp;f=A"/>
    <hyperlink ref="L23" r:id="rId156" display="https://www.eia.gov/dnav/pet/hist/LeafHandler.ashx?n=PET&amp;s=M_EPOOXE_VPP_R30_MBBL&amp;f=A"/>
    <hyperlink ref="M23" r:id="rId157" display="https://www.eia.gov/dnav/pet/hist/LeafHandler.ashx?n=PET&amp;s=MFESTP31&amp;f=A"/>
    <hyperlink ref="D24" r:id="rId158" display="https://www.eia.gov/dnav/pet/hist/LeafHandler.ashx?n=PET&amp;s=M_EPOORXFE_YNP_R30_MBBL&amp;f=A"/>
    <hyperlink ref="F24" r:id="rId159" display="https://www.eia.gov/dnav/pet/hist/LeafHandler.ashx?n=PET&amp;s=M_EPOORXFE_IM0_R30-Z00_MBBL&amp;f=A"/>
    <hyperlink ref="G24" r:id="rId160" display="https://www.eia.gov/dnav/pet/hist/LeafHandler.ashx?n=PET&amp;s=M_EPOORXFE_VNR_R30-Z0P_MBBL&amp;f=A"/>
    <hyperlink ref="H24" r:id="rId161" display="https://www.eia.gov/dnav/pet/hist/LeafHandler.ashx?n=PET&amp;s=M_EPOORXFE_VUA_R30_MBBL&amp;f=A"/>
    <hyperlink ref="I24" r:id="rId162" display="https://www.eia.gov/dnav/pet/hist/LeafHandler.ashx?n=PET&amp;s=M_EPOORXFE_SCG_R30_MBBL&amp;f=A"/>
    <hyperlink ref="J24" r:id="rId163" display="https://www.eia.gov/dnav/pet/hist/LeafHandler.ashx?n=PET&amp;s=M_EPOORXFE_YIR_R30_MBBL&amp;f=A"/>
    <hyperlink ref="K24" r:id="rId164" display="https://www.eia.gov/dnav/pet/hist/LeafHandler.ashx?n=PET&amp;s=M_EPOORXFE_EEX_R30-Z00_MBBL&amp;f=A"/>
    <hyperlink ref="L24" r:id="rId165" display="https://www.eia.gov/dnav/pet/hist/LeafHandler.ashx?n=PET&amp;s=M_EPOORXFE_VPP_R30_MBBL&amp;f=A"/>
    <hyperlink ref="M24" r:id="rId166" display="https://www.eia.gov/dnav/pet/hist/LeafHandler.ashx?n=PET&amp;s=M_EPOORXFE_SAE_R30_MBBL&amp;f=A"/>
    <hyperlink ref="F25" r:id="rId167" display="https://www.eia.gov/dnav/pet/hist/LeafHandler.ashx?n=PET&amp;s=M_EPOOOXH_IM0_R30-Z00_MBBL&amp;f=A"/>
    <hyperlink ref="H25" r:id="rId168" display="https://www.eia.gov/dnav/pet/hist/LeafHandler.ashx?n=PET&amp;s=M_EPOOOXH_VUA_R30_MBBL&amp;f=A"/>
    <hyperlink ref="I25" r:id="rId169" display="https://www.eia.gov/dnav/pet/hist/LeafHandler.ashx?n=PET&amp;s=M_EPOOOXH_SCG_R30_MBBL&amp;f=A"/>
    <hyperlink ref="J25" r:id="rId170" display="https://www.eia.gov/dnav/pet/hist/LeafHandler.ashx?n=PET&amp;s=M_EPOOOXH_YIR_R30_MBBL&amp;f=A"/>
    <hyperlink ref="L25" r:id="rId171" display="https://www.eia.gov/dnav/pet/hist/LeafHandler.ashx?n=PET&amp;s=M_EPOOOXH_VPP_R30_MBBL&amp;f=A"/>
    <hyperlink ref="F26" r:id="rId172" display="https://www.eia.gov/dnav/pet/hist/LeafHandler.ashx?n=PET&amp;s=MUOIMP31&amp;f=A"/>
    <hyperlink ref="G26" r:id="rId173" display="https://www.eia.gov/dnav/pet/hist/LeafHandler.ashx?n=PET&amp;s=MUONRP31&amp;f=A"/>
    <hyperlink ref="I26" r:id="rId174" display="https://www.eia.gov/dnav/pet/hist/LeafHandler.ashx?n=PET&amp;s=MUOSCP31&amp;f=A"/>
    <hyperlink ref="J26" r:id="rId175" display="https://www.eia.gov/dnav/pet/hist/LeafHandler.ashx?n=PET&amp;s=MUORIP31&amp;f=A"/>
    <hyperlink ref="K26" r:id="rId176" display="https://www.eia.gov/dnav/pet/hist/LeafHandler.ashx?n=PET&amp;s=MUOEXP31&amp;f=A"/>
    <hyperlink ref="L26" r:id="rId177" display="https://www.eia.gov/dnav/pet/hist/LeafHandler.ashx?n=PET&amp;s=MUOUPP31&amp;f=A"/>
    <hyperlink ref="M26" r:id="rId178" display="https://www.eia.gov/dnav/pet/hist/LeafHandler.ashx?n=PET&amp;s=MUOSTP31&amp;f=A"/>
    <hyperlink ref="F27" r:id="rId179" display="https://www.eia.gov/dnav/pet/hist/LeafHandler.ashx?n=PET&amp;s=MBCIMP31&amp;f=A"/>
    <hyperlink ref="G27" r:id="rId180" display="https://www.eia.gov/dnav/pet/hist/LeafHandler.ashx?n=PET&amp;s=MBCNRP31&amp;f=A"/>
    <hyperlink ref="H27" r:id="rId181" display="https://www.eia.gov/dnav/pet/hist/LeafHandler.ashx?n=PET&amp;s=MBCUA_R30_1&amp;f=A"/>
    <hyperlink ref="I27" r:id="rId182" display="https://www.eia.gov/dnav/pet/hist/LeafHandler.ashx?n=PET&amp;s=MBCSCP31&amp;f=A"/>
    <hyperlink ref="J27" r:id="rId183" display="https://www.eia.gov/dnav/pet/hist/LeafHandler.ashx?n=PET&amp;s=MBCRIP31&amp;f=A"/>
    <hyperlink ref="K27" r:id="rId184" display="https://www.eia.gov/dnav/pet/hist/LeafHandler.ashx?n=PET&amp;s=MBCEXP31&amp;f=A"/>
    <hyperlink ref="L27" r:id="rId185" display="https://www.eia.gov/dnav/pet/hist/LeafHandler.ashx?n=PET&amp;s=MBCUPP31&amp;f=A"/>
    <hyperlink ref="M27" r:id="rId186" display="https://www.eia.gov/dnav/pet/hist/LeafHandler.ashx?n=PET&amp;s=MBCSTP31&amp;f=A"/>
    <hyperlink ref="F28" r:id="rId187" display="https://www.eia.gov/dnav/pet/hist/LeafHandler.ashx?n=PET&amp;s=MO1IM_R30-Z00_1&amp;f=A"/>
    <hyperlink ref="G28" r:id="rId188" display="https://www.eia.gov/dnav/pet/hist/LeafHandler.ashx?n=PET&amp;s=MO1NR_R30-Z0P_1&amp;f=A"/>
    <hyperlink ref="H28" r:id="rId189" display="https://www.eia.gov/dnav/pet/hist/LeafHandler.ashx?n=PET&amp;s=MO1UA_R30_1&amp;f=A"/>
    <hyperlink ref="I28" r:id="rId190" display="https://www.eia.gov/dnav/pet/hist/LeafHandler.ashx?n=PET&amp;s=MO1SC_R30_1&amp;f=A"/>
    <hyperlink ref="J28" r:id="rId191" display="https://www.eia.gov/dnav/pet/hist/LeafHandler.ashx?n=PET&amp;s=MO1RI_R30_1&amp;f=A"/>
    <hyperlink ref="K28" r:id="rId192" display="https://www.eia.gov/dnav/pet/hist/LeafHandler.ashx?n=PET&amp;s=MO1EX_R30-Z00_1&amp;f=A"/>
    <hyperlink ref="L28" r:id="rId193" display="https://www.eia.gov/dnav/pet/hist/LeafHandler.ashx?n=PET&amp;s=MO1UP_R30_1&amp;f=A"/>
    <hyperlink ref="M28" r:id="rId194" display="https://www.eia.gov/dnav/pet/hist/LeafHandler.ashx?n=PET&amp;s=MO1ST_R30_1&amp;f=A"/>
    <hyperlink ref="F29" r:id="rId195" display="https://www.eia.gov/dnav/pet/hist/LeafHandler.ashx?n=PET&amp;s=MO5IM_R30-Z00_1&amp;f=A"/>
    <hyperlink ref="G29" r:id="rId196" display="https://www.eia.gov/dnav/pet/hist/LeafHandler.ashx?n=PET&amp;s=MO5NR_R30-Z0P_1&amp;f=A"/>
    <hyperlink ref="H29" r:id="rId197" display="https://www.eia.gov/dnav/pet/hist/LeafHandler.ashx?n=PET&amp;s=MO5UA_R30_1&amp;f=A"/>
    <hyperlink ref="I29" r:id="rId198" display="https://www.eia.gov/dnav/pet/hist/LeafHandler.ashx?n=PET&amp;s=MO5SC_R30_1&amp;f=A"/>
    <hyperlink ref="J29" r:id="rId199" display="https://www.eia.gov/dnav/pet/hist/LeafHandler.ashx?n=PET&amp;s=MO5RI_R30_1&amp;f=A"/>
    <hyperlink ref="K29" r:id="rId200" display="https://www.eia.gov/dnav/pet/hist/LeafHandler.ashx?n=PET&amp;s=MO5EX_R30-Z00_1&amp;f=A"/>
    <hyperlink ref="L29" r:id="rId201" display="https://www.eia.gov/dnav/pet/hist/LeafHandler.ashx?n=PET&amp;s=MO5UP_R30_1&amp;f=A"/>
    <hyperlink ref="M29" r:id="rId202" display="https://www.eia.gov/dnav/pet/hist/LeafHandler.ashx?n=PET&amp;s=MO5ST_R30_1&amp;f=A"/>
    <hyperlink ref="F30" r:id="rId203" display="https://www.eia.gov/dnav/pet/hist/LeafHandler.ashx?n=PET&amp;s=MBAIMP31&amp;f=A"/>
    <hyperlink ref="I30" r:id="rId204" display="https://www.eia.gov/dnav/pet/hist/LeafHandler.ashx?n=PET&amp;s=MBASCP31&amp;f=A"/>
    <hyperlink ref="J30" r:id="rId205" display="https://www.eia.gov/dnav/pet/hist/LeafHandler.ashx?n=PET&amp;s=MBARIP31&amp;f=A"/>
    <hyperlink ref="K30" r:id="rId206" display="https://www.eia.gov/dnav/pet/hist/LeafHandler.ashx?n=PET&amp;s=MBAEXP31&amp;f=A"/>
    <hyperlink ref="L30" r:id="rId207" display="https://www.eia.gov/dnav/pet/hist/LeafHandler.ashx?n=PET&amp;s=MBAUPP31&amp;f=A"/>
    <hyperlink ref="M30" r:id="rId208" display="https://www.eia.gov/dnav/pet/hist/LeafHandler.ashx?n=PET&amp;s=MBASTP31&amp;f=A"/>
    <hyperlink ref="E31" r:id="rId209" display="https://www.eia.gov/dnav/pet/hist/LeafHandler.ashx?n=PET&amp;s=MTPRPP31&amp;f=A"/>
    <hyperlink ref="F31" r:id="rId210" display="https://www.eia.gov/dnav/pet/hist/LeafHandler.ashx?n=PET&amp;s=MTPIMP31&amp;f=A"/>
    <hyperlink ref="G31" r:id="rId211" display="https://www.eia.gov/dnav/pet/hist/LeafHandler.ashx?n=PET&amp;s=MTPNRP31&amp;f=A"/>
    <hyperlink ref="H31" r:id="rId212" display="https://www.eia.gov/dnav/pet/hist/LeafHandler.ashx?n=PET&amp;s=MTPUA_R30_1&amp;f=A"/>
    <hyperlink ref="I31" r:id="rId213" display="https://www.eia.gov/dnav/pet/hist/LeafHandler.ashx?n=PET&amp;s=MTPSCP31&amp;f=A"/>
    <hyperlink ref="K31" r:id="rId214" display="https://www.eia.gov/dnav/pet/hist/LeafHandler.ashx?n=PET&amp;s=MTPEXP31&amp;f=A"/>
    <hyperlink ref="L31" r:id="rId215" display="https://www.eia.gov/dnav/pet/hist/LeafHandler.ashx?n=PET&amp;s=MTPUPP31&amp;f=A"/>
    <hyperlink ref="M31" r:id="rId216" display="https://www.eia.gov/dnav/pet/hist/LeafHandler.ashx?n=PET&amp;s=MTPSTP31&amp;f=A"/>
    <hyperlink ref="E32" r:id="rId217" display="https://www.eia.gov/dnav/pet/hist/LeafHandler.ashx?n=PET&amp;s=MGFRPP31&amp;f=A"/>
    <hyperlink ref="F32" r:id="rId218" display="https://www.eia.gov/dnav/pet/hist/LeafHandler.ashx?n=PET&amp;s=MGFIMP31&amp;f=A"/>
    <hyperlink ref="G32" r:id="rId219" display="https://www.eia.gov/dnav/pet/hist/LeafHandler.ashx?n=PET&amp;s=MGFNRP31&amp;f=A"/>
    <hyperlink ref="H32" r:id="rId220" display="https://www.eia.gov/dnav/pet/hist/LeafHandler.ashx?n=PET&amp;s=MGFUA_R30_1&amp;f=A"/>
    <hyperlink ref="I32" r:id="rId221" display="https://www.eia.gov/dnav/pet/hist/LeafHandler.ashx?n=PET&amp;s=MGFSCP31&amp;f=A"/>
    <hyperlink ref="K32" r:id="rId222" display="https://www.eia.gov/dnav/pet/hist/LeafHandler.ashx?n=PET&amp;s=MGFEXP31&amp;f=A"/>
    <hyperlink ref="L32" r:id="rId223" display="https://www.eia.gov/dnav/pet/hist/LeafHandler.ashx?n=PET&amp;s=MGFUPP31&amp;f=A"/>
    <hyperlink ref="M32" r:id="rId224" display="https://www.eia.gov/dnav/pet/hist/LeafHandler.ashx?n=PET&amp;s=MGFSTP31&amp;f=A"/>
    <hyperlink ref="E33" r:id="rId225" display="https://www.eia.gov/dnav/pet/hist/LeafHandler.ashx?n=PET&amp;s=MGRRPP31&amp;f=A"/>
    <hyperlink ref="F33" r:id="rId226" display="https://www.eia.gov/dnav/pet/hist/LeafHandler.ashx?n=PET&amp;s=MGRIMP31&amp;f=A"/>
    <hyperlink ref="G33" r:id="rId227" display="https://www.eia.gov/dnav/pet/hist/LeafHandler.ashx?n=PET&amp;s=MGRNRP31&amp;f=A"/>
    <hyperlink ref="H33" r:id="rId228" display="https://www.eia.gov/dnav/pet/hist/LeafHandler.ashx?n=PET&amp;s=MGRUA_R30_1&amp;f=A"/>
    <hyperlink ref="I33" r:id="rId229" display="https://www.eia.gov/dnav/pet/hist/LeafHandler.ashx?n=PET&amp;s=MGRSCP31&amp;f=A"/>
    <hyperlink ref="K33" r:id="rId230" display="https://www.eia.gov/dnav/pet/hist/LeafHandler.ashx?n=PET&amp;s=MGREXP31&amp;f=A"/>
    <hyperlink ref="L33" r:id="rId231" display="https://www.eia.gov/dnav/pet/hist/LeafHandler.ashx?n=PET&amp;s=MGRUPP31&amp;f=A"/>
    <hyperlink ref="M33" r:id="rId232" display="https://www.eia.gov/dnav/pet/hist/LeafHandler.ashx?n=PET&amp;s=MGRSTP31&amp;f=A"/>
    <hyperlink ref="E34" r:id="rId233" display="https://www.eia.gov/dnav/pet/hist/LeafHandler.ashx?n=PET&amp;s=MG4RP_R30_1&amp;f=A"/>
    <hyperlink ref="F34" r:id="rId234" display="https://www.eia.gov/dnav/pet/hist/LeafHandler.ashx?n=PET&amp;s=MG4IM_R30-Z00_1&amp;f=A"/>
    <hyperlink ref="G34" r:id="rId235" display="https://www.eia.gov/dnav/pet/hist/LeafHandler.ashx?n=PET&amp;s=MG4NR_R30-Z0P_1&amp;f=A"/>
    <hyperlink ref="H34" r:id="rId236" display="https://www.eia.gov/dnav/pet/hist/LeafHandler.ashx?n=PET&amp;s=MG4UA_R30_1&amp;f=A"/>
    <hyperlink ref="I34" r:id="rId237" display="https://www.eia.gov/dnav/pet/hist/LeafHandler.ashx?n=PET&amp;s=MG4SC_R30_1&amp;f=A"/>
    <hyperlink ref="K34" r:id="rId238" display="https://www.eia.gov/dnav/pet/hist/LeafHandler.ashx?n=PET&amp;s=MG4EX_R30-Z00_1&amp;f=A"/>
    <hyperlink ref="L34" r:id="rId239" display="https://www.eia.gov/dnav/pet/hist/LeafHandler.ashx?n=PET&amp;s=MG4UP_R30_1&amp;f=A"/>
    <hyperlink ref="M34" r:id="rId240" display="https://www.eia.gov/dnav/pet/hist/LeafHandler.ashx?n=PET&amp;s=MG4ST_R30_1&amp;f=A"/>
    <hyperlink ref="E35" r:id="rId241" display="https://www.eia.gov/dnav/pet/hist/LeafHandler.ashx?n=PET&amp;s=MGARPP31&amp;f=A"/>
    <hyperlink ref="F35" r:id="rId242" display="https://www.eia.gov/dnav/pet/hist/LeafHandler.ashx?n=PET&amp;s=MGAIMP31&amp;f=A"/>
    <hyperlink ref="G35" r:id="rId243" display="https://www.eia.gov/dnav/pet/hist/LeafHandler.ashx?n=PET&amp;s=MGANRP31&amp;f=A"/>
    <hyperlink ref="I35" r:id="rId244" display="https://www.eia.gov/dnav/pet/hist/LeafHandler.ashx?n=PET&amp;s=MGASCP31&amp;f=A"/>
    <hyperlink ref="K35" r:id="rId245" display="https://www.eia.gov/dnav/pet/hist/LeafHandler.ashx?n=PET&amp;s=MGAEXP31&amp;f=A"/>
    <hyperlink ref="L35" r:id="rId246" display="https://www.eia.gov/dnav/pet/hist/LeafHandler.ashx?n=PET&amp;s=MGAUPP31&amp;f=A"/>
    <hyperlink ref="M35" r:id="rId247" display="https://www.eia.gov/dnav/pet/hist/LeafHandler.ashx?n=PET&amp;s=MGASTP31&amp;f=A"/>
    <hyperlink ref="E36" r:id="rId248" display="https://www.eia.gov/dnav/pet/hist/LeafHandler.ashx?n=PET&amp;s=MKJRPP31&amp;f=A"/>
    <hyperlink ref="F36" r:id="rId249" display="https://www.eia.gov/dnav/pet/hist/LeafHandler.ashx?n=PET&amp;s=MKJIMP31&amp;f=A"/>
    <hyperlink ref="G36" r:id="rId250" display="https://www.eia.gov/dnav/pet/hist/LeafHandler.ashx?n=PET&amp;s=MKJNRP31&amp;f=A"/>
    <hyperlink ref="I36" r:id="rId251" display="https://www.eia.gov/dnav/pet/hist/LeafHandler.ashx?n=PET&amp;s=MKJSCP31&amp;f=A"/>
    <hyperlink ref="K36" r:id="rId252" display="https://www.eia.gov/dnav/pet/hist/LeafHandler.ashx?n=PET&amp;s=MKJEXP31&amp;f=A"/>
    <hyperlink ref="L36" r:id="rId253" display="https://www.eia.gov/dnav/pet/hist/LeafHandler.ashx?n=PET&amp;s=MKJUPP31&amp;f=A"/>
    <hyperlink ref="M36" r:id="rId254" display="https://www.eia.gov/dnav/pet/hist/LeafHandler.ashx?n=PET&amp;s=MKJSTP31&amp;f=A"/>
    <hyperlink ref="E37" r:id="rId255" display="https://www.eia.gov/dnav/pet/hist/LeafHandler.ashx?n=PET&amp;s=MKERPP31&amp;f=A"/>
    <hyperlink ref="F37" r:id="rId256" display="https://www.eia.gov/dnav/pet/hist/LeafHandler.ashx?n=PET&amp;s=MKEIMP31&amp;f=A"/>
    <hyperlink ref="G37" r:id="rId257" display="https://www.eia.gov/dnav/pet/hist/LeafHandler.ashx?n=PET&amp;s=MKENRP31&amp;f=A"/>
    <hyperlink ref="I37" r:id="rId258" display="https://www.eia.gov/dnav/pet/hist/LeafHandler.ashx?n=PET&amp;s=MKESCP31&amp;f=A"/>
    <hyperlink ref="K37" r:id="rId259" display="https://www.eia.gov/dnav/pet/hist/LeafHandler.ashx?n=PET&amp;s=MKEEXP31&amp;f=A"/>
    <hyperlink ref="L37" r:id="rId260" display="https://www.eia.gov/dnav/pet/hist/LeafHandler.ashx?n=PET&amp;s=MKEUPP31&amp;f=A"/>
    <hyperlink ref="M37" r:id="rId261" display="https://www.eia.gov/dnav/pet/hist/LeafHandler.ashx?n=PET&amp;s=MKESTP31&amp;f=A"/>
    <hyperlink ref="E38" r:id="rId262" display="https://www.eia.gov/dnav/pet/hist/LeafHandler.ashx?n=PET&amp;s=MDIRPP31&amp;f=A"/>
    <hyperlink ref="F38" r:id="rId263" display="https://www.eia.gov/dnav/pet/hist/LeafHandler.ashx?n=PET&amp;s=MDIIMP31&amp;f=A"/>
    <hyperlink ref="G38" r:id="rId264" display="https://www.eia.gov/dnav/pet/hist/LeafHandler.ashx?n=PET&amp;s=MDINRP31&amp;f=A"/>
    <hyperlink ref="H38" r:id="rId265" display="https://www.eia.gov/dnav/pet/hist/LeafHandler.ashx?n=PET&amp;s=M_EPD0_VUA_R30_1&amp;f=A"/>
    <hyperlink ref="I38" r:id="rId266" display="https://www.eia.gov/dnav/pet/hist/LeafHandler.ashx?n=PET&amp;s=MDISCP31&amp;f=A"/>
    <hyperlink ref="K38" r:id="rId267" display="https://www.eia.gov/dnav/pet/hist/LeafHandler.ashx?n=PET&amp;s=MDIEXP31&amp;f=A"/>
    <hyperlink ref="L38" r:id="rId268" display="https://www.eia.gov/dnav/pet/hist/LeafHandler.ashx?n=PET&amp;s=MDIUPP31&amp;f=A"/>
    <hyperlink ref="M38" r:id="rId269" display="https://www.eia.gov/dnav/pet/hist/LeafHandler.ashx?n=PET&amp;s=MDISTP31&amp;f=A"/>
    <hyperlink ref="E39" r:id="rId270" display="https://www.eia.gov/dnav/pet/hist/LeafHandler.ashx?n=PET&amp;s=MD0RP_R30_1&amp;f=A"/>
    <hyperlink ref="F39" r:id="rId271" display="https://www.eia.gov/dnav/pet/hist/LeafHandler.ashx?n=PET&amp;s=MD0IM_R30-Z00_1&amp;f=A"/>
    <hyperlink ref="G39" r:id="rId272" display="https://www.eia.gov/dnav/pet/hist/LeafHandler.ashx?n=PET&amp;s=MD0NR_R30-Z0P_1&amp;f=A"/>
    <hyperlink ref="H39" r:id="rId273" display="https://www.eia.gov/dnav/pet/hist/LeafHandler.ashx?n=PET&amp;s=M_EPDXL0_VUA_R30_1&amp;f=A"/>
    <hyperlink ref="I39" r:id="rId274" display="https://www.eia.gov/dnav/pet/hist/LeafHandler.ashx?n=PET&amp;s=MD0SC_R30_1&amp;f=A"/>
    <hyperlink ref="K39" r:id="rId275" display="https://www.eia.gov/dnav/pet/hist/LeafHandler.ashx?n=PET&amp;s=M_EPDXL0_EEX_R30-Z00_MBBL&amp;f=A"/>
    <hyperlink ref="L39" r:id="rId276" display="https://www.eia.gov/dnav/pet/hist/LeafHandler.ashx?n=PET&amp;s=MD0UP_R30_1&amp;f=A"/>
    <hyperlink ref="M39" r:id="rId277" display="https://www.eia.gov/dnav/pet/hist/LeafHandler.ashx?n=PET&amp;s=MD0ST_R30_1&amp;f=A"/>
    <hyperlink ref="E40" r:id="rId278" display="https://www.eia.gov/dnav/pet/hist/LeafHandler.ashx?n=PET&amp;s=MD1RP_R30_1&amp;f=A"/>
    <hyperlink ref="F40" r:id="rId279" display="https://www.eia.gov/dnav/pet/hist/LeafHandler.ashx?n=PET&amp;s=MD1IM_R30-Z00_1&amp;f=A"/>
    <hyperlink ref="G40" r:id="rId280" display="https://www.eia.gov/dnav/pet/hist/LeafHandler.ashx?n=PET&amp;s=MD1NR_R30-Z0P_1&amp;f=A"/>
    <hyperlink ref="H40" r:id="rId281" display="https://www.eia.gov/dnav/pet/hist/LeafHandler.ashx?n=PET&amp;s=M_EPDM10_VUA_R30_1&amp;f=A"/>
    <hyperlink ref="I40" r:id="rId282" display="https://www.eia.gov/dnav/pet/hist/LeafHandler.ashx?n=PET&amp;s=MD1SC_R30_1&amp;f=A"/>
    <hyperlink ref="K40" r:id="rId283" display="https://www.eia.gov/dnav/pet/hist/LeafHandler.ashx?n=PET&amp;s=MD1EX_R30-Z00_1&amp;f=A"/>
    <hyperlink ref="L40" r:id="rId284" display="https://www.eia.gov/dnav/pet/hist/LeafHandler.ashx?n=PET&amp;s=MD1UP_R30_1&amp;f=A"/>
    <hyperlink ref="M40" r:id="rId285" display="https://www.eia.gov/dnav/pet/hist/LeafHandler.ashx?n=PET&amp;s=MD1ST_R30_1&amp;f=A"/>
    <hyperlink ref="E41" r:id="rId286" display="https://www.eia.gov/dnav/pet/hist/LeafHandler.ashx?n=PET&amp;s=MDGRPP31&amp;f=A"/>
    <hyperlink ref="F41" r:id="rId287" display="https://www.eia.gov/dnav/pet/hist/LeafHandler.ashx?n=PET&amp;s=MDGIMP31&amp;f=A"/>
    <hyperlink ref="G41" r:id="rId288" display="https://www.eia.gov/dnav/pet/hist/LeafHandler.ashx?n=PET&amp;s=MDGNRP31&amp;f=A"/>
    <hyperlink ref="I41" r:id="rId289" display="https://www.eia.gov/dnav/pet/hist/LeafHandler.ashx?n=PET&amp;s=MDGSCP31&amp;f=A"/>
    <hyperlink ref="K41" r:id="rId290" display="https://www.eia.gov/dnav/pet/hist/LeafHandler.ashx?n=PET&amp;s=MDGEXP31&amp;f=A"/>
    <hyperlink ref="L41" r:id="rId291" display="https://www.eia.gov/dnav/pet/hist/LeafHandler.ashx?n=PET&amp;s=MDGUPP31&amp;f=A"/>
    <hyperlink ref="M41" r:id="rId292" display="https://www.eia.gov/dnav/pet/hist/LeafHandler.ashx?n=PET&amp;s=MDGSTP31&amp;f=A"/>
    <hyperlink ref="E42" r:id="rId293" display="https://www.eia.gov/dnav/pet/hist/LeafHandler.ashx?n=PET&amp;s=MRERPP31&amp;f=A"/>
    <hyperlink ref="F42" r:id="rId294" display="https://www.eia.gov/dnav/pet/hist/LeafHandler.ashx?n=PET&amp;s=MREIMP31&amp;f=A"/>
    <hyperlink ref="G42" r:id="rId295" display="https://www.eia.gov/dnav/pet/hist/LeafHandler.ashx?n=PET&amp;s=MRENRP31&amp;f=A"/>
    <hyperlink ref="I42" r:id="rId296" display="https://www.eia.gov/dnav/pet/hist/LeafHandler.ashx?n=PET&amp;s=MRESCP31&amp;f=A"/>
    <hyperlink ref="K42" r:id="rId297" display="https://www.eia.gov/dnav/pet/hist/LeafHandler.ashx?n=PET&amp;s=MREEXP31&amp;f=A"/>
    <hyperlink ref="L42" r:id="rId298" display="https://www.eia.gov/dnav/pet/hist/LeafHandler.ashx?n=PET&amp;s=MREUPP31&amp;f=A"/>
    <hyperlink ref="M42" r:id="rId299" display="https://www.eia.gov/dnav/pet/hist/LeafHandler.ashx?n=PET&amp;s=MRESTP31&amp;f=A"/>
    <hyperlink ref="E43" r:id="rId300" display="https://www.eia.gov/dnav/pet/hist/LeafHandler.ashx?n=PET&amp;s=MRLRPP31&amp;f=A"/>
    <hyperlink ref="F43" r:id="rId301" display="https://www.eia.gov/dnav/pet/hist/LeafHandler.ashx?n=PET&amp;s=MRXIMP31&amp;f=A"/>
    <hyperlink ref="G43" r:id="rId302" display="https://www.eia.gov/dnav/pet/hist/LeafHandler.ashx?n=PET&amp;s=MRXNR_R30-Z0P_1&amp;f=A"/>
    <hyperlink ref="I43" r:id="rId303" display="https://www.eia.gov/dnav/pet/hist/LeafHandler.ashx?n=PET&amp;s=MRXSC_R30_1&amp;f=A"/>
    <hyperlink ref="M43" r:id="rId304" display="https://www.eia.gov/dnav/pet/hist/LeafHandler.ashx?n=PET&amp;s=MRLSTP31&amp;f=A"/>
    <hyperlink ref="E44" r:id="rId305" display="https://www.eia.gov/dnav/pet/hist/LeafHandler.ashx?n=PET&amp;s=MRMRPP31&amp;f=A"/>
    <hyperlink ref="F44" r:id="rId306" display="https://www.eia.gov/dnav/pet/hist/LeafHandler.ashx?n=PET&amp;s=MRYIMP31&amp;f=A"/>
    <hyperlink ref="G44" r:id="rId307" display="https://www.eia.gov/dnav/pet/hist/LeafHandler.ashx?n=PET&amp;s=MRMNR_R30-Z0P_1&amp;f=A"/>
    <hyperlink ref="I44" r:id="rId308" display="https://www.eia.gov/dnav/pet/hist/LeafHandler.ashx?n=PET&amp;s=MRYSC_R30_1&amp;f=A"/>
    <hyperlink ref="M44" r:id="rId309" display="https://www.eia.gov/dnav/pet/hist/LeafHandler.ashx?n=PET&amp;s=MRMSTP31&amp;f=A"/>
    <hyperlink ref="E45" r:id="rId310" display="https://www.eia.gov/dnav/pet/hist/LeafHandler.ashx?n=PET&amp;s=MRGRPP31&amp;f=A"/>
    <hyperlink ref="F45" r:id="rId311" display="https://www.eia.gov/dnav/pet/hist/LeafHandler.ashx?n=PET&amp;s=MRZIMP31&amp;f=A"/>
    <hyperlink ref="G45" r:id="rId312" display="https://www.eia.gov/dnav/pet/hist/LeafHandler.ashx?n=PET&amp;s=MRGNR_R30-Z0P_1&amp;f=A"/>
    <hyperlink ref="I45" r:id="rId313" display="https://www.eia.gov/dnav/pet/hist/LeafHandler.ashx?n=PET&amp;s=MRZSC_R30_1&amp;f=A"/>
    <hyperlink ref="M45" r:id="rId314" display="https://www.eia.gov/dnav/pet/hist/LeafHandler.ashx?n=PET&amp;s=MRGSTP31&amp;f=A"/>
    <hyperlink ref="E46" r:id="rId315" display="https://www.eia.gov/dnav/pet/hist/LeafHandler.ashx?n=PET&amp;s=MPFRPP31&amp;f=A"/>
    <hyperlink ref="F46" r:id="rId316" display="https://www.eia.gov/dnav/pet/hist/LeafHandler.ashx?n=PET&amp;s=MPFIMP31&amp;f=A"/>
    <hyperlink ref="G46" r:id="rId317" display="https://www.eia.gov/dnav/pet/hist/LeafHandler.ashx?n=PET&amp;s=MPFNRP31&amp;f=A"/>
    <hyperlink ref="I46" r:id="rId318" display="https://www.eia.gov/dnav/pet/hist/LeafHandler.ashx?n=PET&amp;s=MPFSCP31&amp;f=A"/>
    <hyperlink ref="K46" r:id="rId319" display="https://www.eia.gov/dnav/pet/hist/LeafHandler.ashx?n=PET&amp;s=MPFEXP31&amp;f=A"/>
    <hyperlink ref="L46" r:id="rId320" display="https://www.eia.gov/dnav/pet/hist/LeafHandler.ashx?n=PET&amp;s=MPFUPP31&amp;f=A"/>
    <hyperlink ref="M46" r:id="rId321" display="https://www.eia.gov/dnav/pet/hist/LeafHandler.ashx?n=PET&amp;s=MPFSTP31&amp;f=A"/>
    <hyperlink ref="E47" r:id="rId322" display="https://www.eia.gov/dnav/pet/hist/LeafHandler.ashx?n=PET&amp;s=MNFRPP31&amp;f=A"/>
    <hyperlink ref="F47" r:id="rId323" display="https://www.eia.gov/dnav/pet/hist/LeafHandler.ashx?n=PET&amp;s=MNFIMP31&amp;f=A"/>
    <hyperlink ref="G47" r:id="rId324" display="https://www.eia.gov/dnav/pet/hist/LeafHandler.ashx?n=PET&amp;s=MPNNR_R30-Z0P_1&amp;f=A"/>
    <hyperlink ref="I47" r:id="rId325" display="https://www.eia.gov/dnav/pet/hist/LeafHandler.ashx?n=PET&amp;s=MNFSC_R30_1&amp;f=A"/>
    <hyperlink ref="L47" r:id="rId326" display="https://www.eia.gov/dnav/pet/hist/LeafHandler.ashx?n=PET&amp;s=MNFUP_R30_1&amp;f=A"/>
    <hyperlink ref="M47" r:id="rId327" display="https://www.eia.gov/dnav/pet/hist/LeafHandler.ashx?n=PET&amp;s=MNFSTP31&amp;f=A"/>
    <hyperlink ref="E48" r:id="rId328" display="https://www.eia.gov/dnav/pet/hist/LeafHandler.ashx?n=PET&amp;s=MOTRPP31&amp;f=A"/>
    <hyperlink ref="F48" r:id="rId329" display="https://www.eia.gov/dnav/pet/hist/LeafHandler.ashx?n=PET&amp;s=MPOIM_R30-Z00_1&amp;f=A"/>
    <hyperlink ref="G48" r:id="rId330" display="https://www.eia.gov/dnav/pet/hist/LeafHandler.ashx?n=PET&amp;s=MPONR_R30-Z0P_1&amp;f=A"/>
    <hyperlink ref="I48" r:id="rId331" display="https://www.eia.gov/dnav/pet/hist/LeafHandler.ashx?n=PET&amp;s=MOTSC_R30_1&amp;f=A"/>
    <hyperlink ref="L48" r:id="rId332" display="https://www.eia.gov/dnav/pet/hist/LeafHandler.ashx?n=PET&amp;s=MOTUP_R30_1&amp;f=A"/>
    <hyperlink ref="M48" r:id="rId333" display="https://www.eia.gov/dnav/pet/hist/LeafHandler.ashx?n=PET&amp;s=MOTST_R30_1&amp;f=A"/>
    <hyperlink ref="E49" r:id="rId334" display="https://www.eia.gov/dnav/pet/hist/LeafHandler.ashx?n=PET&amp;s=MNSRPP31&amp;f=A"/>
    <hyperlink ref="F49" r:id="rId335" display="https://www.eia.gov/dnav/pet/hist/LeafHandler.ashx?n=PET&amp;s=MNSIMP31&amp;f=A"/>
    <hyperlink ref="G49" r:id="rId336" display="https://www.eia.gov/dnav/pet/hist/LeafHandler.ashx?n=PET&amp;s=MNSNRP31&amp;f=A"/>
    <hyperlink ref="I49" r:id="rId337" display="https://www.eia.gov/dnav/pet/hist/LeafHandler.ashx?n=PET&amp;s=MNSSCP31&amp;f=A"/>
    <hyperlink ref="K49" r:id="rId338" display="https://www.eia.gov/dnav/pet/hist/LeafHandler.ashx?n=PET&amp;s=MNSEXP31&amp;f=A"/>
    <hyperlink ref="L49" r:id="rId339" display="https://www.eia.gov/dnav/pet/hist/LeafHandler.ashx?n=PET&amp;s=MNSUPP31&amp;f=A"/>
    <hyperlink ref="M49" r:id="rId340" display="https://www.eia.gov/dnav/pet/hist/LeafHandler.ashx?n=PET&amp;s=MNSSTP31&amp;f=A"/>
    <hyperlink ref="E50" r:id="rId341" display="https://www.eia.gov/dnav/pet/hist/LeafHandler.ashx?n=PET&amp;s=MLURPP31&amp;f=A"/>
    <hyperlink ref="F50" r:id="rId342" display="https://www.eia.gov/dnav/pet/hist/LeafHandler.ashx?n=PET&amp;s=MLUIMP31&amp;f=A"/>
    <hyperlink ref="G50" r:id="rId343" display="https://www.eia.gov/dnav/pet/hist/LeafHandler.ashx?n=PET&amp;s=MLUNRP31&amp;f=A"/>
    <hyperlink ref="I50" r:id="rId344" display="https://www.eia.gov/dnav/pet/hist/LeafHandler.ashx?n=PET&amp;s=MLUSCP31&amp;f=A"/>
    <hyperlink ref="K50" r:id="rId345" display="https://www.eia.gov/dnav/pet/hist/LeafHandler.ashx?n=PET&amp;s=MLUEXP31&amp;f=A"/>
    <hyperlink ref="L50" r:id="rId346" display="https://www.eia.gov/dnav/pet/hist/LeafHandler.ashx?n=PET&amp;s=MLUUPP31&amp;f=A"/>
    <hyperlink ref="M50" r:id="rId347" display="https://www.eia.gov/dnav/pet/hist/LeafHandler.ashx?n=PET&amp;s=MLUSTP31&amp;f=A"/>
    <hyperlink ref="E51" r:id="rId348" display="https://www.eia.gov/dnav/pet/hist/LeafHandler.ashx?n=PET&amp;s=MWXRPP31&amp;f=A"/>
    <hyperlink ref="F51" r:id="rId349" display="https://www.eia.gov/dnav/pet/hist/LeafHandler.ashx?n=PET&amp;s=MWXIMP31&amp;f=A"/>
    <hyperlink ref="G51" r:id="rId350" display="https://www.eia.gov/dnav/pet/hist/LeafHandler.ashx?n=PET&amp;s=MWXNRP31&amp;f=A"/>
    <hyperlink ref="I51" r:id="rId351" display="https://www.eia.gov/dnav/pet/hist/LeafHandler.ashx?n=PET&amp;s=MWXSCP31&amp;f=A"/>
    <hyperlink ref="K51" r:id="rId352" display="https://www.eia.gov/dnav/pet/hist/LeafHandler.ashx?n=PET&amp;s=MWXEXP31&amp;f=A"/>
    <hyperlink ref="L51" r:id="rId353" display="https://www.eia.gov/dnav/pet/hist/LeafHandler.ashx?n=PET&amp;s=MWXUPP31&amp;f=A"/>
    <hyperlink ref="M51" r:id="rId354" display="https://www.eia.gov/dnav/pet/hist/LeafHandler.ashx?n=PET&amp;s=MWXSTP31&amp;f=A"/>
    <hyperlink ref="E52" r:id="rId355" display="https://www.eia.gov/dnav/pet/hist/LeafHandler.ashx?n=PET&amp;s=MCKRPP31&amp;f=A"/>
    <hyperlink ref="F52" r:id="rId356" display="https://www.eia.gov/dnav/pet/hist/LeafHandler.ashx?n=PET&amp;s=MCKIMP31&amp;f=A"/>
    <hyperlink ref="G52" r:id="rId357" display="https://www.eia.gov/dnav/pet/hist/LeafHandler.ashx?n=PET&amp;s=MCKNRP31&amp;f=A"/>
    <hyperlink ref="I52" r:id="rId358" display="https://www.eia.gov/dnav/pet/hist/LeafHandler.ashx?n=PET&amp;s=MCKSCP31&amp;f=A"/>
    <hyperlink ref="K52" r:id="rId359" display="https://www.eia.gov/dnav/pet/hist/LeafHandler.ashx?n=PET&amp;s=MCKEXP31&amp;f=A"/>
    <hyperlink ref="L52" r:id="rId360" display="https://www.eia.gov/dnav/pet/hist/LeafHandler.ashx?n=PET&amp;s=MCKUPP31&amp;f=A"/>
    <hyperlink ref="M52" r:id="rId361" display="https://www.eia.gov/dnav/pet/hist/LeafHandler.ashx?n=PET&amp;s=MCKSTP31&amp;f=A"/>
    <hyperlink ref="E53" r:id="rId362" display="https://www.eia.gov/dnav/pet/hist/LeafHandler.ashx?n=PET&amp;s=MCMRPP31&amp;f=A"/>
    <hyperlink ref="F53" r:id="rId363" display="https://www.eia.gov/dnav/pet/hist/LeafHandler.ashx?n=PET&amp;s=MCMIM_R30-Z00_1&amp;f=A"/>
    <hyperlink ref="G53" r:id="rId364" display="https://www.eia.gov/dnav/pet/hist/LeafHandler.ashx?n=PET&amp;s=M_EPPCM_VNR_R30-Z0P_MBBL&amp;f=A"/>
    <hyperlink ref="I53" r:id="rId365" display="https://www.eia.gov/dnav/pet/hist/LeafHandler.ashx?n=PET&amp;s=MCMSC_R30_1&amp;f=A"/>
    <hyperlink ref="K53" r:id="rId366" display="https://www.eia.gov/dnav/pet/hist/LeafHandler.ashx?n=PET&amp;s=MCMEX_R30-Z00_1&amp;f=A"/>
    <hyperlink ref="L53" r:id="rId367" display="https://www.eia.gov/dnav/pet/hist/LeafHandler.ashx?n=PET&amp;s=MCMUP_R30_1&amp;f=A"/>
    <hyperlink ref="M53" r:id="rId368" display="https://www.eia.gov/dnav/pet/hist/LeafHandler.ashx?n=PET&amp;s=MCMST_R30_1&amp;f=A"/>
    <hyperlink ref="E54" r:id="rId369" display="https://www.eia.gov/dnav/pet/hist/LeafHandler.ashx?n=PET&amp;s=MCORPP31&amp;f=A"/>
    <hyperlink ref="L54" r:id="rId370" display="https://www.eia.gov/dnav/pet/hist/LeafHandler.ashx?n=PET&amp;s=MCOUP_R30_1&amp;f=A"/>
    <hyperlink ref="E55" r:id="rId371" display="https://www.eia.gov/dnav/pet/hist/LeafHandler.ashx?n=PET&amp;s=MAPRPP31&amp;f=A"/>
    <hyperlink ref="F55" r:id="rId372" display="https://www.eia.gov/dnav/pet/hist/LeafHandler.ashx?n=PET&amp;s=MAPIMP31&amp;f=A"/>
    <hyperlink ref="G55" r:id="rId373" display="https://www.eia.gov/dnav/pet/hist/LeafHandler.ashx?n=PET&amp;s=MAPNRP31&amp;f=A"/>
    <hyperlink ref="I55" r:id="rId374" display="https://www.eia.gov/dnav/pet/hist/LeafHandler.ashx?n=PET&amp;s=MAPSCP31&amp;f=A"/>
    <hyperlink ref="K55" r:id="rId375" display="https://www.eia.gov/dnav/pet/hist/LeafHandler.ashx?n=PET&amp;s=MAPEXP31&amp;f=A"/>
    <hyperlink ref="L55" r:id="rId376" display="https://www.eia.gov/dnav/pet/hist/LeafHandler.ashx?n=PET&amp;s=MAPUPP31&amp;f=A"/>
    <hyperlink ref="M55" r:id="rId377" display="https://www.eia.gov/dnav/pet/hist/LeafHandler.ashx?n=PET&amp;s=MAPSTP31&amp;f=A"/>
    <hyperlink ref="E56" r:id="rId378" display="https://www.eia.gov/dnav/pet/hist/LeafHandler.ashx?n=PET&amp;s=MSGRPP31&amp;f=A"/>
    <hyperlink ref="L56" r:id="rId379" display="https://www.eia.gov/dnav/pet/hist/LeafHandler.ashx?n=PET&amp;s=MSGUPP31&amp;f=A"/>
    <hyperlink ref="E57" r:id="rId380" display="https://www.eia.gov/dnav/pet/hist/LeafHandler.ashx?n=PET&amp;s=MMSRPP31&amp;f=A"/>
    <hyperlink ref="F57" r:id="rId381" display="https://www.eia.gov/dnav/pet/hist/LeafHandler.ashx?n=PET&amp;s=MMSIMP31&amp;f=A"/>
    <hyperlink ref="G57" r:id="rId382" display="https://www.eia.gov/dnav/pet/hist/LeafHandler.ashx?n=PET&amp;s=MMSNRP31&amp;f=A"/>
    <hyperlink ref="I57" r:id="rId383" display="https://www.eia.gov/dnav/pet/hist/LeafHandler.ashx?n=PET&amp;s=MMSSCP31&amp;f=A"/>
    <hyperlink ref="K57" r:id="rId384" display="https://www.eia.gov/dnav/pet/hist/LeafHandler.ashx?n=PET&amp;s=MMSEXP31&amp;f=A"/>
    <hyperlink ref="L57" r:id="rId385" display="https://www.eia.gov/dnav/pet/hist/LeafHandler.ashx?n=PET&amp;s=MMSUPP31&amp;f=A"/>
    <hyperlink ref="M57" r:id="rId386" display="https://www.eia.gov/dnav/pet/hist/LeafHandler.ashx?n=PET&amp;s=MMSSTP31&amp;f=A"/>
  </hyperlinks>
  <pageMargins left="0.7" right="0.7" top="0.75" bottom="0.75" header="0.3" footer="0.3"/>
  <pageSetup orientation="portrait" r:id="rId387"/>
  <drawing r:id="rId38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10" zoomScale="119" workbookViewId="0">
      <selection activeCell="C33" sqref="C33"/>
    </sheetView>
  </sheetViews>
  <sheetFormatPr defaultColWidth="10.6640625" defaultRowHeight="14.25" x14ac:dyDescent="0.45"/>
  <cols>
    <col min="1" max="1" width="15.33203125" customWidth="1"/>
    <col min="2" max="2" width="23.796875" customWidth="1"/>
    <col min="3" max="3" width="22.6640625" customWidth="1"/>
    <col min="4" max="4" width="22.46484375" bestFit="1" customWidth="1"/>
    <col min="5" max="5" width="20.1328125" bestFit="1" customWidth="1"/>
  </cols>
  <sheetData>
    <row r="1" spans="1:11" ht="77" customHeight="1" x14ac:dyDescent="0.45">
      <c r="A1" s="318" t="s">
        <v>679</v>
      </c>
      <c r="B1" s="318"/>
      <c r="C1" s="318"/>
      <c r="D1" s="318"/>
      <c r="E1" s="318"/>
      <c r="F1" s="258"/>
      <c r="G1" s="258"/>
      <c r="H1" s="258"/>
      <c r="I1" s="258"/>
      <c r="J1" s="258"/>
      <c r="K1" s="258"/>
    </row>
    <row r="2" spans="1:11" x14ac:dyDescent="0.45">
      <c r="A2" t="s">
        <v>680</v>
      </c>
      <c r="B2" t="s">
        <v>681</v>
      </c>
      <c r="C2" s="4" t="s">
        <v>689</v>
      </c>
    </row>
    <row r="3" spans="1:11" x14ac:dyDescent="0.45">
      <c r="B3" t="s">
        <v>682</v>
      </c>
      <c r="C3" s="4" t="s">
        <v>686</v>
      </c>
    </row>
    <row r="4" spans="1:11" x14ac:dyDescent="0.45">
      <c r="B4" t="s">
        <v>683</v>
      </c>
      <c r="C4" s="4" t="s">
        <v>687</v>
      </c>
    </row>
    <row r="5" spans="1:11" x14ac:dyDescent="0.45">
      <c r="B5" t="s">
        <v>684</v>
      </c>
      <c r="C5" s="4" t="s">
        <v>691</v>
      </c>
    </row>
    <row r="6" spans="1:11" x14ac:dyDescent="0.45">
      <c r="B6" t="s">
        <v>685</v>
      </c>
      <c r="C6" s="4" t="s">
        <v>690</v>
      </c>
    </row>
    <row r="7" spans="1:11" x14ac:dyDescent="0.45">
      <c r="B7" t="s">
        <v>620</v>
      </c>
      <c r="C7" s="4" t="s">
        <v>688</v>
      </c>
    </row>
    <row r="8" spans="1:11" x14ac:dyDescent="0.45">
      <c r="C8" s="4"/>
    </row>
    <row r="9" spans="1:11" x14ac:dyDescent="0.45">
      <c r="A9" s="1" t="s">
        <v>678</v>
      </c>
      <c r="B9" s="1" t="s">
        <v>692</v>
      </c>
      <c r="C9" s="1" t="s">
        <v>693</v>
      </c>
      <c r="D9" s="1" t="s">
        <v>694</v>
      </c>
      <c r="E9" s="1" t="s">
        <v>695</v>
      </c>
    </row>
    <row r="10" spans="1:11" x14ac:dyDescent="0.45">
      <c r="A10" s="1" t="s">
        <v>681</v>
      </c>
      <c r="B10">
        <v>0</v>
      </c>
      <c r="C10">
        <v>0</v>
      </c>
      <c r="D10">
        <v>0</v>
      </c>
      <c r="E10">
        <f>SUM(B10:D10)</f>
        <v>0</v>
      </c>
    </row>
    <row r="11" spans="1:11" x14ac:dyDescent="0.45">
      <c r="A11" s="1" t="s">
        <v>682</v>
      </c>
      <c r="B11">
        <v>0</v>
      </c>
      <c r="C11">
        <v>189</v>
      </c>
      <c r="D11">
        <v>0</v>
      </c>
      <c r="E11">
        <f t="shared" ref="E11:E15" si="0">SUM(B11:D11)</f>
        <v>189</v>
      </c>
    </row>
    <row r="12" spans="1:11" x14ac:dyDescent="0.45">
      <c r="A12" s="1" t="s">
        <v>683</v>
      </c>
      <c r="B12">
        <v>0</v>
      </c>
      <c r="C12">
        <v>0</v>
      </c>
      <c r="D12">
        <v>0</v>
      </c>
      <c r="E12">
        <f t="shared" si="0"/>
        <v>0</v>
      </c>
    </row>
    <row r="13" spans="1:11" x14ac:dyDescent="0.45">
      <c r="A13" s="1" t="s">
        <v>684</v>
      </c>
      <c r="B13">
        <v>0</v>
      </c>
      <c r="C13" s="223">
        <v>2164</v>
      </c>
      <c r="D13">
        <v>618</v>
      </c>
      <c r="E13">
        <f t="shared" si="0"/>
        <v>2782</v>
      </c>
    </row>
    <row r="14" spans="1:11" x14ac:dyDescent="0.45">
      <c r="A14" s="1" t="s">
        <v>685</v>
      </c>
      <c r="B14" s="223">
        <v>2323</v>
      </c>
      <c r="C14" s="223">
        <v>13838</v>
      </c>
      <c r="D14" s="223">
        <v>3399</v>
      </c>
      <c r="E14">
        <f t="shared" si="0"/>
        <v>19560</v>
      </c>
    </row>
    <row r="15" spans="1:11" x14ac:dyDescent="0.45">
      <c r="A15" s="1" t="s">
        <v>620</v>
      </c>
      <c r="B15" s="223">
        <v>17041</v>
      </c>
      <c r="C15" s="223">
        <v>23210</v>
      </c>
      <c r="D15" s="223">
        <v>19082</v>
      </c>
      <c r="E15" s="1">
        <f t="shared" si="0"/>
        <v>59333</v>
      </c>
    </row>
    <row r="16" spans="1:11" x14ac:dyDescent="0.45">
      <c r="A16" s="1" t="s">
        <v>696</v>
      </c>
      <c r="B16">
        <f>SUM(B10:B15)</f>
        <v>19364</v>
      </c>
      <c r="C16">
        <f t="shared" ref="C16:E16" si="1">SUM(C10:C15)</f>
        <v>39401</v>
      </c>
      <c r="D16">
        <f t="shared" si="1"/>
        <v>23099</v>
      </c>
      <c r="E16" s="1">
        <f t="shared" si="1"/>
        <v>81864</v>
      </c>
    </row>
    <row r="18" spans="1:5" x14ac:dyDescent="0.45">
      <c r="A18" s="259" t="s">
        <v>697</v>
      </c>
      <c r="B18" s="260"/>
      <c r="C18" s="260"/>
      <c r="D18" s="260">
        <f>E15/E16</f>
        <v>0.72477523697840318</v>
      </c>
    </row>
    <row r="20" spans="1:5" x14ac:dyDescent="0.45">
      <c r="A20" t="s">
        <v>669</v>
      </c>
    </row>
    <row r="21" spans="1:5" x14ac:dyDescent="0.45">
      <c r="A21" s="1" t="s">
        <v>667</v>
      </c>
      <c r="E21">
        <v>10535025</v>
      </c>
    </row>
    <row r="22" spans="1:5" x14ac:dyDescent="0.45">
      <c r="A22" s="1" t="s">
        <v>668</v>
      </c>
      <c r="E22">
        <v>6196000</v>
      </c>
    </row>
    <row r="23" spans="1:5" x14ac:dyDescent="0.45">
      <c r="A23" s="259" t="s">
        <v>698</v>
      </c>
      <c r="B23" s="260"/>
      <c r="C23" s="260"/>
      <c r="D23" s="260"/>
      <c r="E23" s="260">
        <f>E22/E21</f>
        <v>0.58813339313385593</v>
      </c>
    </row>
    <row r="25" spans="1:5" x14ac:dyDescent="0.45">
      <c r="A25" s="23" t="s">
        <v>776</v>
      </c>
    </row>
    <row r="26" spans="1:5" x14ac:dyDescent="0.45">
      <c r="A26" s="1" t="s">
        <v>678</v>
      </c>
      <c r="B26" t="s">
        <v>749</v>
      </c>
    </row>
    <row r="27" spans="1:5" x14ac:dyDescent="0.45">
      <c r="A27" s="1" t="s">
        <v>682</v>
      </c>
      <c r="B27">
        <v>2106.1999999999998</v>
      </c>
    </row>
    <row r="28" spans="1:5" x14ac:dyDescent="0.45">
      <c r="A28" s="1" t="s">
        <v>683</v>
      </c>
      <c r="B28">
        <v>817.5</v>
      </c>
    </row>
    <row r="29" spans="1:5" x14ac:dyDescent="0.45">
      <c r="A29" s="1" t="s">
        <v>685</v>
      </c>
      <c r="B29">
        <v>20759.099999999999</v>
      </c>
    </row>
    <row r="30" spans="1:5" x14ac:dyDescent="0.45">
      <c r="A30" s="1" t="s">
        <v>684</v>
      </c>
      <c r="B30">
        <v>2872</v>
      </c>
    </row>
    <row r="31" spans="1:5" x14ac:dyDescent="0.45">
      <c r="A31" s="1" t="s">
        <v>681</v>
      </c>
      <c r="B31">
        <v>1292.0999999999999</v>
      </c>
    </row>
    <row r="32" spans="1:5" x14ac:dyDescent="0.45">
      <c r="A32" s="1" t="s">
        <v>620</v>
      </c>
      <c r="B32">
        <v>39868.5</v>
      </c>
    </row>
    <row r="33" spans="1:2" x14ac:dyDescent="0.45">
      <c r="A33" s="1" t="s">
        <v>696</v>
      </c>
      <c r="B33">
        <f>SUM(B27:B32)</f>
        <v>67715.399999999994</v>
      </c>
    </row>
    <row r="35" spans="1:2" ht="57" x14ac:dyDescent="0.45">
      <c r="A35" s="324" t="s">
        <v>750</v>
      </c>
      <c r="B35">
        <f>B32/B33</f>
        <v>0.58876562790738896</v>
      </c>
    </row>
  </sheetData>
  <mergeCells count="1">
    <mergeCell ref="A1:E1"/>
  </mergeCells>
  <hyperlinks>
    <hyperlink ref="C3" r:id="rId1"/>
    <hyperlink ref="C4" r:id="rId2"/>
    <hyperlink ref="C7" r:id="rId3"/>
    <hyperlink ref="C2" r:id="rId4"/>
    <hyperlink ref="C6" r:id="rId5"/>
    <hyperlink ref="C5" r:id="rI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10" zoomScale="162" zoomScaleNormal="161" workbookViewId="0">
      <selection activeCell="B17" sqref="B17"/>
    </sheetView>
  </sheetViews>
  <sheetFormatPr defaultColWidth="8.796875" defaultRowHeight="14.25" x14ac:dyDescent="0.45"/>
  <cols>
    <col min="1" max="1" width="35.1328125" customWidth="1"/>
    <col min="2" max="4" width="11.6640625" customWidth="1"/>
    <col min="5" max="5" width="23.33203125" customWidth="1"/>
  </cols>
  <sheetData>
    <row r="1" spans="1:5" x14ac:dyDescent="0.45">
      <c r="A1" s="2" t="s">
        <v>217</v>
      </c>
      <c r="B1" s="8"/>
      <c r="C1" s="8"/>
      <c r="D1" s="8"/>
      <c r="E1" s="8"/>
    </row>
    <row r="2" spans="1:5" x14ac:dyDescent="0.45">
      <c r="A2" s="319" t="s">
        <v>615</v>
      </c>
      <c r="B2" s="319"/>
      <c r="C2" s="319"/>
      <c r="D2" s="319"/>
      <c r="E2" s="319"/>
    </row>
    <row r="3" spans="1:5" x14ac:dyDescent="0.45">
      <c r="B3" t="s">
        <v>105</v>
      </c>
      <c r="C3" s="24" t="s">
        <v>24</v>
      </c>
      <c r="D3" s="24" t="s">
        <v>29</v>
      </c>
      <c r="E3" t="s">
        <v>87</v>
      </c>
    </row>
    <row r="4" spans="1:5" x14ac:dyDescent="0.45">
      <c r="A4">
        <v>2017</v>
      </c>
      <c r="B4">
        <v>3</v>
      </c>
      <c r="C4">
        <v>40</v>
      </c>
      <c r="D4">
        <v>0</v>
      </c>
      <c r="E4" t="s">
        <v>218</v>
      </c>
    </row>
    <row r="6" spans="1:5" x14ac:dyDescent="0.45">
      <c r="A6" t="s">
        <v>617</v>
      </c>
      <c r="B6">
        <v>4960</v>
      </c>
      <c r="C6" t="s">
        <v>616</v>
      </c>
    </row>
    <row r="7" spans="1:5" x14ac:dyDescent="0.45">
      <c r="A7" t="s">
        <v>618</v>
      </c>
      <c r="B7" s="223">
        <v>99000</v>
      </c>
      <c r="C7" t="s">
        <v>616</v>
      </c>
    </row>
    <row r="8" spans="1:5" x14ac:dyDescent="0.45">
      <c r="A8" t="s">
        <v>619</v>
      </c>
      <c r="B8" s="256">
        <f>B6/B7</f>
        <v>5.0101010101010104E-2</v>
      </c>
    </row>
    <row r="9" spans="1:5" x14ac:dyDescent="0.45">
      <c r="B9" s="223"/>
    </row>
    <row r="10" spans="1:5" x14ac:dyDescent="0.45">
      <c r="A10" s="320" t="s">
        <v>620</v>
      </c>
      <c r="B10" s="320"/>
      <c r="C10" s="320"/>
      <c r="D10" s="320"/>
      <c r="E10" s="320"/>
    </row>
    <row r="11" spans="1:5" x14ac:dyDescent="0.45">
      <c r="B11" t="s">
        <v>105</v>
      </c>
      <c r="C11" s="24" t="s">
        <v>24</v>
      </c>
      <c r="D11" s="24" t="s">
        <v>29</v>
      </c>
      <c r="E11" t="s">
        <v>87</v>
      </c>
    </row>
    <row r="12" spans="1:5" x14ac:dyDescent="0.45">
      <c r="A12">
        <v>2017</v>
      </c>
      <c r="B12">
        <v>0</v>
      </c>
      <c r="C12">
        <f>(C4+B4)*B8</f>
        <v>2.1543434343434344</v>
      </c>
      <c r="D12">
        <v>0</v>
      </c>
      <c r="E12" t="s">
        <v>218</v>
      </c>
    </row>
    <row r="13" spans="1:5" ht="45" customHeight="1" x14ac:dyDescent="0.45">
      <c r="A13" s="321" t="s">
        <v>676</v>
      </c>
      <c r="B13" s="321"/>
      <c r="C13" s="321"/>
      <c r="D13" s="321"/>
      <c r="E13" s="321"/>
    </row>
    <row r="14" spans="1:5" x14ac:dyDescent="0.45">
      <c r="A14" s="2" t="s">
        <v>247</v>
      </c>
      <c r="B14" s="8"/>
      <c r="C14" s="8"/>
      <c r="D14" s="8"/>
      <c r="E14" s="8"/>
    </row>
    <row r="15" spans="1:5" x14ac:dyDescent="0.45">
      <c r="B15" t="s">
        <v>105</v>
      </c>
      <c r="C15" t="s">
        <v>24</v>
      </c>
      <c r="D15" t="s">
        <v>29</v>
      </c>
      <c r="E15" t="s">
        <v>87</v>
      </c>
    </row>
    <row r="16" spans="1:5" x14ac:dyDescent="0.45">
      <c r="A16" t="s">
        <v>246</v>
      </c>
      <c r="B16" s="249">
        <v>0</v>
      </c>
      <c r="C16" s="24">
        <v>998502681</v>
      </c>
      <c r="D16" s="24">
        <v>0</v>
      </c>
      <c r="E16" t="s">
        <v>635</v>
      </c>
    </row>
    <row r="17" spans="1:5" x14ac:dyDescent="0.45">
      <c r="A17" t="s">
        <v>248</v>
      </c>
      <c r="B17" s="242">
        <v>440962891</v>
      </c>
      <c r="C17" s="24">
        <v>0</v>
      </c>
      <c r="D17" s="24">
        <v>0</v>
      </c>
      <c r="E17" t="s">
        <v>635</v>
      </c>
    </row>
    <row r="18" spans="1:5" x14ac:dyDescent="0.45">
      <c r="A18" s="5"/>
    </row>
    <row r="19" spans="1:5" x14ac:dyDescent="0.45">
      <c r="A19" s="2" t="s">
        <v>249</v>
      </c>
      <c r="B19" s="8"/>
      <c r="C19" s="8"/>
      <c r="D19" s="8"/>
      <c r="E19" s="8"/>
    </row>
    <row r="20" spans="1:5" x14ac:dyDescent="0.45">
      <c r="A20" t="s">
        <v>646</v>
      </c>
      <c r="B20" s="253">
        <v>35.31</v>
      </c>
      <c r="C20" t="s">
        <v>622</v>
      </c>
    </row>
    <row r="22" spans="1:5" x14ac:dyDescent="0.45">
      <c r="A22" s="2" t="s">
        <v>48</v>
      </c>
      <c r="B22" s="8"/>
      <c r="C22" s="8"/>
      <c r="D22" s="8"/>
      <c r="E22" s="8"/>
    </row>
    <row r="23" spans="1:5" x14ac:dyDescent="0.45">
      <c r="A23">
        <v>408</v>
      </c>
      <c r="B23" t="s">
        <v>625</v>
      </c>
    </row>
    <row r="24" spans="1:5" x14ac:dyDescent="0.45">
      <c r="A24" t="s">
        <v>626</v>
      </c>
    </row>
    <row r="25" spans="1:5" x14ac:dyDescent="0.45">
      <c r="A25" t="s">
        <v>627</v>
      </c>
      <c r="B25" t="s">
        <v>628</v>
      </c>
      <c r="C25" t="s">
        <v>629</v>
      </c>
      <c r="D25" t="s">
        <v>245</v>
      </c>
    </row>
    <row r="26" spans="1:5" x14ac:dyDescent="0.45">
      <c r="A26">
        <f>A23/192/2000*365</f>
        <v>0.3878125</v>
      </c>
      <c r="B26" t="s">
        <v>622</v>
      </c>
    </row>
    <row r="27" spans="1:5" x14ac:dyDescent="0.45">
      <c r="A27" t="s">
        <v>626</v>
      </c>
    </row>
    <row r="28" spans="1:5" x14ac:dyDescent="0.45">
      <c r="A28" t="s">
        <v>251</v>
      </c>
    </row>
  </sheetData>
  <mergeCells count="3">
    <mergeCell ref="A2:E2"/>
    <mergeCell ref="A10:E10"/>
    <mergeCell ref="A13:E1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5"/>
  <sheetViews>
    <sheetView workbookViewId="0">
      <pane xSplit="2" ySplit="1" topLeftCell="C2" activePane="bottomRight" state="frozen"/>
      <selection activeCell="B1" sqref="B1"/>
      <selection pane="topRight" activeCell="B1" sqref="B1"/>
      <selection pane="bottomLeft" activeCell="B1" sqref="B1"/>
      <selection pane="bottomRight" activeCell="G7" sqref="G7"/>
    </sheetView>
  </sheetViews>
  <sheetFormatPr defaultColWidth="9.1328125" defaultRowHeight="15" customHeight="1" x14ac:dyDescent="0.35"/>
  <cols>
    <col min="1" max="1" width="20.796875" style="13" hidden="1" customWidth="1"/>
    <col min="2" max="2" width="45.6640625" style="13" customWidth="1"/>
    <col min="3" max="16384" width="9.1328125" style="13"/>
  </cols>
  <sheetData>
    <row r="1" spans="1:37" ht="15" customHeight="1" thickBot="1" x14ac:dyDescent="0.4">
      <c r="B1" s="36" t="s">
        <v>90</v>
      </c>
      <c r="C1" s="37">
        <v>2017</v>
      </c>
      <c r="D1" s="37">
        <v>2018</v>
      </c>
      <c r="E1" s="37">
        <v>2019</v>
      </c>
      <c r="F1" s="37">
        <v>2020</v>
      </c>
      <c r="G1" s="37">
        <v>2021</v>
      </c>
      <c r="H1" s="37">
        <v>2022</v>
      </c>
      <c r="I1" s="37">
        <v>2023</v>
      </c>
      <c r="J1" s="37">
        <v>2024</v>
      </c>
      <c r="K1" s="37">
        <v>2025</v>
      </c>
      <c r="L1" s="37">
        <v>2026</v>
      </c>
      <c r="M1" s="37">
        <v>2027</v>
      </c>
      <c r="N1" s="37">
        <v>2028</v>
      </c>
      <c r="O1" s="37">
        <v>2029</v>
      </c>
      <c r="P1" s="37">
        <v>2030</v>
      </c>
      <c r="Q1" s="37">
        <v>2031</v>
      </c>
      <c r="R1" s="37">
        <v>2032</v>
      </c>
      <c r="S1" s="37">
        <v>2033</v>
      </c>
      <c r="T1" s="37">
        <v>2034</v>
      </c>
      <c r="U1" s="37">
        <v>2035</v>
      </c>
      <c r="V1" s="37">
        <v>2036</v>
      </c>
      <c r="W1" s="37">
        <v>2037</v>
      </c>
      <c r="X1" s="37">
        <v>2038</v>
      </c>
      <c r="Y1" s="37">
        <v>2039</v>
      </c>
      <c r="Z1" s="37">
        <v>2040</v>
      </c>
      <c r="AA1" s="37">
        <v>2041</v>
      </c>
      <c r="AB1" s="37">
        <v>2042</v>
      </c>
      <c r="AC1" s="37">
        <v>2043</v>
      </c>
      <c r="AD1" s="37">
        <v>2044</v>
      </c>
      <c r="AE1" s="37">
        <v>2045</v>
      </c>
      <c r="AF1" s="37">
        <v>2046</v>
      </c>
      <c r="AG1" s="37">
        <v>2047</v>
      </c>
      <c r="AH1" s="37">
        <v>2048</v>
      </c>
      <c r="AI1" s="37">
        <v>2049</v>
      </c>
      <c r="AJ1" s="37">
        <v>2050</v>
      </c>
    </row>
    <row r="2" spans="1:37" ht="15" customHeight="1" thickTop="1" x14ac:dyDescent="0.35"/>
    <row r="3" spans="1:37" ht="15" customHeight="1" x14ac:dyDescent="0.35">
      <c r="C3" s="16" t="s">
        <v>91</v>
      </c>
      <c r="D3" s="16" t="s">
        <v>8</v>
      </c>
      <c r="E3" s="16"/>
      <c r="F3" s="16"/>
      <c r="G3" s="16"/>
    </row>
    <row r="4" spans="1:37" ht="15" customHeight="1" x14ac:dyDescent="0.35">
      <c r="C4" s="16" t="s">
        <v>92</v>
      </c>
      <c r="D4" s="16" t="s">
        <v>93</v>
      </c>
      <c r="E4" s="16"/>
      <c r="F4" s="16"/>
      <c r="G4" s="16" t="s">
        <v>94</v>
      </c>
    </row>
    <row r="5" spans="1:37" ht="15" customHeight="1" x14ac:dyDescent="0.35">
      <c r="C5" s="16" t="s">
        <v>95</v>
      </c>
      <c r="D5" s="16" t="s">
        <v>96</v>
      </c>
      <c r="E5" s="16"/>
      <c r="F5" s="16"/>
      <c r="G5" s="16"/>
    </row>
    <row r="6" spans="1:37" ht="15" customHeight="1" x14ac:dyDescent="0.35">
      <c r="C6" s="16" t="s">
        <v>97</v>
      </c>
      <c r="D6" s="16"/>
      <c r="E6" s="16" t="s">
        <v>98</v>
      </c>
      <c r="F6" s="16"/>
      <c r="G6" s="16"/>
    </row>
    <row r="10" spans="1:37" ht="15" customHeight="1" x14ac:dyDescent="0.5">
      <c r="A10" s="17" t="s">
        <v>253</v>
      </c>
      <c r="B10" s="38" t="s">
        <v>254</v>
      </c>
    </row>
    <row r="11" spans="1:37" ht="15" customHeight="1" x14ac:dyDescent="0.35">
      <c r="B11" s="36" t="s">
        <v>255</v>
      </c>
    </row>
    <row r="12" spans="1:37" ht="15" customHeight="1" x14ac:dyDescent="0.35">
      <c r="B12" s="36" t="s">
        <v>102</v>
      </c>
      <c r="C12" s="19" t="s">
        <v>102</v>
      </c>
      <c r="D12" s="19" t="s">
        <v>102</v>
      </c>
      <c r="E12" s="19" t="s">
        <v>102</v>
      </c>
      <c r="F12" s="19" t="s">
        <v>102</v>
      </c>
      <c r="G12" s="19" t="s">
        <v>102</v>
      </c>
      <c r="H12" s="19" t="s">
        <v>102</v>
      </c>
      <c r="I12" s="19" t="s">
        <v>102</v>
      </c>
      <c r="J12" s="19" t="s">
        <v>102</v>
      </c>
      <c r="K12" s="19" t="s">
        <v>102</v>
      </c>
      <c r="L12" s="19" t="s">
        <v>102</v>
      </c>
      <c r="M12" s="19" t="s">
        <v>102</v>
      </c>
      <c r="N12" s="19" t="s">
        <v>102</v>
      </c>
      <c r="O12" s="19" t="s">
        <v>102</v>
      </c>
      <c r="P12" s="19" t="s">
        <v>102</v>
      </c>
      <c r="Q12" s="19" t="s">
        <v>102</v>
      </c>
      <c r="R12" s="19" t="s">
        <v>102</v>
      </c>
      <c r="S12" s="19" t="s">
        <v>102</v>
      </c>
      <c r="T12" s="19" t="s">
        <v>102</v>
      </c>
      <c r="U12" s="19" t="s">
        <v>102</v>
      </c>
      <c r="V12" s="19" t="s">
        <v>102</v>
      </c>
      <c r="W12" s="19" t="s">
        <v>102</v>
      </c>
      <c r="X12" s="19" t="s">
        <v>102</v>
      </c>
      <c r="Y12" s="19" t="s">
        <v>102</v>
      </c>
      <c r="Z12" s="19" t="s">
        <v>102</v>
      </c>
      <c r="AA12" s="19" t="s">
        <v>102</v>
      </c>
      <c r="AB12" s="19" t="s">
        <v>102</v>
      </c>
      <c r="AC12" s="19" t="s">
        <v>102</v>
      </c>
      <c r="AD12" s="19" t="s">
        <v>102</v>
      </c>
      <c r="AE12" s="19" t="s">
        <v>102</v>
      </c>
      <c r="AF12" s="19" t="s">
        <v>102</v>
      </c>
      <c r="AG12" s="19" t="s">
        <v>102</v>
      </c>
      <c r="AH12" s="19" t="s">
        <v>102</v>
      </c>
      <c r="AI12" s="19" t="s">
        <v>102</v>
      </c>
      <c r="AJ12" s="19" t="s">
        <v>102</v>
      </c>
      <c r="AK12" s="19" t="s">
        <v>103</v>
      </c>
    </row>
    <row r="13" spans="1:37" ht="15" customHeight="1" thickBot="1" x14ac:dyDescent="0.4">
      <c r="B13" s="37" t="s">
        <v>102</v>
      </c>
      <c r="C13" s="37">
        <v>2017</v>
      </c>
      <c r="D13" s="37">
        <v>2018</v>
      </c>
      <c r="E13" s="37">
        <v>2019</v>
      </c>
      <c r="F13" s="37">
        <v>2020</v>
      </c>
      <c r="G13" s="37">
        <v>2021</v>
      </c>
      <c r="H13" s="37">
        <v>2022</v>
      </c>
      <c r="I13" s="37">
        <v>2023</v>
      </c>
      <c r="J13" s="37">
        <v>2024</v>
      </c>
      <c r="K13" s="37">
        <v>2025</v>
      </c>
      <c r="L13" s="37">
        <v>2026</v>
      </c>
      <c r="M13" s="37">
        <v>2027</v>
      </c>
      <c r="N13" s="37">
        <v>2028</v>
      </c>
      <c r="O13" s="37">
        <v>2029</v>
      </c>
      <c r="P13" s="37">
        <v>2030</v>
      </c>
      <c r="Q13" s="37">
        <v>2031</v>
      </c>
      <c r="R13" s="37">
        <v>2032</v>
      </c>
      <c r="S13" s="37">
        <v>2033</v>
      </c>
      <c r="T13" s="37">
        <v>2034</v>
      </c>
      <c r="U13" s="37">
        <v>2035</v>
      </c>
      <c r="V13" s="37">
        <v>2036</v>
      </c>
      <c r="W13" s="37">
        <v>2037</v>
      </c>
      <c r="X13" s="37">
        <v>2038</v>
      </c>
      <c r="Y13" s="37">
        <v>2039</v>
      </c>
      <c r="Z13" s="37">
        <v>2040</v>
      </c>
      <c r="AA13" s="37">
        <v>2041</v>
      </c>
      <c r="AB13" s="37">
        <v>2042</v>
      </c>
      <c r="AC13" s="37">
        <v>2043</v>
      </c>
      <c r="AD13" s="37">
        <v>2044</v>
      </c>
      <c r="AE13" s="37">
        <v>2045</v>
      </c>
      <c r="AF13" s="37">
        <v>2046</v>
      </c>
      <c r="AG13" s="37">
        <v>2047</v>
      </c>
      <c r="AH13" s="37">
        <v>2048</v>
      </c>
      <c r="AI13" s="37">
        <v>2049</v>
      </c>
      <c r="AJ13" s="37">
        <v>2050</v>
      </c>
      <c r="AK13" s="37">
        <v>2050</v>
      </c>
    </row>
    <row r="14" spans="1:37" ht="15" customHeight="1" thickTop="1" x14ac:dyDescent="0.35">
      <c r="B14" s="39" t="s">
        <v>256</v>
      </c>
    </row>
    <row r="15" spans="1:37" ht="15" customHeight="1" x14ac:dyDescent="0.35">
      <c r="B15" s="39" t="s">
        <v>257</v>
      </c>
    </row>
    <row r="16" spans="1:37" ht="15" customHeight="1" x14ac:dyDescent="0.45">
      <c r="A16" s="17" t="s">
        <v>258</v>
      </c>
      <c r="B16" s="40" t="s">
        <v>259</v>
      </c>
      <c r="C16" s="41">
        <v>6.6360000000000001</v>
      </c>
      <c r="D16" s="41">
        <v>6.6360000000000001</v>
      </c>
      <c r="E16" s="41">
        <v>6.6360000000000001</v>
      </c>
      <c r="F16" s="41">
        <v>6.6360000000000001</v>
      </c>
      <c r="G16" s="41">
        <v>6.6360000000000001</v>
      </c>
      <c r="H16" s="41">
        <v>6.6360000000000001</v>
      </c>
      <c r="I16" s="41">
        <v>6.6360000000000001</v>
      </c>
      <c r="J16" s="41">
        <v>6.6360000000000001</v>
      </c>
      <c r="K16" s="41">
        <v>6.6360000000000001</v>
      </c>
      <c r="L16" s="41">
        <v>6.6360000000000001</v>
      </c>
      <c r="M16" s="41">
        <v>6.6360000000000001</v>
      </c>
      <c r="N16" s="41">
        <v>6.6360000000000001</v>
      </c>
      <c r="O16" s="41">
        <v>6.6360000000000001</v>
      </c>
      <c r="P16" s="41">
        <v>6.6360000000000001</v>
      </c>
      <c r="Q16" s="41">
        <v>6.6360000000000001</v>
      </c>
      <c r="R16" s="41">
        <v>6.6360000000000001</v>
      </c>
      <c r="S16" s="41">
        <v>6.6360000000000001</v>
      </c>
      <c r="T16" s="41">
        <v>6.6360000000000001</v>
      </c>
      <c r="U16" s="41">
        <v>6.6360000000000001</v>
      </c>
      <c r="V16" s="41">
        <v>6.6360000000000001</v>
      </c>
      <c r="W16" s="41">
        <v>6.6360000000000001</v>
      </c>
      <c r="X16" s="41">
        <v>6.6360000000000001</v>
      </c>
      <c r="Y16" s="41">
        <v>6.6360000000000001</v>
      </c>
      <c r="Z16" s="41">
        <v>6.6360000000000001</v>
      </c>
      <c r="AA16" s="41">
        <v>6.6360000000000001</v>
      </c>
      <c r="AB16" s="41">
        <v>6.6360000000000001</v>
      </c>
      <c r="AC16" s="41">
        <v>6.6360000000000001</v>
      </c>
      <c r="AD16" s="41">
        <v>6.6360000000000001</v>
      </c>
      <c r="AE16" s="41">
        <v>6.6360000000000001</v>
      </c>
      <c r="AF16" s="41">
        <v>6.6360000000000001</v>
      </c>
      <c r="AG16" s="41">
        <v>6.6360000000000001</v>
      </c>
      <c r="AH16" s="41">
        <v>6.6360000000000001</v>
      </c>
      <c r="AI16" s="41">
        <v>6.6360000000000001</v>
      </c>
      <c r="AJ16" s="41">
        <v>6.6360000000000001</v>
      </c>
      <c r="AK16" s="42">
        <v>0</v>
      </c>
    </row>
    <row r="17" spans="1:37" ht="15" customHeight="1" x14ac:dyDescent="0.45">
      <c r="A17" s="17" t="s">
        <v>260</v>
      </c>
      <c r="B17" s="40" t="s">
        <v>261</v>
      </c>
      <c r="C17" s="41">
        <v>5.048</v>
      </c>
      <c r="D17" s="41">
        <v>5.048</v>
      </c>
      <c r="E17" s="41">
        <v>5.048</v>
      </c>
      <c r="F17" s="41">
        <v>5.048</v>
      </c>
      <c r="G17" s="41">
        <v>5.048</v>
      </c>
      <c r="H17" s="41">
        <v>5.048</v>
      </c>
      <c r="I17" s="41">
        <v>5.048</v>
      </c>
      <c r="J17" s="41">
        <v>5.048</v>
      </c>
      <c r="K17" s="41">
        <v>5.048</v>
      </c>
      <c r="L17" s="41">
        <v>5.048</v>
      </c>
      <c r="M17" s="41">
        <v>5.048</v>
      </c>
      <c r="N17" s="41">
        <v>5.048</v>
      </c>
      <c r="O17" s="41">
        <v>5.048</v>
      </c>
      <c r="P17" s="41">
        <v>5.048</v>
      </c>
      <c r="Q17" s="41">
        <v>5.048</v>
      </c>
      <c r="R17" s="41">
        <v>5.048</v>
      </c>
      <c r="S17" s="41">
        <v>5.048</v>
      </c>
      <c r="T17" s="41">
        <v>5.048</v>
      </c>
      <c r="U17" s="41">
        <v>5.048</v>
      </c>
      <c r="V17" s="41">
        <v>5.048</v>
      </c>
      <c r="W17" s="41">
        <v>5.048</v>
      </c>
      <c r="X17" s="41">
        <v>5.048</v>
      </c>
      <c r="Y17" s="41">
        <v>5.048</v>
      </c>
      <c r="Z17" s="41">
        <v>5.048</v>
      </c>
      <c r="AA17" s="41">
        <v>5.048</v>
      </c>
      <c r="AB17" s="41">
        <v>5.048</v>
      </c>
      <c r="AC17" s="41">
        <v>5.048</v>
      </c>
      <c r="AD17" s="41">
        <v>5.048</v>
      </c>
      <c r="AE17" s="41">
        <v>5.048</v>
      </c>
      <c r="AF17" s="41">
        <v>5.048</v>
      </c>
      <c r="AG17" s="41">
        <v>5.048</v>
      </c>
      <c r="AH17" s="41">
        <v>5.048</v>
      </c>
      <c r="AI17" s="41">
        <v>5.048</v>
      </c>
      <c r="AJ17" s="41">
        <v>5.048</v>
      </c>
      <c r="AK17" s="42">
        <v>0</v>
      </c>
    </row>
    <row r="18" spans="1:37" ht="15" customHeight="1" x14ac:dyDescent="0.45">
      <c r="A18" s="17" t="s">
        <v>262</v>
      </c>
      <c r="B18" s="40" t="s">
        <v>263</v>
      </c>
      <c r="C18" s="41">
        <v>5.359</v>
      </c>
      <c r="D18" s="41">
        <v>5.359</v>
      </c>
      <c r="E18" s="41">
        <v>5.359</v>
      </c>
      <c r="F18" s="41">
        <v>5.359</v>
      </c>
      <c r="G18" s="41">
        <v>5.359</v>
      </c>
      <c r="H18" s="41">
        <v>5.359</v>
      </c>
      <c r="I18" s="41">
        <v>5.359</v>
      </c>
      <c r="J18" s="41">
        <v>5.359</v>
      </c>
      <c r="K18" s="41">
        <v>5.359</v>
      </c>
      <c r="L18" s="41">
        <v>5.359</v>
      </c>
      <c r="M18" s="41">
        <v>5.359</v>
      </c>
      <c r="N18" s="41">
        <v>5.359</v>
      </c>
      <c r="O18" s="41">
        <v>5.359</v>
      </c>
      <c r="P18" s="41">
        <v>5.359</v>
      </c>
      <c r="Q18" s="41">
        <v>5.359</v>
      </c>
      <c r="R18" s="41">
        <v>5.359</v>
      </c>
      <c r="S18" s="41">
        <v>5.359</v>
      </c>
      <c r="T18" s="41">
        <v>5.359</v>
      </c>
      <c r="U18" s="41">
        <v>5.359</v>
      </c>
      <c r="V18" s="41">
        <v>5.359</v>
      </c>
      <c r="W18" s="41">
        <v>5.359</v>
      </c>
      <c r="X18" s="41">
        <v>5.359</v>
      </c>
      <c r="Y18" s="41">
        <v>5.359</v>
      </c>
      <c r="Z18" s="41">
        <v>5.359</v>
      </c>
      <c r="AA18" s="41">
        <v>5.359</v>
      </c>
      <c r="AB18" s="41">
        <v>5.359</v>
      </c>
      <c r="AC18" s="41">
        <v>5.359</v>
      </c>
      <c r="AD18" s="41">
        <v>5.359</v>
      </c>
      <c r="AE18" s="41">
        <v>5.359</v>
      </c>
      <c r="AF18" s="41">
        <v>5.359</v>
      </c>
      <c r="AG18" s="41">
        <v>5.359</v>
      </c>
      <c r="AH18" s="41">
        <v>5.359</v>
      </c>
      <c r="AI18" s="41">
        <v>5.359</v>
      </c>
      <c r="AJ18" s="41">
        <v>5.359</v>
      </c>
      <c r="AK18" s="42">
        <v>0</v>
      </c>
    </row>
    <row r="19" spans="1:37" ht="15" customHeight="1" x14ac:dyDescent="0.45">
      <c r="A19" s="17" t="s">
        <v>264</v>
      </c>
      <c r="B19" s="40" t="s">
        <v>265</v>
      </c>
      <c r="C19" s="41">
        <v>5.8250000000000002</v>
      </c>
      <c r="D19" s="41">
        <v>5.8250000000000002</v>
      </c>
      <c r="E19" s="41">
        <v>5.8250000000000002</v>
      </c>
      <c r="F19" s="41">
        <v>5.8250000000000002</v>
      </c>
      <c r="G19" s="41">
        <v>5.8250000000000002</v>
      </c>
      <c r="H19" s="41">
        <v>5.8250000000000002</v>
      </c>
      <c r="I19" s="41">
        <v>5.8250000000000002</v>
      </c>
      <c r="J19" s="41">
        <v>5.8250000000000002</v>
      </c>
      <c r="K19" s="41">
        <v>5.8250000000000002</v>
      </c>
      <c r="L19" s="41">
        <v>5.8250000000000002</v>
      </c>
      <c r="M19" s="41">
        <v>5.8250000000000002</v>
      </c>
      <c r="N19" s="41">
        <v>5.8250000000000002</v>
      </c>
      <c r="O19" s="41">
        <v>5.8250000000000002</v>
      </c>
      <c r="P19" s="41">
        <v>5.8250000000000002</v>
      </c>
      <c r="Q19" s="41">
        <v>5.8250000000000002</v>
      </c>
      <c r="R19" s="41">
        <v>5.8250000000000002</v>
      </c>
      <c r="S19" s="41">
        <v>5.8250000000000002</v>
      </c>
      <c r="T19" s="41">
        <v>5.8250000000000002</v>
      </c>
      <c r="U19" s="41">
        <v>5.8250000000000002</v>
      </c>
      <c r="V19" s="41">
        <v>5.8250000000000002</v>
      </c>
      <c r="W19" s="41">
        <v>5.8250000000000002</v>
      </c>
      <c r="X19" s="41">
        <v>5.8250000000000002</v>
      </c>
      <c r="Y19" s="41">
        <v>5.8250000000000002</v>
      </c>
      <c r="Z19" s="41">
        <v>5.8250000000000002</v>
      </c>
      <c r="AA19" s="41">
        <v>5.8250000000000002</v>
      </c>
      <c r="AB19" s="41">
        <v>5.8250000000000002</v>
      </c>
      <c r="AC19" s="41">
        <v>5.8250000000000002</v>
      </c>
      <c r="AD19" s="41">
        <v>5.8250000000000002</v>
      </c>
      <c r="AE19" s="41">
        <v>5.8250000000000002</v>
      </c>
      <c r="AF19" s="41">
        <v>5.8250000000000002</v>
      </c>
      <c r="AG19" s="41">
        <v>5.8250000000000002</v>
      </c>
      <c r="AH19" s="41">
        <v>5.8250000000000002</v>
      </c>
      <c r="AI19" s="41">
        <v>5.8250000000000002</v>
      </c>
      <c r="AJ19" s="41">
        <v>5.8250000000000002</v>
      </c>
      <c r="AK19" s="42">
        <v>0</v>
      </c>
    </row>
    <row r="20" spans="1:37" ht="15" customHeight="1" x14ac:dyDescent="0.45">
      <c r="A20" s="17" t="s">
        <v>266</v>
      </c>
      <c r="B20" s="40" t="s">
        <v>267</v>
      </c>
      <c r="C20" s="41">
        <v>5.7746510000000004</v>
      </c>
      <c r="D20" s="41">
        <v>5.7738240000000003</v>
      </c>
      <c r="E20" s="41">
        <v>5.7736289999999997</v>
      </c>
      <c r="F20" s="41">
        <v>5.7729280000000003</v>
      </c>
      <c r="G20" s="41">
        <v>5.7731190000000003</v>
      </c>
      <c r="H20" s="41">
        <v>5.7737270000000001</v>
      </c>
      <c r="I20" s="41">
        <v>5.7724289999999998</v>
      </c>
      <c r="J20" s="41">
        <v>5.773784</v>
      </c>
      <c r="K20" s="41">
        <v>5.7726059999999997</v>
      </c>
      <c r="L20" s="41">
        <v>5.7733230000000004</v>
      </c>
      <c r="M20" s="41">
        <v>5.7745470000000001</v>
      </c>
      <c r="N20" s="41">
        <v>5.7747440000000001</v>
      </c>
      <c r="O20" s="41">
        <v>5.7735219999999998</v>
      </c>
      <c r="P20" s="41">
        <v>5.7736159999999996</v>
      </c>
      <c r="Q20" s="41">
        <v>5.7735810000000001</v>
      </c>
      <c r="R20" s="41">
        <v>5.7734930000000002</v>
      </c>
      <c r="S20" s="41">
        <v>5.7744850000000003</v>
      </c>
      <c r="T20" s="41">
        <v>5.7733730000000003</v>
      </c>
      <c r="U20" s="41">
        <v>5.7733169999999996</v>
      </c>
      <c r="V20" s="41">
        <v>5.7729939999999997</v>
      </c>
      <c r="W20" s="41">
        <v>5.7732359999999998</v>
      </c>
      <c r="X20" s="41">
        <v>5.7731630000000003</v>
      </c>
      <c r="Y20" s="41">
        <v>5.7730449999999998</v>
      </c>
      <c r="Z20" s="41">
        <v>5.773002</v>
      </c>
      <c r="AA20" s="41">
        <v>5.7729929999999996</v>
      </c>
      <c r="AB20" s="41">
        <v>5.7727380000000004</v>
      </c>
      <c r="AC20" s="41">
        <v>5.772945</v>
      </c>
      <c r="AD20" s="41">
        <v>5.7726160000000002</v>
      </c>
      <c r="AE20" s="41">
        <v>5.7726569999999997</v>
      </c>
      <c r="AF20" s="41">
        <v>5.7725039999999996</v>
      </c>
      <c r="AG20" s="41">
        <v>5.7722730000000002</v>
      </c>
      <c r="AH20" s="41">
        <v>5.7721470000000004</v>
      </c>
      <c r="AI20" s="41">
        <v>5.7719480000000001</v>
      </c>
      <c r="AJ20" s="41">
        <v>5.7717749999999999</v>
      </c>
      <c r="AK20" s="42">
        <v>-1.1E-5</v>
      </c>
    </row>
    <row r="21" spans="1:37" ht="15" customHeight="1" x14ac:dyDescent="0.45">
      <c r="A21" s="17" t="s">
        <v>268</v>
      </c>
      <c r="B21" s="40" t="s">
        <v>269</v>
      </c>
      <c r="C21" s="41">
        <v>5.7746510000000004</v>
      </c>
      <c r="D21" s="41">
        <v>5.7738240000000003</v>
      </c>
      <c r="E21" s="41">
        <v>5.7736289999999997</v>
      </c>
      <c r="F21" s="41">
        <v>5.7729280000000003</v>
      </c>
      <c r="G21" s="41">
        <v>5.7731190000000003</v>
      </c>
      <c r="H21" s="41">
        <v>5.7737270000000001</v>
      </c>
      <c r="I21" s="41">
        <v>5.7724289999999998</v>
      </c>
      <c r="J21" s="41">
        <v>5.773784</v>
      </c>
      <c r="K21" s="41">
        <v>5.7726059999999997</v>
      </c>
      <c r="L21" s="41">
        <v>5.7733230000000004</v>
      </c>
      <c r="M21" s="41">
        <v>5.7745470000000001</v>
      </c>
      <c r="N21" s="41">
        <v>5.7747440000000001</v>
      </c>
      <c r="O21" s="41">
        <v>5.7735219999999998</v>
      </c>
      <c r="P21" s="41">
        <v>5.7736159999999996</v>
      </c>
      <c r="Q21" s="41">
        <v>5.7735810000000001</v>
      </c>
      <c r="R21" s="41">
        <v>5.7734930000000002</v>
      </c>
      <c r="S21" s="41">
        <v>5.7744850000000003</v>
      </c>
      <c r="T21" s="41">
        <v>5.7733730000000003</v>
      </c>
      <c r="U21" s="41">
        <v>5.7733169999999996</v>
      </c>
      <c r="V21" s="41">
        <v>5.7729939999999997</v>
      </c>
      <c r="W21" s="41">
        <v>5.7732359999999998</v>
      </c>
      <c r="X21" s="41">
        <v>5.7731630000000003</v>
      </c>
      <c r="Y21" s="41">
        <v>5.7730449999999998</v>
      </c>
      <c r="Z21" s="41">
        <v>5.773002</v>
      </c>
      <c r="AA21" s="41">
        <v>5.7729929999999996</v>
      </c>
      <c r="AB21" s="41">
        <v>5.7727380000000004</v>
      </c>
      <c r="AC21" s="41">
        <v>5.772945</v>
      </c>
      <c r="AD21" s="41">
        <v>5.7726160000000002</v>
      </c>
      <c r="AE21" s="41">
        <v>5.7726569999999997</v>
      </c>
      <c r="AF21" s="41">
        <v>5.7725039999999996</v>
      </c>
      <c r="AG21" s="41">
        <v>5.7722730000000002</v>
      </c>
      <c r="AH21" s="41">
        <v>5.7721470000000004</v>
      </c>
      <c r="AI21" s="41">
        <v>5.7719480000000001</v>
      </c>
      <c r="AJ21" s="41">
        <v>5.7717749999999999</v>
      </c>
      <c r="AK21" s="42">
        <v>-1.1E-5</v>
      </c>
    </row>
    <row r="22" spans="1:37" ht="15" customHeight="1" x14ac:dyDescent="0.45">
      <c r="A22" s="17" t="s">
        <v>270</v>
      </c>
      <c r="B22" s="40" t="s">
        <v>271</v>
      </c>
      <c r="C22" s="41">
        <v>5.7746510000000004</v>
      </c>
      <c r="D22" s="41">
        <v>5.7738240000000003</v>
      </c>
      <c r="E22" s="41">
        <v>5.7736289999999997</v>
      </c>
      <c r="F22" s="41">
        <v>5.7729280000000003</v>
      </c>
      <c r="G22" s="41">
        <v>5.7731190000000003</v>
      </c>
      <c r="H22" s="41">
        <v>5.7737270000000001</v>
      </c>
      <c r="I22" s="41">
        <v>5.7724289999999998</v>
      </c>
      <c r="J22" s="41">
        <v>5.773784</v>
      </c>
      <c r="K22" s="41">
        <v>5.7726059999999997</v>
      </c>
      <c r="L22" s="41">
        <v>5.7733230000000004</v>
      </c>
      <c r="M22" s="41">
        <v>5.7745470000000001</v>
      </c>
      <c r="N22" s="41">
        <v>5.7747440000000001</v>
      </c>
      <c r="O22" s="41">
        <v>5.7735219999999998</v>
      </c>
      <c r="P22" s="41">
        <v>5.7736159999999996</v>
      </c>
      <c r="Q22" s="41">
        <v>5.7735810000000001</v>
      </c>
      <c r="R22" s="41">
        <v>5.7734930000000002</v>
      </c>
      <c r="S22" s="41">
        <v>5.7744850000000003</v>
      </c>
      <c r="T22" s="41">
        <v>5.7733730000000003</v>
      </c>
      <c r="U22" s="41">
        <v>5.7733169999999996</v>
      </c>
      <c r="V22" s="41">
        <v>5.7729939999999997</v>
      </c>
      <c r="W22" s="41">
        <v>5.7732359999999998</v>
      </c>
      <c r="X22" s="41">
        <v>5.7731630000000003</v>
      </c>
      <c r="Y22" s="41">
        <v>5.7730449999999998</v>
      </c>
      <c r="Z22" s="41">
        <v>5.773002</v>
      </c>
      <c r="AA22" s="41">
        <v>5.7729929999999996</v>
      </c>
      <c r="AB22" s="41">
        <v>5.7727380000000004</v>
      </c>
      <c r="AC22" s="41">
        <v>5.772945</v>
      </c>
      <c r="AD22" s="41">
        <v>5.7726160000000002</v>
      </c>
      <c r="AE22" s="41">
        <v>5.7726569999999997</v>
      </c>
      <c r="AF22" s="41">
        <v>5.7725039999999996</v>
      </c>
      <c r="AG22" s="41">
        <v>5.7722730000000002</v>
      </c>
      <c r="AH22" s="41">
        <v>5.7721470000000004</v>
      </c>
      <c r="AI22" s="41">
        <v>5.7719480000000001</v>
      </c>
      <c r="AJ22" s="41">
        <v>5.7717749999999999</v>
      </c>
      <c r="AK22" s="42">
        <v>-1.1E-5</v>
      </c>
    </row>
    <row r="23" spans="1:37" ht="15" customHeight="1" x14ac:dyDescent="0.45">
      <c r="A23" s="17" t="s">
        <v>272</v>
      </c>
      <c r="B23" s="40" t="s">
        <v>273</v>
      </c>
      <c r="C23" s="41">
        <v>5.7746510000000004</v>
      </c>
      <c r="D23" s="41">
        <v>5.7738240000000003</v>
      </c>
      <c r="E23" s="41">
        <v>5.7736289999999997</v>
      </c>
      <c r="F23" s="41">
        <v>5.7729280000000003</v>
      </c>
      <c r="G23" s="41">
        <v>5.7731190000000003</v>
      </c>
      <c r="H23" s="41">
        <v>5.7737270000000001</v>
      </c>
      <c r="I23" s="41">
        <v>5.7724289999999998</v>
      </c>
      <c r="J23" s="41">
        <v>5.773784</v>
      </c>
      <c r="K23" s="41">
        <v>5.7726059999999997</v>
      </c>
      <c r="L23" s="41">
        <v>5.7733230000000004</v>
      </c>
      <c r="M23" s="41">
        <v>5.7745470000000001</v>
      </c>
      <c r="N23" s="41">
        <v>5.7747440000000001</v>
      </c>
      <c r="O23" s="41">
        <v>5.7735219999999998</v>
      </c>
      <c r="P23" s="41">
        <v>5.7736159999999996</v>
      </c>
      <c r="Q23" s="41">
        <v>5.7735810000000001</v>
      </c>
      <c r="R23" s="41">
        <v>5.7734930000000002</v>
      </c>
      <c r="S23" s="41">
        <v>5.7744850000000003</v>
      </c>
      <c r="T23" s="41">
        <v>5.7733730000000003</v>
      </c>
      <c r="U23" s="41">
        <v>5.7733169999999996</v>
      </c>
      <c r="V23" s="41">
        <v>5.7729939999999997</v>
      </c>
      <c r="W23" s="41">
        <v>5.7732359999999998</v>
      </c>
      <c r="X23" s="41">
        <v>5.7731630000000003</v>
      </c>
      <c r="Y23" s="41">
        <v>5.7730449999999998</v>
      </c>
      <c r="Z23" s="41">
        <v>5.773002</v>
      </c>
      <c r="AA23" s="41">
        <v>5.7729929999999996</v>
      </c>
      <c r="AB23" s="41">
        <v>5.7727380000000004</v>
      </c>
      <c r="AC23" s="41">
        <v>5.772945</v>
      </c>
      <c r="AD23" s="41">
        <v>5.7726160000000002</v>
      </c>
      <c r="AE23" s="41">
        <v>5.7726569999999997</v>
      </c>
      <c r="AF23" s="41">
        <v>5.7725039999999996</v>
      </c>
      <c r="AG23" s="41">
        <v>5.7722730000000002</v>
      </c>
      <c r="AH23" s="41">
        <v>5.7721470000000004</v>
      </c>
      <c r="AI23" s="41">
        <v>5.7719480000000001</v>
      </c>
      <c r="AJ23" s="41">
        <v>5.7717749999999999</v>
      </c>
      <c r="AK23" s="42">
        <v>-1.1E-5</v>
      </c>
    </row>
    <row r="24" spans="1:37" ht="15" customHeight="1" x14ac:dyDescent="0.45">
      <c r="A24" s="17" t="s">
        <v>274</v>
      </c>
      <c r="B24" s="40" t="s">
        <v>275</v>
      </c>
      <c r="C24" s="41">
        <v>5.7746510000000004</v>
      </c>
      <c r="D24" s="41">
        <v>5.7738240000000003</v>
      </c>
      <c r="E24" s="41">
        <v>5.7736289999999997</v>
      </c>
      <c r="F24" s="41">
        <v>5.7729280000000003</v>
      </c>
      <c r="G24" s="41">
        <v>5.7731190000000003</v>
      </c>
      <c r="H24" s="41">
        <v>5.7737270000000001</v>
      </c>
      <c r="I24" s="41">
        <v>5.7724289999999998</v>
      </c>
      <c r="J24" s="41">
        <v>5.773784</v>
      </c>
      <c r="K24" s="41">
        <v>5.7726059999999997</v>
      </c>
      <c r="L24" s="41">
        <v>5.7733230000000004</v>
      </c>
      <c r="M24" s="41">
        <v>5.7745470000000001</v>
      </c>
      <c r="N24" s="41">
        <v>5.7747440000000001</v>
      </c>
      <c r="O24" s="41">
        <v>5.7735219999999998</v>
      </c>
      <c r="P24" s="41">
        <v>5.7736159999999996</v>
      </c>
      <c r="Q24" s="41">
        <v>5.7735810000000001</v>
      </c>
      <c r="R24" s="41">
        <v>5.7734930000000002</v>
      </c>
      <c r="S24" s="41">
        <v>5.7744850000000003</v>
      </c>
      <c r="T24" s="41">
        <v>5.7733730000000003</v>
      </c>
      <c r="U24" s="41">
        <v>5.7733169999999996</v>
      </c>
      <c r="V24" s="41">
        <v>5.7729939999999997</v>
      </c>
      <c r="W24" s="41">
        <v>5.7732359999999998</v>
      </c>
      <c r="X24" s="41">
        <v>5.7731630000000003</v>
      </c>
      <c r="Y24" s="41">
        <v>5.7730449999999998</v>
      </c>
      <c r="Z24" s="41">
        <v>5.773002</v>
      </c>
      <c r="AA24" s="41">
        <v>5.7729929999999996</v>
      </c>
      <c r="AB24" s="41">
        <v>5.7727380000000004</v>
      </c>
      <c r="AC24" s="41">
        <v>5.772945</v>
      </c>
      <c r="AD24" s="41">
        <v>5.7726160000000002</v>
      </c>
      <c r="AE24" s="41">
        <v>5.7726569999999997</v>
      </c>
      <c r="AF24" s="41">
        <v>5.7725039999999996</v>
      </c>
      <c r="AG24" s="41">
        <v>5.7722730000000002</v>
      </c>
      <c r="AH24" s="41">
        <v>5.7721470000000004</v>
      </c>
      <c r="AI24" s="41">
        <v>5.7719480000000001</v>
      </c>
      <c r="AJ24" s="41">
        <v>5.7717749999999999</v>
      </c>
      <c r="AK24" s="42">
        <v>-1.1E-5</v>
      </c>
    </row>
    <row r="25" spans="1:37" ht="15" customHeight="1" x14ac:dyDescent="0.45">
      <c r="A25" s="17" t="s">
        <v>276</v>
      </c>
      <c r="B25" s="40" t="s">
        <v>277</v>
      </c>
      <c r="C25" s="41">
        <v>5.7746510000000004</v>
      </c>
      <c r="D25" s="41">
        <v>5.7738240000000003</v>
      </c>
      <c r="E25" s="41">
        <v>5.7736280000000004</v>
      </c>
      <c r="F25" s="41">
        <v>5.7729270000000001</v>
      </c>
      <c r="G25" s="41">
        <v>5.7731190000000003</v>
      </c>
      <c r="H25" s="41">
        <v>5.7737270000000001</v>
      </c>
      <c r="I25" s="41">
        <v>5.7724289999999998</v>
      </c>
      <c r="J25" s="41">
        <v>5.773784</v>
      </c>
      <c r="K25" s="41">
        <v>5.7726059999999997</v>
      </c>
      <c r="L25" s="41">
        <v>5.7733220000000003</v>
      </c>
      <c r="M25" s="41">
        <v>5.7745480000000002</v>
      </c>
      <c r="N25" s="41">
        <v>5.7747440000000001</v>
      </c>
      <c r="O25" s="41">
        <v>5.7735219999999998</v>
      </c>
      <c r="P25" s="41">
        <v>5.7736159999999996</v>
      </c>
      <c r="Q25" s="41">
        <v>5.7735799999999999</v>
      </c>
      <c r="R25" s="41">
        <v>5.7734930000000002</v>
      </c>
      <c r="S25" s="41">
        <v>5.7744850000000003</v>
      </c>
      <c r="T25" s="41">
        <v>5.7733730000000003</v>
      </c>
      <c r="U25" s="41">
        <v>5.7733169999999996</v>
      </c>
      <c r="V25" s="41">
        <v>5.7729939999999997</v>
      </c>
      <c r="W25" s="41">
        <v>5.7732359999999998</v>
      </c>
      <c r="X25" s="41">
        <v>5.7731620000000001</v>
      </c>
      <c r="Y25" s="41">
        <v>5.7730439999999996</v>
      </c>
      <c r="Z25" s="41">
        <v>5.773002</v>
      </c>
      <c r="AA25" s="41">
        <v>5.7729929999999996</v>
      </c>
      <c r="AB25" s="41">
        <v>5.7727380000000004</v>
      </c>
      <c r="AC25" s="41">
        <v>5.772945</v>
      </c>
      <c r="AD25" s="41">
        <v>5.7726170000000003</v>
      </c>
      <c r="AE25" s="41">
        <v>5.7726559999999996</v>
      </c>
      <c r="AF25" s="41">
        <v>5.7725039999999996</v>
      </c>
      <c r="AG25" s="41">
        <v>5.7722740000000003</v>
      </c>
      <c r="AH25" s="41">
        <v>5.7721470000000004</v>
      </c>
      <c r="AI25" s="41">
        <v>5.7719480000000001</v>
      </c>
      <c r="AJ25" s="41">
        <v>5.7717749999999999</v>
      </c>
      <c r="AK25" s="42">
        <v>-1.1E-5</v>
      </c>
    </row>
    <row r="26" spans="1:37" ht="15" customHeight="1" x14ac:dyDescent="0.45">
      <c r="A26" s="17" t="s">
        <v>278</v>
      </c>
      <c r="B26" s="40" t="s">
        <v>279</v>
      </c>
      <c r="C26" s="41">
        <v>5.8170000000000002</v>
      </c>
      <c r="D26" s="41">
        <v>5.8170000000000002</v>
      </c>
      <c r="E26" s="41">
        <v>5.8170000000000002</v>
      </c>
      <c r="F26" s="41">
        <v>5.8170000000000002</v>
      </c>
      <c r="G26" s="41">
        <v>5.8170000000000002</v>
      </c>
      <c r="H26" s="41">
        <v>5.8170000000000002</v>
      </c>
      <c r="I26" s="41">
        <v>5.8170000000000002</v>
      </c>
      <c r="J26" s="41">
        <v>5.8170000000000002</v>
      </c>
      <c r="K26" s="41">
        <v>5.8170000000000002</v>
      </c>
      <c r="L26" s="41">
        <v>5.8170000000000002</v>
      </c>
      <c r="M26" s="41">
        <v>5.8170000000000002</v>
      </c>
      <c r="N26" s="41">
        <v>5.8170000000000002</v>
      </c>
      <c r="O26" s="41">
        <v>5.8170000000000002</v>
      </c>
      <c r="P26" s="41">
        <v>5.8170000000000002</v>
      </c>
      <c r="Q26" s="41">
        <v>5.8170000000000002</v>
      </c>
      <c r="R26" s="41">
        <v>5.8170000000000002</v>
      </c>
      <c r="S26" s="41">
        <v>5.8170000000000002</v>
      </c>
      <c r="T26" s="41">
        <v>5.8170000000000002</v>
      </c>
      <c r="U26" s="41">
        <v>5.8170000000000002</v>
      </c>
      <c r="V26" s="41">
        <v>5.8170000000000002</v>
      </c>
      <c r="W26" s="41">
        <v>5.8170000000000002</v>
      </c>
      <c r="X26" s="41">
        <v>5.8170000000000002</v>
      </c>
      <c r="Y26" s="41">
        <v>5.8170000000000002</v>
      </c>
      <c r="Z26" s="41">
        <v>5.8170000000000002</v>
      </c>
      <c r="AA26" s="41">
        <v>5.8170000000000002</v>
      </c>
      <c r="AB26" s="41">
        <v>5.8170000000000002</v>
      </c>
      <c r="AC26" s="41">
        <v>5.8170000000000002</v>
      </c>
      <c r="AD26" s="41">
        <v>5.8170000000000002</v>
      </c>
      <c r="AE26" s="41">
        <v>5.8170000000000002</v>
      </c>
      <c r="AF26" s="41">
        <v>5.8170000000000002</v>
      </c>
      <c r="AG26" s="41">
        <v>5.8170000000000002</v>
      </c>
      <c r="AH26" s="41">
        <v>5.8170000000000002</v>
      </c>
      <c r="AI26" s="41">
        <v>5.8170000000000002</v>
      </c>
      <c r="AJ26" s="41">
        <v>5.8170000000000002</v>
      </c>
      <c r="AK26" s="42">
        <v>0</v>
      </c>
    </row>
    <row r="27" spans="1:37" ht="15" customHeight="1" x14ac:dyDescent="0.45">
      <c r="A27" s="17" t="s">
        <v>280</v>
      </c>
      <c r="B27" s="40" t="s">
        <v>281</v>
      </c>
      <c r="C27" s="41">
        <v>5.77</v>
      </c>
      <c r="D27" s="41">
        <v>5.77</v>
      </c>
      <c r="E27" s="41">
        <v>5.77</v>
      </c>
      <c r="F27" s="41">
        <v>5.77</v>
      </c>
      <c r="G27" s="41">
        <v>5.77</v>
      </c>
      <c r="H27" s="41">
        <v>5.77</v>
      </c>
      <c r="I27" s="41">
        <v>5.77</v>
      </c>
      <c r="J27" s="41">
        <v>5.77</v>
      </c>
      <c r="K27" s="41">
        <v>5.77</v>
      </c>
      <c r="L27" s="41">
        <v>5.77</v>
      </c>
      <c r="M27" s="41">
        <v>5.77</v>
      </c>
      <c r="N27" s="41">
        <v>5.77</v>
      </c>
      <c r="O27" s="41">
        <v>5.77</v>
      </c>
      <c r="P27" s="41">
        <v>5.77</v>
      </c>
      <c r="Q27" s="41">
        <v>5.77</v>
      </c>
      <c r="R27" s="41">
        <v>5.77</v>
      </c>
      <c r="S27" s="41">
        <v>5.77</v>
      </c>
      <c r="T27" s="41">
        <v>5.77</v>
      </c>
      <c r="U27" s="41">
        <v>5.77</v>
      </c>
      <c r="V27" s="41">
        <v>5.77</v>
      </c>
      <c r="W27" s="41">
        <v>5.77</v>
      </c>
      <c r="X27" s="41">
        <v>5.77</v>
      </c>
      <c r="Y27" s="41">
        <v>5.77</v>
      </c>
      <c r="Z27" s="41">
        <v>5.77</v>
      </c>
      <c r="AA27" s="41">
        <v>5.77</v>
      </c>
      <c r="AB27" s="41">
        <v>5.77</v>
      </c>
      <c r="AC27" s="41">
        <v>5.77</v>
      </c>
      <c r="AD27" s="41">
        <v>5.77</v>
      </c>
      <c r="AE27" s="41">
        <v>5.77</v>
      </c>
      <c r="AF27" s="41">
        <v>5.77</v>
      </c>
      <c r="AG27" s="41">
        <v>5.77</v>
      </c>
      <c r="AH27" s="41">
        <v>5.77</v>
      </c>
      <c r="AI27" s="41">
        <v>5.77</v>
      </c>
      <c r="AJ27" s="41">
        <v>5.77</v>
      </c>
      <c r="AK27" s="42">
        <v>0</v>
      </c>
    </row>
    <row r="28" spans="1:37" ht="15" customHeight="1" x14ac:dyDescent="0.45">
      <c r="A28" s="17" t="s">
        <v>282</v>
      </c>
      <c r="B28" s="40" t="s">
        <v>283</v>
      </c>
      <c r="C28" s="41">
        <v>3.556</v>
      </c>
      <c r="D28" s="41">
        <v>3.556</v>
      </c>
      <c r="E28" s="41">
        <v>3.556</v>
      </c>
      <c r="F28" s="41">
        <v>3.556</v>
      </c>
      <c r="G28" s="41">
        <v>3.556</v>
      </c>
      <c r="H28" s="41">
        <v>3.556</v>
      </c>
      <c r="I28" s="41">
        <v>3.556</v>
      </c>
      <c r="J28" s="41">
        <v>3.556</v>
      </c>
      <c r="K28" s="41">
        <v>3.556</v>
      </c>
      <c r="L28" s="41">
        <v>3.556</v>
      </c>
      <c r="M28" s="41">
        <v>3.556</v>
      </c>
      <c r="N28" s="41">
        <v>3.556</v>
      </c>
      <c r="O28" s="41">
        <v>3.556</v>
      </c>
      <c r="P28" s="41">
        <v>3.556</v>
      </c>
      <c r="Q28" s="41">
        <v>3.556</v>
      </c>
      <c r="R28" s="41">
        <v>3.556</v>
      </c>
      <c r="S28" s="41">
        <v>3.556</v>
      </c>
      <c r="T28" s="41">
        <v>3.556</v>
      </c>
      <c r="U28" s="41">
        <v>3.556</v>
      </c>
      <c r="V28" s="41">
        <v>3.556</v>
      </c>
      <c r="W28" s="41">
        <v>3.556</v>
      </c>
      <c r="X28" s="41">
        <v>3.556</v>
      </c>
      <c r="Y28" s="41">
        <v>3.556</v>
      </c>
      <c r="Z28" s="41">
        <v>3.556</v>
      </c>
      <c r="AA28" s="41">
        <v>3.556</v>
      </c>
      <c r="AB28" s="41">
        <v>3.556</v>
      </c>
      <c r="AC28" s="41">
        <v>3.556</v>
      </c>
      <c r="AD28" s="41">
        <v>3.556</v>
      </c>
      <c r="AE28" s="41">
        <v>3.556</v>
      </c>
      <c r="AF28" s="41">
        <v>3.556</v>
      </c>
      <c r="AG28" s="41">
        <v>3.556</v>
      </c>
      <c r="AH28" s="41">
        <v>3.556</v>
      </c>
      <c r="AI28" s="41">
        <v>3.556</v>
      </c>
      <c r="AJ28" s="41">
        <v>3.556</v>
      </c>
      <c r="AK28" s="42">
        <v>0</v>
      </c>
    </row>
    <row r="29" spans="1:37" ht="15" customHeight="1" x14ac:dyDescent="0.45">
      <c r="A29" s="17" t="s">
        <v>284</v>
      </c>
      <c r="B29" s="40" t="s">
        <v>285</v>
      </c>
      <c r="C29" s="41">
        <v>3.99722</v>
      </c>
      <c r="D29" s="41">
        <v>3.989233</v>
      </c>
      <c r="E29" s="41">
        <v>3.989233</v>
      </c>
      <c r="F29" s="41">
        <v>3.989233</v>
      </c>
      <c r="G29" s="41">
        <v>3.989233</v>
      </c>
      <c r="H29" s="41">
        <v>3.989233</v>
      </c>
      <c r="I29" s="41">
        <v>3.989233</v>
      </c>
      <c r="J29" s="41">
        <v>3.989233</v>
      </c>
      <c r="K29" s="41">
        <v>3.989233</v>
      </c>
      <c r="L29" s="41">
        <v>3.989233</v>
      </c>
      <c r="M29" s="41">
        <v>3.989233</v>
      </c>
      <c r="N29" s="41">
        <v>3.989233</v>
      </c>
      <c r="O29" s="41">
        <v>3.989233</v>
      </c>
      <c r="P29" s="41">
        <v>3.989233</v>
      </c>
      <c r="Q29" s="41">
        <v>3.989233</v>
      </c>
      <c r="R29" s="41">
        <v>3.989233</v>
      </c>
      <c r="S29" s="41">
        <v>3.989233</v>
      </c>
      <c r="T29" s="41">
        <v>3.989233</v>
      </c>
      <c r="U29" s="41">
        <v>3.989233</v>
      </c>
      <c r="V29" s="41">
        <v>3.989233</v>
      </c>
      <c r="W29" s="41">
        <v>3.989233</v>
      </c>
      <c r="X29" s="41">
        <v>3.989233</v>
      </c>
      <c r="Y29" s="41">
        <v>3.989233</v>
      </c>
      <c r="Z29" s="41">
        <v>3.989233</v>
      </c>
      <c r="AA29" s="41">
        <v>3.989233</v>
      </c>
      <c r="AB29" s="41">
        <v>3.989233</v>
      </c>
      <c r="AC29" s="41">
        <v>3.989233</v>
      </c>
      <c r="AD29" s="41">
        <v>3.989233</v>
      </c>
      <c r="AE29" s="41">
        <v>3.989233</v>
      </c>
      <c r="AF29" s="41">
        <v>3.989233</v>
      </c>
      <c r="AG29" s="41">
        <v>3.989233</v>
      </c>
      <c r="AH29" s="41">
        <v>3.989233</v>
      </c>
      <c r="AI29" s="41">
        <v>3.989233</v>
      </c>
      <c r="AJ29" s="41">
        <v>3.989233</v>
      </c>
      <c r="AK29" s="42">
        <v>0</v>
      </c>
    </row>
    <row r="30" spans="1:37" ht="15" customHeight="1" x14ac:dyDescent="0.45">
      <c r="A30" s="17" t="s">
        <v>286</v>
      </c>
      <c r="B30" s="40" t="s">
        <v>287</v>
      </c>
      <c r="C30" s="41">
        <v>5.67</v>
      </c>
      <c r="D30" s="41">
        <v>5.67</v>
      </c>
      <c r="E30" s="41">
        <v>5.67</v>
      </c>
      <c r="F30" s="41">
        <v>5.67</v>
      </c>
      <c r="G30" s="41">
        <v>5.67</v>
      </c>
      <c r="H30" s="41">
        <v>5.67</v>
      </c>
      <c r="I30" s="41">
        <v>5.67</v>
      </c>
      <c r="J30" s="41">
        <v>5.67</v>
      </c>
      <c r="K30" s="41">
        <v>5.67</v>
      </c>
      <c r="L30" s="41">
        <v>5.67</v>
      </c>
      <c r="M30" s="41">
        <v>5.67</v>
      </c>
      <c r="N30" s="41">
        <v>5.67</v>
      </c>
      <c r="O30" s="41">
        <v>5.67</v>
      </c>
      <c r="P30" s="41">
        <v>5.67</v>
      </c>
      <c r="Q30" s="41">
        <v>5.67</v>
      </c>
      <c r="R30" s="41">
        <v>5.67</v>
      </c>
      <c r="S30" s="41">
        <v>5.67</v>
      </c>
      <c r="T30" s="41">
        <v>5.67</v>
      </c>
      <c r="U30" s="41">
        <v>5.67</v>
      </c>
      <c r="V30" s="41">
        <v>5.67</v>
      </c>
      <c r="W30" s="41">
        <v>5.67</v>
      </c>
      <c r="X30" s="41">
        <v>5.67</v>
      </c>
      <c r="Y30" s="41">
        <v>5.67</v>
      </c>
      <c r="Z30" s="41">
        <v>5.67</v>
      </c>
      <c r="AA30" s="41">
        <v>5.67</v>
      </c>
      <c r="AB30" s="41">
        <v>5.67</v>
      </c>
      <c r="AC30" s="41">
        <v>5.67</v>
      </c>
      <c r="AD30" s="41">
        <v>5.67</v>
      </c>
      <c r="AE30" s="41">
        <v>5.67</v>
      </c>
      <c r="AF30" s="41">
        <v>5.67</v>
      </c>
      <c r="AG30" s="41">
        <v>5.67</v>
      </c>
      <c r="AH30" s="41">
        <v>5.67</v>
      </c>
      <c r="AI30" s="41">
        <v>5.67</v>
      </c>
      <c r="AJ30" s="41">
        <v>5.67</v>
      </c>
      <c r="AK30" s="42">
        <v>0</v>
      </c>
    </row>
    <row r="31" spans="1:37" ht="15" customHeight="1" x14ac:dyDescent="0.45">
      <c r="A31" s="17" t="s">
        <v>288</v>
      </c>
      <c r="B31" s="40" t="s">
        <v>289</v>
      </c>
      <c r="C31" s="41">
        <v>6.0650000000000004</v>
      </c>
      <c r="D31" s="41">
        <v>6.0650000000000004</v>
      </c>
      <c r="E31" s="41">
        <v>6.0650000000000004</v>
      </c>
      <c r="F31" s="41">
        <v>6.0650000000000004</v>
      </c>
      <c r="G31" s="41">
        <v>6.0650000000000004</v>
      </c>
      <c r="H31" s="41">
        <v>6.0650000000000004</v>
      </c>
      <c r="I31" s="41">
        <v>6.0650000000000004</v>
      </c>
      <c r="J31" s="41">
        <v>6.0650000000000004</v>
      </c>
      <c r="K31" s="41">
        <v>6.0650000000000004</v>
      </c>
      <c r="L31" s="41">
        <v>6.0650000000000004</v>
      </c>
      <c r="M31" s="41">
        <v>6.0650000000000004</v>
      </c>
      <c r="N31" s="41">
        <v>6.0650000000000004</v>
      </c>
      <c r="O31" s="41">
        <v>6.0650000000000004</v>
      </c>
      <c r="P31" s="41">
        <v>6.0650000000000004</v>
      </c>
      <c r="Q31" s="41">
        <v>6.0650000000000004</v>
      </c>
      <c r="R31" s="41">
        <v>6.0650000000000004</v>
      </c>
      <c r="S31" s="41">
        <v>6.0650000000000004</v>
      </c>
      <c r="T31" s="41">
        <v>6.0650000000000004</v>
      </c>
      <c r="U31" s="41">
        <v>6.0650000000000004</v>
      </c>
      <c r="V31" s="41">
        <v>6.0650000000000004</v>
      </c>
      <c r="W31" s="41">
        <v>6.0650000000000004</v>
      </c>
      <c r="X31" s="41">
        <v>6.0650000000000004</v>
      </c>
      <c r="Y31" s="41">
        <v>6.0650000000000004</v>
      </c>
      <c r="Z31" s="41">
        <v>6.0650000000000004</v>
      </c>
      <c r="AA31" s="41">
        <v>6.0650000000000004</v>
      </c>
      <c r="AB31" s="41">
        <v>6.0650000000000004</v>
      </c>
      <c r="AC31" s="41">
        <v>6.0650000000000004</v>
      </c>
      <c r="AD31" s="41">
        <v>6.0650000000000004</v>
      </c>
      <c r="AE31" s="41">
        <v>6.0650000000000004</v>
      </c>
      <c r="AF31" s="41">
        <v>6.0650000000000004</v>
      </c>
      <c r="AG31" s="41">
        <v>6.0650000000000004</v>
      </c>
      <c r="AH31" s="41">
        <v>6.0650000000000004</v>
      </c>
      <c r="AI31" s="41">
        <v>6.0650000000000004</v>
      </c>
      <c r="AJ31" s="41">
        <v>6.0650000000000004</v>
      </c>
      <c r="AK31" s="42">
        <v>0</v>
      </c>
    </row>
    <row r="32" spans="1:37" ht="15" customHeight="1" x14ac:dyDescent="0.45">
      <c r="A32" s="17" t="s">
        <v>290</v>
      </c>
      <c r="B32" s="40" t="s">
        <v>291</v>
      </c>
      <c r="C32" s="41">
        <v>5.0566430000000002</v>
      </c>
      <c r="D32" s="41">
        <v>5.0552599999999996</v>
      </c>
      <c r="E32" s="41">
        <v>5.0559250000000002</v>
      </c>
      <c r="F32" s="41">
        <v>5.0562699999999996</v>
      </c>
      <c r="G32" s="41">
        <v>5.0553610000000004</v>
      </c>
      <c r="H32" s="41">
        <v>5.0533359999999998</v>
      </c>
      <c r="I32" s="41">
        <v>5.0508160000000002</v>
      </c>
      <c r="J32" s="41">
        <v>5.0500020000000001</v>
      </c>
      <c r="K32" s="41">
        <v>5.0494789999999998</v>
      </c>
      <c r="L32" s="41">
        <v>5.049067</v>
      </c>
      <c r="M32" s="41">
        <v>5.0486199999999997</v>
      </c>
      <c r="N32" s="41">
        <v>5.0481860000000003</v>
      </c>
      <c r="O32" s="41">
        <v>5.047752</v>
      </c>
      <c r="P32" s="41">
        <v>5.0478269999999998</v>
      </c>
      <c r="Q32" s="41">
        <v>5.0471120000000003</v>
      </c>
      <c r="R32" s="41">
        <v>5.0467120000000003</v>
      </c>
      <c r="S32" s="41">
        <v>5.0464640000000003</v>
      </c>
      <c r="T32" s="41">
        <v>5.0458769999999999</v>
      </c>
      <c r="U32" s="41">
        <v>5.0451860000000002</v>
      </c>
      <c r="V32" s="41">
        <v>5.0444300000000002</v>
      </c>
      <c r="W32" s="41">
        <v>5.0435809999999996</v>
      </c>
      <c r="X32" s="41">
        <v>5.0427549999999997</v>
      </c>
      <c r="Y32" s="41">
        <v>5.0416879999999997</v>
      </c>
      <c r="Z32" s="41">
        <v>5.0404980000000004</v>
      </c>
      <c r="AA32" s="41">
        <v>5.0391599999999999</v>
      </c>
      <c r="AB32" s="41">
        <v>5.0378670000000003</v>
      </c>
      <c r="AC32" s="41">
        <v>5.0362239999999998</v>
      </c>
      <c r="AD32" s="41">
        <v>5.0346019999999996</v>
      </c>
      <c r="AE32" s="41">
        <v>5.0328730000000004</v>
      </c>
      <c r="AF32" s="41">
        <v>5.030945</v>
      </c>
      <c r="AG32" s="41">
        <v>5.0285479999999998</v>
      </c>
      <c r="AH32" s="41">
        <v>5.0259179999999999</v>
      </c>
      <c r="AI32" s="41">
        <v>5.0230379999999997</v>
      </c>
      <c r="AJ32" s="41">
        <v>5.0230360000000003</v>
      </c>
      <c r="AK32" s="42">
        <v>-2.0000000000000001E-4</v>
      </c>
    </row>
    <row r="33" spans="1:37" ht="15" customHeight="1" x14ac:dyDescent="0.45">
      <c r="A33" s="17" t="s">
        <v>292</v>
      </c>
      <c r="B33" s="40" t="s">
        <v>293</v>
      </c>
      <c r="C33" s="41">
        <v>5.0566430000000002</v>
      </c>
      <c r="D33" s="41">
        <v>5.0551199999999996</v>
      </c>
      <c r="E33" s="41">
        <v>5.0557509999999999</v>
      </c>
      <c r="F33" s="41">
        <v>5.0561759999999998</v>
      </c>
      <c r="G33" s="41">
        <v>5.0552270000000004</v>
      </c>
      <c r="H33" s="41">
        <v>5.0532529999999998</v>
      </c>
      <c r="I33" s="41">
        <v>5.0502339999999997</v>
      </c>
      <c r="J33" s="41">
        <v>5.0493699999999997</v>
      </c>
      <c r="K33" s="41">
        <v>5.0488210000000002</v>
      </c>
      <c r="L33" s="41">
        <v>5.0483820000000001</v>
      </c>
      <c r="M33" s="41">
        <v>5.0479039999999999</v>
      </c>
      <c r="N33" s="41">
        <v>5.0474410000000001</v>
      </c>
      <c r="O33" s="41">
        <v>5.046983</v>
      </c>
      <c r="P33" s="41">
        <v>5.0470750000000004</v>
      </c>
      <c r="Q33" s="41">
        <v>5.0462990000000003</v>
      </c>
      <c r="R33" s="41">
        <v>5.0458439999999998</v>
      </c>
      <c r="S33" s="41">
        <v>5.0455509999999997</v>
      </c>
      <c r="T33" s="41">
        <v>5.044918</v>
      </c>
      <c r="U33" s="41">
        <v>5.0441839999999996</v>
      </c>
      <c r="V33" s="41">
        <v>5.0433690000000002</v>
      </c>
      <c r="W33" s="41">
        <v>5.0424530000000001</v>
      </c>
      <c r="X33" s="41">
        <v>5.041563</v>
      </c>
      <c r="Y33" s="41">
        <v>5.0404109999999998</v>
      </c>
      <c r="Z33" s="41">
        <v>5.0391269999999997</v>
      </c>
      <c r="AA33" s="41">
        <v>5.0376839999999996</v>
      </c>
      <c r="AB33" s="41">
        <v>5.0362900000000002</v>
      </c>
      <c r="AC33" s="41">
        <v>5.0345170000000001</v>
      </c>
      <c r="AD33" s="41">
        <v>5.0328030000000004</v>
      </c>
      <c r="AE33" s="41">
        <v>5.0309910000000002</v>
      </c>
      <c r="AF33" s="41">
        <v>5.0289089999999996</v>
      </c>
      <c r="AG33" s="41">
        <v>5.0263140000000002</v>
      </c>
      <c r="AH33" s="41">
        <v>5.0234719999999999</v>
      </c>
      <c r="AI33" s="41">
        <v>5.020365</v>
      </c>
      <c r="AJ33" s="41">
        <v>5.0203639999999998</v>
      </c>
      <c r="AK33" s="42">
        <v>-2.1599999999999999E-4</v>
      </c>
    </row>
    <row r="34" spans="1:37" ht="15" customHeight="1" x14ac:dyDescent="0.45">
      <c r="A34" s="17" t="s">
        <v>294</v>
      </c>
      <c r="B34" s="40" t="s">
        <v>295</v>
      </c>
      <c r="C34" s="41">
        <v>5.0566430000000002</v>
      </c>
      <c r="D34" s="41">
        <v>5.0550290000000002</v>
      </c>
      <c r="E34" s="41">
        <v>5.0560859999999996</v>
      </c>
      <c r="F34" s="41">
        <v>5.0563630000000002</v>
      </c>
      <c r="G34" s="41">
        <v>5.0551620000000002</v>
      </c>
      <c r="H34" s="41">
        <v>5.0521120000000002</v>
      </c>
      <c r="I34" s="41">
        <v>5.0499099999999997</v>
      </c>
      <c r="J34" s="41">
        <v>5.0489660000000001</v>
      </c>
      <c r="K34" s="41">
        <v>5.0484030000000004</v>
      </c>
      <c r="L34" s="41">
        <v>5.0479479999999999</v>
      </c>
      <c r="M34" s="41">
        <v>5.0474509999999997</v>
      </c>
      <c r="N34" s="41">
        <v>5.04697</v>
      </c>
      <c r="O34" s="41">
        <v>5.0464979999999997</v>
      </c>
      <c r="P34" s="41">
        <v>5.046602</v>
      </c>
      <c r="Q34" s="41">
        <v>5.0458410000000002</v>
      </c>
      <c r="R34" s="41">
        <v>5.0454929999999996</v>
      </c>
      <c r="S34" s="41">
        <v>5.0453320000000001</v>
      </c>
      <c r="T34" s="41">
        <v>5.0447139999999999</v>
      </c>
      <c r="U34" s="41">
        <v>5.0439569999999998</v>
      </c>
      <c r="V34" s="41">
        <v>5.0431090000000003</v>
      </c>
      <c r="W34" s="41">
        <v>5.0421550000000002</v>
      </c>
      <c r="X34" s="41">
        <v>5.041226</v>
      </c>
      <c r="Y34" s="41">
        <v>5.0400229999999997</v>
      </c>
      <c r="Z34" s="41">
        <v>5.0386810000000004</v>
      </c>
      <c r="AA34" s="41">
        <v>5.0371740000000003</v>
      </c>
      <c r="AB34" s="41">
        <v>5.035717</v>
      </c>
      <c r="AC34" s="41">
        <v>5.0338620000000001</v>
      </c>
      <c r="AD34" s="41">
        <v>5.0319269999999996</v>
      </c>
      <c r="AE34" s="41">
        <v>5.029827</v>
      </c>
      <c r="AF34" s="41">
        <v>5.0276490000000003</v>
      </c>
      <c r="AG34" s="41">
        <v>5.0249329999999999</v>
      </c>
      <c r="AH34" s="41">
        <v>5.0219589999999998</v>
      </c>
      <c r="AI34" s="41">
        <v>5.018713</v>
      </c>
      <c r="AJ34" s="41">
        <v>5.018713</v>
      </c>
      <c r="AK34" s="42">
        <v>-2.2499999999999999E-4</v>
      </c>
    </row>
    <row r="35" spans="1:37" ht="15" customHeight="1" x14ac:dyDescent="0.45">
      <c r="A35" s="17" t="s">
        <v>296</v>
      </c>
      <c r="B35" s="40" t="s">
        <v>297</v>
      </c>
      <c r="C35" s="41">
        <v>5.2222799999999996</v>
      </c>
      <c r="D35" s="41">
        <v>5.2222799999999996</v>
      </c>
      <c r="E35" s="41">
        <v>5.2222799999999996</v>
      </c>
      <c r="F35" s="41">
        <v>5.2222799999999996</v>
      </c>
      <c r="G35" s="41">
        <v>5.2222799999999996</v>
      </c>
      <c r="H35" s="41">
        <v>5.2222799999999996</v>
      </c>
      <c r="I35" s="41">
        <v>5.2222799999999996</v>
      </c>
      <c r="J35" s="41">
        <v>5.2222799999999996</v>
      </c>
      <c r="K35" s="41">
        <v>5.2222799999999996</v>
      </c>
      <c r="L35" s="41">
        <v>5.2222799999999996</v>
      </c>
      <c r="M35" s="41">
        <v>5.2222799999999996</v>
      </c>
      <c r="N35" s="41">
        <v>5.2222799999999996</v>
      </c>
      <c r="O35" s="41">
        <v>5.2222799999999996</v>
      </c>
      <c r="P35" s="41">
        <v>5.2222799999999996</v>
      </c>
      <c r="Q35" s="41">
        <v>5.2222799999999996</v>
      </c>
      <c r="R35" s="41">
        <v>5.2222799999999996</v>
      </c>
      <c r="S35" s="41">
        <v>5.2222799999999996</v>
      </c>
      <c r="T35" s="41">
        <v>5.2222799999999996</v>
      </c>
      <c r="U35" s="41">
        <v>5.2222799999999996</v>
      </c>
      <c r="V35" s="41">
        <v>5.2222799999999996</v>
      </c>
      <c r="W35" s="41">
        <v>5.2222799999999996</v>
      </c>
      <c r="X35" s="41">
        <v>5.2222799999999996</v>
      </c>
      <c r="Y35" s="41">
        <v>5.2222799999999996</v>
      </c>
      <c r="Z35" s="41">
        <v>5.2222799999999996</v>
      </c>
      <c r="AA35" s="41">
        <v>5.2222799999999996</v>
      </c>
      <c r="AB35" s="41">
        <v>5.2222799999999996</v>
      </c>
      <c r="AC35" s="41">
        <v>5.2222799999999996</v>
      </c>
      <c r="AD35" s="41">
        <v>5.2222799999999996</v>
      </c>
      <c r="AE35" s="41">
        <v>5.2222799999999996</v>
      </c>
      <c r="AF35" s="41">
        <v>5.2222799999999996</v>
      </c>
      <c r="AG35" s="41">
        <v>5.2222799999999996</v>
      </c>
      <c r="AH35" s="41">
        <v>5.2222799999999996</v>
      </c>
      <c r="AI35" s="41">
        <v>5.2222799999999996</v>
      </c>
      <c r="AJ35" s="41">
        <v>5.2222799999999996</v>
      </c>
      <c r="AK35" s="42">
        <v>0</v>
      </c>
    </row>
    <row r="36" spans="1:37" ht="15" customHeight="1" x14ac:dyDescent="0.45">
      <c r="A36" s="17" t="s">
        <v>298</v>
      </c>
      <c r="B36" s="40" t="s">
        <v>299</v>
      </c>
      <c r="C36" s="41">
        <v>5.2222799999999996</v>
      </c>
      <c r="D36" s="41">
        <v>5.2222799999999996</v>
      </c>
      <c r="E36" s="41">
        <v>5.2222799999999996</v>
      </c>
      <c r="F36" s="41">
        <v>5.2222799999999996</v>
      </c>
      <c r="G36" s="41">
        <v>5.2222799999999996</v>
      </c>
      <c r="H36" s="41">
        <v>5.2222799999999996</v>
      </c>
      <c r="I36" s="41">
        <v>5.2222799999999996</v>
      </c>
      <c r="J36" s="41">
        <v>5.2222799999999996</v>
      </c>
      <c r="K36" s="41">
        <v>5.2222799999999996</v>
      </c>
      <c r="L36" s="41">
        <v>5.2222799999999996</v>
      </c>
      <c r="M36" s="41">
        <v>5.2222799999999996</v>
      </c>
      <c r="N36" s="41">
        <v>5.2222799999999996</v>
      </c>
      <c r="O36" s="41">
        <v>5.2222799999999996</v>
      </c>
      <c r="P36" s="41">
        <v>5.2222799999999996</v>
      </c>
      <c r="Q36" s="41">
        <v>5.2222799999999996</v>
      </c>
      <c r="R36" s="41">
        <v>5.2222799999999996</v>
      </c>
      <c r="S36" s="41">
        <v>5.2222799999999996</v>
      </c>
      <c r="T36" s="41">
        <v>5.2222799999999996</v>
      </c>
      <c r="U36" s="41">
        <v>5.2222799999999996</v>
      </c>
      <c r="V36" s="41">
        <v>5.2222799999999996</v>
      </c>
      <c r="W36" s="41">
        <v>5.2222799999999996</v>
      </c>
      <c r="X36" s="41">
        <v>5.2222799999999996</v>
      </c>
      <c r="Y36" s="41">
        <v>5.2222799999999996</v>
      </c>
      <c r="Z36" s="41">
        <v>5.2222799999999996</v>
      </c>
      <c r="AA36" s="41">
        <v>5.2222799999999996</v>
      </c>
      <c r="AB36" s="41">
        <v>5.2222799999999996</v>
      </c>
      <c r="AC36" s="41">
        <v>5.2222799999999996</v>
      </c>
      <c r="AD36" s="41">
        <v>5.2222799999999996</v>
      </c>
      <c r="AE36" s="41">
        <v>5.2222799999999996</v>
      </c>
      <c r="AF36" s="41">
        <v>5.2222799999999996</v>
      </c>
      <c r="AG36" s="41">
        <v>5.2222799999999996</v>
      </c>
      <c r="AH36" s="41">
        <v>5.2222799999999996</v>
      </c>
      <c r="AI36" s="41">
        <v>5.2222799999999996</v>
      </c>
      <c r="AJ36" s="41">
        <v>5.2222799999999996</v>
      </c>
      <c r="AK36" s="42">
        <v>0</v>
      </c>
    </row>
    <row r="37" spans="1:37" ht="15" customHeight="1" x14ac:dyDescent="0.45">
      <c r="A37" s="17" t="s">
        <v>300</v>
      </c>
      <c r="B37" s="40" t="s">
        <v>301</v>
      </c>
      <c r="C37" s="41">
        <v>4.62</v>
      </c>
      <c r="D37" s="41">
        <v>4.62</v>
      </c>
      <c r="E37" s="41">
        <v>4.62</v>
      </c>
      <c r="F37" s="41">
        <v>4.62</v>
      </c>
      <c r="G37" s="41">
        <v>4.62</v>
      </c>
      <c r="H37" s="41">
        <v>4.62</v>
      </c>
      <c r="I37" s="41">
        <v>4.62</v>
      </c>
      <c r="J37" s="41">
        <v>4.62</v>
      </c>
      <c r="K37" s="41">
        <v>4.62</v>
      </c>
      <c r="L37" s="41">
        <v>4.62</v>
      </c>
      <c r="M37" s="41">
        <v>4.62</v>
      </c>
      <c r="N37" s="41">
        <v>4.62</v>
      </c>
      <c r="O37" s="41">
        <v>4.62</v>
      </c>
      <c r="P37" s="41">
        <v>4.62</v>
      </c>
      <c r="Q37" s="41">
        <v>4.62</v>
      </c>
      <c r="R37" s="41">
        <v>4.62</v>
      </c>
      <c r="S37" s="41">
        <v>4.62</v>
      </c>
      <c r="T37" s="41">
        <v>4.62</v>
      </c>
      <c r="U37" s="41">
        <v>4.62</v>
      </c>
      <c r="V37" s="41">
        <v>4.62</v>
      </c>
      <c r="W37" s="41">
        <v>4.62</v>
      </c>
      <c r="X37" s="41">
        <v>4.62</v>
      </c>
      <c r="Y37" s="41">
        <v>4.62</v>
      </c>
      <c r="Z37" s="41">
        <v>4.62</v>
      </c>
      <c r="AA37" s="41">
        <v>4.62</v>
      </c>
      <c r="AB37" s="41">
        <v>4.62</v>
      </c>
      <c r="AC37" s="41">
        <v>4.62</v>
      </c>
      <c r="AD37" s="41">
        <v>4.62</v>
      </c>
      <c r="AE37" s="41">
        <v>4.62</v>
      </c>
      <c r="AF37" s="41">
        <v>4.62</v>
      </c>
      <c r="AG37" s="41">
        <v>4.62</v>
      </c>
      <c r="AH37" s="41">
        <v>4.62</v>
      </c>
      <c r="AI37" s="41">
        <v>4.62</v>
      </c>
      <c r="AJ37" s="41">
        <v>4.62</v>
      </c>
      <c r="AK37" s="42">
        <v>0</v>
      </c>
    </row>
    <row r="38" spans="1:37" ht="15" customHeight="1" x14ac:dyDescent="0.45">
      <c r="A38" s="17" t="s">
        <v>302</v>
      </c>
      <c r="B38" s="40" t="s">
        <v>303</v>
      </c>
      <c r="C38" s="41">
        <v>5.8</v>
      </c>
      <c r="D38" s="41">
        <v>5.8</v>
      </c>
      <c r="E38" s="41">
        <v>5.8</v>
      </c>
      <c r="F38" s="41">
        <v>5.8</v>
      </c>
      <c r="G38" s="41">
        <v>5.8</v>
      </c>
      <c r="H38" s="41">
        <v>5.8</v>
      </c>
      <c r="I38" s="41">
        <v>5.8</v>
      </c>
      <c r="J38" s="41">
        <v>5.8</v>
      </c>
      <c r="K38" s="41">
        <v>5.8</v>
      </c>
      <c r="L38" s="41">
        <v>5.8</v>
      </c>
      <c r="M38" s="41">
        <v>5.8</v>
      </c>
      <c r="N38" s="41">
        <v>5.8</v>
      </c>
      <c r="O38" s="41">
        <v>5.8</v>
      </c>
      <c r="P38" s="41">
        <v>5.8</v>
      </c>
      <c r="Q38" s="41">
        <v>5.8</v>
      </c>
      <c r="R38" s="41">
        <v>5.8</v>
      </c>
      <c r="S38" s="41">
        <v>5.8</v>
      </c>
      <c r="T38" s="41">
        <v>5.8</v>
      </c>
      <c r="U38" s="41">
        <v>5.8</v>
      </c>
      <c r="V38" s="41">
        <v>5.8</v>
      </c>
      <c r="W38" s="41">
        <v>5.8</v>
      </c>
      <c r="X38" s="41">
        <v>5.8</v>
      </c>
      <c r="Y38" s="41">
        <v>5.8</v>
      </c>
      <c r="Z38" s="41">
        <v>5.8</v>
      </c>
      <c r="AA38" s="41">
        <v>5.8</v>
      </c>
      <c r="AB38" s="41">
        <v>5.8</v>
      </c>
      <c r="AC38" s="41">
        <v>5.8</v>
      </c>
      <c r="AD38" s="41">
        <v>5.8</v>
      </c>
      <c r="AE38" s="41">
        <v>5.8</v>
      </c>
      <c r="AF38" s="41">
        <v>5.8</v>
      </c>
      <c r="AG38" s="41">
        <v>5.8</v>
      </c>
      <c r="AH38" s="41">
        <v>5.8</v>
      </c>
      <c r="AI38" s="41">
        <v>5.8</v>
      </c>
      <c r="AJ38" s="41">
        <v>5.8</v>
      </c>
      <c r="AK38" s="42">
        <v>0</v>
      </c>
    </row>
    <row r="39" spans="1:37" ht="15" customHeight="1" x14ac:dyDescent="0.45">
      <c r="A39" s="17" t="s">
        <v>304</v>
      </c>
      <c r="B39" s="40" t="s">
        <v>305</v>
      </c>
      <c r="C39" s="41">
        <v>5.4510759999999996</v>
      </c>
      <c r="D39" s="41">
        <v>5.4510759999999996</v>
      </c>
      <c r="E39" s="41">
        <v>5.4510759999999996</v>
      </c>
      <c r="F39" s="41">
        <v>5.4510759999999996</v>
      </c>
      <c r="G39" s="41">
        <v>5.4510759999999996</v>
      </c>
      <c r="H39" s="41">
        <v>5.4510759999999996</v>
      </c>
      <c r="I39" s="41">
        <v>5.4510759999999996</v>
      </c>
      <c r="J39" s="41">
        <v>5.4510759999999996</v>
      </c>
      <c r="K39" s="41">
        <v>5.4510759999999996</v>
      </c>
      <c r="L39" s="41">
        <v>5.4510759999999996</v>
      </c>
      <c r="M39" s="41">
        <v>5.4510759999999996</v>
      </c>
      <c r="N39" s="41">
        <v>5.4510759999999996</v>
      </c>
      <c r="O39" s="41">
        <v>5.4510759999999996</v>
      </c>
      <c r="P39" s="41">
        <v>5.4510759999999996</v>
      </c>
      <c r="Q39" s="41">
        <v>5.4510759999999996</v>
      </c>
      <c r="R39" s="41">
        <v>5.4510759999999996</v>
      </c>
      <c r="S39" s="41">
        <v>5.4510759999999996</v>
      </c>
      <c r="T39" s="41">
        <v>5.4510759999999996</v>
      </c>
      <c r="U39" s="41">
        <v>5.4510759999999996</v>
      </c>
      <c r="V39" s="41">
        <v>5.4510759999999996</v>
      </c>
      <c r="W39" s="41">
        <v>5.4510759999999996</v>
      </c>
      <c r="X39" s="41">
        <v>5.4510759999999996</v>
      </c>
      <c r="Y39" s="41">
        <v>5.4510759999999996</v>
      </c>
      <c r="Z39" s="41">
        <v>5.4510759999999996</v>
      </c>
      <c r="AA39" s="41">
        <v>5.4510759999999996</v>
      </c>
      <c r="AB39" s="41">
        <v>5.4510759999999996</v>
      </c>
      <c r="AC39" s="41">
        <v>5.4510759999999996</v>
      </c>
      <c r="AD39" s="41">
        <v>5.4510759999999996</v>
      </c>
      <c r="AE39" s="41">
        <v>5.4510759999999996</v>
      </c>
      <c r="AF39" s="41">
        <v>5.4510759999999996</v>
      </c>
      <c r="AG39" s="41">
        <v>5.4510759999999996</v>
      </c>
      <c r="AH39" s="41">
        <v>5.4510759999999996</v>
      </c>
      <c r="AI39" s="41">
        <v>5.4510759999999996</v>
      </c>
      <c r="AJ39" s="41">
        <v>5.4510759999999996</v>
      </c>
      <c r="AK39" s="42">
        <v>0</v>
      </c>
    </row>
    <row r="40" spans="1:37" ht="15" customHeight="1" x14ac:dyDescent="0.45">
      <c r="A40" s="17" t="s">
        <v>306</v>
      </c>
      <c r="B40" s="40" t="s">
        <v>307</v>
      </c>
      <c r="C40" s="41">
        <v>6.2869999999999999</v>
      </c>
      <c r="D40" s="41">
        <v>6.2869999999999999</v>
      </c>
      <c r="E40" s="41">
        <v>6.2869999999999999</v>
      </c>
      <c r="F40" s="41">
        <v>6.2869999999999999</v>
      </c>
      <c r="G40" s="41">
        <v>6.2869999999999999</v>
      </c>
      <c r="H40" s="41">
        <v>6.2869999999999999</v>
      </c>
      <c r="I40" s="41">
        <v>6.2869999999999999</v>
      </c>
      <c r="J40" s="41">
        <v>6.2869999999999999</v>
      </c>
      <c r="K40" s="41">
        <v>6.2869999999999999</v>
      </c>
      <c r="L40" s="41">
        <v>6.2869999999999999</v>
      </c>
      <c r="M40" s="41">
        <v>6.2869999999999999</v>
      </c>
      <c r="N40" s="41">
        <v>6.2869999999999999</v>
      </c>
      <c r="O40" s="41">
        <v>6.2869999999999999</v>
      </c>
      <c r="P40" s="41">
        <v>6.2869999999999999</v>
      </c>
      <c r="Q40" s="41">
        <v>6.2869999999999999</v>
      </c>
      <c r="R40" s="41">
        <v>6.2869999999999999</v>
      </c>
      <c r="S40" s="41">
        <v>6.2869999999999999</v>
      </c>
      <c r="T40" s="41">
        <v>6.2869999999999999</v>
      </c>
      <c r="U40" s="41">
        <v>6.2869999999999999</v>
      </c>
      <c r="V40" s="41">
        <v>6.2869999999999999</v>
      </c>
      <c r="W40" s="41">
        <v>6.2869999999999999</v>
      </c>
      <c r="X40" s="41">
        <v>6.2869999999999999</v>
      </c>
      <c r="Y40" s="41">
        <v>6.2869999999999999</v>
      </c>
      <c r="Z40" s="41">
        <v>6.2869999999999999</v>
      </c>
      <c r="AA40" s="41">
        <v>6.2869999999999999</v>
      </c>
      <c r="AB40" s="41">
        <v>6.2869999999999999</v>
      </c>
      <c r="AC40" s="41">
        <v>6.2869999999999999</v>
      </c>
      <c r="AD40" s="41">
        <v>6.2869999999999999</v>
      </c>
      <c r="AE40" s="41">
        <v>6.2869999999999999</v>
      </c>
      <c r="AF40" s="41">
        <v>6.2869999999999999</v>
      </c>
      <c r="AG40" s="41">
        <v>6.2869999999999999</v>
      </c>
      <c r="AH40" s="41">
        <v>6.2869999999999999</v>
      </c>
      <c r="AI40" s="41">
        <v>6.2869999999999999</v>
      </c>
      <c r="AJ40" s="41">
        <v>6.2869999999999999</v>
      </c>
      <c r="AK40" s="42">
        <v>0</v>
      </c>
    </row>
    <row r="41" spans="1:37" ht="15" customHeight="1" x14ac:dyDescent="0.45">
      <c r="A41" s="17" t="s">
        <v>308</v>
      </c>
      <c r="B41" s="40" t="s">
        <v>309</v>
      </c>
      <c r="C41" s="41">
        <v>6.2869999999999999</v>
      </c>
      <c r="D41" s="41">
        <v>6.2869999999999999</v>
      </c>
      <c r="E41" s="41">
        <v>6.2869999999999999</v>
      </c>
      <c r="F41" s="41">
        <v>6.2869999999999999</v>
      </c>
      <c r="G41" s="41">
        <v>6.2869999999999999</v>
      </c>
      <c r="H41" s="41">
        <v>6.2869999999999999</v>
      </c>
      <c r="I41" s="41">
        <v>6.2869999999999999</v>
      </c>
      <c r="J41" s="41">
        <v>6.2869999999999999</v>
      </c>
      <c r="K41" s="41">
        <v>6.2869999999999999</v>
      </c>
      <c r="L41" s="41">
        <v>6.2869999999999999</v>
      </c>
      <c r="M41" s="41">
        <v>6.2869999999999999</v>
      </c>
      <c r="N41" s="41">
        <v>6.2869999999999999</v>
      </c>
      <c r="O41" s="41">
        <v>6.2869999999999999</v>
      </c>
      <c r="P41" s="41">
        <v>6.2869999999999999</v>
      </c>
      <c r="Q41" s="41">
        <v>6.2869999999999999</v>
      </c>
      <c r="R41" s="41">
        <v>6.2869999999999999</v>
      </c>
      <c r="S41" s="41">
        <v>6.2869999999999999</v>
      </c>
      <c r="T41" s="41">
        <v>6.2869999999999999</v>
      </c>
      <c r="U41" s="41">
        <v>6.2869999999999999</v>
      </c>
      <c r="V41" s="41">
        <v>6.2869999999999999</v>
      </c>
      <c r="W41" s="41">
        <v>6.2869999999999999</v>
      </c>
      <c r="X41" s="41">
        <v>6.2869999999999999</v>
      </c>
      <c r="Y41" s="41">
        <v>6.2869999999999999</v>
      </c>
      <c r="Z41" s="41">
        <v>6.2869999999999999</v>
      </c>
      <c r="AA41" s="41">
        <v>6.2869999999999999</v>
      </c>
      <c r="AB41" s="41">
        <v>6.2869999999999999</v>
      </c>
      <c r="AC41" s="41">
        <v>6.2869999999999999</v>
      </c>
      <c r="AD41" s="41">
        <v>6.2869999999999999</v>
      </c>
      <c r="AE41" s="41">
        <v>6.2869999999999999</v>
      </c>
      <c r="AF41" s="41">
        <v>6.2869999999999999</v>
      </c>
      <c r="AG41" s="41">
        <v>6.2869999999999999</v>
      </c>
      <c r="AH41" s="41">
        <v>6.2869999999999999</v>
      </c>
      <c r="AI41" s="41">
        <v>6.2869999999999999</v>
      </c>
      <c r="AJ41" s="41">
        <v>6.2869999999999999</v>
      </c>
      <c r="AK41" s="42">
        <v>0</v>
      </c>
    </row>
    <row r="42" spans="1:37" ht="15" customHeight="1" x14ac:dyDescent="0.45">
      <c r="A42" s="17" t="s">
        <v>310</v>
      </c>
      <c r="B42" s="40" t="s">
        <v>311</v>
      </c>
      <c r="C42" s="41">
        <v>6.2869999999999999</v>
      </c>
      <c r="D42" s="41">
        <v>6.2869999999999999</v>
      </c>
      <c r="E42" s="41">
        <v>6.2869999999999999</v>
      </c>
      <c r="F42" s="41">
        <v>6.2869999999999999</v>
      </c>
      <c r="G42" s="41">
        <v>6.2869999999999999</v>
      </c>
      <c r="H42" s="41">
        <v>6.2869999999999999</v>
      </c>
      <c r="I42" s="41">
        <v>6.2869999999999999</v>
      </c>
      <c r="J42" s="41">
        <v>6.2869999999999999</v>
      </c>
      <c r="K42" s="41">
        <v>6.2869999999999999</v>
      </c>
      <c r="L42" s="41">
        <v>6.2869999999999999</v>
      </c>
      <c r="M42" s="41">
        <v>6.2869999999999999</v>
      </c>
      <c r="N42" s="41">
        <v>6.2869999999999999</v>
      </c>
      <c r="O42" s="41">
        <v>6.2869999999999999</v>
      </c>
      <c r="P42" s="41">
        <v>6.2869999999999999</v>
      </c>
      <c r="Q42" s="41">
        <v>6.2869999999999999</v>
      </c>
      <c r="R42" s="41">
        <v>6.2869999999999999</v>
      </c>
      <c r="S42" s="41">
        <v>6.2869999999999999</v>
      </c>
      <c r="T42" s="41">
        <v>6.2869999999999999</v>
      </c>
      <c r="U42" s="41">
        <v>6.2869999999999999</v>
      </c>
      <c r="V42" s="41">
        <v>6.2869999999999999</v>
      </c>
      <c r="W42" s="41">
        <v>6.2869999999999999</v>
      </c>
      <c r="X42" s="41">
        <v>6.2869999999999999</v>
      </c>
      <c r="Y42" s="41">
        <v>6.2869999999999999</v>
      </c>
      <c r="Z42" s="41">
        <v>6.2869999999999999</v>
      </c>
      <c r="AA42" s="41">
        <v>6.2869999999999999</v>
      </c>
      <c r="AB42" s="41">
        <v>6.2869999999999999</v>
      </c>
      <c r="AC42" s="41">
        <v>6.2869999999999999</v>
      </c>
      <c r="AD42" s="41">
        <v>6.2869999999999999</v>
      </c>
      <c r="AE42" s="41">
        <v>6.2869999999999999</v>
      </c>
      <c r="AF42" s="41">
        <v>6.2869999999999999</v>
      </c>
      <c r="AG42" s="41">
        <v>6.2869999999999999</v>
      </c>
      <c r="AH42" s="41">
        <v>6.2869999999999999</v>
      </c>
      <c r="AI42" s="41">
        <v>6.2869999999999999</v>
      </c>
      <c r="AJ42" s="41">
        <v>6.2869999999999999</v>
      </c>
      <c r="AK42" s="42">
        <v>0</v>
      </c>
    </row>
    <row r="43" spans="1:37" ht="15" customHeight="1" x14ac:dyDescent="0.45">
      <c r="A43" s="17" t="s">
        <v>312</v>
      </c>
      <c r="B43" s="40" t="s">
        <v>313</v>
      </c>
      <c r="C43" s="41">
        <v>6.1473459999999998</v>
      </c>
      <c r="D43" s="41">
        <v>6.1452260000000001</v>
      </c>
      <c r="E43" s="41">
        <v>6.1456169999999997</v>
      </c>
      <c r="F43" s="41">
        <v>6.192609</v>
      </c>
      <c r="G43" s="41">
        <v>6.1871369999999999</v>
      </c>
      <c r="H43" s="41">
        <v>6.1839120000000003</v>
      </c>
      <c r="I43" s="41">
        <v>6.177295</v>
      </c>
      <c r="J43" s="41">
        <v>6.1706190000000003</v>
      </c>
      <c r="K43" s="41">
        <v>6.1645000000000003</v>
      </c>
      <c r="L43" s="41">
        <v>6.1563090000000003</v>
      </c>
      <c r="M43" s="41">
        <v>6.1576269999999997</v>
      </c>
      <c r="N43" s="41">
        <v>6.157673</v>
      </c>
      <c r="O43" s="41">
        <v>6.1597790000000003</v>
      </c>
      <c r="P43" s="41">
        <v>6.159592</v>
      </c>
      <c r="Q43" s="41">
        <v>6.1617009999999999</v>
      </c>
      <c r="R43" s="41">
        <v>6.162801</v>
      </c>
      <c r="S43" s="41">
        <v>6.1631689999999999</v>
      </c>
      <c r="T43" s="41">
        <v>6.1640280000000001</v>
      </c>
      <c r="U43" s="41">
        <v>6.1661429999999999</v>
      </c>
      <c r="V43" s="41">
        <v>6.1675360000000001</v>
      </c>
      <c r="W43" s="41">
        <v>6.1674319999999998</v>
      </c>
      <c r="X43" s="41">
        <v>6.1685819999999998</v>
      </c>
      <c r="Y43" s="41">
        <v>6.1709719999999999</v>
      </c>
      <c r="Z43" s="41">
        <v>6.171176</v>
      </c>
      <c r="AA43" s="41">
        <v>6.1722760000000001</v>
      </c>
      <c r="AB43" s="41">
        <v>6.1744009999999996</v>
      </c>
      <c r="AC43" s="41">
        <v>6.175586</v>
      </c>
      <c r="AD43" s="41">
        <v>6.1767789999999998</v>
      </c>
      <c r="AE43" s="41">
        <v>6.1779799999999998</v>
      </c>
      <c r="AF43" s="41">
        <v>6.179189</v>
      </c>
      <c r="AG43" s="41">
        <v>6.1804069999999998</v>
      </c>
      <c r="AH43" s="41">
        <v>6.1816329999999997</v>
      </c>
      <c r="AI43" s="41">
        <v>6.182868</v>
      </c>
      <c r="AJ43" s="41">
        <v>6.1841100000000004</v>
      </c>
      <c r="AK43" s="42">
        <v>1.9699999999999999E-4</v>
      </c>
    </row>
    <row r="44" spans="1:37" ht="15" customHeight="1" x14ac:dyDescent="0.45">
      <c r="A44" s="17" t="s">
        <v>314</v>
      </c>
      <c r="B44" s="40" t="s">
        <v>315</v>
      </c>
      <c r="C44" s="41">
        <v>5.1759979999999999</v>
      </c>
      <c r="D44" s="41">
        <v>5.1493409999999997</v>
      </c>
      <c r="E44" s="41">
        <v>5.1485440000000002</v>
      </c>
      <c r="F44" s="41">
        <v>5.1351180000000003</v>
      </c>
      <c r="G44" s="41">
        <v>5.1214979999999999</v>
      </c>
      <c r="H44" s="41">
        <v>5.1131700000000002</v>
      </c>
      <c r="I44" s="41">
        <v>5.1068749999999996</v>
      </c>
      <c r="J44" s="41">
        <v>5.1001250000000002</v>
      </c>
      <c r="K44" s="41">
        <v>5.0954069999999998</v>
      </c>
      <c r="L44" s="41">
        <v>5.0923059999999998</v>
      </c>
      <c r="M44" s="41">
        <v>5.0851800000000003</v>
      </c>
      <c r="N44" s="41">
        <v>5.0822000000000003</v>
      </c>
      <c r="O44" s="41">
        <v>5.0765289999999998</v>
      </c>
      <c r="P44" s="41">
        <v>5.0746789999999997</v>
      </c>
      <c r="Q44" s="41">
        <v>5.072298</v>
      </c>
      <c r="R44" s="41">
        <v>5.0691280000000001</v>
      </c>
      <c r="S44" s="41">
        <v>5.0666989999999998</v>
      </c>
      <c r="T44" s="41">
        <v>5.0689719999999996</v>
      </c>
      <c r="U44" s="41">
        <v>5.067164</v>
      </c>
      <c r="V44" s="41">
        <v>5.064692</v>
      </c>
      <c r="W44" s="41">
        <v>5.0671790000000003</v>
      </c>
      <c r="X44" s="41">
        <v>5.0644499999999999</v>
      </c>
      <c r="Y44" s="41">
        <v>5.0636330000000003</v>
      </c>
      <c r="Z44" s="41">
        <v>5.0643700000000003</v>
      </c>
      <c r="AA44" s="41">
        <v>5.0640780000000003</v>
      </c>
      <c r="AB44" s="41">
        <v>5.0626110000000004</v>
      </c>
      <c r="AC44" s="41">
        <v>5.0658269999999996</v>
      </c>
      <c r="AD44" s="41">
        <v>5.0664360000000004</v>
      </c>
      <c r="AE44" s="41">
        <v>5.0678429999999999</v>
      </c>
      <c r="AF44" s="41">
        <v>5.0690910000000002</v>
      </c>
      <c r="AG44" s="41">
        <v>5.0703579999999997</v>
      </c>
      <c r="AH44" s="41">
        <v>5.0693210000000004</v>
      </c>
      <c r="AI44" s="41">
        <v>5.0696510000000004</v>
      </c>
      <c r="AJ44" s="41">
        <v>5.0702829999999999</v>
      </c>
      <c r="AK44" s="42">
        <v>-4.8299999999999998E-4</v>
      </c>
    </row>
    <row r="45" spans="1:37" ht="15" customHeight="1" x14ac:dyDescent="0.45">
      <c r="A45" s="17" t="s">
        <v>316</v>
      </c>
      <c r="B45" s="40" t="s">
        <v>317</v>
      </c>
      <c r="C45" s="41">
        <v>5.5967529999999996</v>
      </c>
      <c r="D45" s="41">
        <v>5.6771430000000001</v>
      </c>
      <c r="E45" s="41">
        <v>5.6840089999999996</v>
      </c>
      <c r="F45" s="41">
        <v>5.7170959999999997</v>
      </c>
      <c r="G45" s="41">
        <v>5.6661299999999999</v>
      </c>
      <c r="H45" s="41">
        <v>5.6535770000000003</v>
      </c>
      <c r="I45" s="41">
        <v>5.6441179999999997</v>
      </c>
      <c r="J45" s="41">
        <v>5.6398200000000003</v>
      </c>
      <c r="K45" s="41">
        <v>5.6309760000000004</v>
      </c>
      <c r="L45" s="41">
        <v>5.6472470000000001</v>
      </c>
      <c r="M45" s="41">
        <v>5.6488060000000004</v>
      </c>
      <c r="N45" s="41">
        <v>5.6772070000000001</v>
      </c>
      <c r="O45" s="41">
        <v>5.6554729999999998</v>
      </c>
      <c r="P45" s="41">
        <v>5.6398169999999999</v>
      </c>
      <c r="Q45" s="41">
        <v>5.655303</v>
      </c>
      <c r="R45" s="41">
        <v>5.6159470000000002</v>
      </c>
      <c r="S45" s="41">
        <v>5.5804359999999997</v>
      </c>
      <c r="T45" s="41">
        <v>5.601731</v>
      </c>
      <c r="U45" s="41">
        <v>5.5999040000000004</v>
      </c>
      <c r="V45" s="41">
        <v>5.5448909999999998</v>
      </c>
      <c r="W45" s="41">
        <v>5.5638050000000003</v>
      </c>
      <c r="X45" s="41">
        <v>5.5047459999999999</v>
      </c>
      <c r="Y45" s="41">
        <v>5.4706440000000001</v>
      </c>
      <c r="Z45" s="41">
        <v>5.4392110000000002</v>
      </c>
      <c r="AA45" s="41">
        <v>5.4146479999999997</v>
      </c>
      <c r="AB45" s="41">
        <v>5.3607440000000004</v>
      </c>
      <c r="AC45" s="41">
        <v>5.3546440000000004</v>
      </c>
      <c r="AD45" s="41">
        <v>5.3370649999999999</v>
      </c>
      <c r="AE45" s="41">
        <v>5.3099679999999996</v>
      </c>
      <c r="AF45" s="41">
        <v>5.2794489999999996</v>
      </c>
      <c r="AG45" s="41">
        <v>5.249695</v>
      </c>
      <c r="AH45" s="41">
        <v>5.2043689999999998</v>
      </c>
      <c r="AI45" s="41">
        <v>5.1639299999999997</v>
      </c>
      <c r="AJ45" s="41">
        <v>5.1378079999999997</v>
      </c>
      <c r="AK45" s="42">
        <v>-3.1150000000000001E-3</v>
      </c>
    </row>
    <row r="46" spans="1:37" ht="15" customHeight="1" x14ac:dyDescent="0.45">
      <c r="A46" s="17" t="s">
        <v>318</v>
      </c>
      <c r="B46" s="40" t="s">
        <v>319</v>
      </c>
      <c r="C46" s="41">
        <v>5.1509999999999998</v>
      </c>
      <c r="D46" s="41">
        <v>5.2744179999999998</v>
      </c>
      <c r="E46" s="41">
        <v>5.2506209999999998</v>
      </c>
      <c r="F46" s="41">
        <v>5.2757480000000001</v>
      </c>
      <c r="G46" s="41">
        <v>5.2430519999999996</v>
      </c>
      <c r="H46" s="41">
        <v>5.2341490000000004</v>
      </c>
      <c r="I46" s="41">
        <v>5.2313539999999996</v>
      </c>
      <c r="J46" s="41">
        <v>5.2458450000000001</v>
      </c>
      <c r="K46" s="41">
        <v>5.2317590000000003</v>
      </c>
      <c r="L46" s="41">
        <v>5.1954609999999999</v>
      </c>
      <c r="M46" s="41">
        <v>5.1871260000000001</v>
      </c>
      <c r="N46" s="41">
        <v>5.1891119999999997</v>
      </c>
      <c r="O46" s="41">
        <v>5.1797279999999999</v>
      </c>
      <c r="P46" s="41">
        <v>5.1827779999999999</v>
      </c>
      <c r="Q46" s="41">
        <v>5.1716069999999998</v>
      </c>
      <c r="R46" s="41">
        <v>5.1720730000000001</v>
      </c>
      <c r="S46" s="41">
        <v>5.1663009999999998</v>
      </c>
      <c r="T46" s="41">
        <v>5.1594030000000002</v>
      </c>
      <c r="U46" s="41">
        <v>5.1539609999999998</v>
      </c>
      <c r="V46" s="41">
        <v>5.1569050000000001</v>
      </c>
      <c r="W46" s="41">
        <v>5.1471669999999996</v>
      </c>
      <c r="X46" s="41">
        <v>5.1453899999999999</v>
      </c>
      <c r="Y46" s="41">
        <v>5.1359450000000004</v>
      </c>
      <c r="Z46" s="41">
        <v>5.1392990000000003</v>
      </c>
      <c r="AA46" s="41">
        <v>5.1376179999999998</v>
      </c>
      <c r="AB46" s="41">
        <v>5.1223150000000004</v>
      </c>
      <c r="AC46" s="41">
        <v>5.131875</v>
      </c>
      <c r="AD46" s="41">
        <v>5.1306099999999999</v>
      </c>
      <c r="AE46" s="41">
        <v>5.1394690000000001</v>
      </c>
      <c r="AF46" s="41">
        <v>5.1280320000000001</v>
      </c>
      <c r="AG46" s="41">
        <v>5.124009</v>
      </c>
      <c r="AH46" s="41">
        <v>5.1212489999999997</v>
      </c>
      <c r="AI46" s="41">
        <v>5.1119820000000002</v>
      </c>
      <c r="AJ46" s="41">
        <v>5.1060999999999996</v>
      </c>
      <c r="AK46" s="42">
        <v>-1.013E-3</v>
      </c>
    </row>
    <row r="47" spans="1:37" ht="15" customHeight="1" x14ac:dyDescent="0.35">
      <c r="B47" s="43" t="s">
        <v>320</v>
      </c>
    </row>
    <row r="48" spans="1:37" ht="15" customHeight="1" x14ac:dyDescent="0.45">
      <c r="A48" s="17" t="s">
        <v>321</v>
      </c>
      <c r="B48" s="40" t="s">
        <v>322</v>
      </c>
      <c r="C48" s="41">
        <v>5.7229999999999999</v>
      </c>
      <c r="D48" s="41">
        <v>5.7199359999999997</v>
      </c>
      <c r="E48" s="41">
        <v>5.7093740000000004</v>
      </c>
      <c r="F48" s="41">
        <v>5.7020210000000002</v>
      </c>
      <c r="G48" s="41">
        <v>5.6990360000000004</v>
      </c>
      <c r="H48" s="41">
        <v>5.7029030000000001</v>
      </c>
      <c r="I48" s="41">
        <v>5.7014690000000003</v>
      </c>
      <c r="J48" s="41">
        <v>5.697845</v>
      </c>
      <c r="K48" s="41">
        <v>5.6965690000000002</v>
      </c>
      <c r="L48" s="41">
        <v>5.6955710000000002</v>
      </c>
      <c r="M48" s="41">
        <v>5.6916909999999996</v>
      </c>
      <c r="N48" s="41">
        <v>5.6895829999999998</v>
      </c>
      <c r="O48" s="41">
        <v>5.6873170000000002</v>
      </c>
      <c r="P48" s="41">
        <v>5.6864030000000003</v>
      </c>
      <c r="Q48" s="41">
        <v>5.6859310000000001</v>
      </c>
      <c r="R48" s="41">
        <v>5.6860549999999996</v>
      </c>
      <c r="S48" s="41">
        <v>5.6862589999999997</v>
      </c>
      <c r="T48" s="41">
        <v>5.6853819999999997</v>
      </c>
      <c r="U48" s="41">
        <v>5.6852140000000002</v>
      </c>
      <c r="V48" s="41">
        <v>5.6858959999999996</v>
      </c>
      <c r="W48" s="41">
        <v>5.6868850000000002</v>
      </c>
      <c r="X48" s="41">
        <v>5.6879220000000004</v>
      </c>
      <c r="Y48" s="41">
        <v>5.6901700000000002</v>
      </c>
      <c r="Z48" s="41">
        <v>5.6909640000000001</v>
      </c>
      <c r="AA48" s="41">
        <v>5.6894390000000001</v>
      </c>
      <c r="AB48" s="41">
        <v>5.6887540000000003</v>
      </c>
      <c r="AC48" s="41">
        <v>5.6864689999999998</v>
      </c>
      <c r="AD48" s="41">
        <v>5.6844440000000001</v>
      </c>
      <c r="AE48" s="41">
        <v>5.683516</v>
      </c>
      <c r="AF48" s="41">
        <v>5.6828880000000002</v>
      </c>
      <c r="AG48" s="41">
        <v>5.6813929999999999</v>
      </c>
      <c r="AH48" s="41">
        <v>5.6792740000000004</v>
      </c>
      <c r="AI48" s="41">
        <v>5.678185</v>
      </c>
      <c r="AJ48" s="41">
        <v>5.676202</v>
      </c>
      <c r="AK48" s="42">
        <v>-2.4000000000000001E-4</v>
      </c>
    </row>
    <row r="49" spans="1:37" ht="15" customHeight="1" x14ac:dyDescent="0.45">
      <c r="A49" s="17" t="s">
        <v>323</v>
      </c>
      <c r="B49" s="40" t="s">
        <v>324</v>
      </c>
      <c r="C49" s="41">
        <v>6.05</v>
      </c>
      <c r="D49" s="41">
        <v>6.1347209999999999</v>
      </c>
      <c r="E49" s="41">
        <v>6.1184380000000003</v>
      </c>
      <c r="F49" s="41">
        <v>6.1172810000000002</v>
      </c>
      <c r="G49" s="41">
        <v>6.117947</v>
      </c>
      <c r="H49" s="41">
        <v>6.1025400000000003</v>
      </c>
      <c r="I49" s="41">
        <v>6.1033739999999996</v>
      </c>
      <c r="J49" s="41">
        <v>6.1071629999999999</v>
      </c>
      <c r="K49" s="41">
        <v>6.1065849999999999</v>
      </c>
      <c r="L49" s="41">
        <v>6.1245560000000001</v>
      </c>
      <c r="M49" s="41">
        <v>6.090179</v>
      </c>
      <c r="N49" s="41">
        <v>6.1186819999999997</v>
      </c>
      <c r="O49" s="41">
        <v>6.0805309999999997</v>
      </c>
      <c r="P49" s="41">
        <v>6.1038079999999999</v>
      </c>
      <c r="Q49" s="41">
        <v>6.1135659999999996</v>
      </c>
      <c r="R49" s="41">
        <v>6.1076240000000004</v>
      </c>
      <c r="S49" s="41">
        <v>6.0846780000000003</v>
      </c>
      <c r="T49" s="41">
        <v>6.1340570000000003</v>
      </c>
      <c r="U49" s="41">
        <v>6.1319419999999996</v>
      </c>
      <c r="V49" s="41">
        <v>6.0897600000000001</v>
      </c>
      <c r="W49" s="41">
        <v>6.1385750000000003</v>
      </c>
      <c r="X49" s="41">
        <v>6.1383919999999996</v>
      </c>
      <c r="Y49" s="41">
        <v>6.1363960000000004</v>
      </c>
      <c r="Z49" s="41">
        <v>6.1379999999999999</v>
      </c>
      <c r="AA49" s="41">
        <v>6.1413979999999997</v>
      </c>
      <c r="AB49" s="41">
        <v>6.1053959999999998</v>
      </c>
      <c r="AC49" s="41">
        <v>6.1190619999999996</v>
      </c>
      <c r="AD49" s="41">
        <v>6.1323290000000004</v>
      </c>
      <c r="AE49" s="41">
        <v>6.1402510000000001</v>
      </c>
      <c r="AF49" s="41">
        <v>6.1441309999999998</v>
      </c>
      <c r="AG49" s="41">
        <v>6.1417869999999999</v>
      </c>
      <c r="AH49" s="41">
        <v>6.1391349999999996</v>
      </c>
      <c r="AI49" s="41">
        <v>6.1375440000000001</v>
      </c>
      <c r="AJ49" s="41">
        <v>6.1341609999999998</v>
      </c>
      <c r="AK49" s="42">
        <v>-3.0000000000000001E-6</v>
      </c>
    </row>
    <row r="50" spans="1:37" ht="15" customHeight="1" x14ac:dyDescent="0.45">
      <c r="A50" s="17" t="s">
        <v>325</v>
      </c>
      <c r="B50" s="40" t="s">
        <v>326</v>
      </c>
      <c r="C50" s="41">
        <v>5.7380000000000004</v>
      </c>
      <c r="D50" s="41">
        <v>5.5547700000000004</v>
      </c>
      <c r="E50" s="41">
        <v>5.5572369999999998</v>
      </c>
      <c r="F50" s="41">
        <v>5.5581670000000001</v>
      </c>
      <c r="G50" s="41">
        <v>5.5659510000000001</v>
      </c>
      <c r="H50" s="41">
        <v>5.562354</v>
      </c>
      <c r="I50" s="41">
        <v>5.5637150000000002</v>
      </c>
      <c r="J50" s="41">
        <v>5.562271</v>
      </c>
      <c r="K50" s="41">
        <v>5.5667879999999998</v>
      </c>
      <c r="L50" s="41">
        <v>5.565995</v>
      </c>
      <c r="M50" s="41">
        <v>5.5575130000000001</v>
      </c>
      <c r="N50" s="41">
        <v>5.5605130000000003</v>
      </c>
      <c r="O50" s="41">
        <v>5.5607730000000002</v>
      </c>
      <c r="P50" s="41">
        <v>5.5617470000000004</v>
      </c>
      <c r="Q50" s="41">
        <v>5.5626410000000002</v>
      </c>
      <c r="R50" s="41">
        <v>5.562265</v>
      </c>
      <c r="S50" s="41">
        <v>5.569706</v>
      </c>
      <c r="T50" s="41">
        <v>5.5947889999999996</v>
      </c>
      <c r="U50" s="41">
        <v>5.5964090000000004</v>
      </c>
      <c r="V50" s="41">
        <v>5.6038379999999997</v>
      </c>
      <c r="W50" s="41">
        <v>5.6030389999999999</v>
      </c>
      <c r="X50" s="41">
        <v>5.6124460000000003</v>
      </c>
      <c r="Y50" s="41">
        <v>5.6163569999999998</v>
      </c>
      <c r="Z50" s="41">
        <v>5.6223010000000002</v>
      </c>
      <c r="AA50" s="41">
        <v>5.6172779999999998</v>
      </c>
      <c r="AB50" s="41">
        <v>5.6117030000000003</v>
      </c>
      <c r="AC50" s="41">
        <v>5.5987220000000004</v>
      </c>
      <c r="AD50" s="41">
        <v>5.5860859999999999</v>
      </c>
      <c r="AE50" s="41">
        <v>5.5761089999999998</v>
      </c>
      <c r="AF50" s="41">
        <v>5.5612719999999998</v>
      </c>
      <c r="AG50" s="41">
        <v>5.5591340000000002</v>
      </c>
      <c r="AH50" s="41">
        <v>5.5583109999999998</v>
      </c>
      <c r="AI50" s="41">
        <v>5.5584769999999999</v>
      </c>
      <c r="AJ50" s="41">
        <v>5.5588160000000002</v>
      </c>
      <c r="AK50" s="42">
        <v>2.3E-5</v>
      </c>
    </row>
    <row r="51" spans="1:37" ht="15" customHeight="1" x14ac:dyDescent="0.45">
      <c r="A51" s="17" t="s">
        <v>327</v>
      </c>
      <c r="B51" s="40" t="s">
        <v>328</v>
      </c>
      <c r="C51" s="41">
        <v>3.6994319999999998</v>
      </c>
      <c r="D51" s="41">
        <v>3.6803349999999999</v>
      </c>
      <c r="E51" s="41">
        <v>3.6751779999999998</v>
      </c>
      <c r="F51" s="41">
        <v>3.6722600000000001</v>
      </c>
      <c r="G51" s="41">
        <v>3.661632</v>
      </c>
      <c r="H51" s="41">
        <v>3.661705</v>
      </c>
      <c r="I51" s="41">
        <v>3.6604510000000001</v>
      </c>
      <c r="J51" s="41">
        <v>3.65821</v>
      </c>
      <c r="K51" s="41">
        <v>3.6569090000000002</v>
      </c>
      <c r="L51" s="41">
        <v>3.6559050000000002</v>
      </c>
      <c r="M51" s="41">
        <v>3.655815</v>
      </c>
      <c r="N51" s="41">
        <v>3.6549260000000001</v>
      </c>
      <c r="O51" s="41">
        <v>3.6537899999999999</v>
      </c>
      <c r="P51" s="41">
        <v>3.6542750000000002</v>
      </c>
      <c r="Q51" s="41">
        <v>3.6541939999999999</v>
      </c>
      <c r="R51" s="41">
        <v>3.6551800000000001</v>
      </c>
      <c r="S51" s="41">
        <v>3.6552220000000002</v>
      </c>
      <c r="T51" s="41">
        <v>3.6557840000000001</v>
      </c>
      <c r="U51" s="41">
        <v>3.6554319999999998</v>
      </c>
      <c r="V51" s="41">
        <v>3.6563289999999999</v>
      </c>
      <c r="W51" s="41">
        <v>3.656425</v>
      </c>
      <c r="X51" s="41">
        <v>3.6584599999999998</v>
      </c>
      <c r="Y51" s="41">
        <v>3.659478</v>
      </c>
      <c r="Z51" s="41">
        <v>3.6604260000000002</v>
      </c>
      <c r="AA51" s="41">
        <v>3.6596030000000002</v>
      </c>
      <c r="AB51" s="41">
        <v>3.6590319999999998</v>
      </c>
      <c r="AC51" s="41">
        <v>3.657537</v>
      </c>
      <c r="AD51" s="41">
        <v>3.655983</v>
      </c>
      <c r="AE51" s="41">
        <v>3.6549179999999999</v>
      </c>
      <c r="AF51" s="41">
        <v>3.6535739999999999</v>
      </c>
      <c r="AG51" s="41">
        <v>3.651659</v>
      </c>
      <c r="AH51" s="41">
        <v>3.6501269999999999</v>
      </c>
      <c r="AI51" s="41">
        <v>3.6490499999999999</v>
      </c>
      <c r="AJ51" s="41">
        <v>3.6478000000000002</v>
      </c>
      <c r="AK51" s="42">
        <v>-2.7700000000000001E-4</v>
      </c>
    </row>
    <row r="53" spans="1:37" ht="15" customHeight="1" x14ac:dyDescent="0.35">
      <c r="B53" s="39" t="s">
        <v>329</v>
      </c>
    </row>
    <row r="54" spans="1:37" ht="15" customHeight="1" x14ac:dyDescent="0.45">
      <c r="A54" s="17" t="s">
        <v>330</v>
      </c>
      <c r="B54" s="40" t="s">
        <v>331</v>
      </c>
      <c r="C54" s="41">
        <v>1.0369999999999999</v>
      </c>
      <c r="D54" s="41">
        <v>1.0369999999999999</v>
      </c>
      <c r="E54" s="41">
        <v>1.0369999999999999</v>
      </c>
      <c r="F54" s="41">
        <v>1.0369999999999999</v>
      </c>
      <c r="G54" s="41">
        <v>1.0369999999999999</v>
      </c>
      <c r="H54" s="41">
        <v>1.0369999999999999</v>
      </c>
      <c r="I54" s="41">
        <v>1.0369999999999999</v>
      </c>
      <c r="J54" s="41">
        <v>1.0369999999999999</v>
      </c>
      <c r="K54" s="41">
        <v>1.0369999999999999</v>
      </c>
      <c r="L54" s="41">
        <v>1.0369999999999999</v>
      </c>
      <c r="M54" s="41">
        <v>1.0369999999999999</v>
      </c>
      <c r="N54" s="41">
        <v>1.0369999999999999</v>
      </c>
      <c r="O54" s="41">
        <v>1.0369999999999999</v>
      </c>
      <c r="P54" s="41">
        <v>1.0369999999999999</v>
      </c>
      <c r="Q54" s="41">
        <v>1.0369999999999999</v>
      </c>
      <c r="R54" s="41">
        <v>1.0369999999999999</v>
      </c>
      <c r="S54" s="41">
        <v>1.0369999999999999</v>
      </c>
      <c r="T54" s="41">
        <v>1.0369999999999999</v>
      </c>
      <c r="U54" s="41">
        <v>1.0369999999999999</v>
      </c>
      <c r="V54" s="41">
        <v>1.0369999999999999</v>
      </c>
      <c r="W54" s="41">
        <v>1.0369999999999999</v>
      </c>
      <c r="X54" s="41">
        <v>1.0369999999999999</v>
      </c>
      <c r="Y54" s="41">
        <v>1.0369999999999999</v>
      </c>
      <c r="Z54" s="41">
        <v>1.0369999999999999</v>
      </c>
      <c r="AA54" s="41">
        <v>1.0369999999999999</v>
      </c>
      <c r="AB54" s="41">
        <v>1.0369999999999999</v>
      </c>
      <c r="AC54" s="41">
        <v>1.0369999999999999</v>
      </c>
      <c r="AD54" s="41">
        <v>1.0369999999999999</v>
      </c>
      <c r="AE54" s="41">
        <v>1.0369999999999999</v>
      </c>
      <c r="AF54" s="41">
        <v>1.0369999999999999</v>
      </c>
      <c r="AG54" s="41">
        <v>1.0369999999999999</v>
      </c>
      <c r="AH54" s="41">
        <v>1.0369999999999999</v>
      </c>
      <c r="AI54" s="41">
        <v>1.0369999999999999</v>
      </c>
      <c r="AJ54" s="41">
        <v>1.0369999999999999</v>
      </c>
      <c r="AK54" s="42">
        <v>0</v>
      </c>
    </row>
    <row r="55" spans="1:37" ht="15" customHeight="1" x14ac:dyDescent="0.45">
      <c r="A55" s="17" t="s">
        <v>332</v>
      </c>
      <c r="B55" s="40" t="s">
        <v>333</v>
      </c>
      <c r="C55" s="41">
        <v>1.0329999999999999</v>
      </c>
      <c r="D55" s="41">
        <v>1.0329999999999999</v>
      </c>
      <c r="E55" s="41">
        <v>1.0329999999999999</v>
      </c>
      <c r="F55" s="41">
        <v>1.0329999999999999</v>
      </c>
      <c r="G55" s="41">
        <v>1.0329999999999999</v>
      </c>
      <c r="H55" s="41">
        <v>1.0329999999999999</v>
      </c>
      <c r="I55" s="41">
        <v>1.0329999999999999</v>
      </c>
      <c r="J55" s="41">
        <v>1.0329999999999999</v>
      </c>
      <c r="K55" s="41">
        <v>1.0329999999999999</v>
      </c>
      <c r="L55" s="41">
        <v>1.0329999999999999</v>
      </c>
      <c r="M55" s="41">
        <v>1.0329999999999999</v>
      </c>
      <c r="N55" s="41">
        <v>1.0329999999999999</v>
      </c>
      <c r="O55" s="41">
        <v>1.0329999999999999</v>
      </c>
      <c r="P55" s="41">
        <v>1.0329999999999999</v>
      </c>
      <c r="Q55" s="41">
        <v>1.0329999999999999</v>
      </c>
      <c r="R55" s="41">
        <v>1.0329999999999999</v>
      </c>
      <c r="S55" s="41">
        <v>1.0329999999999999</v>
      </c>
      <c r="T55" s="41">
        <v>1.0329999999999999</v>
      </c>
      <c r="U55" s="41">
        <v>1.0329999999999999</v>
      </c>
      <c r="V55" s="41">
        <v>1.0329999999999999</v>
      </c>
      <c r="W55" s="41">
        <v>1.0329999999999999</v>
      </c>
      <c r="X55" s="41">
        <v>1.0329999999999999</v>
      </c>
      <c r="Y55" s="41">
        <v>1.0329999999999999</v>
      </c>
      <c r="Z55" s="41">
        <v>1.0329999999999999</v>
      </c>
      <c r="AA55" s="41">
        <v>1.0329999999999999</v>
      </c>
      <c r="AB55" s="41">
        <v>1.0329999999999999</v>
      </c>
      <c r="AC55" s="41">
        <v>1.0329999999999999</v>
      </c>
      <c r="AD55" s="41">
        <v>1.0329999999999999</v>
      </c>
      <c r="AE55" s="41">
        <v>1.0329999999999999</v>
      </c>
      <c r="AF55" s="41">
        <v>1.0329999999999999</v>
      </c>
      <c r="AG55" s="41">
        <v>1.0329999999999999</v>
      </c>
      <c r="AH55" s="41">
        <v>1.0329999999999999</v>
      </c>
      <c r="AI55" s="41">
        <v>1.0329999999999999</v>
      </c>
      <c r="AJ55" s="41">
        <v>1.0329999999999999</v>
      </c>
      <c r="AK55" s="42">
        <v>0</v>
      </c>
    </row>
    <row r="56" spans="1:37" ht="15" customHeight="1" x14ac:dyDescent="0.45">
      <c r="A56" s="17" t="s">
        <v>334</v>
      </c>
      <c r="B56" s="40" t="s">
        <v>335</v>
      </c>
      <c r="C56" s="41">
        <v>1.0389999999999999</v>
      </c>
      <c r="D56" s="41">
        <v>1.0389999999999999</v>
      </c>
      <c r="E56" s="41">
        <v>1.0389999999999999</v>
      </c>
      <c r="F56" s="41">
        <v>1.0389999999999999</v>
      </c>
      <c r="G56" s="41">
        <v>1.0389999999999999</v>
      </c>
      <c r="H56" s="41">
        <v>1.0389999999999999</v>
      </c>
      <c r="I56" s="41">
        <v>1.0389999999999999</v>
      </c>
      <c r="J56" s="41">
        <v>1.0389999999999999</v>
      </c>
      <c r="K56" s="41">
        <v>1.0389999999999999</v>
      </c>
      <c r="L56" s="41">
        <v>1.0389999999999999</v>
      </c>
      <c r="M56" s="41">
        <v>1.0389999999999999</v>
      </c>
      <c r="N56" s="41">
        <v>1.0389999999999999</v>
      </c>
      <c r="O56" s="41">
        <v>1.0389999999999999</v>
      </c>
      <c r="P56" s="41">
        <v>1.0389999999999999</v>
      </c>
      <c r="Q56" s="41">
        <v>1.0389999999999999</v>
      </c>
      <c r="R56" s="41">
        <v>1.0389999999999999</v>
      </c>
      <c r="S56" s="41">
        <v>1.0389999999999999</v>
      </c>
      <c r="T56" s="41">
        <v>1.0389999999999999</v>
      </c>
      <c r="U56" s="41">
        <v>1.0389999999999999</v>
      </c>
      <c r="V56" s="41">
        <v>1.0389999999999999</v>
      </c>
      <c r="W56" s="41">
        <v>1.0389999999999999</v>
      </c>
      <c r="X56" s="41">
        <v>1.0389999999999999</v>
      </c>
      <c r="Y56" s="41">
        <v>1.0389999999999999</v>
      </c>
      <c r="Z56" s="41">
        <v>1.0389999999999999</v>
      </c>
      <c r="AA56" s="41">
        <v>1.0389999999999999</v>
      </c>
      <c r="AB56" s="41">
        <v>1.0389999999999999</v>
      </c>
      <c r="AC56" s="41">
        <v>1.0389999999999999</v>
      </c>
      <c r="AD56" s="41">
        <v>1.0389999999999999</v>
      </c>
      <c r="AE56" s="41">
        <v>1.0389999999999999</v>
      </c>
      <c r="AF56" s="41">
        <v>1.0389999999999999</v>
      </c>
      <c r="AG56" s="41">
        <v>1.0389999999999999</v>
      </c>
      <c r="AH56" s="41">
        <v>1.0389999999999999</v>
      </c>
      <c r="AI56" s="41">
        <v>1.0389999999999999</v>
      </c>
      <c r="AJ56" s="41">
        <v>1.0389999999999999</v>
      </c>
      <c r="AK56" s="42">
        <v>0</v>
      </c>
    </row>
    <row r="57" spans="1:37" ht="15" customHeight="1" x14ac:dyDescent="0.45">
      <c r="A57" s="17" t="s">
        <v>336</v>
      </c>
      <c r="B57" s="40" t="s">
        <v>337</v>
      </c>
      <c r="C57" s="41">
        <v>1.0369999999999999</v>
      </c>
      <c r="D57" s="41">
        <v>1.0369999999999999</v>
      </c>
      <c r="E57" s="41">
        <v>1.0369999999999999</v>
      </c>
      <c r="F57" s="41">
        <v>1.0369999999999999</v>
      </c>
      <c r="G57" s="41">
        <v>1.0369999999999999</v>
      </c>
      <c r="H57" s="41">
        <v>1.0369999999999999</v>
      </c>
      <c r="I57" s="41">
        <v>1.0369999999999999</v>
      </c>
      <c r="J57" s="41">
        <v>1.0369999999999999</v>
      </c>
      <c r="K57" s="41">
        <v>1.0369999999999999</v>
      </c>
      <c r="L57" s="41">
        <v>1.0369999999999999</v>
      </c>
      <c r="M57" s="41">
        <v>1.0369999999999999</v>
      </c>
      <c r="N57" s="41">
        <v>1.0369999999999999</v>
      </c>
      <c r="O57" s="41">
        <v>1.0369999999999999</v>
      </c>
      <c r="P57" s="41">
        <v>1.0369999999999999</v>
      </c>
      <c r="Q57" s="41">
        <v>1.0369999999999999</v>
      </c>
      <c r="R57" s="41">
        <v>1.0369999999999999</v>
      </c>
      <c r="S57" s="41">
        <v>1.0369999999999999</v>
      </c>
      <c r="T57" s="41">
        <v>1.0369999999999999</v>
      </c>
      <c r="U57" s="41">
        <v>1.0369999999999999</v>
      </c>
      <c r="V57" s="41">
        <v>1.0369999999999999</v>
      </c>
      <c r="W57" s="41">
        <v>1.0369999999999999</v>
      </c>
      <c r="X57" s="41">
        <v>1.0369999999999999</v>
      </c>
      <c r="Y57" s="41">
        <v>1.0369999999999999</v>
      </c>
      <c r="Z57" s="41">
        <v>1.0369999999999999</v>
      </c>
      <c r="AA57" s="41">
        <v>1.0369999999999999</v>
      </c>
      <c r="AB57" s="41">
        <v>1.0369999999999999</v>
      </c>
      <c r="AC57" s="41">
        <v>1.0369999999999999</v>
      </c>
      <c r="AD57" s="41">
        <v>1.0369999999999999</v>
      </c>
      <c r="AE57" s="41">
        <v>1.0369999999999999</v>
      </c>
      <c r="AF57" s="41">
        <v>1.0369999999999999</v>
      </c>
      <c r="AG57" s="41">
        <v>1.0369999999999999</v>
      </c>
      <c r="AH57" s="41">
        <v>1.0369999999999999</v>
      </c>
      <c r="AI57" s="41">
        <v>1.0369999999999999</v>
      </c>
      <c r="AJ57" s="41">
        <v>1.0369999999999999</v>
      </c>
      <c r="AK57" s="42">
        <v>0</v>
      </c>
    </row>
    <row r="58" spans="1:37" ht="15" customHeight="1" x14ac:dyDescent="0.45">
      <c r="A58" s="17" t="s">
        <v>338</v>
      </c>
      <c r="B58" s="40" t="s">
        <v>339</v>
      </c>
      <c r="C58" s="41">
        <v>1.0249999999999999</v>
      </c>
      <c r="D58" s="41">
        <v>1.0249999999999999</v>
      </c>
      <c r="E58" s="41">
        <v>1.0249999999999999</v>
      </c>
      <c r="F58" s="41">
        <v>1.0249999999999999</v>
      </c>
      <c r="G58" s="41">
        <v>1.0249999999999999</v>
      </c>
      <c r="H58" s="41">
        <v>1.0249999999999999</v>
      </c>
      <c r="I58" s="41">
        <v>1.0249999999999999</v>
      </c>
      <c r="J58" s="41">
        <v>1.0249999999999999</v>
      </c>
      <c r="K58" s="41">
        <v>1.0249999999999999</v>
      </c>
      <c r="L58" s="41">
        <v>1.0249999999999999</v>
      </c>
      <c r="M58" s="41">
        <v>1.0249999999999999</v>
      </c>
      <c r="N58" s="41">
        <v>1.0249999999999999</v>
      </c>
      <c r="O58" s="41">
        <v>1.0249999999999999</v>
      </c>
      <c r="P58" s="41">
        <v>1.0249999999999999</v>
      </c>
      <c r="Q58" s="41">
        <v>1.0249999999999999</v>
      </c>
      <c r="R58" s="41">
        <v>1.0249999999999999</v>
      </c>
      <c r="S58" s="41">
        <v>1.0249999999999999</v>
      </c>
      <c r="T58" s="41">
        <v>1.0249999999999999</v>
      </c>
      <c r="U58" s="41">
        <v>1.0249999999999999</v>
      </c>
      <c r="V58" s="41">
        <v>1.0249999999999999</v>
      </c>
      <c r="W58" s="41">
        <v>1.0249999999999999</v>
      </c>
      <c r="X58" s="41">
        <v>1.0249999999999999</v>
      </c>
      <c r="Y58" s="41">
        <v>1.0249999999999999</v>
      </c>
      <c r="Z58" s="41">
        <v>1.0249999999999999</v>
      </c>
      <c r="AA58" s="41">
        <v>1.0249999999999999</v>
      </c>
      <c r="AB58" s="41">
        <v>1.0249999999999999</v>
      </c>
      <c r="AC58" s="41">
        <v>1.0249999999999999</v>
      </c>
      <c r="AD58" s="41">
        <v>1.0249999999999999</v>
      </c>
      <c r="AE58" s="41">
        <v>1.0249999999999999</v>
      </c>
      <c r="AF58" s="41">
        <v>1.0249999999999999</v>
      </c>
      <c r="AG58" s="41">
        <v>1.0249999999999999</v>
      </c>
      <c r="AH58" s="41">
        <v>1.0249999999999999</v>
      </c>
      <c r="AI58" s="41">
        <v>1.0249999999999999</v>
      </c>
      <c r="AJ58" s="41">
        <v>1.0249999999999999</v>
      </c>
      <c r="AK58" s="42">
        <v>0</v>
      </c>
    </row>
    <row r="59" spans="1:37" ht="15" customHeight="1" x14ac:dyDescent="0.45">
      <c r="A59" s="17" t="s">
        <v>340</v>
      </c>
      <c r="B59" s="40" t="s">
        <v>341</v>
      </c>
      <c r="C59" s="41">
        <v>1.0089999999999999</v>
      </c>
      <c r="D59" s="41">
        <v>1.0089999999999999</v>
      </c>
      <c r="E59" s="41">
        <v>1.0089999999999999</v>
      </c>
      <c r="F59" s="41">
        <v>1.0089999999999999</v>
      </c>
      <c r="G59" s="41">
        <v>1.0089999999999999</v>
      </c>
      <c r="H59" s="41">
        <v>1.0089999999999999</v>
      </c>
      <c r="I59" s="41">
        <v>1.0089999999999999</v>
      </c>
      <c r="J59" s="41">
        <v>1.0089999999999999</v>
      </c>
      <c r="K59" s="41">
        <v>1.0089999999999999</v>
      </c>
      <c r="L59" s="41">
        <v>1.0089999999999999</v>
      </c>
      <c r="M59" s="41">
        <v>1.0089999999999999</v>
      </c>
      <c r="N59" s="41">
        <v>1.0089999999999999</v>
      </c>
      <c r="O59" s="41">
        <v>1.0089999999999999</v>
      </c>
      <c r="P59" s="41">
        <v>1.0089999999999999</v>
      </c>
      <c r="Q59" s="41">
        <v>1.0089999999999999</v>
      </c>
      <c r="R59" s="41">
        <v>1.0089999999999999</v>
      </c>
      <c r="S59" s="41">
        <v>1.0089999999999999</v>
      </c>
      <c r="T59" s="41">
        <v>1.0089999999999999</v>
      </c>
      <c r="U59" s="41">
        <v>1.0089999999999999</v>
      </c>
      <c r="V59" s="41">
        <v>1.0089999999999999</v>
      </c>
      <c r="W59" s="41">
        <v>1.0089999999999999</v>
      </c>
      <c r="X59" s="41">
        <v>1.0089999999999999</v>
      </c>
      <c r="Y59" s="41">
        <v>1.0089999999999999</v>
      </c>
      <c r="Z59" s="41">
        <v>1.0089999999999999</v>
      </c>
      <c r="AA59" s="41">
        <v>1.0089999999999999</v>
      </c>
      <c r="AB59" s="41">
        <v>1.0089999999999999</v>
      </c>
      <c r="AC59" s="41">
        <v>1.0089999999999999</v>
      </c>
      <c r="AD59" s="41">
        <v>1.0089999999999999</v>
      </c>
      <c r="AE59" s="41">
        <v>1.0089999999999999</v>
      </c>
      <c r="AF59" s="41">
        <v>1.0089999999999999</v>
      </c>
      <c r="AG59" s="41">
        <v>1.0089999999999999</v>
      </c>
      <c r="AH59" s="41">
        <v>1.0089999999999999</v>
      </c>
      <c r="AI59" s="41">
        <v>1.0089999999999999</v>
      </c>
      <c r="AJ59" s="41">
        <v>1.0089999999999999</v>
      </c>
      <c r="AK59" s="42">
        <v>0</v>
      </c>
    </row>
    <row r="60" spans="1:37" ht="15" customHeight="1" x14ac:dyDescent="0.45">
      <c r="A60" s="17" t="s">
        <v>342</v>
      </c>
      <c r="B60" s="40" t="s">
        <v>343</v>
      </c>
      <c r="C60" s="41">
        <v>0.96</v>
      </c>
      <c r="D60" s="41">
        <v>0.96</v>
      </c>
      <c r="E60" s="41">
        <v>0.96</v>
      </c>
      <c r="F60" s="41">
        <v>0.96</v>
      </c>
      <c r="G60" s="41">
        <v>0.96</v>
      </c>
      <c r="H60" s="41">
        <v>0.96</v>
      </c>
      <c r="I60" s="41">
        <v>0.96</v>
      </c>
      <c r="J60" s="41">
        <v>0.96</v>
      </c>
      <c r="K60" s="41">
        <v>0.96</v>
      </c>
      <c r="L60" s="41">
        <v>0.96</v>
      </c>
      <c r="M60" s="41">
        <v>0.96</v>
      </c>
      <c r="N60" s="41">
        <v>0.96</v>
      </c>
      <c r="O60" s="41">
        <v>0.96</v>
      </c>
      <c r="P60" s="41">
        <v>0.96</v>
      </c>
      <c r="Q60" s="41">
        <v>0.96</v>
      </c>
      <c r="R60" s="41">
        <v>0.96</v>
      </c>
      <c r="S60" s="41">
        <v>0.96</v>
      </c>
      <c r="T60" s="41">
        <v>0.96</v>
      </c>
      <c r="U60" s="41">
        <v>0.96</v>
      </c>
      <c r="V60" s="41">
        <v>0.96</v>
      </c>
      <c r="W60" s="41">
        <v>0.96</v>
      </c>
      <c r="X60" s="41">
        <v>0.96</v>
      </c>
      <c r="Y60" s="41">
        <v>0.96</v>
      </c>
      <c r="Z60" s="41">
        <v>0.96</v>
      </c>
      <c r="AA60" s="41">
        <v>0.96</v>
      </c>
      <c r="AB60" s="41">
        <v>0.96</v>
      </c>
      <c r="AC60" s="41">
        <v>0.96</v>
      </c>
      <c r="AD60" s="41">
        <v>0.96</v>
      </c>
      <c r="AE60" s="41">
        <v>0.96</v>
      </c>
      <c r="AF60" s="41">
        <v>0.96</v>
      </c>
      <c r="AG60" s="41">
        <v>0.96</v>
      </c>
      <c r="AH60" s="41">
        <v>0.96</v>
      </c>
      <c r="AI60" s="41">
        <v>0.96</v>
      </c>
      <c r="AJ60" s="41">
        <v>0.96</v>
      </c>
      <c r="AK60" s="42">
        <v>0</v>
      </c>
    </row>
    <row r="62" spans="1:37" ht="15" customHeight="1" x14ac:dyDescent="0.35">
      <c r="B62" s="39" t="s">
        <v>344</v>
      </c>
    </row>
    <row r="63" spans="1:37" ht="15" customHeight="1" x14ac:dyDescent="0.45">
      <c r="A63" s="17" t="s">
        <v>345</v>
      </c>
      <c r="B63" s="40" t="s">
        <v>337</v>
      </c>
      <c r="C63" s="44">
        <v>20.537140000000001</v>
      </c>
      <c r="D63" s="44">
        <v>20.439444999999999</v>
      </c>
      <c r="E63" s="44">
        <v>20.349045</v>
      </c>
      <c r="F63" s="44">
        <v>20.466270000000002</v>
      </c>
      <c r="G63" s="44">
        <v>20.363602</v>
      </c>
      <c r="H63" s="44">
        <v>20.554328999999999</v>
      </c>
      <c r="I63" s="44">
        <v>20.653105</v>
      </c>
      <c r="J63" s="44">
        <v>20.626196</v>
      </c>
      <c r="K63" s="44">
        <v>20.621486999999998</v>
      </c>
      <c r="L63" s="44">
        <v>20.64123</v>
      </c>
      <c r="M63" s="44">
        <v>20.627844</v>
      </c>
      <c r="N63" s="44">
        <v>20.536940000000001</v>
      </c>
      <c r="O63" s="44">
        <v>20.501505000000002</v>
      </c>
      <c r="P63" s="44">
        <v>20.413281999999999</v>
      </c>
      <c r="Q63" s="44">
        <v>20.399070999999999</v>
      </c>
      <c r="R63" s="44">
        <v>20.458255999999999</v>
      </c>
      <c r="S63" s="44">
        <v>20.429285</v>
      </c>
      <c r="T63" s="44">
        <v>20.364529000000001</v>
      </c>
      <c r="U63" s="44">
        <v>20.373262</v>
      </c>
      <c r="V63" s="44">
        <v>20.367173999999999</v>
      </c>
      <c r="W63" s="44">
        <v>20.397617</v>
      </c>
      <c r="X63" s="44">
        <v>20.405455</v>
      </c>
      <c r="Y63" s="44">
        <v>20.39472</v>
      </c>
      <c r="Z63" s="44">
        <v>20.372592999999998</v>
      </c>
      <c r="AA63" s="44">
        <v>20.382771999999999</v>
      </c>
      <c r="AB63" s="44">
        <v>20.366734000000001</v>
      </c>
      <c r="AC63" s="44">
        <v>20.354519</v>
      </c>
      <c r="AD63" s="44">
        <v>20.355229999999999</v>
      </c>
      <c r="AE63" s="44">
        <v>20.386980000000001</v>
      </c>
      <c r="AF63" s="44">
        <v>20.356945</v>
      </c>
      <c r="AG63" s="44">
        <v>20.336355000000001</v>
      </c>
      <c r="AH63" s="44">
        <v>20.357395</v>
      </c>
      <c r="AI63" s="44">
        <v>20.34404</v>
      </c>
      <c r="AJ63" s="44">
        <v>20.347266999999999</v>
      </c>
      <c r="AK63" s="42">
        <v>-1.4100000000000001E-4</v>
      </c>
    </row>
    <row r="64" spans="1:37" ht="15" customHeight="1" x14ac:dyDescent="0.45">
      <c r="A64" s="17" t="s">
        <v>346</v>
      </c>
      <c r="B64" s="40" t="s">
        <v>347</v>
      </c>
      <c r="C64" s="44">
        <v>25.416302000000002</v>
      </c>
      <c r="D64" s="44">
        <v>25.057079000000002</v>
      </c>
      <c r="E64" s="44">
        <v>25.074783</v>
      </c>
      <c r="F64" s="44">
        <v>25.042176999999999</v>
      </c>
      <c r="G64" s="44">
        <v>24.938278</v>
      </c>
      <c r="H64" s="44">
        <v>24.964016000000001</v>
      </c>
      <c r="I64" s="44">
        <v>24.911818</v>
      </c>
      <c r="J64" s="44">
        <v>24.91433</v>
      </c>
      <c r="K64" s="44">
        <v>24.898243000000001</v>
      </c>
      <c r="L64" s="44">
        <v>24.920572</v>
      </c>
      <c r="M64" s="44">
        <v>24.903048999999999</v>
      </c>
      <c r="N64" s="44">
        <v>24.81945</v>
      </c>
      <c r="O64" s="44">
        <v>24.850802999999999</v>
      </c>
      <c r="P64" s="44">
        <v>24.769541</v>
      </c>
      <c r="Q64" s="44">
        <v>24.735579000000001</v>
      </c>
      <c r="R64" s="44">
        <v>24.729203999999999</v>
      </c>
      <c r="S64" s="44">
        <v>24.688946000000001</v>
      </c>
      <c r="T64" s="44">
        <v>24.612100999999999</v>
      </c>
      <c r="U64" s="44">
        <v>24.600828</v>
      </c>
      <c r="V64" s="44">
        <v>24.592124999999999</v>
      </c>
      <c r="W64" s="44">
        <v>24.569109000000001</v>
      </c>
      <c r="X64" s="44">
        <v>24.53866</v>
      </c>
      <c r="Y64" s="44">
        <v>24.501373000000001</v>
      </c>
      <c r="Z64" s="44">
        <v>24.474423999999999</v>
      </c>
      <c r="AA64" s="44">
        <v>24.491461000000001</v>
      </c>
      <c r="AB64" s="44">
        <v>24.462054999999999</v>
      </c>
      <c r="AC64" s="44">
        <v>24.426752</v>
      </c>
      <c r="AD64" s="44">
        <v>24.399635</v>
      </c>
      <c r="AE64" s="44">
        <v>24.407730000000001</v>
      </c>
      <c r="AF64" s="44">
        <v>24.328617000000001</v>
      </c>
      <c r="AG64" s="44">
        <v>24.285736</v>
      </c>
      <c r="AH64" s="44">
        <v>24.280874000000001</v>
      </c>
      <c r="AI64" s="44">
        <v>24.244130999999999</v>
      </c>
      <c r="AJ64" s="44">
        <v>24.256340000000002</v>
      </c>
      <c r="AK64" s="42">
        <v>-1.0139999999999999E-3</v>
      </c>
    </row>
    <row r="65" spans="1:37" ht="15" customHeight="1" x14ac:dyDescent="0.45">
      <c r="A65" s="17" t="s">
        <v>348</v>
      </c>
      <c r="B65" s="40" t="s">
        <v>349</v>
      </c>
      <c r="C65" s="44">
        <v>17.234355999999998</v>
      </c>
      <c r="D65" s="44">
        <v>17.205303000000001</v>
      </c>
      <c r="E65" s="44">
        <v>17.117476</v>
      </c>
      <c r="F65" s="44">
        <v>17.06934</v>
      </c>
      <c r="G65" s="44">
        <v>16.988295000000001</v>
      </c>
      <c r="H65" s="44">
        <v>17.022928</v>
      </c>
      <c r="I65" s="44">
        <v>17.071612999999999</v>
      </c>
      <c r="J65" s="44">
        <v>17.059359000000001</v>
      </c>
      <c r="K65" s="44">
        <v>17.037023999999999</v>
      </c>
      <c r="L65" s="44">
        <v>17.056746</v>
      </c>
      <c r="M65" s="44">
        <v>17.031739999999999</v>
      </c>
      <c r="N65" s="44">
        <v>16.978151</v>
      </c>
      <c r="O65" s="44">
        <v>16.968306999999999</v>
      </c>
      <c r="P65" s="44">
        <v>16.998640000000002</v>
      </c>
      <c r="Q65" s="44">
        <v>16.972049999999999</v>
      </c>
      <c r="R65" s="44">
        <v>17.002645000000001</v>
      </c>
      <c r="S65" s="44">
        <v>17.003274999999999</v>
      </c>
      <c r="T65" s="44">
        <v>17.003226999999999</v>
      </c>
      <c r="U65" s="44">
        <v>17.012267999999999</v>
      </c>
      <c r="V65" s="44">
        <v>17.012785000000001</v>
      </c>
      <c r="W65" s="44">
        <v>17.036083000000001</v>
      </c>
      <c r="X65" s="44">
        <v>17.044588000000001</v>
      </c>
      <c r="Y65" s="44">
        <v>17.050751000000002</v>
      </c>
      <c r="Z65" s="44">
        <v>17.064136999999999</v>
      </c>
      <c r="AA65" s="44">
        <v>17.081581</v>
      </c>
      <c r="AB65" s="44">
        <v>17.08465</v>
      </c>
      <c r="AC65" s="44">
        <v>17.087126000000001</v>
      </c>
      <c r="AD65" s="44">
        <v>17.088546999999998</v>
      </c>
      <c r="AE65" s="44">
        <v>17.086746000000002</v>
      </c>
      <c r="AF65" s="44">
        <v>17.085443000000001</v>
      </c>
      <c r="AG65" s="44">
        <v>17.080282</v>
      </c>
      <c r="AH65" s="44">
        <v>17.077895999999999</v>
      </c>
      <c r="AI65" s="44">
        <v>17.084911000000002</v>
      </c>
      <c r="AJ65" s="44">
        <v>17.086425999999999</v>
      </c>
      <c r="AK65" s="42">
        <v>-2.1699999999999999E-4</v>
      </c>
    </row>
    <row r="66" spans="1:37" ht="15" customHeight="1" x14ac:dyDescent="0.45">
      <c r="A66" s="17" t="s">
        <v>350</v>
      </c>
      <c r="B66" s="40" t="s">
        <v>331</v>
      </c>
      <c r="C66" s="44">
        <v>19.437477000000001</v>
      </c>
      <c r="D66" s="44">
        <v>19.706896</v>
      </c>
      <c r="E66" s="44">
        <v>19.588093000000001</v>
      </c>
      <c r="F66" s="44">
        <v>19.676338000000001</v>
      </c>
      <c r="G66" s="44">
        <v>19.593861</v>
      </c>
      <c r="H66" s="44">
        <v>19.763271</v>
      </c>
      <c r="I66" s="44">
        <v>19.874037000000001</v>
      </c>
      <c r="J66" s="44">
        <v>19.832982999999999</v>
      </c>
      <c r="K66" s="44">
        <v>19.854051999999999</v>
      </c>
      <c r="L66" s="44">
        <v>19.849159</v>
      </c>
      <c r="M66" s="44">
        <v>19.841605999999999</v>
      </c>
      <c r="N66" s="44">
        <v>19.838450999999999</v>
      </c>
      <c r="O66" s="44">
        <v>19.782232</v>
      </c>
      <c r="P66" s="44">
        <v>19.750865999999998</v>
      </c>
      <c r="Q66" s="44">
        <v>19.757529999999999</v>
      </c>
      <c r="R66" s="44">
        <v>19.792145000000001</v>
      </c>
      <c r="S66" s="44">
        <v>19.787579999999998</v>
      </c>
      <c r="T66" s="44">
        <v>19.792100999999999</v>
      </c>
      <c r="U66" s="44">
        <v>19.801369000000001</v>
      </c>
      <c r="V66" s="44">
        <v>19.790552000000002</v>
      </c>
      <c r="W66" s="44">
        <v>19.813770000000002</v>
      </c>
      <c r="X66" s="44">
        <v>19.823812</v>
      </c>
      <c r="Y66" s="44">
        <v>19.819962</v>
      </c>
      <c r="Z66" s="44">
        <v>19.817592999999999</v>
      </c>
      <c r="AA66" s="44">
        <v>19.814734000000001</v>
      </c>
      <c r="AB66" s="44">
        <v>19.808729</v>
      </c>
      <c r="AC66" s="44">
        <v>19.816939999999999</v>
      </c>
      <c r="AD66" s="44">
        <v>19.822158999999999</v>
      </c>
      <c r="AE66" s="44">
        <v>19.832388000000002</v>
      </c>
      <c r="AF66" s="44">
        <v>19.856539000000001</v>
      </c>
      <c r="AG66" s="44">
        <v>19.880623</v>
      </c>
      <c r="AH66" s="44">
        <v>19.899242000000001</v>
      </c>
      <c r="AI66" s="44">
        <v>19.884989000000001</v>
      </c>
      <c r="AJ66" s="44">
        <v>19.887484000000001</v>
      </c>
      <c r="AK66" s="42">
        <v>2.8499999999999999E-4</v>
      </c>
    </row>
    <row r="67" spans="1:37" ht="15" customHeight="1" x14ac:dyDescent="0.45">
      <c r="A67" s="17" t="s">
        <v>351</v>
      </c>
      <c r="B67" s="40" t="s">
        <v>352</v>
      </c>
      <c r="C67" s="44">
        <v>20.319486999999999</v>
      </c>
      <c r="D67" s="44">
        <v>19.866795</v>
      </c>
      <c r="E67" s="44">
        <v>19.877953000000002</v>
      </c>
      <c r="F67" s="44">
        <v>19.862864999999999</v>
      </c>
      <c r="G67" s="44">
        <v>19.866108000000001</v>
      </c>
      <c r="H67" s="44">
        <v>19.864163999999999</v>
      </c>
      <c r="I67" s="44">
        <v>19.86232</v>
      </c>
      <c r="J67" s="44">
        <v>19.858194000000001</v>
      </c>
      <c r="K67" s="44">
        <v>19.854407999999999</v>
      </c>
      <c r="L67" s="44">
        <v>19.851212</v>
      </c>
      <c r="M67" s="44">
        <v>19.848103999999999</v>
      </c>
      <c r="N67" s="44">
        <v>19.846712</v>
      </c>
      <c r="O67" s="44">
        <v>19.844584000000001</v>
      </c>
      <c r="P67" s="44">
        <v>19.843212000000001</v>
      </c>
      <c r="Q67" s="44">
        <v>19.839586000000001</v>
      </c>
      <c r="R67" s="44">
        <v>19.837956999999999</v>
      </c>
      <c r="S67" s="44">
        <v>19.837420999999999</v>
      </c>
      <c r="T67" s="44">
        <v>19.835992999999998</v>
      </c>
      <c r="U67" s="44">
        <v>19.833931</v>
      </c>
      <c r="V67" s="44">
        <v>19.832113</v>
      </c>
      <c r="W67" s="44">
        <v>19.829879999999999</v>
      </c>
      <c r="X67" s="44">
        <v>19.827466999999999</v>
      </c>
      <c r="Y67" s="44">
        <v>19.826221</v>
      </c>
      <c r="Z67" s="44">
        <v>19.825344000000001</v>
      </c>
      <c r="AA67" s="44">
        <v>19.824635000000001</v>
      </c>
      <c r="AB67" s="44">
        <v>19.824231999999999</v>
      </c>
      <c r="AC67" s="44">
        <v>19.824038999999999</v>
      </c>
      <c r="AD67" s="44">
        <v>19.823008999999999</v>
      </c>
      <c r="AE67" s="44">
        <v>19.821570999999999</v>
      </c>
      <c r="AF67" s="44">
        <v>19.888694999999998</v>
      </c>
      <c r="AG67" s="44">
        <v>19.887025999999999</v>
      </c>
      <c r="AH67" s="44">
        <v>19.885117999999999</v>
      </c>
      <c r="AI67" s="44">
        <v>19.883326</v>
      </c>
      <c r="AJ67" s="44">
        <v>19.881367000000001</v>
      </c>
      <c r="AK67" s="42">
        <v>2.3E-5</v>
      </c>
    </row>
    <row r="68" spans="1:37" ht="15" customHeight="1" x14ac:dyDescent="0.45">
      <c r="A68" s="17" t="s">
        <v>353</v>
      </c>
      <c r="B68" s="40" t="s">
        <v>354</v>
      </c>
      <c r="C68" s="44">
        <v>20.775822000000002</v>
      </c>
      <c r="D68" s="44">
        <v>20.838132999999999</v>
      </c>
      <c r="E68" s="44">
        <v>20.733785999999998</v>
      </c>
      <c r="F68" s="44">
        <v>20.902740000000001</v>
      </c>
      <c r="G68" s="44">
        <v>20.866161000000002</v>
      </c>
      <c r="H68" s="44">
        <v>20.867376</v>
      </c>
      <c r="I68" s="44">
        <v>20.866620999999999</v>
      </c>
      <c r="J68" s="44">
        <v>20.916288000000002</v>
      </c>
      <c r="K68" s="44">
        <v>20.915384</v>
      </c>
      <c r="L68" s="44">
        <v>20.913564999999998</v>
      </c>
      <c r="M68" s="44">
        <v>20.910665999999999</v>
      </c>
      <c r="N68" s="44">
        <v>20.907888</v>
      </c>
      <c r="O68" s="44">
        <v>20.903262999999999</v>
      </c>
      <c r="P68" s="44">
        <v>20.898401</v>
      </c>
      <c r="Q68" s="44">
        <v>20.889793000000001</v>
      </c>
      <c r="R68" s="44">
        <v>20.836566999999999</v>
      </c>
      <c r="S68" s="44">
        <v>20.829412000000001</v>
      </c>
      <c r="T68" s="44">
        <v>20.823454000000002</v>
      </c>
      <c r="U68" s="44">
        <v>20.814209000000002</v>
      </c>
      <c r="V68" s="44">
        <v>20.812381999999999</v>
      </c>
      <c r="W68" s="44">
        <v>20.811678000000001</v>
      </c>
      <c r="X68" s="44">
        <v>20.809002</v>
      </c>
      <c r="Y68" s="44">
        <v>20.807103999999999</v>
      </c>
      <c r="Z68" s="44">
        <v>20.806034</v>
      </c>
      <c r="AA68" s="44">
        <v>20.806111999999999</v>
      </c>
      <c r="AB68" s="44">
        <v>20.804993</v>
      </c>
      <c r="AC68" s="44">
        <v>20.804296000000001</v>
      </c>
      <c r="AD68" s="44">
        <v>20.804532999999999</v>
      </c>
      <c r="AE68" s="44">
        <v>20.804535000000001</v>
      </c>
      <c r="AF68" s="44">
        <v>20.801072999999999</v>
      </c>
      <c r="AG68" s="44">
        <v>20.800825</v>
      </c>
      <c r="AH68" s="44">
        <v>20.800813999999999</v>
      </c>
      <c r="AI68" s="44">
        <v>20.801849000000001</v>
      </c>
      <c r="AJ68" s="44">
        <v>20.801618999999999</v>
      </c>
      <c r="AK68" s="42">
        <v>-5.5000000000000002E-5</v>
      </c>
    </row>
    <row r="69" spans="1:37" ht="15" customHeight="1" x14ac:dyDescent="0.45">
      <c r="A69" s="17" t="s">
        <v>355</v>
      </c>
      <c r="B69" s="40" t="s">
        <v>356</v>
      </c>
      <c r="C69" s="44">
        <v>28.674879000000001</v>
      </c>
      <c r="D69" s="44">
        <v>28.554435999999999</v>
      </c>
      <c r="E69" s="44">
        <v>28.562546000000001</v>
      </c>
      <c r="F69" s="44">
        <v>28.504807</v>
      </c>
      <c r="G69" s="44">
        <v>28.443207000000001</v>
      </c>
      <c r="H69" s="44">
        <v>28.442011000000001</v>
      </c>
      <c r="I69" s="44">
        <v>28.435804000000001</v>
      </c>
      <c r="J69" s="44">
        <v>28.436997999999999</v>
      </c>
      <c r="K69" s="44">
        <v>28.439364999999999</v>
      </c>
      <c r="L69" s="44">
        <v>28.441151000000001</v>
      </c>
      <c r="M69" s="44">
        <v>28.441541999999998</v>
      </c>
      <c r="N69" s="44">
        <v>28.444378</v>
      </c>
      <c r="O69" s="44">
        <v>28.445307</v>
      </c>
      <c r="P69" s="44">
        <v>28.448008000000002</v>
      </c>
      <c r="Q69" s="44">
        <v>28.451091999999999</v>
      </c>
      <c r="R69" s="44">
        <v>28.453724000000001</v>
      </c>
      <c r="S69" s="44">
        <v>28.456078999999999</v>
      </c>
      <c r="T69" s="44">
        <v>28.459067999999998</v>
      </c>
      <c r="U69" s="44">
        <v>28.461366999999999</v>
      </c>
      <c r="V69" s="44">
        <v>28.462769000000002</v>
      </c>
      <c r="W69" s="44">
        <v>28.465333999999999</v>
      </c>
      <c r="X69" s="44">
        <v>28.467545999999999</v>
      </c>
      <c r="Y69" s="44">
        <v>28.468142</v>
      </c>
      <c r="Z69" s="44">
        <v>28.467697000000001</v>
      </c>
      <c r="AA69" s="44">
        <v>28.468544000000001</v>
      </c>
      <c r="AB69" s="44">
        <v>28.468433000000001</v>
      </c>
      <c r="AC69" s="44">
        <v>28.468116999999999</v>
      </c>
      <c r="AD69" s="44">
        <v>28.467950999999999</v>
      </c>
      <c r="AE69" s="44">
        <v>28.468955999999999</v>
      </c>
      <c r="AF69" s="44">
        <v>28.468081999999999</v>
      </c>
      <c r="AG69" s="44">
        <v>28.468615</v>
      </c>
      <c r="AH69" s="44">
        <v>28.468512</v>
      </c>
      <c r="AI69" s="44">
        <v>28.468487</v>
      </c>
      <c r="AJ69" s="44">
        <v>28.468031</v>
      </c>
      <c r="AK69" s="42">
        <v>-9.5000000000000005E-5</v>
      </c>
    </row>
    <row r="70" spans="1:37" ht="15" customHeight="1" x14ac:dyDescent="0.45">
      <c r="A70" s="17" t="s">
        <v>357</v>
      </c>
      <c r="B70" s="40" t="s">
        <v>358</v>
      </c>
      <c r="C70" s="44">
        <v>18.994087</v>
      </c>
      <c r="D70" s="44">
        <v>19.243162000000002</v>
      </c>
      <c r="E70" s="44">
        <v>19.070353000000001</v>
      </c>
      <c r="F70" s="44">
        <v>19.169922</v>
      </c>
      <c r="G70" s="44">
        <v>19.089600000000001</v>
      </c>
      <c r="H70" s="44">
        <v>19.276790999999999</v>
      </c>
      <c r="I70" s="44">
        <v>19.411289</v>
      </c>
      <c r="J70" s="44">
        <v>19.366067999999999</v>
      </c>
      <c r="K70" s="44">
        <v>19.385352999999999</v>
      </c>
      <c r="L70" s="44">
        <v>19.372706999999998</v>
      </c>
      <c r="M70" s="44">
        <v>19.360990999999999</v>
      </c>
      <c r="N70" s="44">
        <v>19.352909</v>
      </c>
      <c r="O70" s="44">
        <v>19.300653000000001</v>
      </c>
      <c r="P70" s="44">
        <v>19.265913000000001</v>
      </c>
      <c r="Q70" s="44">
        <v>19.264596999999998</v>
      </c>
      <c r="R70" s="44">
        <v>19.290289000000001</v>
      </c>
      <c r="S70" s="44">
        <v>19.284327000000001</v>
      </c>
      <c r="T70" s="44">
        <v>19.280676</v>
      </c>
      <c r="U70" s="44">
        <v>19.290565000000001</v>
      </c>
      <c r="V70" s="44">
        <v>19.277930999999999</v>
      </c>
      <c r="W70" s="44">
        <v>19.296233999999998</v>
      </c>
      <c r="X70" s="44">
        <v>19.305914000000001</v>
      </c>
      <c r="Y70" s="44">
        <v>19.302322</v>
      </c>
      <c r="Z70" s="44">
        <v>19.303664999999999</v>
      </c>
      <c r="AA70" s="44">
        <v>19.298279000000001</v>
      </c>
      <c r="AB70" s="44">
        <v>19.294079</v>
      </c>
      <c r="AC70" s="44">
        <v>19.303532000000001</v>
      </c>
      <c r="AD70" s="44">
        <v>19.313279999999999</v>
      </c>
      <c r="AE70" s="44">
        <v>19.326996000000001</v>
      </c>
      <c r="AF70" s="44">
        <v>19.356915000000001</v>
      </c>
      <c r="AG70" s="44">
        <v>19.385812999999999</v>
      </c>
      <c r="AH70" s="44">
        <v>19.410371999999999</v>
      </c>
      <c r="AI70" s="44">
        <v>19.396623999999999</v>
      </c>
      <c r="AJ70" s="44">
        <v>19.402521</v>
      </c>
      <c r="AK70" s="42">
        <v>2.5799999999999998E-4</v>
      </c>
    </row>
    <row r="71" spans="1:37" ht="15" customHeight="1" x14ac:dyDescent="0.45">
      <c r="A71" s="17" t="s">
        <v>359</v>
      </c>
      <c r="B71" s="40" t="s">
        <v>339</v>
      </c>
      <c r="C71" s="44">
        <v>22.116496999999999</v>
      </c>
      <c r="D71" s="44">
        <v>23.789541</v>
      </c>
      <c r="E71" s="44">
        <v>23.796752999999999</v>
      </c>
      <c r="F71" s="44">
        <v>23.826194999999998</v>
      </c>
      <c r="G71" s="44">
        <v>23.907088999999999</v>
      </c>
      <c r="H71" s="44">
        <v>23.930762999999999</v>
      </c>
      <c r="I71" s="44">
        <v>23.957257999999999</v>
      </c>
      <c r="J71" s="44">
        <v>23.986702000000001</v>
      </c>
      <c r="K71" s="44">
        <v>24.019024000000002</v>
      </c>
      <c r="L71" s="44">
        <v>24.054967999999999</v>
      </c>
      <c r="M71" s="44">
        <v>24.094473000000001</v>
      </c>
      <c r="N71" s="44">
        <v>24.137136000000002</v>
      </c>
      <c r="O71" s="44">
        <v>24.18609</v>
      </c>
      <c r="P71" s="44">
        <v>24.239874</v>
      </c>
      <c r="Q71" s="44">
        <v>24.258429</v>
      </c>
      <c r="R71" s="44">
        <v>24.257082</v>
      </c>
      <c r="S71" s="44">
        <v>24.255732999999999</v>
      </c>
      <c r="T71" s="44">
        <v>24.254387000000001</v>
      </c>
      <c r="U71" s="44">
        <v>24.253038</v>
      </c>
      <c r="V71" s="44">
        <v>24.25169</v>
      </c>
      <c r="W71" s="44">
        <v>24.250340999999999</v>
      </c>
      <c r="X71" s="44">
        <v>24.248991</v>
      </c>
      <c r="Y71" s="44">
        <v>24.247643</v>
      </c>
      <c r="Z71" s="44">
        <v>24.246292</v>
      </c>
      <c r="AA71" s="44">
        <v>24.244942000000002</v>
      </c>
      <c r="AB71" s="44">
        <v>24.243590999999999</v>
      </c>
      <c r="AC71" s="44">
        <v>24.242241</v>
      </c>
      <c r="AD71" s="44">
        <v>24.240888999999999</v>
      </c>
      <c r="AE71" s="44">
        <v>24.239538</v>
      </c>
      <c r="AF71" s="44">
        <v>24.238185999999999</v>
      </c>
      <c r="AG71" s="44">
        <v>24.236834000000002</v>
      </c>
      <c r="AH71" s="44">
        <v>24.235481</v>
      </c>
      <c r="AI71" s="44">
        <v>24.234128999999999</v>
      </c>
      <c r="AJ71" s="44">
        <v>24.232776999999999</v>
      </c>
      <c r="AK71" s="42">
        <v>5.7700000000000004E-4</v>
      </c>
    </row>
    <row r="72" spans="1:37" ht="15" customHeight="1" x14ac:dyDescent="0.45">
      <c r="A72" s="17" t="s">
        <v>360</v>
      </c>
      <c r="B72" s="40" t="s">
        <v>341</v>
      </c>
      <c r="C72" s="44">
        <v>26.218889000000001</v>
      </c>
      <c r="D72" s="44">
        <v>25.447502</v>
      </c>
      <c r="E72" s="44">
        <v>25.630147999999998</v>
      </c>
      <c r="F72" s="44">
        <v>25.765919</v>
      </c>
      <c r="G72" s="44">
        <v>26.388355000000001</v>
      </c>
      <c r="H72" s="44">
        <v>26.396355</v>
      </c>
      <c r="I72" s="44">
        <v>26.389751</v>
      </c>
      <c r="J72" s="44">
        <v>26.391817</v>
      </c>
      <c r="K72" s="44">
        <v>26.385069000000001</v>
      </c>
      <c r="L72" s="44">
        <v>26.391817</v>
      </c>
      <c r="M72" s="44">
        <v>26.385069000000001</v>
      </c>
      <c r="N72" s="44">
        <v>26.175567999999998</v>
      </c>
      <c r="O72" s="44">
        <v>26.169689000000002</v>
      </c>
      <c r="P72" s="44">
        <v>25.926773000000001</v>
      </c>
      <c r="Q72" s="44">
        <v>25.745951000000002</v>
      </c>
      <c r="R72" s="44">
        <v>25.671246</v>
      </c>
      <c r="S72" s="44">
        <v>25.497976000000001</v>
      </c>
      <c r="T72" s="44">
        <v>25.343997999999999</v>
      </c>
      <c r="U72" s="44">
        <v>25.256226000000002</v>
      </c>
      <c r="V72" s="44">
        <v>25.173838</v>
      </c>
      <c r="W72" s="44">
        <v>25.175093</v>
      </c>
      <c r="X72" s="44">
        <v>25.077670999999999</v>
      </c>
      <c r="Y72" s="44">
        <v>24.968132000000001</v>
      </c>
      <c r="Z72" s="44">
        <v>24.865974000000001</v>
      </c>
      <c r="AA72" s="44">
        <v>24.881556</v>
      </c>
      <c r="AB72" s="44">
        <v>24.859068000000001</v>
      </c>
      <c r="AC72" s="44">
        <v>24.773596000000001</v>
      </c>
      <c r="AD72" s="44">
        <v>24.759015999999999</v>
      </c>
      <c r="AE72" s="44">
        <v>24.856954999999999</v>
      </c>
      <c r="AF72" s="44">
        <v>24.625306999999999</v>
      </c>
      <c r="AG72" s="44">
        <v>24.423266999999999</v>
      </c>
      <c r="AH72" s="44">
        <v>24.423266999999999</v>
      </c>
      <c r="AI72" s="44">
        <v>24.423266999999999</v>
      </c>
      <c r="AJ72" s="44">
        <v>24.423266999999999</v>
      </c>
      <c r="AK72" s="42">
        <v>-1.2830000000000001E-3</v>
      </c>
    </row>
    <row r="73" spans="1:37" ht="15" customHeight="1" x14ac:dyDescent="0.45">
      <c r="A73" s="17" t="s">
        <v>361</v>
      </c>
      <c r="B73" s="40" t="s">
        <v>362</v>
      </c>
      <c r="C73" s="44">
        <v>0</v>
      </c>
      <c r="D73" s="44">
        <v>0</v>
      </c>
      <c r="E73" s="44">
        <v>0</v>
      </c>
      <c r="F73" s="44">
        <v>0</v>
      </c>
      <c r="G73" s="44">
        <v>0</v>
      </c>
      <c r="H73" s="44">
        <v>0</v>
      </c>
      <c r="I73" s="44">
        <v>0</v>
      </c>
      <c r="J73" s="44">
        <v>0</v>
      </c>
      <c r="K73" s="44">
        <v>0</v>
      </c>
      <c r="L73" s="44">
        <v>0</v>
      </c>
      <c r="M73" s="44">
        <v>0</v>
      </c>
      <c r="N73" s="44">
        <v>0</v>
      </c>
      <c r="O73" s="44">
        <v>0</v>
      </c>
      <c r="P73" s="44">
        <v>0</v>
      </c>
      <c r="Q73" s="44">
        <v>0</v>
      </c>
      <c r="R73" s="44">
        <v>0</v>
      </c>
      <c r="S73" s="44">
        <v>0</v>
      </c>
      <c r="T73" s="44">
        <v>0</v>
      </c>
      <c r="U73" s="44">
        <v>0</v>
      </c>
      <c r="V73" s="44">
        <v>0</v>
      </c>
      <c r="W73" s="44">
        <v>0</v>
      </c>
      <c r="X73" s="44">
        <v>0</v>
      </c>
      <c r="Y73" s="44">
        <v>0</v>
      </c>
      <c r="Z73" s="44">
        <v>0</v>
      </c>
      <c r="AA73" s="44">
        <v>0</v>
      </c>
      <c r="AB73" s="44">
        <v>0</v>
      </c>
      <c r="AC73" s="44">
        <v>0</v>
      </c>
      <c r="AD73" s="44">
        <v>0</v>
      </c>
      <c r="AE73" s="44">
        <v>0</v>
      </c>
      <c r="AF73" s="44">
        <v>0</v>
      </c>
      <c r="AG73" s="44">
        <v>0</v>
      </c>
      <c r="AH73" s="44">
        <v>0</v>
      </c>
      <c r="AI73" s="44">
        <v>0</v>
      </c>
      <c r="AJ73" s="44">
        <v>0</v>
      </c>
      <c r="AK73" s="42" t="s">
        <v>143</v>
      </c>
    </row>
    <row r="74" spans="1:37" ht="15" customHeight="1" x14ac:dyDescent="0.45">
      <c r="A74" s="17" t="s">
        <v>363</v>
      </c>
      <c r="B74" s="40" t="s">
        <v>364</v>
      </c>
      <c r="C74" s="44">
        <v>12.941471999999999</v>
      </c>
      <c r="D74" s="44">
        <v>11.314271</v>
      </c>
      <c r="E74" s="44">
        <v>11.31427</v>
      </c>
      <c r="F74" s="44">
        <v>11.31427</v>
      </c>
      <c r="G74" s="44">
        <v>11.31427</v>
      </c>
      <c r="H74" s="44">
        <v>11.31427</v>
      </c>
      <c r="I74" s="44">
        <v>11.31427</v>
      </c>
      <c r="J74" s="44">
        <v>11.31427</v>
      </c>
      <c r="K74" s="44">
        <v>11.314271</v>
      </c>
      <c r="L74" s="44">
        <v>11.314271</v>
      </c>
      <c r="M74" s="44">
        <v>11.31427</v>
      </c>
      <c r="N74" s="44">
        <v>11.31427</v>
      </c>
      <c r="O74" s="44">
        <v>11.31427</v>
      </c>
      <c r="P74" s="44">
        <v>11.314271</v>
      </c>
      <c r="Q74" s="44">
        <v>11.314271</v>
      </c>
      <c r="R74" s="44">
        <v>11.31427</v>
      </c>
      <c r="S74" s="44">
        <v>11.31427</v>
      </c>
      <c r="T74" s="44">
        <v>11.31427</v>
      </c>
      <c r="U74" s="44">
        <v>11.314271</v>
      </c>
      <c r="V74" s="44">
        <v>11.31427</v>
      </c>
      <c r="W74" s="44">
        <v>11.31427</v>
      </c>
      <c r="X74" s="44">
        <v>11.314271</v>
      </c>
      <c r="Y74" s="44">
        <v>11.314271</v>
      </c>
      <c r="Z74" s="44">
        <v>11.31427</v>
      </c>
      <c r="AA74" s="44">
        <v>11.314271</v>
      </c>
      <c r="AB74" s="44">
        <v>11.314271</v>
      </c>
      <c r="AC74" s="44">
        <v>11.31427</v>
      </c>
      <c r="AD74" s="44">
        <v>11.314271</v>
      </c>
      <c r="AE74" s="44">
        <v>11.31427</v>
      </c>
      <c r="AF74" s="44">
        <v>11.31427</v>
      </c>
      <c r="AG74" s="44">
        <v>11.31427</v>
      </c>
      <c r="AH74" s="44">
        <v>11.314271</v>
      </c>
      <c r="AI74" s="44">
        <v>11.314271</v>
      </c>
      <c r="AJ74" s="44">
        <v>11.314271</v>
      </c>
      <c r="AK74" s="42">
        <v>0</v>
      </c>
    </row>
    <row r="76" spans="1:37" ht="15" customHeight="1" x14ac:dyDescent="0.35">
      <c r="A76" s="17" t="s">
        <v>365</v>
      </c>
      <c r="B76" s="39" t="s">
        <v>366</v>
      </c>
      <c r="C76" s="45">
        <v>3412</v>
      </c>
      <c r="D76" s="45">
        <v>3412</v>
      </c>
      <c r="E76" s="45">
        <v>3412</v>
      </c>
      <c r="F76" s="45">
        <v>3412</v>
      </c>
      <c r="G76" s="45">
        <v>3412</v>
      </c>
      <c r="H76" s="45">
        <v>3412</v>
      </c>
      <c r="I76" s="45">
        <v>3412</v>
      </c>
      <c r="J76" s="45">
        <v>3412</v>
      </c>
      <c r="K76" s="45">
        <v>3412</v>
      </c>
      <c r="L76" s="45">
        <v>3412</v>
      </c>
      <c r="M76" s="45">
        <v>3412</v>
      </c>
      <c r="N76" s="45">
        <v>3412</v>
      </c>
      <c r="O76" s="45">
        <v>3412</v>
      </c>
      <c r="P76" s="45">
        <v>3412</v>
      </c>
      <c r="Q76" s="45">
        <v>3412</v>
      </c>
      <c r="R76" s="45">
        <v>3412</v>
      </c>
      <c r="S76" s="45">
        <v>3412</v>
      </c>
      <c r="T76" s="45">
        <v>3412</v>
      </c>
      <c r="U76" s="45">
        <v>3412</v>
      </c>
      <c r="V76" s="45">
        <v>3412</v>
      </c>
      <c r="W76" s="45">
        <v>3412</v>
      </c>
      <c r="X76" s="45">
        <v>3412</v>
      </c>
      <c r="Y76" s="45">
        <v>3412</v>
      </c>
      <c r="Z76" s="45">
        <v>3412</v>
      </c>
      <c r="AA76" s="45">
        <v>3412</v>
      </c>
      <c r="AB76" s="45">
        <v>3412</v>
      </c>
      <c r="AC76" s="45">
        <v>3412</v>
      </c>
      <c r="AD76" s="45">
        <v>3412</v>
      </c>
      <c r="AE76" s="45">
        <v>3412</v>
      </c>
      <c r="AF76" s="45">
        <v>3412</v>
      </c>
      <c r="AG76" s="45">
        <v>3412</v>
      </c>
      <c r="AH76" s="45">
        <v>3412</v>
      </c>
      <c r="AI76" s="45">
        <v>3412</v>
      </c>
      <c r="AJ76" s="45">
        <v>3412</v>
      </c>
      <c r="AK76" s="46">
        <v>0</v>
      </c>
    </row>
    <row r="77" spans="1:37" ht="15" customHeight="1" thickBot="1" x14ac:dyDescent="0.4"/>
    <row r="78" spans="1:37" ht="15" customHeight="1" x14ac:dyDescent="0.35">
      <c r="B78" s="322" t="s">
        <v>367</v>
      </c>
      <c r="C78" s="322"/>
      <c r="D78" s="322"/>
      <c r="E78" s="322"/>
      <c r="F78" s="322"/>
      <c r="G78" s="322"/>
      <c r="H78" s="322"/>
      <c r="I78" s="322"/>
      <c r="J78" s="322"/>
      <c r="K78" s="322"/>
      <c r="L78" s="322"/>
      <c r="M78" s="322"/>
      <c r="N78" s="322"/>
      <c r="O78" s="322"/>
      <c r="P78" s="322"/>
      <c r="Q78" s="322"/>
      <c r="R78" s="322"/>
      <c r="S78" s="322"/>
      <c r="T78" s="322"/>
      <c r="U78" s="322"/>
      <c r="V78" s="322"/>
      <c r="W78" s="322"/>
      <c r="X78" s="322"/>
      <c r="Y78" s="322"/>
      <c r="Z78" s="322"/>
      <c r="AA78" s="322"/>
      <c r="AB78" s="322"/>
      <c r="AC78" s="322"/>
      <c r="AD78" s="322"/>
      <c r="AE78" s="322"/>
      <c r="AF78" s="322"/>
      <c r="AG78" s="322"/>
      <c r="AH78" s="322"/>
      <c r="AI78" s="322"/>
      <c r="AJ78" s="322"/>
      <c r="AK78" s="322"/>
    </row>
    <row r="79" spans="1:37" ht="15" customHeight="1" x14ac:dyDescent="0.35">
      <c r="B79" s="22" t="s">
        <v>368</v>
      </c>
    </row>
    <row r="80" spans="1:37" ht="15" customHeight="1" x14ac:dyDescent="0.35">
      <c r="B80" s="22" t="s">
        <v>369</v>
      </c>
    </row>
    <row r="81" spans="2:2" ht="15" customHeight="1" x14ac:dyDescent="0.35">
      <c r="B81" s="22" t="s">
        <v>207</v>
      </c>
    </row>
    <row r="82" spans="2:2" ht="15" customHeight="1" x14ac:dyDescent="0.35">
      <c r="B82" s="22" t="s">
        <v>370</v>
      </c>
    </row>
    <row r="83" spans="2:2" ht="15" customHeight="1" x14ac:dyDescent="0.35">
      <c r="B83" s="22" t="s">
        <v>371</v>
      </c>
    </row>
    <row r="84" spans="2:2" ht="15" customHeight="1" x14ac:dyDescent="0.35">
      <c r="B84" s="22" t="s">
        <v>215</v>
      </c>
    </row>
    <row r="85" spans="2:2" ht="15" customHeight="1" x14ac:dyDescent="0.35">
      <c r="B85" s="22" t="s">
        <v>216</v>
      </c>
    </row>
  </sheetData>
  <mergeCells count="1">
    <mergeCell ref="B78:AK78"/>
  </mergeCells>
  <pageMargins left="0.75" right="0.75" top="1" bottom="1"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workbookViewId="0">
      <selection activeCell="E37" sqref="E37"/>
    </sheetView>
  </sheetViews>
  <sheetFormatPr defaultColWidth="17.19921875" defaultRowHeight="14.25" x14ac:dyDescent="0.45"/>
  <sheetData>
    <row r="1" spans="1:11" x14ac:dyDescent="0.45">
      <c r="A1" s="330"/>
      <c r="B1" s="330"/>
      <c r="C1" s="330"/>
      <c r="D1" s="330"/>
      <c r="E1" s="330"/>
      <c r="F1" s="330"/>
    </row>
    <row r="2" spans="1:11" x14ac:dyDescent="0.45">
      <c r="A2" s="331"/>
      <c r="B2" s="331"/>
      <c r="C2" s="331"/>
      <c r="D2" s="331"/>
      <c r="E2" s="331"/>
      <c r="F2" s="331"/>
    </row>
    <row r="3" spans="1:11" ht="28.5" x14ac:dyDescent="0.45">
      <c r="A3" s="326" t="s">
        <v>751</v>
      </c>
      <c r="B3" s="327"/>
      <c r="C3" s="328" t="s">
        <v>752</v>
      </c>
      <c r="D3" s="327"/>
      <c r="E3" s="329" t="s">
        <v>753</v>
      </c>
      <c r="F3" s="325" t="s">
        <v>754</v>
      </c>
    </row>
    <row r="4" spans="1:11" x14ac:dyDescent="0.45">
      <c r="A4" s="331"/>
      <c r="B4" s="331"/>
      <c r="C4" s="331"/>
      <c r="D4" s="331"/>
      <c r="E4" s="331"/>
      <c r="F4" s="331"/>
    </row>
    <row r="5" spans="1:11" x14ac:dyDescent="0.45">
      <c r="A5" s="331" t="s">
        <v>755</v>
      </c>
      <c r="B5" s="331"/>
      <c r="C5" s="331"/>
      <c r="D5" s="331"/>
      <c r="E5" s="331"/>
      <c r="F5" s="331"/>
    </row>
    <row r="6" spans="1:11" ht="28.5" customHeight="1" x14ac:dyDescent="0.45">
      <c r="A6" s="332" t="s">
        <v>756</v>
      </c>
      <c r="B6" s="332"/>
      <c r="C6" s="332"/>
      <c r="D6" s="332"/>
      <c r="E6" s="332"/>
      <c r="F6" s="332"/>
    </row>
    <row r="7" spans="1:11" x14ac:dyDescent="0.45">
      <c r="A7" s="331"/>
      <c r="B7" s="331"/>
      <c r="C7" s="331"/>
      <c r="D7" s="331"/>
      <c r="E7" s="331"/>
      <c r="F7" s="331"/>
    </row>
    <row r="8" spans="1:11" x14ac:dyDescent="0.45">
      <c r="A8" s="331"/>
      <c r="B8" s="331"/>
      <c r="C8" s="331"/>
      <c r="D8" s="331"/>
      <c r="E8" s="331"/>
      <c r="F8" s="331"/>
    </row>
    <row r="9" spans="1:11" x14ac:dyDescent="0.45">
      <c r="A9" s="333" t="s">
        <v>757</v>
      </c>
      <c r="B9" s="333"/>
      <c r="C9" s="333"/>
      <c r="D9" s="333"/>
      <c r="E9" s="333"/>
      <c r="F9" s="333"/>
    </row>
    <row r="10" spans="1:11" x14ac:dyDescent="0.45">
      <c r="A10" s="331"/>
      <c r="B10" s="331"/>
      <c r="C10" s="331"/>
      <c r="D10" s="331"/>
      <c r="E10" s="331"/>
      <c r="F10" s="331"/>
    </row>
    <row r="12" spans="1:11" x14ac:dyDescent="0.45">
      <c r="A12" s="334" t="s">
        <v>758</v>
      </c>
      <c r="B12" s="335" t="s">
        <v>759</v>
      </c>
      <c r="C12" s="335" t="s">
        <v>760</v>
      </c>
      <c r="D12" s="335" t="s">
        <v>761</v>
      </c>
      <c r="E12" s="335" t="s">
        <v>762</v>
      </c>
      <c r="F12" s="335" t="s">
        <v>763</v>
      </c>
      <c r="G12" s="335" t="s">
        <v>764</v>
      </c>
      <c r="H12" s="335" t="s">
        <v>765</v>
      </c>
      <c r="I12" s="335" t="s">
        <v>766</v>
      </c>
      <c r="J12" s="335" t="s">
        <v>767</v>
      </c>
      <c r="K12" s="335" t="s">
        <v>768</v>
      </c>
    </row>
    <row r="13" spans="1:11" x14ac:dyDescent="0.45">
      <c r="A13" s="336" t="s">
        <v>769</v>
      </c>
      <c r="B13" s="337"/>
      <c r="C13" s="338">
        <v>2554</v>
      </c>
      <c r="D13" s="338">
        <v>2488</v>
      </c>
      <c r="E13" s="338">
        <v>2419</v>
      </c>
      <c r="F13" s="338">
        <v>2413</v>
      </c>
      <c r="G13" s="338">
        <v>2381</v>
      </c>
      <c r="H13" s="338">
        <v>2245</v>
      </c>
      <c r="I13" s="338">
        <v>2085</v>
      </c>
      <c r="J13" s="338">
        <v>2010</v>
      </c>
      <c r="K13" s="338">
        <v>1885</v>
      </c>
    </row>
    <row r="14" spans="1:11" x14ac:dyDescent="0.45">
      <c r="A14" s="336" t="s">
        <v>770</v>
      </c>
      <c r="B14" s="338">
        <v>1859</v>
      </c>
      <c r="C14" s="338">
        <v>1870</v>
      </c>
      <c r="D14" s="338">
        <v>1778</v>
      </c>
      <c r="E14" s="338">
        <v>1696</v>
      </c>
      <c r="F14" s="338">
        <v>1618</v>
      </c>
      <c r="G14" s="338">
        <v>1533</v>
      </c>
      <c r="H14" s="338">
        <v>1485</v>
      </c>
      <c r="I14" s="338">
        <v>1470</v>
      </c>
      <c r="J14" s="338">
        <v>1383</v>
      </c>
      <c r="K14" s="338">
        <v>1231</v>
      </c>
    </row>
    <row r="15" spans="1:11" x14ac:dyDescent="0.45">
      <c r="A15" s="336" t="s">
        <v>771</v>
      </c>
      <c r="B15" s="338">
        <v>1211</v>
      </c>
      <c r="C15" s="338">
        <v>1162</v>
      </c>
      <c r="D15" s="338">
        <v>1112</v>
      </c>
      <c r="E15" s="338">
        <v>1098</v>
      </c>
      <c r="F15" s="338">
        <v>1073</v>
      </c>
      <c r="G15" s="338">
        <v>1076</v>
      </c>
      <c r="H15" s="338">
        <v>1075</v>
      </c>
      <c r="I15" s="338">
        <v>1072</v>
      </c>
      <c r="J15" s="338">
        <v>1109</v>
      </c>
      <c r="K15" s="338">
        <v>1094</v>
      </c>
    </row>
    <row r="16" spans="1:11" x14ac:dyDescent="0.45">
      <c r="A16" s="336" t="s">
        <v>772</v>
      </c>
      <c r="B16" s="338">
        <v>1169</v>
      </c>
      <c r="C16" s="338">
        <v>1451</v>
      </c>
      <c r="D16" s="338">
        <v>1982</v>
      </c>
      <c r="E16" s="338">
        <v>2542</v>
      </c>
      <c r="F16" s="338">
        <v>3176</v>
      </c>
      <c r="G16" s="338">
        <v>3454</v>
      </c>
      <c r="H16" s="338">
        <v>3190</v>
      </c>
      <c r="I16" s="338">
        <v>3489</v>
      </c>
      <c r="J16" s="338">
        <v>4408</v>
      </c>
      <c r="K16" s="338">
        <v>5070</v>
      </c>
    </row>
    <row r="17" spans="1:11" x14ac:dyDescent="0.45">
      <c r="A17" s="336" t="s">
        <v>773</v>
      </c>
      <c r="B17" s="338">
        <v>4869</v>
      </c>
      <c r="C17" s="337"/>
      <c r="D17" s="337"/>
      <c r="E17" s="337"/>
      <c r="F17" s="337"/>
      <c r="G17" s="337"/>
      <c r="H17" s="337"/>
      <c r="I17" s="337"/>
      <c r="J17" s="337"/>
      <c r="K17" s="337"/>
    </row>
    <row r="18" spans="1:11" x14ac:dyDescent="0.45">
      <c r="A18" s="306"/>
      <c r="B18" s="307"/>
    </row>
    <row r="19" spans="1:11" x14ac:dyDescent="0.45">
      <c r="A19" s="306"/>
      <c r="B19" s="307"/>
    </row>
    <row r="20" spans="1:11" x14ac:dyDescent="0.45">
      <c r="A20" s="306"/>
      <c r="B20" s="307"/>
    </row>
    <row r="21" spans="1:11" x14ac:dyDescent="0.45">
      <c r="A21" s="306"/>
      <c r="B21" s="307"/>
    </row>
    <row r="22" spans="1:11" x14ac:dyDescent="0.45">
      <c r="A22" s="306"/>
      <c r="B22" s="307"/>
    </row>
    <row r="23" spans="1:11" x14ac:dyDescent="0.45">
      <c r="A23" s="306"/>
      <c r="B23" s="307"/>
    </row>
    <row r="24" spans="1:11" x14ac:dyDescent="0.45">
      <c r="A24" s="306"/>
      <c r="B24" s="307"/>
    </row>
    <row r="25" spans="1:11" x14ac:dyDescent="0.45">
      <c r="A25" s="306"/>
      <c r="B25" s="307"/>
    </row>
    <row r="26" spans="1:11" x14ac:dyDescent="0.45">
      <c r="A26" s="306"/>
      <c r="B26" s="307"/>
    </row>
    <row r="27" spans="1:11" x14ac:dyDescent="0.45">
      <c r="A27" s="306"/>
      <c r="B27" s="307"/>
    </row>
    <row r="28" spans="1:11" x14ac:dyDescent="0.45">
      <c r="A28" s="306"/>
      <c r="B28" s="307"/>
    </row>
    <row r="29" spans="1:11" x14ac:dyDescent="0.45">
      <c r="A29" s="306"/>
      <c r="B29" s="307"/>
    </row>
    <row r="30" spans="1:11" x14ac:dyDescent="0.45">
      <c r="A30" s="306"/>
      <c r="B30" s="307"/>
    </row>
    <row r="31" spans="1:11" x14ac:dyDescent="0.45">
      <c r="A31" s="306"/>
      <c r="B31" s="307"/>
    </row>
    <row r="32" spans="1:11" x14ac:dyDescent="0.45">
      <c r="A32" s="306"/>
      <c r="B32" s="307"/>
    </row>
    <row r="33" spans="1:2" x14ac:dyDescent="0.45">
      <c r="A33" s="306"/>
      <c r="B33" s="307"/>
    </row>
    <row r="34" spans="1:2" x14ac:dyDescent="0.45">
      <c r="A34" s="306"/>
      <c r="B34" s="307"/>
    </row>
    <row r="35" spans="1:2" x14ac:dyDescent="0.45">
      <c r="A35" s="306"/>
      <c r="B35" s="307"/>
    </row>
    <row r="36" spans="1:2" x14ac:dyDescent="0.45">
      <c r="A36" s="306"/>
      <c r="B36" s="307"/>
    </row>
    <row r="37" spans="1:2" x14ac:dyDescent="0.45">
      <c r="A37" s="306"/>
      <c r="B37" s="307"/>
    </row>
    <row r="38" spans="1:2" x14ac:dyDescent="0.45">
      <c r="A38" s="306"/>
      <c r="B38" s="307"/>
    </row>
    <row r="39" spans="1:2" x14ac:dyDescent="0.45">
      <c r="A39" s="306"/>
      <c r="B39" s="307"/>
    </row>
    <row r="40" spans="1:2" x14ac:dyDescent="0.45">
      <c r="A40" s="306"/>
      <c r="B40" s="307"/>
    </row>
    <row r="41" spans="1:2" x14ac:dyDescent="0.45">
      <c r="A41" s="306"/>
      <c r="B41" s="307"/>
    </row>
    <row r="42" spans="1:2" x14ac:dyDescent="0.45">
      <c r="A42" s="306"/>
      <c r="B42" s="307"/>
    </row>
    <row r="43" spans="1:2" x14ac:dyDescent="0.45">
      <c r="A43" s="306"/>
      <c r="B43" s="307"/>
    </row>
    <row r="44" spans="1:2" x14ac:dyDescent="0.45">
      <c r="A44" s="306"/>
      <c r="B44" s="307"/>
    </row>
    <row r="45" spans="1:2" x14ac:dyDescent="0.45">
      <c r="A45" s="306"/>
      <c r="B45" s="307"/>
    </row>
    <row r="46" spans="1:2" x14ac:dyDescent="0.45">
      <c r="A46" s="306"/>
      <c r="B46" s="307"/>
    </row>
    <row r="47" spans="1:2" x14ac:dyDescent="0.45">
      <c r="A47" s="306"/>
      <c r="B47" s="307"/>
    </row>
    <row r="48" spans="1:2" x14ac:dyDescent="0.45">
      <c r="A48" s="306"/>
      <c r="B48" s="307"/>
    </row>
    <row r="49" spans="1:2" x14ac:dyDescent="0.45">
      <c r="A49" s="306"/>
      <c r="B49" s="307"/>
    </row>
    <row r="50" spans="1:2" x14ac:dyDescent="0.45">
      <c r="A50" s="306"/>
      <c r="B50" s="307"/>
    </row>
    <row r="51" spans="1:2" x14ac:dyDescent="0.45">
      <c r="A51" s="306"/>
      <c r="B51" s="307"/>
    </row>
    <row r="52" spans="1:2" x14ac:dyDescent="0.45">
      <c r="A52" s="306"/>
      <c r="B52" s="307"/>
    </row>
    <row r="53" spans="1:2" x14ac:dyDescent="0.45">
      <c r="A53" s="306"/>
      <c r="B53" s="307"/>
    </row>
    <row r="54" spans="1:2" x14ac:dyDescent="0.45">
      <c r="A54" s="306"/>
      <c r="B54" s="307"/>
    </row>
    <row r="55" spans="1:2" x14ac:dyDescent="0.45">
      <c r="A55" s="306"/>
      <c r="B55" s="307"/>
    </row>
    <row r="56" spans="1:2" x14ac:dyDescent="0.45">
      <c r="A56" s="306"/>
      <c r="B56" s="307"/>
    </row>
    <row r="57" spans="1:2" x14ac:dyDescent="0.45">
      <c r="A57" s="306"/>
      <c r="B57" s="307"/>
    </row>
    <row r="58" spans="1:2" x14ac:dyDescent="0.45">
      <c r="A58" s="306"/>
      <c r="B58" s="307"/>
    </row>
    <row r="59" spans="1:2" x14ac:dyDescent="0.45">
      <c r="A59" s="306"/>
      <c r="B59" s="307"/>
    </row>
    <row r="60" spans="1:2" x14ac:dyDescent="0.45">
      <c r="A60" s="306"/>
      <c r="B60" s="307"/>
    </row>
    <row r="61" spans="1:2" x14ac:dyDescent="0.45">
      <c r="A61" s="306"/>
      <c r="B61" s="307"/>
    </row>
    <row r="62" spans="1:2" x14ac:dyDescent="0.45">
      <c r="A62" s="306"/>
      <c r="B62" s="307"/>
    </row>
    <row r="63" spans="1:2" x14ac:dyDescent="0.45">
      <c r="A63" s="306"/>
      <c r="B63" s="307"/>
    </row>
    <row r="64" spans="1:2" x14ac:dyDescent="0.45">
      <c r="A64" s="306"/>
      <c r="B64" s="307"/>
    </row>
    <row r="65" spans="1:2" x14ac:dyDescent="0.45">
      <c r="A65" s="306"/>
      <c r="B65" s="307"/>
    </row>
    <row r="66" spans="1:2" x14ac:dyDescent="0.45">
      <c r="A66" s="306"/>
      <c r="B66" s="307"/>
    </row>
  </sheetData>
  <mergeCells count="9">
    <mergeCell ref="A8:F8"/>
    <mergeCell ref="A9:F9"/>
    <mergeCell ref="A10:F10"/>
    <mergeCell ref="A1:F1"/>
    <mergeCell ref="A2:F2"/>
    <mergeCell ref="A4:F4"/>
    <mergeCell ref="A5:F5"/>
    <mergeCell ref="A6:F6"/>
    <mergeCell ref="A7:F7"/>
  </mergeCells>
  <hyperlinks>
    <hyperlink ref="C3" r:id="rId1" display="https://www.eia.gov/dnav/pet/hist/LeafHandler.ashx?n=pet&amp;s=mcrfptx2&amp;f=m"/>
    <hyperlink ref="E3" r:id="rId2" display="https://www.eia.gov/dnav/pet/hist/LeafHandler.ashx?n=pet&amp;s=mcrfptx2&amp;f=a"/>
    <hyperlink ref="F3" r:id="rId3" display="https://www.eia.gov/dnav/pet/hist_xls/MCRFPTX2a.xls"/>
    <hyperlink ref="A6" r:id="rId4" display="https://www.eia.gov/opendata/qb.php?sdid=PET.MCRFPTX2.A"/>
  </hyperlinks>
  <pageMargins left="0.7" right="0.7" top="0.75" bottom="0.75" header="0.3" footer="0.3"/>
  <drawing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63"/>
  <sheetViews>
    <sheetView zoomScale="80" zoomScaleNormal="80" workbookViewId="0">
      <selection activeCell="I28" sqref="I28"/>
    </sheetView>
  </sheetViews>
  <sheetFormatPr defaultColWidth="9.1328125" defaultRowHeight="14.25" x14ac:dyDescent="0.45"/>
  <cols>
    <col min="1" max="1" width="33.1328125" style="48" customWidth="1"/>
    <col min="2" max="2" width="13.46484375" style="48" bestFit="1" customWidth="1"/>
    <col min="3" max="3" width="11.46484375" style="48" customWidth="1"/>
    <col min="4" max="4" width="12.796875" style="48" bestFit="1" customWidth="1"/>
    <col min="5" max="5" width="10.46484375" style="48" bestFit="1" customWidth="1"/>
    <col min="6" max="6" width="11.33203125" style="48" customWidth="1"/>
    <col min="7" max="7" width="13.46484375" style="48" customWidth="1"/>
    <col min="8" max="8" width="12.6640625" style="48" bestFit="1" customWidth="1"/>
    <col min="9" max="9" width="9.6640625" style="48" bestFit="1" customWidth="1"/>
    <col min="10" max="10" width="9.1328125" style="48"/>
    <col min="11" max="11" width="10.46484375" style="48" customWidth="1"/>
    <col min="12" max="12" width="12.46484375" style="48" bestFit="1" customWidth="1"/>
    <col min="13" max="14" width="9.1328125" style="48"/>
    <col min="15" max="15" width="12.796875" style="48" bestFit="1" customWidth="1"/>
    <col min="16" max="18" width="9.1328125" style="48"/>
    <col min="19" max="19" width="10.46484375" style="48" customWidth="1"/>
    <col min="20" max="22" width="9.1328125" style="48"/>
    <col min="23" max="23" width="10.6640625" style="48" customWidth="1"/>
    <col min="24" max="16384" width="9.1328125" style="48"/>
  </cols>
  <sheetData>
    <row r="1" spans="1:23" ht="15.4" x14ac:dyDescent="0.45">
      <c r="A1" s="47" t="s">
        <v>372</v>
      </c>
    </row>
    <row r="2" spans="1:23" x14ac:dyDescent="0.45">
      <c r="A2" s="49" t="s">
        <v>373</v>
      </c>
    </row>
    <row r="3" spans="1:23" ht="12.75" customHeight="1" x14ac:dyDescent="0.45">
      <c r="A3" s="50" t="s">
        <v>220</v>
      </c>
      <c r="B3" s="51" t="s">
        <v>374</v>
      </c>
      <c r="C3" s="52"/>
      <c r="D3" s="52"/>
      <c r="E3" s="53" t="s">
        <v>375</v>
      </c>
      <c r="F3" s="53" t="s">
        <v>376</v>
      </c>
      <c r="G3" s="53" t="s">
        <v>377</v>
      </c>
      <c r="H3" s="54" t="s">
        <v>377</v>
      </c>
      <c r="I3" s="55"/>
    </row>
    <row r="4" spans="1:23" ht="26.65" x14ac:dyDescent="0.45">
      <c r="A4" s="56"/>
      <c r="B4" s="57" t="s">
        <v>378</v>
      </c>
      <c r="C4" s="58" t="s">
        <v>379</v>
      </c>
      <c r="D4" s="58" t="s">
        <v>380</v>
      </c>
      <c r="E4" s="58"/>
      <c r="F4" s="58" t="s">
        <v>381</v>
      </c>
      <c r="G4" s="58" t="s">
        <v>382</v>
      </c>
      <c r="H4" s="59" t="s">
        <v>383</v>
      </c>
      <c r="I4" s="60" t="s">
        <v>384</v>
      </c>
    </row>
    <row r="5" spans="1:23" x14ac:dyDescent="0.45">
      <c r="A5" s="61" t="s">
        <v>385</v>
      </c>
      <c r="B5" s="62">
        <v>1</v>
      </c>
      <c r="C5" s="63" t="s">
        <v>386</v>
      </c>
      <c r="D5" s="63"/>
      <c r="E5" s="64"/>
      <c r="F5" s="64"/>
      <c r="G5" s="64"/>
      <c r="H5" s="65"/>
      <c r="I5" s="66"/>
    </row>
    <row r="6" spans="1:23" x14ac:dyDescent="0.45">
      <c r="A6" s="67" t="s">
        <v>387</v>
      </c>
      <c r="B6" s="68" t="s">
        <v>388</v>
      </c>
      <c r="C6" s="69" t="s">
        <v>388</v>
      </c>
      <c r="D6" s="69" t="s">
        <v>388</v>
      </c>
      <c r="E6" s="69" t="s">
        <v>389</v>
      </c>
      <c r="F6" s="70"/>
      <c r="G6" s="70"/>
      <c r="H6" s="71"/>
      <c r="I6" s="72"/>
      <c r="P6" s="73"/>
      <c r="R6" s="73"/>
      <c r="T6" s="73"/>
      <c r="V6" s="73"/>
    </row>
    <row r="7" spans="1:23" x14ac:dyDescent="0.45">
      <c r="A7" s="74" t="s">
        <v>390</v>
      </c>
      <c r="B7" s="75">
        <v>129670</v>
      </c>
      <c r="C7" s="76">
        <v>129670</v>
      </c>
      <c r="D7" s="76">
        <v>138350</v>
      </c>
      <c r="E7" s="76">
        <v>3205</v>
      </c>
      <c r="F7" s="77">
        <v>0.85299999999999998</v>
      </c>
      <c r="G7" s="78">
        <v>16000</v>
      </c>
      <c r="H7" s="79">
        <v>1.6E-2</v>
      </c>
      <c r="I7" s="80">
        <v>0.93726057101554028</v>
      </c>
      <c r="P7" s="73"/>
      <c r="Q7" s="73"/>
      <c r="R7" s="73"/>
      <c r="S7" s="73"/>
      <c r="T7" s="73"/>
      <c r="U7" s="73"/>
      <c r="V7" s="81"/>
      <c r="W7" s="81"/>
    </row>
    <row r="8" spans="1:23" x14ac:dyDescent="0.45">
      <c r="A8" s="74" t="s">
        <v>391</v>
      </c>
      <c r="B8" s="75">
        <v>135084.91292306196</v>
      </c>
      <c r="C8" s="82">
        <v>135084.91292306196</v>
      </c>
      <c r="D8" s="82">
        <v>144475.84269846199</v>
      </c>
      <c r="E8" s="82">
        <v>3266</v>
      </c>
      <c r="F8" s="83">
        <v>0.85562068501529054</v>
      </c>
      <c r="G8" s="78">
        <v>1800</v>
      </c>
      <c r="H8" s="79">
        <v>1.8E-3</v>
      </c>
      <c r="I8" s="80">
        <v>0.93500000000000005</v>
      </c>
      <c r="P8" s="73"/>
      <c r="Q8" s="73"/>
      <c r="R8" s="73"/>
      <c r="S8" s="73"/>
      <c r="T8" s="73"/>
      <c r="U8" s="73"/>
      <c r="V8" s="81"/>
      <c r="W8" s="81"/>
    </row>
    <row r="9" spans="1:23" x14ac:dyDescent="0.45">
      <c r="A9" s="74" t="s">
        <v>392</v>
      </c>
      <c r="B9" s="75">
        <v>152370.90134048002</v>
      </c>
      <c r="C9" s="82">
        <v>152370.90134048002</v>
      </c>
      <c r="D9" s="82">
        <v>162963.53084543315</v>
      </c>
      <c r="E9" s="82">
        <v>3839.6821254480283</v>
      </c>
      <c r="F9" s="83">
        <v>0.83</v>
      </c>
      <c r="G9" s="78">
        <v>48000</v>
      </c>
      <c r="H9" s="79">
        <v>4.8000000000000001E-2</v>
      </c>
      <c r="I9" s="80">
        <v>0.93500000000000016</v>
      </c>
      <c r="P9" s="73"/>
      <c r="Q9" s="73"/>
      <c r="R9" s="73"/>
      <c r="S9" s="73"/>
      <c r="T9" s="73"/>
      <c r="U9" s="73"/>
      <c r="V9" s="81"/>
      <c r="W9" s="81"/>
    </row>
    <row r="10" spans="1:23" x14ac:dyDescent="0.45">
      <c r="A10" s="74" t="s">
        <v>393</v>
      </c>
      <c r="B10" s="75">
        <v>152370.90134048002</v>
      </c>
      <c r="C10" s="84">
        <v>152370.90134048002</v>
      </c>
      <c r="D10" s="84">
        <v>162963.53084543315</v>
      </c>
      <c r="E10" s="84">
        <v>3839.6821254480283</v>
      </c>
      <c r="F10" s="85">
        <v>0.83</v>
      </c>
      <c r="G10" s="84">
        <v>48000</v>
      </c>
      <c r="H10" s="79">
        <v>4.8000000000000001E-2</v>
      </c>
      <c r="I10" s="80">
        <v>0.93500000000000016</v>
      </c>
      <c r="T10" s="73"/>
      <c r="U10" s="73"/>
      <c r="V10" s="81"/>
      <c r="W10" s="81"/>
    </row>
    <row r="11" spans="1:23" x14ac:dyDescent="0.45">
      <c r="A11" s="74" t="s">
        <v>394</v>
      </c>
      <c r="B11" s="75">
        <v>145194.18901496602</v>
      </c>
      <c r="C11" s="84">
        <v>145194.18901496602</v>
      </c>
      <c r="D11" s="84">
        <v>155287.90268980322</v>
      </c>
      <c r="E11" s="84">
        <v>3500.47748781362</v>
      </c>
      <c r="F11" s="85">
        <v>0.83245885654014951</v>
      </c>
      <c r="G11" s="84">
        <v>37227.389654331695</v>
      </c>
      <c r="H11" s="79">
        <v>3.7227389654331693E-2</v>
      </c>
      <c r="I11" s="80">
        <v>0.93500000000000005</v>
      </c>
      <c r="L11" s="84"/>
      <c r="M11" s="84"/>
      <c r="N11" s="84"/>
      <c r="O11" s="84"/>
      <c r="P11" s="85"/>
      <c r="Q11" s="84"/>
      <c r="R11" s="79"/>
      <c r="S11" s="86"/>
      <c r="T11" s="73"/>
      <c r="U11" s="73"/>
      <c r="V11" s="81"/>
      <c r="W11" s="81"/>
    </row>
    <row r="12" spans="1:23" x14ac:dyDescent="0.45">
      <c r="A12" s="74" t="s">
        <v>395</v>
      </c>
      <c r="B12" s="75">
        <v>128448.52692210001</v>
      </c>
      <c r="C12" s="82">
        <v>128448.52692210001</v>
      </c>
      <c r="D12" s="82">
        <v>137378.10365999999</v>
      </c>
      <c r="E12" s="82">
        <v>2709</v>
      </c>
      <c r="F12" s="83">
        <v>0.84059083544303792</v>
      </c>
      <c r="G12" s="78">
        <v>1600</v>
      </c>
      <c r="H12" s="79">
        <v>1.6000000000000001E-3</v>
      </c>
      <c r="I12" s="80">
        <v>0.93500000000000005</v>
      </c>
      <c r="L12" s="73"/>
      <c r="M12" s="73"/>
      <c r="N12" s="73"/>
      <c r="O12" s="73"/>
      <c r="P12" s="73"/>
      <c r="Q12" s="73"/>
      <c r="R12" s="81"/>
      <c r="S12" s="81"/>
    </row>
    <row r="13" spans="1:23" x14ac:dyDescent="0.45">
      <c r="A13" s="48" t="s">
        <v>396</v>
      </c>
      <c r="B13" s="75">
        <v>125600.90733399388</v>
      </c>
      <c r="C13" s="87">
        <v>125600.90733399388</v>
      </c>
      <c r="D13" s="87">
        <v>134008.52571649614</v>
      </c>
      <c r="E13" s="88">
        <v>3087.2372132564833</v>
      </c>
      <c r="F13" s="89">
        <v>0.85299999999999998</v>
      </c>
      <c r="G13" s="89">
        <v>16000</v>
      </c>
      <c r="H13" s="79">
        <v>1.6E-2</v>
      </c>
      <c r="I13" s="80">
        <v>0.93726057101554028</v>
      </c>
    </row>
    <row r="14" spans="1:23" x14ac:dyDescent="0.45">
      <c r="A14" s="48" t="s">
        <v>397</v>
      </c>
      <c r="B14" s="75">
        <v>122492.60888766299</v>
      </c>
      <c r="C14" s="87">
        <v>122492.60888766299</v>
      </c>
      <c r="D14" s="87">
        <v>130692.16040416578</v>
      </c>
      <c r="E14" s="88">
        <v>2984.0426545960995</v>
      </c>
      <c r="F14" s="89">
        <v>0.85299999999999998</v>
      </c>
      <c r="G14" s="89">
        <v>16000</v>
      </c>
      <c r="H14" s="79">
        <v>1.6E-2</v>
      </c>
      <c r="I14" s="80">
        <v>0.93726057101554017</v>
      </c>
    </row>
    <row r="15" spans="1:23" x14ac:dyDescent="0.45">
      <c r="A15" s="74" t="s">
        <v>398</v>
      </c>
      <c r="B15" s="75">
        <v>116090</v>
      </c>
      <c r="C15" s="76">
        <v>116090</v>
      </c>
      <c r="D15" s="76">
        <v>124340</v>
      </c>
      <c r="E15" s="76">
        <v>2819</v>
      </c>
      <c r="F15" s="77">
        <v>0.86299999999999999</v>
      </c>
      <c r="G15" s="84">
        <v>10</v>
      </c>
      <c r="H15" s="79">
        <v>1.0000000000000001E-5</v>
      </c>
      <c r="I15" s="80">
        <v>0.93364967025896739</v>
      </c>
      <c r="O15" s="73"/>
      <c r="P15" s="90"/>
      <c r="Q15" s="90"/>
      <c r="R15" s="90"/>
      <c r="S15" s="90"/>
      <c r="T15" s="90"/>
      <c r="U15" s="90"/>
      <c r="V15" s="91"/>
      <c r="W15" s="87"/>
    </row>
    <row r="16" spans="1:23" x14ac:dyDescent="0.45">
      <c r="A16" s="74" t="s">
        <v>399</v>
      </c>
      <c r="B16" s="75">
        <v>112193.52</v>
      </c>
      <c r="C16" s="84">
        <v>112193.52</v>
      </c>
      <c r="D16" s="84">
        <v>120438.62000000001</v>
      </c>
      <c r="E16" s="84">
        <v>2835.5620000000004</v>
      </c>
      <c r="F16" s="85">
        <v>0.82778546968819577</v>
      </c>
      <c r="G16" s="92">
        <v>9.0261788360871336</v>
      </c>
      <c r="H16" s="79">
        <v>9.0261788360871334E-6</v>
      </c>
      <c r="I16" s="80">
        <v>0.931541062160958</v>
      </c>
      <c r="S16" s="90"/>
      <c r="T16" s="90"/>
      <c r="U16" s="90"/>
      <c r="V16" s="91"/>
      <c r="W16" s="87"/>
    </row>
    <row r="17" spans="1:23" x14ac:dyDescent="0.45">
      <c r="A17" s="74" t="s">
        <v>400</v>
      </c>
      <c r="B17" s="75">
        <v>112193.52</v>
      </c>
      <c r="C17" s="84">
        <v>112193.52</v>
      </c>
      <c r="D17" s="84">
        <v>120438.62000000001</v>
      </c>
      <c r="E17" s="84">
        <v>2835.5620000000004</v>
      </c>
      <c r="F17" s="85">
        <v>0.82778546968819577</v>
      </c>
      <c r="G17" s="92">
        <v>9.0261788360871336</v>
      </c>
      <c r="H17" s="79">
        <v>9.0261788360871334E-6</v>
      </c>
      <c r="I17" s="80">
        <v>0.931541062160958</v>
      </c>
      <c r="O17" s="73"/>
      <c r="P17" s="90"/>
      <c r="Q17" s="90"/>
      <c r="R17" s="90"/>
      <c r="S17" s="90"/>
      <c r="T17" s="90"/>
      <c r="U17" s="90"/>
      <c r="V17" s="91"/>
      <c r="W17" s="87"/>
    </row>
    <row r="18" spans="1:23" x14ac:dyDescent="0.45">
      <c r="A18" s="74" t="s">
        <v>401</v>
      </c>
      <c r="B18" s="75">
        <v>106150</v>
      </c>
      <c r="C18" s="84">
        <v>106150</v>
      </c>
      <c r="D18" s="84">
        <v>114387.5</v>
      </c>
      <c r="E18" s="84">
        <v>2861.25</v>
      </c>
      <c r="F18" s="85">
        <v>0.77774999999999994</v>
      </c>
      <c r="G18" s="92">
        <v>7.642500028014183</v>
      </c>
      <c r="H18" s="79">
        <v>7.6425000280141833E-6</v>
      </c>
      <c r="I18" s="80">
        <v>0.92798601245765489</v>
      </c>
      <c r="S18" s="90"/>
      <c r="T18" s="90"/>
      <c r="U18" s="90"/>
      <c r="V18" s="91"/>
      <c r="W18" s="87"/>
    </row>
    <row r="19" spans="1:23" x14ac:dyDescent="0.45">
      <c r="A19" s="74" t="s">
        <v>402</v>
      </c>
      <c r="B19" s="75">
        <v>100186</v>
      </c>
      <c r="C19" s="84">
        <v>100186</v>
      </c>
      <c r="D19" s="84">
        <v>108416</v>
      </c>
      <c r="E19" s="84">
        <v>2886.6</v>
      </c>
      <c r="F19" s="85">
        <v>0.72659999999999991</v>
      </c>
      <c r="G19" s="92">
        <v>6.2280000448226929</v>
      </c>
      <c r="H19" s="79">
        <v>6.2280000448226927E-6</v>
      </c>
      <c r="I19" s="80">
        <v>0.92408869539551353</v>
      </c>
      <c r="J19" s="90"/>
      <c r="K19" s="90"/>
      <c r="L19" s="90"/>
      <c r="M19" s="91"/>
      <c r="N19" s="87"/>
    </row>
    <row r="20" spans="1:23" x14ac:dyDescent="0.45">
      <c r="A20" s="93" t="s">
        <v>403</v>
      </c>
      <c r="B20" s="75">
        <v>128450</v>
      </c>
      <c r="C20" s="76">
        <v>128450</v>
      </c>
      <c r="D20" s="76">
        <v>137380</v>
      </c>
      <c r="E20" s="76">
        <v>3167</v>
      </c>
      <c r="F20" s="77">
        <v>0.86499999999999999</v>
      </c>
      <c r="G20" s="84">
        <v>200</v>
      </c>
      <c r="H20" s="79">
        <v>2.0000000000000001E-4</v>
      </c>
      <c r="I20" s="80">
        <v>0.93499781627602274</v>
      </c>
      <c r="O20" s="81"/>
      <c r="W20" s="87"/>
    </row>
    <row r="21" spans="1:23" x14ac:dyDescent="0.45">
      <c r="A21" s="94" t="s">
        <v>589</v>
      </c>
      <c r="B21" s="75">
        <v>129487.84757606639</v>
      </c>
      <c r="C21" s="84">
        <v>129487.84757606639</v>
      </c>
      <c r="D21" s="84">
        <v>138490</v>
      </c>
      <c r="E21" s="84">
        <v>3206</v>
      </c>
      <c r="F21" s="95">
        <v>0.871</v>
      </c>
      <c r="G21" s="84">
        <v>11</v>
      </c>
      <c r="H21" s="79">
        <v>1.1E-5</v>
      </c>
      <c r="I21" s="80"/>
    </row>
    <row r="22" spans="1:23" x14ac:dyDescent="0.45">
      <c r="A22" s="74" t="s">
        <v>404</v>
      </c>
      <c r="B22" s="75">
        <v>128450</v>
      </c>
      <c r="C22" s="84">
        <v>128450</v>
      </c>
      <c r="D22" s="84">
        <v>137380</v>
      </c>
      <c r="E22" s="84">
        <v>3167</v>
      </c>
      <c r="F22" s="85">
        <v>0.86499999999999999</v>
      </c>
      <c r="G22" s="84">
        <v>11</v>
      </c>
      <c r="H22" s="79">
        <v>1.1E-5</v>
      </c>
      <c r="I22" s="80">
        <v>0.93499781627602274</v>
      </c>
    </row>
    <row r="23" spans="1:23" x14ac:dyDescent="0.45">
      <c r="A23" s="74" t="s">
        <v>405</v>
      </c>
      <c r="B23" s="75">
        <v>129487.84757606639</v>
      </c>
      <c r="C23" s="84">
        <v>129487.84757606639</v>
      </c>
      <c r="D23" s="76">
        <v>138490</v>
      </c>
      <c r="E23" s="76">
        <v>3206</v>
      </c>
      <c r="F23" s="77">
        <v>0.871</v>
      </c>
      <c r="G23" s="78">
        <v>11</v>
      </c>
      <c r="H23" s="79">
        <v>1.1E-5</v>
      </c>
      <c r="I23" s="80">
        <v>0.93499781627602274</v>
      </c>
    </row>
    <row r="24" spans="1:23" x14ac:dyDescent="0.45">
      <c r="A24" s="74" t="s">
        <v>406</v>
      </c>
      <c r="B24" s="75">
        <v>116920</v>
      </c>
      <c r="C24" s="76">
        <v>116920</v>
      </c>
      <c r="D24" s="76">
        <v>125080</v>
      </c>
      <c r="E24" s="76">
        <v>2745</v>
      </c>
      <c r="F24" s="77">
        <v>0.85</v>
      </c>
      <c r="G24" s="78">
        <v>1</v>
      </c>
      <c r="H24" s="79">
        <v>9.9999999999999995E-7</v>
      </c>
      <c r="I24" s="80">
        <v>0.93476175247841387</v>
      </c>
    </row>
    <row r="25" spans="1:23" x14ac:dyDescent="0.45">
      <c r="A25" s="96" t="s">
        <v>590</v>
      </c>
      <c r="B25" s="75">
        <v>118237.434842673</v>
      </c>
      <c r="C25" s="84">
        <v>118237.434842673</v>
      </c>
      <c r="D25" s="84">
        <v>126586.157141156</v>
      </c>
      <c r="E25" s="84">
        <v>2833.8569764657</v>
      </c>
      <c r="F25" s="85">
        <v>0.85315638757897505</v>
      </c>
      <c r="G25" s="84">
        <v>10</v>
      </c>
      <c r="H25" s="79">
        <v>1.0000000000000001E-5</v>
      </c>
      <c r="I25" s="80">
        <v>0.93404711473172097</v>
      </c>
    </row>
    <row r="26" spans="1:23" x14ac:dyDescent="0.45">
      <c r="A26" s="97" t="s">
        <v>407</v>
      </c>
      <c r="B26" s="75">
        <v>124307.03423937227</v>
      </c>
      <c r="C26" s="84">
        <v>124307.03423937227</v>
      </c>
      <c r="D26" s="84">
        <v>132948.69438683367</v>
      </c>
      <c r="E26" s="84">
        <v>3035.8996219999995</v>
      </c>
      <c r="F26" s="85">
        <v>0.86199999999999999</v>
      </c>
      <c r="G26" s="84">
        <v>700</v>
      </c>
      <c r="H26" s="79">
        <v>6.9999999999999999E-4</v>
      </c>
      <c r="I26" s="80">
        <v>0.93500003751584637</v>
      </c>
    </row>
    <row r="27" spans="1:23" x14ac:dyDescent="0.45">
      <c r="A27" s="97" t="s">
        <v>408</v>
      </c>
      <c r="B27" s="75">
        <v>123041.23110601204</v>
      </c>
      <c r="C27" s="76">
        <v>123041.23110601204</v>
      </c>
      <c r="D27" s="76">
        <v>131594.89429852215</v>
      </c>
      <c r="E27" s="98">
        <v>2998.0455119999997</v>
      </c>
      <c r="F27" s="77">
        <v>0.86</v>
      </c>
      <c r="G27" s="78">
        <v>11</v>
      </c>
      <c r="H27" s="79">
        <v>1.1E-5</v>
      </c>
      <c r="I27" s="80">
        <v>0.93500003751584626</v>
      </c>
    </row>
    <row r="28" spans="1:23" x14ac:dyDescent="0.45">
      <c r="A28" s="97" t="s">
        <v>409</v>
      </c>
      <c r="B28" s="75">
        <v>111520</v>
      </c>
      <c r="C28" s="84">
        <v>111520</v>
      </c>
      <c r="D28" s="76">
        <v>119740</v>
      </c>
      <c r="E28" s="76">
        <v>2651</v>
      </c>
      <c r="F28" s="77">
        <v>0.84199999999999997</v>
      </c>
      <c r="G28" s="78">
        <v>0</v>
      </c>
      <c r="H28" s="79">
        <v>0</v>
      </c>
      <c r="I28" s="80">
        <v>0.93135126106564226</v>
      </c>
      <c r="J28" s="99"/>
    </row>
    <row r="29" spans="1:23" x14ac:dyDescent="0.45">
      <c r="A29" s="97" t="s">
        <v>410</v>
      </c>
      <c r="B29" s="75">
        <v>140352.52220119376</v>
      </c>
      <c r="C29" s="84">
        <v>140352.52220119376</v>
      </c>
      <c r="D29" s="84">
        <v>150110</v>
      </c>
      <c r="E29" s="84">
        <v>3752</v>
      </c>
      <c r="F29" s="85">
        <v>0.86799999999999999</v>
      </c>
      <c r="G29" s="78">
        <v>5000</v>
      </c>
      <c r="H29" s="79">
        <v>5.0000000000000001E-3</v>
      </c>
      <c r="I29" s="80">
        <v>0.93499781627602263</v>
      </c>
    </row>
    <row r="30" spans="1:23" x14ac:dyDescent="0.45">
      <c r="A30" s="97" t="s">
        <v>411</v>
      </c>
      <c r="B30" s="75">
        <v>140352.52220119376</v>
      </c>
      <c r="C30" s="76">
        <v>140352.52220119376</v>
      </c>
      <c r="D30" s="76">
        <v>150110</v>
      </c>
      <c r="E30" s="76">
        <v>3752</v>
      </c>
      <c r="F30" s="100">
        <v>0.86799999999999999</v>
      </c>
      <c r="G30" s="78">
        <v>27000</v>
      </c>
      <c r="H30" s="79">
        <v>2.7E-2</v>
      </c>
      <c r="I30" s="80">
        <v>0.93499781627602263</v>
      </c>
    </row>
    <row r="31" spans="1:23" x14ac:dyDescent="0.45">
      <c r="A31" s="97" t="s">
        <v>412</v>
      </c>
      <c r="B31" s="75">
        <v>57250</v>
      </c>
      <c r="C31" s="76">
        <v>57250</v>
      </c>
      <c r="D31" s="76">
        <v>65200</v>
      </c>
      <c r="E31" s="76">
        <v>3006</v>
      </c>
      <c r="F31" s="100">
        <v>0.375</v>
      </c>
      <c r="G31" s="84">
        <v>0</v>
      </c>
      <c r="H31" s="79">
        <v>0</v>
      </c>
      <c r="I31" s="80">
        <v>0.87806748466257667</v>
      </c>
      <c r="J31" s="99"/>
    </row>
    <row r="32" spans="1:23" x14ac:dyDescent="0.45">
      <c r="A32" s="97" t="s">
        <v>413</v>
      </c>
      <c r="B32" s="75">
        <v>76330</v>
      </c>
      <c r="C32" s="101">
        <v>76330</v>
      </c>
      <c r="D32" s="98">
        <v>84530</v>
      </c>
      <c r="E32" s="101">
        <v>2988</v>
      </c>
      <c r="F32" s="102">
        <v>0.52200000000000002</v>
      </c>
      <c r="G32" s="103">
        <v>0.57000011205673218</v>
      </c>
      <c r="H32" s="79">
        <v>5.7000011205673218E-7</v>
      </c>
      <c r="I32" s="80">
        <v>0.90299302022950434</v>
      </c>
    </row>
    <row r="33" spans="1:11" x14ac:dyDescent="0.45">
      <c r="A33" s="97" t="s">
        <v>414</v>
      </c>
      <c r="B33" s="75">
        <v>99837</v>
      </c>
      <c r="C33" s="101">
        <v>99837</v>
      </c>
      <c r="D33" s="98">
        <v>108458</v>
      </c>
      <c r="E33" s="101">
        <v>3065</v>
      </c>
      <c r="F33" s="102">
        <v>0.64859999999999995</v>
      </c>
      <c r="G33" s="103">
        <v>0</v>
      </c>
      <c r="H33" s="79">
        <v>0</v>
      </c>
      <c r="I33" s="80">
        <v>0.92051300964428628</v>
      </c>
      <c r="J33" s="99"/>
    </row>
    <row r="34" spans="1:11" x14ac:dyDescent="0.45">
      <c r="A34" s="97" t="s">
        <v>415</v>
      </c>
      <c r="B34" s="75">
        <v>83127</v>
      </c>
      <c r="C34" s="84">
        <v>83127</v>
      </c>
      <c r="D34" s="84">
        <v>89511</v>
      </c>
      <c r="E34" s="84">
        <v>2964</v>
      </c>
      <c r="F34" s="85">
        <v>0.61980000000000002</v>
      </c>
      <c r="G34" s="84">
        <v>0</v>
      </c>
      <c r="H34" s="79">
        <v>0</v>
      </c>
      <c r="I34" s="80">
        <v>0.92867915675168411</v>
      </c>
    </row>
    <row r="35" spans="1:11" x14ac:dyDescent="0.45">
      <c r="A35" s="97" t="s">
        <v>416</v>
      </c>
      <c r="B35" s="75">
        <v>116090</v>
      </c>
      <c r="C35" s="76">
        <v>116090</v>
      </c>
      <c r="D35" s="76">
        <v>124340</v>
      </c>
      <c r="E35" s="78">
        <v>2819</v>
      </c>
      <c r="F35" s="100">
        <v>0.86299999999999999</v>
      </c>
      <c r="G35" s="78">
        <v>10</v>
      </c>
      <c r="H35" s="79">
        <v>1.0000000000000001E-5</v>
      </c>
      <c r="I35" s="80">
        <v>0.93364967025896739</v>
      </c>
      <c r="J35" s="99"/>
    </row>
    <row r="36" spans="1:11" x14ac:dyDescent="0.45">
      <c r="A36" s="97" t="s">
        <v>417</v>
      </c>
      <c r="B36" s="75">
        <v>84950</v>
      </c>
      <c r="C36" s="76">
        <v>84950</v>
      </c>
      <c r="D36" s="76">
        <v>91410</v>
      </c>
      <c r="E36" s="76">
        <v>1923</v>
      </c>
      <c r="F36" s="77">
        <v>0.82</v>
      </c>
      <c r="G36" s="78">
        <v>0</v>
      </c>
      <c r="H36" s="79">
        <v>0</v>
      </c>
      <c r="I36" s="80">
        <v>0.9293293950333662</v>
      </c>
      <c r="J36" s="99"/>
    </row>
    <row r="37" spans="1:11" x14ac:dyDescent="0.45">
      <c r="A37" s="97" t="s">
        <v>418</v>
      </c>
      <c r="B37" s="75">
        <v>74720</v>
      </c>
      <c r="C37" s="76">
        <v>74720</v>
      </c>
      <c r="D37" s="76">
        <v>84820</v>
      </c>
      <c r="E37" s="76">
        <v>1621</v>
      </c>
      <c r="F37" s="104">
        <v>0.75</v>
      </c>
      <c r="G37" s="78">
        <v>0</v>
      </c>
      <c r="H37" s="79">
        <v>0</v>
      </c>
      <c r="I37" s="80">
        <v>0.88092431030417351</v>
      </c>
      <c r="J37" s="99"/>
    </row>
    <row r="38" spans="1:11" x14ac:dyDescent="0.45">
      <c r="A38" s="97" t="s">
        <v>419</v>
      </c>
      <c r="B38" s="75">
        <v>68930</v>
      </c>
      <c r="C38" s="78">
        <v>68930</v>
      </c>
      <c r="D38" s="84">
        <v>75610</v>
      </c>
      <c r="E38" s="78">
        <v>2518</v>
      </c>
      <c r="F38" s="100">
        <v>0.52200000000000002</v>
      </c>
      <c r="G38" s="78">
        <v>0</v>
      </c>
      <c r="H38" s="79">
        <v>0</v>
      </c>
      <c r="I38" s="80">
        <v>0.91165189789710355</v>
      </c>
      <c r="J38" s="99"/>
    </row>
    <row r="39" spans="1:11" x14ac:dyDescent="0.45">
      <c r="A39" s="97" t="s">
        <v>420</v>
      </c>
      <c r="B39" s="75">
        <v>72200</v>
      </c>
      <c r="C39" s="76">
        <v>72200</v>
      </c>
      <c r="D39" s="76">
        <v>79196.89540113158</v>
      </c>
      <c r="E39" s="76">
        <v>3255</v>
      </c>
      <c r="F39" s="77">
        <v>0.47399999999999998</v>
      </c>
      <c r="G39" s="78">
        <v>0</v>
      </c>
      <c r="H39" s="79">
        <v>0</v>
      </c>
      <c r="I39" s="80">
        <v>0.91165189789710355</v>
      </c>
      <c r="J39" s="99"/>
      <c r="K39" s="99"/>
    </row>
    <row r="40" spans="1:11" x14ac:dyDescent="0.45">
      <c r="A40" s="97" t="s">
        <v>421</v>
      </c>
      <c r="B40" s="75">
        <v>119550</v>
      </c>
      <c r="C40" s="76">
        <v>119550</v>
      </c>
      <c r="D40" s="76">
        <v>127960</v>
      </c>
      <c r="E40" s="76">
        <v>3361</v>
      </c>
      <c r="F40" s="77">
        <v>0.77600000000000002</v>
      </c>
      <c r="G40" s="78">
        <v>0</v>
      </c>
      <c r="H40" s="79">
        <v>0</v>
      </c>
      <c r="I40" s="80">
        <v>0.93427633635511098</v>
      </c>
      <c r="J40" s="99"/>
      <c r="K40" s="99"/>
    </row>
    <row r="41" spans="1:11" x14ac:dyDescent="0.45">
      <c r="A41" s="97" t="s">
        <v>422</v>
      </c>
      <c r="B41" s="75">
        <v>123670</v>
      </c>
      <c r="C41" s="78">
        <v>123670</v>
      </c>
      <c r="D41" s="78">
        <v>130030</v>
      </c>
      <c r="E41" s="78">
        <v>3017</v>
      </c>
      <c r="F41" s="100">
        <v>0.85299999999999998</v>
      </c>
      <c r="G41" s="84">
        <v>0</v>
      </c>
      <c r="H41" s="79">
        <v>0</v>
      </c>
      <c r="I41" s="80">
        <v>0.95108821041298164</v>
      </c>
      <c r="K41" s="99"/>
    </row>
    <row r="42" spans="1:11" x14ac:dyDescent="0.45">
      <c r="A42" s="96" t="s">
        <v>423</v>
      </c>
      <c r="B42" s="75">
        <v>117059</v>
      </c>
      <c r="C42" s="98">
        <v>117059</v>
      </c>
      <c r="D42" s="98">
        <v>125293.76528649101</v>
      </c>
      <c r="E42" s="98">
        <v>2835</v>
      </c>
      <c r="F42" s="100">
        <v>0.871</v>
      </c>
      <c r="G42" s="84">
        <v>0</v>
      </c>
      <c r="H42" s="79">
        <v>0</v>
      </c>
      <c r="I42" s="80">
        <v>0.93427633635511098</v>
      </c>
      <c r="K42" s="99"/>
    </row>
    <row r="43" spans="1:11" x14ac:dyDescent="0.45">
      <c r="A43" s="96" t="s">
        <v>424</v>
      </c>
      <c r="B43" s="75">
        <v>122887</v>
      </c>
      <c r="C43" s="98">
        <v>122887</v>
      </c>
      <c r="D43" s="98">
        <v>130817</v>
      </c>
      <c r="E43" s="98">
        <v>2948</v>
      </c>
      <c r="F43" s="100">
        <v>0.871</v>
      </c>
      <c r="G43" s="84">
        <v>0</v>
      </c>
      <c r="H43" s="79">
        <v>0</v>
      </c>
      <c r="I43" s="80">
        <v>0.93938096730547249</v>
      </c>
      <c r="K43" s="99"/>
    </row>
    <row r="44" spans="1:11" x14ac:dyDescent="0.45">
      <c r="A44" s="97" t="s">
        <v>425</v>
      </c>
      <c r="B44" s="75">
        <v>123542.426446789</v>
      </c>
      <c r="C44" s="98">
        <v>123542.426446789</v>
      </c>
      <c r="D44" s="98">
        <v>133070.13702382601</v>
      </c>
      <c r="E44" s="98">
        <v>3003.2639480974099</v>
      </c>
      <c r="F44" s="100">
        <v>0.871</v>
      </c>
      <c r="G44" s="84">
        <v>0</v>
      </c>
      <c r="H44" s="79">
        <v>0</v>
      </c>
      <c r="I44" s="80">
        <v>0.92840083590406852</v>
      </c>
      <c r="K44" s="99"/>
    </row>
    <row r="45" spans="1:11" x14ac:dyDescent="0.45">
      <c r="A45" s="48" t="s">
        <v>426</v>
      </c>
      <c r="B45" s="75">
        <v>115983</v>
      </c>
      <c r="C45" s="82">
        <v>115983</v>
      </c>
      <c r="D45" s="84">
        <v>124230</v>
      </c>
      <c r="E45" s="82">
        <v>2830</v>
      </c>
      <c r="F45" s="83">
        <v>0.84</v>
      </c>
      <c r="G45" s="78">
        <v>0</v>
      </c>
      <c r="H45" s="79">
        <v>0</v>
      </c>
      <c r="I45" s="80">
        <v>0.93361506882395562</v>
      </c>
    </row>
    <row r="46" spans="1:11" x14ac:dyDescent="0.45">
      <c r="A46" s="97" t="s">
        <v>427</v>
      </c>
      <c r="B46" s="75">
        <v>113309</v>
      </c>
      <c r="C46" s="84">
        <v>113309</v>
      </c>
      <c r="D46" s="84">
        <v>121365.86456635887</v>
      </c>
      <c r="E46" s="84">
        <v>2713</v>
      </c>
      <c r="F46" s="85">
        <v>0.83109999999999995</v>
      </c>
      <c r="G46" s="105">
        <v>10</v>
      </c>
      <c r="H46" s="79">
        <v>1.0000000000000001E-5</v>
      </c>
      <c r="I46" s="80">
        <v>0.93361506882395551</v>
      </c>
      <c r="K46" s="99"/>
    </row>
    <row r="47" spans="1:11" x14ac:dyDescent="0.45">
      <c r="A47" s="74" t="s">
        <v>591</v>
      </c>
      <c r="B47" s="75">
        <v>112060.7</v>
      </c>
      <c r="C47" s="76">
        <v>112060.7</v>
      </c>
      <c r="D47" s="76">
        <v>120028.80388505213</v>
      </c>
      <c r="E47" s="76">
        <v>2819</v>
      </c>
      <c r="F47" s="100">
        <v>0.86430000000000007</v>
      </c>
      <c r="G47" s="78">
        <v>10</v>
      </c>
      <c r="H47" s="79">
        <v>1.0000000000000001E-5</v>
      </c>
      <c r="I47" s="80">
        <v>0.93361506882395551</v>
      </c>
    </row>
    <row r="48" spans="1:11" x14ac:dyDescent="0.45">
      <c r="A48" s="74" t="s">
        <v>428</v>
      </c>
      <c r="B48" s="75">
        <v>119776.6214942081</v>
      </c>
      <c r="C48" s="76">
        <v>119776.6214942081</v>
      </c>
      <c r="D48" s="76">
        <v>128103.33335647394</v>
      </c>
      <c r="E48" s="76">
        <v>2865.5561269999994</v>
      </c>
      <c r="F48" s="100">
        <v>0.84699999999999998</v>
      </c>
      <c r="G48" s="78">
        <v>0</v>
      </c>
      <c r="H48" s="79">
        <v>0</v>
      </c>
      <c r="I48" s="80">
        <v>0.93500003751584626</v>
      </c>
    </row>
    <row r="49" spans="1:12" x14ac:dyDescent="0.45">
      <c r="A49" s="74" t="s">
        <v>429</v>
      </c>
      <c r="B49" s="75">
        <v>30500</v>
      </c>
      <c r="C49" s="76">
        <v>30500</v>
      </c>
      <c r="D49" s="76">
        <v>36020</v>
      </c>
      <c r="E49" s="76">
        <v>268</v>
      </c>
      <c r="F49" s="100">
        <v>0</v>
      </c>
      <c r="G49" s="78">
        <v>0</v>
      </c>
      <c r="H49" s="79">
        <v>0</v>
      </c>
      <c r="I49" s="80">
        <v>0.84675180455302612</v>
      </c>
      <c r="J49" s="99"/>
    </row>
    <row r="50" spans="1:12" x14ac:dyDescent="0.45">
      <c r="A50" s="74" t="s">
        <v>430</v>
      </c>
      <c r="B50" s="75">
        <v>93540</v>
      </c>
      <c r="C50" s="76">
        <v>93540</v>
      </c>
      <c r="D50" s="76">
        <v>101130</v>
      </c>
      <c r="E50" s="76">
        <v>2811</v>
      </c>
      <c r="F50" s="100">
        <v>0.68100000000000005</v>
      </c>
      <c r="G50" s="78">
        <v>0</v>
      </c>
      <c r="H50" s="79">
        <v>0</v>
      </c>
      <c r="I50" s="80">
        <v>0.92494808662118067</v>
      </c>
      <c r="J50" s="99"/>
    </row>
    <row r="51" spans="1:12" x14ac:dyDescent="0.45">
      <c r="A51" s="74" t="s">
        <v>431</v>
      </c>
      <c r="B51" s="75">
        <v>96720</v>
      </c>
      <c r="C51" s="76">
        <v>96720</v>
      </c>
      <c r="D51" s="76">
        <v>104530</v>
      </c>
      <c r="E51" s="76">
        <v>2810</v>
      </c>
      <c r="F51" s="100">
        <v>0.70599999999999996</v>
      </c>
      <c r="G51" s="78">
        <v>0</v>
      </c>
      <c r="H51" s="79">
        <v>0</v>
      </c>
      <c r="I51" s="80">
        <v>0.92528460728977324</v>
      </c>
      <c r="J51" s="99"/>
    </row>
    <row r="52" spans="1:12" x14ac:dyDescent="0.45">
      <c r="A52" s="74" t="s">
        <v>432</v>
      </c>
      <c r="B52" s="75">
        <v>100480</v>
      </c>
      <c r="C52" s="76">
        <v>100480</v>
      </c>
      <c r="D52" s="76">
        <v>108570</v>
      </c>
      <c r="E52" s="76">
        <v>2913</v>
      </c>
      <c r="F52" s="100">
        <v>0.70599999999999996</v>
      </c>
      <c r="G52" s="78">
        <v>0</v>
      </c>
      <c r="H52" s="79">
        <v>0</v>
      </c>
      <c r="I52" s="80">
        <v>0.92548586165607438</v>
      </c>
      <c r="J52" s="99"/>
    </row>
    <row r="53" spans="1:12" x14ac:dyDescent="0.45">
      <c r="A53" s="74" t="s">
        <v>433</v>
      </c>
      <c r="B53" s="75">
        <v>94970</v>
      </c>
      <c r="C53" s="76">
        <v>94970</v>
      </c>
      <c r="D53" s="76">
        <v>103220</v>
      </c>
      <c r="E53" s="76">
        <v>2213</v>
      </c>
      <c r="F53" s="100">
        <v>0.82799999999999996</v>
      </c>
      <c r="G53" s="78">
        <v>0</v>
      </c>
      <c r="H53" s="79">
        <v>0</v>
      </c>
      <c r="I53" s="80">
        <v>0.92007362914163926</v>
      </c>
      <c r="J53" s="99"/>
    </row>
    <row r="54" spans="1:12" x14ac:dyDescent="0.45">
      <c r="A54" s="74" t="s">
        <v>40</v>
      </c>
      <c r="B54" s="75">
        <v>90060</v>
      </c>
      <c r="C54" s="76">
        <v>90060</v>
      </c>
      <c r="D54" s="76">
        <v>98560</v>
      </c>
      <c r="E54" s="76">
        <v>2118</v>
      </c>
      <c r="F54" s="100">
        <v>0.82799999999999996</v>
      </c>
      <c r="G54" s="78">
        <v>0</v>
      </c>
      <c r="H54" s="79">
        <v>0</v>
      </c>
      <c r="I54" s="80">
        <v>0.91375811688311692</v>
      </c>
      <c r="J54" s="99"/>
    </row>
    <row r="55" spans="1:12" x14ac:dyDescent="0.45">
      <c r="A55" s="74" t="s">
        <v>45</v>
      </c>
      <c r="B55" s="75">
        <v>95720</v>
      </c>
      <c r="C55" s="84">
        <v>95720</v>
      </c>
      <c r="D55" s="76">
        <v>103010</v>
      </c>
      <c r="E55" s="84">
        <v>2253</v>
      </c>
      <c r="F55" s="85">
        <v>0.85699999999999998</v>
      </c>
      <c r="G55" s="78">
        <v>0</v>
      </c>
      <c r="H55" s="79">
        <v>0</v>
      </c>
      <c r="I55" s="80">
        <v>0.92923017182797785</v>
      </c>
      <c r="J55" s="99"/>
    </row>
    <row r="56" spans="1:12" x14ac:dyDescent="0.45">
      <c r="A56" s="93" t="s">
        <v>38</v>
      </c>
      <c r="B56" s="75">
        <v>84250</v>
      </c>
      <c r="C56" s="106">
        <v>84250</v>
      </c>
      <c r="D56" s="84">
        <v>91420</v>
      </c>
      <c r="E56" s="106">
        <v>1920</v>
      </c>
      <c r="F56" s="107">
        <v>0.81799999999999995</v>
      </c>
      <c r="G56" s="78">
        <v>0</v>
      </c>
      <c r="H56" s="79">
        <v>0</v>
      </c>
      <c r="I56" s="80">
        <v>0.92157077225989936</v>
      </c>
    </row>
    <row r="57" spans="1:12" x14ac:dyDescent="0.45">
      <c r="A57" s="74" t="s">
        <v>434</v>
      </c>
      <c r="B57" s="75">
        <v>83686.11202275462</v>
      </c>
      <c r="C57" s="78">
        <v>83686.11202275462</v>
      </c>
      <c r="D57" s="78">
        <v>90050</v>
      </c>
      <c r="E57" s="106">
        <v>2532</v>
      </c>
      <c r="F57" s="107"/>
      <c r="G57" s="78">
        <v>0</v>
      </c>
      <c r="H57" s="79">
        <v>0</v>
      </c>
      <c r="I57" s="80">
        <v>0.92932939503336609</v>
      </c>
    </row>
    <row r="58" spans="1:12" x14ac:dyDescent="0.45">
      <c r="A58" s="67" t="s">
        <v>435</v>
      </c>
      <c r="B58" s="108">
        <v>105124.8</v>
      </c>
      <c r="C58" s="109">
        <v>105124.8</v>
      </c>
      <c r="D58" s="109">
        <v>112166.3</v>
      </c>
      <c r="E58" s="109">
        <v>2478.6999999999998</v>
      </c>
      <c r="F58" s="110">
        <v>0.83625099999999997</v>
      </c>
      <c r="G58" s="111">
        <v>0</v>
      </c>
      <c r="H58" s="112">
        <v>0</v>
      </c>
      <c r="I58" s="113">
        <v>0.93722267739953979</v>
      </c>
    </row>
    <row r="59" spans="1:12" x14ac:dyDescent="0.45">
      <c r="A59" s="74" t="s">
        <v>437</v>
      </c>
      <c r="B59" s="75" t="s">
        <v>438</v>
      </c>
      <c r="C59" s="76" t="s">
        <v>438</v>
      </c>
      <c r="D59" s="76" t="s">
        <v>438</v>
      </c>
      <c r="E59" s="114" t="s">
        <v>439</v>
      </c>
      <c r="F59" s="77"/>
      <c r="G59" s="78"/>
      <c r="H59" s="79"/>
      <c r="I59" s="80" t="s">
        <v>384</v>
      </c>
    </row>
    <row r="60" spans="1:12" x14ac:dyDescent="0.45">
      <c r="A60" s="93" t="s">
        <v>440</v>
      </c>
      <c r="B60" s="75">
        <v>983</v>
      </c>
      <c r="C60" s="115">
        <v>983</v>
      </c>
      <c r="D60" s="115">
        <v>1089</v>
      </c>
      <c r="E60" s="116">
        <v>22</v>
      </c>
      <c r="F60" s="100">
        <v>0.72399999999999998</v>
      </c>
      <c r="G60" s="78">
        <v>6</v>
      </c>
      <c r="H60" s="79">
        <v>6.0000000000000002E-6</v>
      </c>
      <c r="I60" s="80">
        <v>0.90266299357208446</v>
      </c>
    </row>
    <row r="61" spans="1:12" x14ac:dyDescent="0.45">
      <c r="A61" s="74" t="s">
        <v>441</v>
      </c>
      <c r="B61" s="75">
        <v>962.18504920853229</v>
      </c>
      <c r="C61" s="115">
        <v>962.18504920853229</v>
      </c>
      <c r="D61" s="115">
        <v>1068.0254046214709</v>
      </c>
      <c r="E61" s="116">
        <v>20.303179298999996</v>
      </c>
      <c r="F61" s="100">
        <v>0.75</v>
      </c>
      <c r="G61" s="78">
        <v>0</v>
      </c>
      <c r="H61" s="79">
        <v>0</v>
      </c>
      <c r="I61" s="80">
        <v>0.9009009009009008</v>
      </c>
      <c r="L61" s="73"/>
    </row>
    <row r="62" spans="1:12" x14ac:dyDescent="0.45">
      <c r="A62" s="74" t="s">
        <v>442</v>
      </c>
      <c r="B62" s="75">
        <v>290</v>
      </c>
      <c r="C62" s="84">
        <v>290</v>
      </c>
      <c r="D62" s="84">
        <v>343</v>
      </c>
      <c r="E62" s="117">
        <v>2.5499999999999998</v>
      </c>
      <c r="F62" s="104">
        <v>0</v>
      </c>
      <c r="G62" s="78">
        <v>0</v>
      </c>
      <c r="H62" s="79">
        <v>0</v>
      </c>
      <c r="I62" s="80">
        <v>0.84548104956268222</v>
      </c>
    </row>
    <row r="63" spans="1:12" x14ac:dyDescent="0.45">
      <c r="A63" s="97" t="s">
        <v>443</v>
      </c>
      <c r="B63" s="75"/>
      <c r="C63" s="82"/>
      <c r="D63" s="82"/>
      <c r="E63" s="118">
        <v>55.977829999999997</v>
      </c>
      <c r="F63" s="104">
        <v>0.27272727272727271</v>
      </c>
      <c r="G63" s="98">
        <v>0</v>
      </c>
      <c r="H63" s="79">
        <v>0</v>
      </c>
      <c r="I63" s="80"/>
    </row>
    <row r="64" spans="1:12" x14ac:dyDescent="0.45">
      <c r="A64" s="67" t="s">
        <v>436</v>
      </c>
      <c r="B64" s="108">
        <v>1159.2737122826286</v>
      </c>
      <c r="C64" s="119">
        <v>1159.2737122826286</v>
      </c>
      <c r="D64" s="109">
        <v>1279.7381453012381</v>
      </c>
      <c r="E64" s="111">
        <v>25.019852271678111</v>
      </c>
      <c r="F64" s="110">
        <v>0.76981385823883608</v>
      </c>
      <c r="G64" s="111">
        <v>6</v>
      </c>
      <c r="H64" s="112">
        <v>6.0000000000000002E-6</v>
      </c>
      <c r="I64" s="113">
        <v>0.90586790472651468</v>
      </c>
      <c r="K64" s="73"/>
    </row>
    <row r="65" spans="1:13" x14ac:dyDescent="0.45">
      <c r="A65" s="93" t="s">
        <v>444</v>
      </c>
      <c r="B65" s="75" t="s">
        <v>445</v>
      </c>
      <c r="C65" s="84" t="s">
        <v>445</v>
      </c>
      <c r="D65" s="84" t="s">
        <v>445</v>
      </c>
      <c r="E65" s="84"/>
      <c r="F65" s="85"/>
      <c r="G65" s="84"/>
      <c r="H65" s="79"/>
      <c r="I65" s="80" t="s">
        <v>384</v>
      </c>
    </row>
    <row r="66" spans="1:13" x14ac:dyDescent="0.45">
      <c r="A66" s="94" t="s">
        <v>446</v>
      </c>
      <c r="B66" s="75">
        <v>19474169.219601419</v>
      </c>
      <c r="C66" s="84">
        <v>19474169.219601419</v>
      </c>
      <c r="D66" s="76">
        <v>20673610.116392747</v>
      </c>
      <c r="E66" s="106"/>
      <c r="F66" s="77">
        <v>0.58571109877499994</v>
      </c>
      <c r="G66" s="98">
        <v>10455.988337376644</v>
      </c>
      <c r="H66" s="79">
        <v>1.0455988337376645E-2</v>
      </c>
      <c r="I66" s="120"/>
      <c r="K66" s="121"/>
    </row>
    <row r="67" spans="1:13" x14ac:dyDescent="0.45">
      <c r="A67" s="94" t="s">
        <v>447</v>
      </c>
      <c r="B67" s="75">
        <v>22639319.979813498</v>
      </c>
      <c r="C67" s="84">
        <v>22639319.979813498</v>
      </c>
      <c r="D67" s="76">
        <v>23633492.9618803</v>
      </c>
      <c r="E67" s="106"/>
      <c r="F67" s="104">
        <v>0.61199999999999999</v>
      </c>
      <c r="G67" s="98">
        <v>15352.092718927001</v>
      </c>
      <c r="H67" s="79">
        <v>1.5352092718927001E-2</v>
      </c>
      <c r="I67" s="120">
        <v>0.95793372635732021</v>
      </c>
      <c r="K67" s="121"/>
    </row>
    <row r="68" spans="1:13" x14ac:dyDescent="0.45">
      <c r="A68" s="94" t="s">
        <v>448</v>
      </c>
      <c r="B68" s="75">
        <v>16085444.010446707</v>
      </c>
      <c r="C68" s="84">
        <v>16085444.010446707</v>
      </c>
      <c r="D68" s="98">
        <v>17449319.671483699</v>
      </c>
      <c r="E68" s="106"/>
      <c r="F68" s="104">
        <v>0.53700000000000003</v>
      </c>
      <c r="G68" s="98">
        <v>3568.253687975</v>
      </c>
      <c r="H68" s="79">
        <v>3.5682536879749998E-3</v>
      </c>
      <c r="I68" s="120">
        <v>0.92183788899999997</v>
      </c>
      <c r="K68" s="121"/>
    </row>
    <row r="69" spans="1:13" x14ac:dyDescent="0.45">
      <c r="A69" s="94" t="s">
        <v>449</v>
      </c>
      <c r="B69" s="75">
        <v>10805182.822031699</v>
      </c>
      <c r="C69" s="84">
        <v>10805182.822031699</v>
      </c>
      <c r="D69" s="98">
        <v>12992301.9717196</v>
      </c>
      <c r="E69" s="106"/>
      <c r="F69" s="83">
        <v>0.49099999999999999</v>
      </c>
      <c r="G69" s="98">
        <v>9064.2347162629994</v>
      </c>
      <c r="H69" s="79">
        <v>9.0642347162629994E-3</v>
      </c>
      <c r="I69" s="80">
        <v>0.83166038209020898</v>
      </c>
      <c r="K69" s="121"/>
    </row>
    <row r="70" spans="1:13" x14ac:dyDescent="0.45">
      <c r="A70" s="94" t="s">
        <v>450</v>
      </c>
      <c r="B70" s="75">
        <v>22639319.979813498</v>
      </c>
      <c r="C70" s="84">
        <v>22639319.979813498</v>
      </c>
      <c r="D70" s="82">
        <v>23633492.9618803</v>
      </c>
      <c r="E70" s="106"/>
      <c r="F70" s="83">
        <v>0.80642049800000004</v>
      </c>
      <c r="G70" s="98">
        <v>16142.739251388</v>
      </c>
      <c r="H70" s="79">
        <v>1.6142739251388E-2</v>
      </c>
      <c r="I70" s="80">
        <v>0.95793372635732021</v>
      </c>
      <c r="K70" s="121"/>
      <c r="M70" s="99"/>
    </row>
    <row r="71" spans="1:13" x14ac:dyDescent="0.45">
      <c r="A71" s="97" t="s">
        <v>451</v>
      </c>
      <c r="B71" s="75">
        <v>9945646.340310514</v>
      </c>
      <c r="C71" s="84">
        <v>9945646.340310514</v>
      </c>
      <c r="D71" s="98">
        <v>11958783.362163</v>
      </c>
      <c r="E71" s="84"/>
      <c r="F71" s="104">
        <v>0.32642858499999999</v>
      </c>
      <c r="G71" s="122">
        <v>9064.2347162629994</v>
      </c>
      <c r="H71" s="79">
        <v>9.0642347162629994E-3</v>
      </c>
      <c r="I71" s="120">
        <v>0.83166038209020898</v>
      </c>
      <c r="K71" s="121"/>
      <c r="L71" s="121"/>
    </row>
    <row r="72" spans="1:13" x14ac:dyDescent="0.45">
      <c r="A72" s="96" t="s">
        <v>452</v>
      </c>
      <c r="B72" s="75">
        <v>26949428.734871496</v>
      </c>
      <c r="C72" s="84">
        <v>26949428.734871496</v>
      </c>
      <c r="D72" s="98">
        <v>28595925.1717753</v>
      </c>
      <c r="E72" s="84"/>
      <c r="F72" s="104">
        <v>0.86670000000000003</v>
      </c>
      <c r="G72" s="84">
        <v>45137.714412408997</v>
      </c>
      <c r="H72" s="79">
        <v>4.5137714412408998E-2</v>
      </c>
      <c r="I72" s="80">
        <v>0.94242199100000001</v>
      </c>
      <c r="K72" s="121"/>
    </row>
    <row r="73" spans="1:13" x14ac:dyDescent="0.45">
      <c r="A73" s="74" t="s">
        <v>453</v>
      </c>
      <c r="B73" s="75">
        <v>26664354.295994278</v>
      </c>
      <c r="C73" s="84">
        <v>26664354.295994278</v>
      </c>
      <c r="D73" s="76">
        <v>28293433.886979699</v>
      </c>
      <c r="E73" s="106"/>
      <c r="F73" s="104">
        <v>0.48798697000000002</v>
      </c>
      <c r="G73" s="78">
        <v>45137.714412408997</v>
      </c>
      <c r="H73" s="79">
        <v>4.5137714412408998E-2</v>
      </c>
      <c r="I73" s="80">
        <v>0.94242199100000001</v>
      </c>
    </row>
    <row r="74" spans="1:13" ht="12.5" customHeight="1" x14ac:dyDescent="0.45">
      <c r="A74" s="74" t="s">
        <v>454</v>
      </c>
      <c r="B74" s="75">
        <v>24599421.97472629</v>
      </c>
      <c r="C74" s="98">
        <v>24599421.97472629</v>
      </c>
      <c r="D74" s="98">
        <v>25679670</v>
      </c>
      <c r="E74" s="106"/>
      <c r="F74" s="104">
        <v>0.747</v>
      </c>
      <c r="G74" s="78">
        <v>11800</v>
      </c>
      <c r="H74" s="79">
        <v>1.18E-2</v>
      </c>
      <c r="I74" s="80">
        <v>0.95793372635732044</v>
      </c>
      <c r="K74" s="123"/>
    </row>
    <row r="75" spans="1:13" x14ac:dyDescent="0.45">
      <c r="A75" s="74" t="s">
        <v>592</v>
      </c>
      <c r="B75" s="75">
        <v>28385750.368920002</v>
      </c>
      <c r="C75" s="98">
        <v>28385750.368920002</v>
      </c>
      <c r="D75" s="98">
        <v>30120000</v>
      </c>
      <c r="E75" s="84"/>
      <c r="F75" s="104">
        <v>0.8641323406231759</v>
      </c>
      <c r="G75" s="98">
        <v>45137.714412408997</v>
      </c>
      <c r="H75" s="79">
        <v>4.5137714412408998E-2</v>
      </c>
      <c r="I75" s="80">
        <v>0.94242199100000001</v>
      </c>
      <c r="K75" s="123"/>
    </row>
    <row r="76" spans="1:13" x14ac:dyDescent="0.45">
      <c r="A76" s="74" t="s">
        <v>455</v>
      </c>
      <c r="B76" s="75">
        <v>15396000</v>
      </c>
      <c r="C76" s="98">
        <v>15396000</v>
      </c>
      <c r="D76" s="76">
        <v>16524000</v>
      </c>
      <c r="E76" s="106"/>
      <c r="F76" s="77">
        <v>0.48699999999999999</v>
      </c>
      <c r="G76" s="78">
        <v>500</v>
      </c>
      <c r="H76" s="79">
        <v>5.0000000000000001E-4</v>
      </c>
      <c r="I76" s="80">
        <v>0.93173565722585328</v>
      </c>
    </row>
    <row r="77" spans="1:13" x14ac:dyDescent="0.45">
      <c r="A77" s="96" t="s">
        <v>456</v>
      </c>
      <c r="B77" s="75">
        <v>15929000</v>
      </c>
      <c r="C77" s="122">
        <v>15929000</v>
      </c>
      <c r="D77" s="76">
        <v>17062000</v>
      </c>
      <c r="E77" s="106"/>
      <c r="F77" s="77">
        <v>0.501</v>
      </c>
      <c r="G77" s="78">
        <v>200</v>
      </c>
      <c r="H77" s="79">
        <v>2.0000000000000001E-4</v>
      </c>
      <c r="I77" s="80">
        <v>0.93359512366662756</v>
      </c>
      <c r="J77" s="81"/>
      <c r="K77" s="124"/>
    </row>
    <row r="78" spans="1:13" x14ac:dyDescent="0.45">
      <c r="A78" s="97" t="s">
        <v>457</v>
      </c>
      <c r="B78" s="75">
        <v>14447000</v>
      </c>
      <c r="C78" s="78">
        <v>14447000</v>
      </c>
      <c r="D78" s="78">
        <v>15583000</v>
      </c>
      <c r="E78" s="84"/>
      <c r="F78" s="100">
        <v>0.46600000000000003</v>
      </c>
      <c r="G78" s="78">
        <v>1100</v>
      </c>
      <c r="H78" s="79">
        <v>1.1000000000000001E-3</v>
      </c>
      <c r="I78" s="80">
        <v>0.92710004492074694</v>
      </c>
      <c r="K78" s="123"/>
    </row>
    <row r="79" spans="1:13" x14ac:dyDescent="0.45">
      <c r="A79" s="97" t="s">
        <v>458</v>
      </c>
      <c r="B79" s="75">
        <v>15342000</v>
      </c>
      <c r="C79" s="78">
        <v>15342000</v>
      </c>
      <c r="D79" s="78">
        <v>16377000</v>
      </c>
      <c r="E79" s="84"/>
      <c r="F79" s="100">
        <v>0.47599999999999998</v>
      </c>
      <c r="G79" s="78">
        <v>800</v>
      </c>
      <c r="H79" s="79">
        <v>8.0000000000000004E-4</v>
      </c>
      <c r="I79" s="80">
        <v>0.93680161201685286</v>
      </c>
    </row>
    <row r="80" spans="1:13" x14ac:dyDescent="0.45">
      <c r="A80" s="97" t="s">
        <v>459</v>
      </c>
      <c r="B80" s="75">
        <v>14716000</v>
      </c>
      <c r="C80" s="78">
        <v>14716000</v>
      </c>
      <c r="D80" s="84">
        <v>15774000</v>
      </c>
      <c r="E80" s="84"/>
      <c r="F80" s="100">
        <v>0.46700000000000003</v>
      </c>
      <c r="G80" s="78">
        <v>1000</v>
      </c>
      <c r="H80" s="79">
        <v>1E-3</v>
      </c>
      <c r="I80" s="80">
        <v>0.93292760238366934</v>
      </c>
    </row>
    <row r="81" spans="1:14" x14ac:dyDescent="0.45">
      <c r="A81" s="97" t="s">
        <v>460</v>
      </c>
      <c r="B81" s="75">
        <v>17289000</v>
      </c>
      <c r="C81" s="98">
        <v>17289000</v>
      </c>
      <c r="D81" s="84">
        <v>17906000</v>
      </c>
      <c r="E81" s="84"/>
      <c r="F81" s="100">
        <v>0.503</v>
      </c>
      <c r="G81" s="84">
        <v>400</v>
      </c>
      <c r="H81" s="79">
        <v>4.0000000000000002E-4</v>
      </c>
      <c r="I81" s="80">
        <v>0.96554227633195577</v>
      </c>
    </row>
    <row r="82" spans="1:14" x14ac:dyDescent="0.45">
      <c r="A82" s="97" t="s">
        <v>593</v>
      </c>
      <c r="B82" s="75">
        <v>15929000</v>
      </c>
      <c r="C82" s="78">
        <v>15929000</v>
      </c>
      <c r="D82" s="98">
        <v>17062000</v>
      </c>
      <c r="E82" s="84"/>
      <c r="F82" s="100">
        <v>0.501</v>
      </c>
      <c r="G82" s="84">
        <v>200</v>
      </c>
      <c r="H82" s="79">
        <v>2.0000000000000001E-4</v>
      </c>
      <c r="I82" s="80">
        <v>0.93359512366662756</v>
      </c>
    </row>
    <row r="83" spans="1:14" x14ac:dyDescent="0.45">
      <c r="A83" s="125" t="s">
        <v>461</v>
      </c>
      <c r="B83" s="75">
        <v>14999999.999999998</v>
      </c>
      <c r="C83" s="78">
        <v>14999999.999999998</v>
      </c>
      <c r="D83" s="78"/>
      <c r="E83" s="84"/>
      <c r="F83" s="126">
        <v>0.47799999999999998</v>
      </c>
      <c r="G83" s="78">
        <v>400</v>
      </c>
      <c r="H83" s="127">
        <v>4.0000000000000002E-4</v>
      </c>
      <c r="I83" s="128"/>
    </row>
    <row r="84" spans="1:14" x14ac:dyDescent="0.45">
      <c r="A84" s="129" t="s">
        <v>462</v>
      </c>
      <c r="B84" s="84">
        <v>13454048.892850777</v>
      </c>
      <c r="C84" s="98">
        <v>13454048.892850777</v>
      </c>
      <c r="D84" s="98">
        <v>15774000</v>
      </c>
      <c r="E84" s="84"/>
      <c r="F84" s="130">
        <v>0.5</v>
      </c>
      <c r="G84" s="78"/>
      <c r="H84" s="127"/>
      <c r="I84" s="128">
        <v>0.85292563033160751</v>
      </c>
    </row>
    <row r="85" spans="1:14" x14ac:dyDescent="0.45">
      <c r="A85" s="129" t="s">
        <v>463</v>
      </c>
      <c r="B85" s="84">
        <v>12381771.311916806</v>
      </c>
      <c r="C85" s="98">
        <v>12381771.311916806</v>
      </c>
      <c r="D85" s="98">
        <v>14062678</v>
      </c>
      <c r="E85" s="84"/>
      <c r="F85" s="130">
        <v>0.46300000000000002</v>
      </c>
      <c r="G85" s="78"/>
      <c r="H85" s="127"/>
      <c r="I85" s="128">
        <v>0.88047037071579148</v>
      </c>
    </row>
    <row r="86" spans="1:14" x14ac:dyDescent="0.45">
      <c r="A86" s="129" t="s">
        <v>464</v>
      </c>
      <c r="B86" s="84">
        <v>18916910.5715716</v>
      </c>
      <c r="C86" s="84">
        <v>18916910.5715716</v>
      </c>
      <c r="D86" s="84">
        <v>18916910.5715716</v>
      </c>
      <c r="E86" s="84"/>
      <c r="F86" s="131">
        <v>0.51200000000000001</v>
      </c>
      <c r="G86" s="98">
        <v>0</v>
      </c>
      <c r="H86" s="127">
        <v>0</v>
      </c>
      <c r="I86" s="128">
        <v>1</v>
      </c>
    </row>
    <row r="87" spans="1:14" x14ac:dyDescent="0.45">
      <c r="A87" s="132" t="s">
        <v>465</v>
      </c>
      <c r="B87" s="84">
        <v>12781599.343864119</v>
      </c>
      <c r="C87" s="98">
        <v>12781599.343864119</v>
      </c>
      <c r="D87" s="98">
        <v>14131556.354955051</v>
      </c>
      <c r="E87" s="84"/>
      <c r="F87" s="130">
        <v>0.39339999999999997</v>
      </c>
      <c r="G87" s="78">
        <v>0</v>
      </c>
      <c r="H87" s="127">
        <v>0</v>
      </c>
      <c r="I87" s="128">
        <v>0.90447216306662592</v>
      </c>
    </row>
    <row r="88" spans="1:14" x14ac:dyDescent="0.45">
      <c r="A88" s="133" t="s">
        <v>466</v>
      </c>
      <c r="B88" s="134">
        <v>14409931.248165678</v>
      </c>
      <c r="C88" s="135">
        <v>14409931.248165678</v>
      </c>
      <c r="D88" s="135">
        <v>15305245.093897162</v>
      </c>
      <c r="E88" s="134"/>
      <c r="F88" s="136">
        <v>0.41985</v>
      </c>
      <c r="G88" s="135">
        <v>0</v>
      </c>
      <c r="H88" s="137">
        <v>0</v>
      </c>
      <c r="I88" s="138">
        <v>0.94150280898876404</v>
      </c>
    </row>
    <row r="89" spans="1:14" s="99" customFormat="1" x14ac:dyDescent="0.45">
      <c r="A89" s="99" t="s">
        <v>467</v>
      </c>
      <c r="B89" s="84">
        <v>14409931.248165678</v>
      </c>
      <c r="C89" s="139">
        <v>14409931.248165678</v>
      </c>
      <c r="D89" s="139">
        <v>15305245.093897162</v>
      </c>
      <c r="E89" s="140"/>
      <c r="F89" s="141">
        <v>0.41985</v>
      </c>
      <c r="G89" s="103">
        <v>0</v>
      </c>
      <c r="H89" s="127">
        <v>0</v>
      </c>
      <c r="I89" s="142">
        <v>0.94150280898876404</v>
      </c>
    </row>
    <row r="90" spans="1:14" x14ac:dyDescent="0.45">
      <c r="A90" s="49" t="s">
        <v>468</v>
      </c>
      <c r="B90" s="143">
        <v>11209638.734587256</v>
      </c>
      <c r="C90" s="143">
        <v>11209638.734587256</v>
      </c>
      <c r="D90" s="143">
        <v>13583444.58426456</v>
      </c>
      <c r="E90" s="143"/>
      <c r="F90" s="143">
        <v>0.49161518093556933</v>
      </c>
      <c r="G90" s="48">
        <v>1765.2250661959399</v>
      </c>
      <c r="H90" s="48">
        <v>1.7652250661959398E-3</v>
      </c>
      <c r="I90" s="48">
        <v>0.8252427184466018</v>
      </c>
    </row>
    <row r="91" spans="1:14" x14ac:dyDescent="0.45">
      <c r="A91" s="99" t="s">
        <v>469</v>
      </c>
      <c r="B91" s="143">
        <v>14155275.214870876</v>
      </c>
      <c r="C91" s="143">
        <v>14155275.214870876</v>
      </c>
      <c r="D91" s="143">
        <v>16144032.889687445</v>
      </c>
      <c r="E91" s="143"/>
      <c r="F91" s="143">
        <v>0.50491510277033058</v>
      </c>
      <c r="G91" s="48">
        <v>1787.3100983020554</v>
      </c>
      <c r="H91" s="48">
        <v>1.7873100983020554E-3</v>
      </c>
      <c r="I91" s="48">
        <v>0.87681159420289856</v>
      </c>
    </row>
    <row r="92" spans="1:14" x14ac:dyDescent="0.45">
      <c r="A92" s="144" t="s">
        <v>594</v>
      </c>
      <c r="B92" s="145">
        <v>152370.90134048002</v>
      </c>
      <c r="C92" s="146">
        <v>152370.90134048002</v>
      </c>
      <c r="D92" s="146">
        <v>162963.53084543315</v>
      </c>
      <c r="E92" s="146">
        <v>3839.6821254480283</v>
      </c>
      <c r="F92" s="146">
        <v>0.83</v>
      </c>
      <c r="G92" s="147">
        <v>48000</v>
      </c>
      <c r="H92" s="147">
        <v>4.8000000000000001E-2</v>
      </c>
      <c r="I92" s="147">
        <v>0.93500000000000016</v>
      </c>
      <c r="J92" s="147"/>
      <c r="K92" s="147"/>
      <c r="L92" s="147"/>
      <c r="M92" s="147"/>
      <c r="N92" s="148"/>
    </row>
    <row r="93" spans="1:14" x14ac:dyDescent="0.45">
      <c r="A93" s="149" t="s">
        <v>77</v>
      </c>
      <c r="B93" s="150">
        <v>144230</v>
      </c>
      <c r="C93" s="151"/>
      <c r="D93" s="151"/>
      <c r="E93" s="151">
        <v>3785.4109999999991</v>
      </c>
      <c r="F93" s="151">
        <v>0.80800504236780391</v>
      </c>
      <c r="G93" s="151">
        <v>3510</v>
      </c>
      <c r="H93" s="151"/>
      <c r="I93" s="151"/>
      <c r="J93" s="151"/>
      <c r="K93" s="151"/>
      <c r="L93" s="151"/>
      <c r="M93" s="151"/>
      <c r="N93" s="152"/>
    </row>
    <row r="94" spans="1:14" x14ac:dyDescent="0.45">
      <c r="A94" s="153"/>
      <c r="B94" s="154"/>
      <c r="N94" s="155"/>
    </row>
    <row r="95" spans="1:14" x14ac:dyDescent="0.45">
      <c r="A95" s="153" t="s">
        <v>470</v>
      </c>
      <c r="B95" s="154"/>
      <c r="F95" s="99"/>
      <c r="G95" s="99"/>
      <c r="H95" s="99"/>
      <c r="I95" s="99"/>
      <c r="J95" s="99"/>
      <c r="K95" s="99"/>
      <c r="L95" s="99"/>
      <c r="M95" s="99"/>
      <c r="N95" s="155"/>
    </row>
    <row r="96" spans="1:14" x14ac:dyDescent="0.45">
      <c r="A96" s="156" t="s">
        <v>471</v>
      </c>
      <c r="B96" s="157"/>
      <c r="C96" s="158"/>
      <c r="D96" s="158"/>
      <c r="E96" s="158"/>
      <c r="F96" s="158"/>
      <c r="G96" s="159"/>
      <c r="H96" s="159"/>
      <c r="I96" s="158"/>
      <c r="J96" s="159"/>
      <c r="K96" s="159"/>
      <c r="L96" s="159"/>
      <c r="M96" s="159"/>
      <c r="N96" s="160"/>
    </row>
    <row r="97" spans="1:14" x14ac:dyDescent="0.45">
      <c r="A97" s="161" t="s">
        <v>472</v>
      </c>
      <c r="B97" s="87" t="s">
        <v>473</v>
      </c>
      <c r="C97" s="99" t="s">
        <v>473</v>
      </c>
      <c r="D97" s="99" t="s">
        <v>473</v>
      </c>
      <c r="E97" s="99" t="s">
        <v>474</v>
      </c>
      <c r="F97" s="99" t="s">
        <v>474</v>
      </c>
      <c r="G97" s="48" t="s">
        <v>475</v>
      </c>
      <c r="H97" s="48" t="s">
        <v>475</v>
      </c>
      <c r="I97" s="99" t="s">
        <v>476</v>
      </c>
      <c r="J97" s="48" t="s">
        <v>476</v>
      </c>
      <c r="K97" s="48" t="s">
        <v>477</v>
      </c>
      <c r="L97" s="48" t="s">
        <v>477</v>
      </c>
      <c r="M97" s="48" t="s">
        <v>478</v>
      </c>
      <c r="N97" s="48" t="s">
        <v>478</v>
      </c>
    </row>
    <row r="98" spans="1:14" x14ac:dyDescent="0.45">
      <c r="A98" s="162" t="s">
        <v>479</v>
      </c>
      <c r="B98" s="87">
        <v>100</v>
      </c>
      <c r="C98" s="99">
        <v>100</v>
      </c>
      <c r="D98" s="99">
        <v>20</v>
      </c>
      <c r="E98" s="99">
        <v>100</v>
      </c>
      <c r="F98" s="99">
        <v>20</v>
      </c>
      <c r="G98" s="48">
        <v>100</v>
      </c>
      <c r="H98" s="48">
        <v>20</v>
      </c>
      <c r="I98" s="99">
        <v>100</v>
      </c>
      <c r="J98" s="48">
        <v>20</v>
      </c>
      <c r="K98" s="48">
        <v>100</v>
      </c>
      <c r="L98" s="48">
        <v>20</v>
      </c>
      <c r="M98" s="48">
        <v>100</v>
      </c>
      <c r="N98" s="48">
        <v>20</v>
      </c>
    </row>
    <row r="99" spans="1:14" x14ac:dyDescent="0.45">
      <c r="A99" s="163" t="s">
        <v>480</v>
      </c>
      <c r="B99" s="164">
        <v>1</v>
      </c>
      <c r="C99" s="165">
        <v>1</v>
      </c>
      <c r="D99" s="165">
        <v>1</v>
      </c>
      <c r="E99" s="165">
        <v>1</v>
      </c>
      <c r="F99" s="165">
        <v>1</v>
      </c>
      <c r="G99" s="166">
        <v>1</v>
      </c>
      <c r="H99" s="48">
        <v>1</v>
      </c>
      <c r="I99" s="99">
        <v>1</v>
      </c>
      <c r="J99" s="48">
        <v>1</v>
      </c>
      <c r="K99" s="48">
        <v>1</v>
      </c>
      <c r="L99" s="48">
        <v>1</v>
      </c>
      <c r="M99" s="48">
        <v>1</v>
      </c>
      <c r="N99" s="48">
        <v>1</v>
      </c>
    </row>
    <row r="100" spans="1:14" x14ac:dyDescent="0.45">
      <c r="A100" s="149" t="s">
        <v>481</v>
      </c>
      <c r="B100" s="150">
        <v>30</v>
      </c>
      <c r="C100" s="167">
        <v>30</v>
      </c>
      <c r="D100" s="167">
        <v>85</v>
      </c>
      <c r="E100" s="167">
        <v>6</v>
      </c>
      <c r="F100" s="167">
        <v>68</v>
      </c>
      <c r="G100" s="168">
        <v>25</v>
      </c>
      <c r="H100" s="48">
        <v>72</v>
      </c>
      <c r="I100" s="99">
        <v>23</v>
      </c>
      <c r="J100" s="48">
        <v>62</v>
      </c>
      <c r="K100" s="48">
        <v>21</v>
      </c>
      <c r="L100" s="48">
        <v>56</v>
      </c>
      <c r="M100" s="48">
        <v>21</v>
      </c>
      <c r="N100" s="48">
        <v>63</v>
      </c>
    </row>
    <row r="101" spans="1:14" x14ac:dyDescent="0.45">
      <c r="A101" s="153" t="s">
        <v>482</v>
      </c>
      <c r="B101" s="154">
        <v>265</v>
      </c>
      <c r="C101" s="48">
        <v>265</v>
      </c>
      <c r="D101" s="48">
        <v>264</v>
      </c>
      <c r="E101" s="87">
        <v>234</v>
      </c>
      <c r="F101" s="48">
        <v>277</v>
      </c>
      <c r="G101" s="155">
        <v>298</v>
      </c>
      <c r="H101" s="48">
        <v>289</v>
      </c>
      <c r="I101" s="48">
        <v>296</v>
      </c>
      <c r="J101" s="48">
        <v>275</v>
      </c>
      <c r="K101" s="48">
        <v>310</v>
      </c>
      <c r="L101" s="48">
        <v>280</v>
      </c>
      <c r="M101" s="48">
        <v>290</v>
      </c>
      <c r="N101" s="48">
        <v>270</v>
      </c>
    </row>
    <row r="102" spans="1:14" x14ac:dyDescent="0.45">
      <c r="A102" s="153"/>
      <c r="B102" s="154"/>
      <c r="F102" s="99"/>
      <c r="G102" s="155"/>
    </row>
    <row r="103" spans="1:14" x14ac:dyDescent="0.45">
      <c r="A103" s="153" t="s">
        <v>483</v>
      </c>
      <c r="B103" s="154"/>
      <c r="D103" s="99"/>
      <c r="F103" s="99"/>
      <c r="G103" s="155"/>
    </row>
    <row r="104" spans="1:14" x14ac:dyDescent="0.45">
      <c r="A104" s="153" t="s">
        <v>484</v>
      </c>
      <c r="B104" s="154" t="s">
        <v>485</v>
      </c>
      <c r="C104" s="99" t="s">
        <v>485</v>
      </c>
      <c r="D104" s="169" t="s">
        <v>486</v>
      </c>
      <c r="E104" s="169" t="s">
        <v>486</v>
      </c>
      <c r="F104" s="169" t="s">
        <v>487</v>
      </c>
      <c r="G104" s="170" t="s">
        <v>487</v>
      </c>
    </row>
    <row r="105" spans="1:14" x14ac:dyDescent="0.45">
      <c r="A105" s="156" t="s">
        <v>479</v>
      </c>
      <c r="B105" s="157">
        <v>100</v>
      </c>
      <c r="C105" s="159"/>
      <c r="D105" s="159">
        <v>100</v>
      </c>
      <c r="E105" s="159">
        <v>20</v>
      </c>
      <c r="F105" s="159">
        <v>100</v>
      </c>
      <c r="G105" s="160">
        <v>20</v>
      </c>
    </row>
    <row r="106" spans="1:14" x14ac:dyDescent="0.45">
      <c r="A106" s="48" t="s">
        <v>488</v>
      </c>
      <c r="B106" s="48">
        <v>0</v>
      </c>
      <c r="C106" s="48">
        <v>0</v>
      </c>
      <c r="D106" s="48">
        <v>4.5</v>
      </c>
      <c r="E106" s="48">
        <v>14</v>
      </c>
      <c r="F106" s="48">
        <v>0.66</v>
      </c>
      <c r="G106" s="48">
        <v>7.5</v>
      </c>
    </row>
    <row r="107" spans="1:14" x14ac:dyDescent="0.45">
      <c r="A107" s="49" t="s">
        <v>489</v>
      </c>
      <c r="B107" s="48">
        <v>0</v>
      </c>
      <c r="C107" s="48">
        <v>0</v>
      </c>
      <c r="D107" s="48">
        <v>2.65</v>
      </c>
      <c r="E107" s="48">
        <v>7.65</v>
      </c>
      <c r="F107" s="48">
        <v>0.42</v>
      </c>
      <c r="G107" s="48">
        <v>4.9000000000000004</v>
      </c>
    </row>
    <row r="108" spans="1:14" x14ac:dyDescent="0.45">
      <c r="A108" s="144" t="s">
        <v>490</v>
      </c>
      <c r="B108" s="171">
        <v>0</v>
      </c>
      <c r="C108" s="48">
        <v>0</v>
      </c>
      <c r="D108" s="48">
        <v>-11</v>
      </c>
      <c r="E108" s="48">
        <v>19</v>
      </c>
      <c r="F108" s="48">
        <v>-2.9</v>
      </c>
      <c r="G108" s="48">
        <v>-87</v>
      </c>
    </row>
    <row r="109" spans="1:14" x14ac:dyDescent="0.45">
      <c r="A109" s="153" t="s">
        <v>491</v>
      </c>
      <c r="B109" s="172">
        <v>0</v>
      </c>
      <c r="C109" s="48">
        <v>0</v>
      </c>
      <c r="D109" s="48">
        <v>900</v>
      </c>
      <c r="E109" s="48">
        <v>3200</v>
      </c>
      <c r="F109" s="99">
        <v>130</v>
      </c>
      <c r="G109" s="48">
        <v>920</v>
      </c>
    </row>
    <row r="110" spans="1:14" x14ac:dyDescent="0.45">
      <c r="A110" s="153" t="s">
        <v>492</v>
      </c>
      <c r="B110" s="172">
        <v>0</v>
      </c>
      <c r="C110" s="48">
        <v>0</v>
      </c>
      <c r="D110" s="48">
        <v>-69</v>
      </c>
      <c r="E110" s="48">
        <v>-240</v>
      </c>
      <c r="F110" s="48">
        <v>-10</v>
      </c>
      <c r="G110" s="48">
        <v>-71</v>
      </c>
    </row>
    <row r="111" spans="1:14" x14ac:dyDescent="0.45">
      <c r="A111" s="153"/>
      <c r="B111" s="172"/>
    </row>
    <row r="112" spans="1:14" x14ac:dyDescent="0.45">
      <c r="A112" s="156" t="s">
        <v>493</v>
      </c>
      <c r="B112" s="173"/>
    </row>
    <row r="113" spans="1:24" x14ac:dyDescent="0.45">
      <c r="A113" s="48" t="s">
        <v>494</v>
      </c>
      <c r="B113" s="48">
        <v>0.85</v>
      </c>
    </row>
    <row r="114" spans="1:24" x14ac:dyDescent="0.45">
      <c r="A114" s="174" t="s">
        <v>495</v>
      </c>
      <c r="B114" s="99">
        <v>0.42857142857142855</v>
      </c>
      <c r="C114" s="99"/>
      <c r="D114" s="99"/>
    </row>
    <row r="115" spans="1:24" x14ac:dyDescent="0.45">
      <c r="A115" s="99" t="s">
        <v>496</v>
      </c>
      <c r="B115" s="48">
        <v>0.75</v>
      </c>
    </row>
    <row r="116" spans="1:24" x14ac:dyDescent="0.45">
      <c r="A116" s="48" t="s">
        <v>497</v>
      </c>
      <c r="B116" s="175">
        <v>0.27272727272727271</v>
      </c>
      <c r="F116" s="176"/>
      <c r="J116" s="176"/>
      <c r="N116" s="176"/>
      <c r="R116" s="177"/>
      <c r="V116" s="177"/>
    </row>
    <row r="117" spans="1:24" x14ac:dyDescent="0.45">
      <c r="A117" s="48" t="s">
        <v>498</v>
      </c>
      <c r="B117" s="178">
        <v>0.5</v>
      </c>
      <c r="F117" s="179"/>
      <c r="J117" s="179"/>
      <c r="N117" s="179"/>
      <c r="R117" s="180"/>
      <c r="V117" s="180"/>
    </row>
    <row r="118" spans="1:24" x14ac:dyDescent="0.45">
      <c r="B118" s="181"/>
      <c r="C118" s="182"/>
      <c r="D118" s="183"/>
      <c r="F118" s="181"/>
      <c r="G118" s="182"/>
      <c r="H118" s="183"/>
      <c r="J118" s="181"/>
      <c r="K118" s="184"/>
      <c r="L118" s="183"/>
      <c r="N118" s="181"/>
      <c r="O118" s="184"/>
      <c r="P118" s="183"/>
      <c r="R118" s="181"/>
      <c r="S118" s="184"/>
      <c r="T118" s="183"/>
      <c r="V118" s="181"/>
      <c r="W118" s="184"/>
      <c r="X118" s="183"/>
    </row>
    <row r="119" spans="1:24" s="99" customFormat="1" x14ac:dyDescent="0.45">
      <c r="A119" s="99" t="s">
        <v>499</v>
      </c>
      <c r="B119" s="185"/>
      <c r="C119" s="186"/>
      <c r="D119" s="187"/>
      <c r="F119" s="185"/>
      <c r="G119" s="186"/>
      <c r="H119" s="187"/>
      <c r="J119" s="185"/>
      <c r="K119" s="186"/>
      <c r="L119" s="187"/>
      <c r="N119" s="185"/>
      <c r="O119" s="186"/>
      <c r="P119" s="187"/>
      <c r="R119" s="185"/>
      <c r="S119" s="186"/>
      <c r="T119" s="187"/>
      <c r="V119" s="185"/>
      <c r="W119" s="186"/>
      <c r="X119" s="187"/>
    </row>
    <row r="120" spans="1:24" s="99" customFormat="1" x14ac:dyDescent="0.45">
      <c r="B120" s="188"/>
      <c r="C120" s="189"/>
      <c r="D120" s="190"/>
      <c r="F120" s="188"/>
      <c r="G120" s="189"/>
      <c r="H120" s="190"/>
      <c r="J120" s="188"/>
      <c r="K120" s="189"/>
      <c r="L120" s="190"/>
      <c r="N120" s="188"/>
      <c r="O120" s="189"/>
      <c r="P120" s="190"/>
      <c r="R120" s="188"/>
      <c r="S120" s="189"/>
      <c r="T120" s="190"/>
      <c r="V120" s="188"/>
      <c r="W120" s="189"/>
      <c r="X120" s="190"/>
    </row>
    <row r="121" spans="1:24" s="99" customFormat="1" x14ac:dyDescent="0.45">
      <c r="B121" s="188">
        <v>10</v>
      </c>
      <c r="C121" s="189"/>
      <c r="D121" s="190"/>
      <c r="F121" s="188">
        <v>200</v>
      </c>
      <c r="G121" s="189"/>
      <c r="H121" s="190"/>
      <c r="J121" s="188">
        <v>11</v>
      </c>
      <c r="K121" s="189"/>
      <c r="L121" s="190"/>
      <c r="N121" s="188">
        <v>11</v>
      </c>
      <c r="O121" s="189"/>
      <c r="P121" s="190"/>
      <c r="R121" s="188">
        <v>27000</v>
      </c>
      <c r="S121" s="189"/>
      <c r="T121" s="190"/>
      <c r="V121" s="188">
        <v>1000</v>
      </c>
      <c r="W121" s="189"/>
      <c r="X121" s="190"/>
    </row>
    <row r="122" spans="1:24" s="99" customFormat="1" x14ac:dyDescent="0.45">
      <c r="B122" s="188">
        <v>10</v>
      </c>
      <c r="C122" s="189"/>
      <c r="D122" s="190"/>
      <c r="F122" s="188">
        <v>200</v>
      </c>
      <c r="G122" s="189"/>
      <c r="H122" s="190"/>
      <c r="J122" s="188">
        <v>11</v>
      </c>
      <c r="K122" s="189"/>
      <c r="L122" s="190"/>
      <c r="N122" s="188">
        <v>11</v>
      </c>
      <c r="O122" s="189"/>
      <c r="P122" s="190"/>
      <c r="R122" s="188">
        <v>27000</v>
      </c>
      <c r="S122" s="189"/>
      <c r="T122" s="190"/>
      <c r="V122" s="188">
        <v>1000</v>
      </c>
      <c r="W122" s="189"/>
      <c r="X122" s="190"/>
    </row>
    <row r="123" spans="1:24" s="99" customFormat="1" x14ac:dyDescent="0.45">
      <c r="B123" s="188" t="s">
        <v>500</v>
      </c>
      <c r="C123" s="189" t="s">
        <v>501</v>
      </c>
      <c r="D123" s="190" t="s">
        <v>502</v>
      </c>
      <c r="F123" s="191" t="s">
        <v>500</v>
      </c>
      <c r="G123" s="192" t="s">
        <v>503</v>
      </c>
      <c r="H123" s="193" t="s">
        <v>502</v>
      </c>
      <c r="J123" s="191" t="s">
        <v>500</v>
      </c>
      <c r="K123" s="192" t="s">
        <v>504</v>
      </c>
      <c r="L123" s="193" t="s">
        <v>502</v>
      </c>
      <c r="N123" s="191" t="s">
        <v>500</v>
      </c>
      <c r="O123" s="192" t="s">
        <v>505</v>
      </c>
      <c r="P123" s="193" t="s">
        <v>502</v>
      </c>
      <c r="R123" s="191" t="s">
        <v>500</v>
      </c>
      <c r="S123" s="192" t="s">
        <v>506</v>
      </c>
      <c r="T123" s="193" t="s">
        <v>502</v>
      </c>
      <c r="V123" s="191" t="s">
        <v>500</v>
      </c>
      <c r="W123" s="192" t="s">
        <v>507</v>
      </c>
      <c r="X123" s="193" t="s">
        <v>502</v>
      </c>
    </row>
    <row r="124" spans="1:24" s="99" customFormat="1" x14ac:dyDescent="0.45">
      <c r="B124" s="188">
        <v>1990</v>
      </c>
      <c r="C124" s="189">
        <v>500</v>
      </c>
      <c r="D124" s="190">
        <v>19.607843137254903</v>
      </c>
      <c r="F124" s="188">
        <v>1990</v>
      </c>
      <c r="G124" s="189">
        <v>600</v>
      </c>
      <c r="H124" s="190">
        <v>3</v>
      </c>
      <c r="J124" s="188">
        <v>1990</v>
      </c>
      <c r="K124" s="189">
        <v>350</v>
      </c>
      <c r="L124" s="190">
        <v>31.818181818181817</v>
      </c>
      <c r="N124" s="188">
        <v>1990</v>
      </c>
      <c r="O124" s="189">
        <v>2283</v>
      </c>
      <c r="P124" s="190">
        <v>14.006134969325153</v>
      </c>
      <c r="R124" s="188">
        <v>1990</v>
      </c>
      <c r="S124" s="189">
        <v>27000</v>
      </c>
      <c r="T124" s="190">
        <v>1</v>
      </c>
      <c r="V124" s="188">
        <v>1990</v>
      </c>
      <c r="W124" s="189">
        <v>2000</v>
      </c>
      <c r="X124" s="190">
        <v>1</v>
      </c>
    </row>
    <row r="125" spans="1:24" s="99" customFormat="1" x14ac:dyDescent="0.45">
      <c r="B125" s="188">
        <v>1995</v>
      </c>
      <c r="C125" s="189">
        <v>340</v>
      </c>
      <c r="D125" s="190">
        <v>13.333333333333334</v>
      </c>
      <c r="F125" s="194">
        <v>1995</v>
      </c>
      <c r="G125" s="195">
        <v>350</v>
      </c>
      <c r="H125" s="196">
        <v>1.75</v>
      </c>
      <c r="J125" s="194">
        <v>1995</v>
      </c>
      <c r="K125" s="195">
        <v>200</v>
      </c>
      <c r="L125" s="196">
        <v>18.181818181818183</v>
      </c>
      <c r="N125" s="194">
        <v>1995</v>
      </c>
      <c r="O125" s="195">
        <v>2283</v>
      </c>
      <c r="P125" s="196">
        <v>14.006134969325153</v>
      </c>
      <c r="R125" s="194">
        <v>1995</v>
      </c>
      <c r="S125" s="195">
        <v>27000</v>
      </c>
      <c r="T125" s="196">
        <v>1</v>
      </c>
      <c r="V125" s="194">
        <v>1995</v>
      </c>
      <c r="W125" s="195">
        <v>2000</v>
      </c>
      <c r="X125" s="196">
        <v>1</v>
      </c>
    </row>
    <row r="126" spans="1:24" x14ac:dyDescent="0.45">
      <c r="B126" s="194">
        <v>2000</v>
      </c>
      <c r="C126" s="195">
        <v>200</v>
      </c>
      <c r="D126" s="196">
        <v>7.8431372549019605</v>
      </c>
      <c r="F126" s="48">
        <v>2000</v>
      </c>
      <c r="G126" s="48">
        <v>200</v>
      </c>
      <c r="H126" s="48">
        <v>1</v>
      </c>
      <c r="J126" s="48">
        <v>2000</v>
      </c>
      <c r="K126" s="48">
        <v>120</v>
      </c>
      <c r="L126" s="48">
        <v>10.909090909090908</v>
      </c>
      <c r="N126" s="48">
        <v>2000</v>
      </c>
      <c r="O126" s="48">
        <v>2283</v>
      </c>
      <c r="P126" s="48">
        <v>14.006134969325153</v>
      </c>
      <c r="R126" s="48">
        <v>2000</v>
      </c>
      <c r="S126" s="48">
        <v>27000</v>
      </c>
      <c r="T126" s="48">
        <v>1</v>
      </c>
      <c r="V126" s="48">
        <v>2000</v>
      </c>
      <c r="W126" s="48">
        <v>2000</v>
      </c>
      <c r="X126" s="48">
        <v>1</v>
      </c>
    </row>
    <row r="127" spans="1:24" x14ac:dyDescent="0.45">
      <c r="B127" s="48">
        <v>2005</v>
      </c>
      <c r="C127" s="48">
        <v>25.5</v>
      </c>
      <c r="D127" s="48">
        <v>1</v>
      </c>
      <c r="F127" s="48">
        <v>2005</v>
      </c>
      <c r="G127" s="48">
        <v>200</v>
      </c>
      <c r="H127" s="48">
        <v>1</v>
      </c>
      <c r="J127" s="48">
        <v>2005</v>
      </c>
      <c r="K127" s="48">
        <v>120</v>
      </c>
      <c r="L127" s="48">
        <v>10.909090909090908</v>
      </c>
      <c r="N127" s="48">
        <v>2005</v>
      </c>
      <c r="O127" s="48">
        <v>2283</v>
      </c>
      <c r="P127" s="48">
        <v>14.006134969325153</v>
      </c>
      <c r="R127" s="48">
        <v>2005</v>
      </c>
      <c r="S127" s="48">
        <v>27000</v>
      </c>
      <c r="T127" s="48">
        <v>1</v>
      </c>
      <c r="V127" s="48">
        <v>2005</v>
      </c>
      <c r="W127" s="48">
        <v>2000</v>
      </c>
      <c r="X127" s="48">
        <v>1</v>
      </c>
    </row>
    <row r="128" spans="1:24" x14ac:dyDescent="0.45">
      <c r="A128" s="174"/>
      <c r="B128" s="48">
        <v>2010</v>
      </c>
      <c r="C128" s="48">
        <v>25.5</v>
      </c>
      <c r="D128" s="48">
        <v>1</v>
      </c>
      <c r="F128" s="48">
        <v>2010</v>
      </c>
      <c r="G128" s="48">
        <v>200</v>
      </c>
      <c r="H128" s="48">
        <v>1</v>
      </c>
      <c r="J128" s="48">
        <v>2010</v>
      </c>
      <c r="K128" s="48">
        <v>11</v>
      </c>
      <c r="L128" s="48">
        <v>1</v>
      </c>
      <c r="N128" s="48">
        <v>2010</v>
      </c>
      <c r="O128" s="48">
        <v>163</v>
      </c>
      <c r="P128" s="48">
        <v>1</v>
      </c>
      <c r="R128" s="48">
        <v>2010</v>
      </c>
      <c r="S128" s="48">
        <v>27000</v>
      </c>
      <c r="T128" s="48">
        <v>1</v>
      </c>
      <c r="V128" s="48">
        <v>2010</v>
      </c>
      <c r="W128" s="48">
        <v>2000</v>
      </c>
      <c r="X128" s="48">
        <v>1</v>
      </c>
    </row>
    <row r="129" spans="1:24" x14ac:dyDescent="0.45">
      <c r="A129" s="197"/>
      <c r="B129" s="198">
        <v>2015</v>
      </c>
      <c r="C129" s="198">
        <v>25.5</v>
      </c>
      <c r="D129" s="198">
        <v>1</v>
      </c>
      <c r="E129" s="198"/>
      <c r="F129" s="199">
        <v>2015</v>
      </c>
      <c r="G129" s="200">
        <v>200</v>
      </c>
      <c r="H129" s="200">
        <v>1</v>
      </c>
      <c r="J129" s="48">
        <v>2015</v>
      </c>
      <c r="K129" s="48">
        <v>11</v>
      </c>
      <c r="L129" s="48">
        <v>1</v>
      </c>
      <c r="N129" s="48">
        <v>2015</v>
      </c>
      <c r="O129" s="48">
        <v>11</v>
      </c>
      <c r="P129" s="48">
        <v>6.7484662576687116E-2</v>
      </c>
      <c r="R129" s="48">
        <v>2015</v>
      </c>
      <c r="S129" s="48">
        <v>27000</v>
      </c>
      <c r="T129" s="48">
        <v>1</v>
      </c>
      <c r="V129" s="48">
        <v>2015</v>
      </c>
      <c r="W129" s="48">
        <v>1000</v>
      </c>
      <c r="X129" s="48">
        <v>0.5</v>
      </c>
    </row>
    <row r="130" spans="1:24" x14ac:dyDescent="0.45">
      <c r="A130" s="201"/>
      <c r="B130" s="202">
        <v>2017</v>
      </c>
      <c r="C130" s="202">
        <v>10</v>
      </c>
      <c r="D130" s="202">
        <v>0.39215686274509803</v>
      </c>
      <c r="E130" s="203"/>
      <c r="F130" s="204">
        <v>2020</v>
      </c>
      <c r="G130" s="200">
        <v>200</v>
      </c>
      <c r="H130" s="200">
        <v>1</v>
      </c>
      <c r="J130" s="48">
        <v>2020</v>
      </c>
      <c r="K130" s="48">
        <v>11</v>
      </c>
      <c r="L130" s="48">
        <v>1</v>
      </c>
      <c r="N130" s="48">
        <v>2020</v>
      </c>
      <c r="O130" s="48">
        <v>11</v>
      </c>
      <c r="P130" s="48">
        <v>6.7484662576687116E-2</v>
      </c>
      <c r="R130" s="48">
        <v>2020</v>
      </c>
      <c r="S130" s="48">
        <v>5000</v>
      </c>
      <c r="T130" s="48">
        <v>0.185</v>
      </c>
      <c r="V130" s="48">
        <v>2020</v>
      </c>
      <c r="W130" s="48">
        <v>1000</v>
      </c>
      <c r="X130" s="48">
        <v>0.5</v>
      </c>
    </row>
    <row r="131" spans="1:24" x14ac:dyDescent="0.45">
      <c r="A131" s="201"/>
      <c r="B131" s="205">
        <v>2020</v>
      </c>
      <c r="C131" s="202">
        <v>10</v>
      </c>
      <c r="D131" s="202">
        <v>0.39215686274509803</v>
      </c>
      <c r="E131" s="203"/>
      <c r="F131" s="206"/>
      <c r="G131" s="200"/>
      <c r="H131" s="200"/>
    </row>
    <row r="132" spans="1:24" x14ac:dyDescent="0.45">
      <c r="A132" s="201"/>
      <c r="B132" s="205"/>
      <c r="C132" s="205"/>
      <c r="D132" s="202"/>
      <c r="E132" s="205"/>
      <c r="F132" s="206"/>
      <c r="G132" s="200"/>
      <c r="H132" s="200"/>
    </row>
    <row r="133" spans="1:24" x14ac:dyDescent="0.45">
      <c r="A133" s="201" t="s">
        <v>508</v>
      </c>
      <c r="B133" s="205"/>
      <c r="C133" s="203"/>
      <c r="D133" s="202"/>
      <c r="E133" s="202"/>
      <c r="F133" s="204"/>
      <c r="G133" s="200"/>
      <c r="H133" s="200"/>
    </row>
    <row r="134" spans="1:24" x14ac:dyDescent="0.45">
      <c r="A134" s="207" t="s">
        <v>509</v>
      </c>
      <c r="B134" s="208" t="s">
        <v>510</v>
      </c>
      <c r="C134" s="208" t="s">
        <v>511</v>
      </c>
      <c r="D134" s="209" t="s">
        <v>512</v>
      </c>
      <c r="E134" s="208" t="s">
        <v>513</v>
      </c>
      <c r="F134" s="210" t="s">
        <v>514</v>
      </c>
      <c r="G134" s="200"/>
      <c r="H134" s="200"/>
    </row>
    <row r="135" spans="1:24" x14ac:dyDescent="0.45">
      <c r="A135" s="200" t="s">
        <v>515</v>
      </c>
      <c r="B135" s="200">
        <v>1</v>
      </c>
      <c r="C135" s="200">
        <v>1000</v>
      </c>
      <c r="D135" s="200">
        <v>1000000</v>
      </c>
      <c r="E135" s="200">
        <v>453.59237000000002</v>
      </c>
      <c r="F135" s="200">
        <v>907184.74</v>
      </c>
      <c r="G135" s="200"/>
      <c r="H135" s="200"/>
    </row>
    <row r="136" spans="1:24" x14ac:dyDescent="0.45">
      <c r="A136" s="197" t="s">
        <v>88</v>
      </c>
      <c r="B136" s="198">
        <v>1E-3</v>
      </c>
      <c r="C136" s="198">
        <v>1</v>
      </c>
      <c r="D136" s="198">
        <v>1000</v>
      </c>
      <c r="E136" s="198">
        <v>0.45359237000000002</v>
      </c>
      <c r="F136" s="199">
        <v>907.18474000000003</v>
      </c>
      <c r="G136" s="200"/>
      <c r="H136" s="200"/>
    </row>
    <row r="137" spans="1:24" x14ac:dyDescent="0.45">
      <c r="A137" s="201" t="s">
        <v>516</v>
      </c>
      <c r="B137" s="211">
        <v>9.9999999999999995E-7</v>
      </c>
      <c r="C137" s="212">
        <v>1E-3</v>
      </c>
      <c r="D137" s="213">
        <v>1</v>
      </c>
      <c r="E137" s="214">
        <v>4.5359237000000004E-4</v>
      </c>
      <c r="F137" s="215">
        <v>0.90718474000000004</v>
      </c>
      <c r="G137" s="200"/>
      <c r="H137" s="200"/>
    </row>
    <row r="138" spans="1:24" x14ac:dyDescent="0.45">
      <c r="A138" s="201" t="s">
        <v>517</v>
      </c>
      <c r="B138" s="202">
        <v>2.2046226218487759E-3</v>
      </c>
      <c r="C138" s="202">
        <v>2.2046226218487757</v>
      </c>
      <c r="D138" s="202">
        <v>2204.6226218487759</v>
      </c>
      <c r="E138" s="202">
        <v>1</v>
      </c>
      <c r="F138" s="204">
        <v>2000</v>
      </c>
      <c r="G138" s="200"/>
      <c r="H138" s="200"/>
    </row>
    <row r="139" spans="1:24" x14ac:dyDescent="0.45">
      <c r="A139" s="201" t="s">
        <v>518</v>
      </c>
      <c r="B139" s="202">
        <v>1.102311310924388E-6</v>
      </c>
      <c r="C139" s="203">
        <v>1.1023113109243879E-3</v>
      </c>
      <c r="D139" s="202">
        <v>1.1023113109243878</v>
      </c>
      <c r="E139" s="203">
        <v>5.0000000000000001E-4</v>
      </c>
      <c r="F139" s="206">
        <v>1</v>
      </c>
      <c r="G139" s="200"/>
      <c r="H139" s="200"/>
    </row>
    <row r="140" spans="1:24" x14ac:dyDescent="0.45">
      <c r="A140" s="201"/>
      <c r="B140" s="189"/>
      <c r="C140" s="205"/>
      <c r="D140" s="203"/>
      <c r="E140" s="202"/>
      <c r="F140" s="206"/>
      <c r="G140" s="200"/>
      <c r="H140" s="200"/>
    </row>
    <row r="141" spans="1:24" x14ac:dyDescent="0.45">
      <c r="A141" s="207" t="s">
        <v>519</v>
      </c>
      <c r="B141" s="195" t="s">
        <v>520</v>
      </c>
      <c r="C141" s="208" t="s">
        <v>521</v>
      </c>
      <c r="D141" s="209" t="s">
        <v>522</v>
      </c>
      <c r="E141" s="209" t="s">
        <v>523</v>
      </c>
      <c r="F141" s="210" t="s">
        <v>524</v>
      </c>
      <c r="G141" s="200"/>
      <c r="H141" s="200"/>
    </row>
    <row r="142" spans="1:24" x14ac:dyDescent="0.45">
      <c r="A142" s="200" t="s">
        <v>525</v>
      </c>
      <c r="B142" s="200">
        <v>1</v>
      </c>
      <c r="C142" s="200">
        <v>9.9999999999999995E-7</v>
      </c>
      <c r="D142" s="200">
        <v>1E-3</v>
      </c>
      <c r="E142" s="200">
        <v>3.7854109999999998E-3</v>
      </c>
      <c r="F142" s="200">
        <v>2.8316846999999999E-2</v>
      </c>
      <c r="G142" s="200"/>
      <c r="H142" s="200"/>
    </row>
    <row r="143" spans="1:24" x14ac:dyDescent="0.45">
      <c r="A143" s="197" t="s">
        <v>526</v>
      </c>
      <c r="B143" s="198">
        <v>1000000</v>
      </c>
      <c r="C143" s="198">
        <v>1</v>
      </c>
      <c r="D143" s="198">
        <v>1000.0000000000001</v>
      </c>
      <c r="E143" s="198">
        <v>3785.4110000000001</v>
      </c>
      <c r="F143" s="198">
        <v>28316.847000000002</v>
      </c>
      <c r="G143" s="198"/>
      <c r="H143" s="198"/>
      <c r="I143" s="216"/>
    </row>
    <row r="144" spans="1:24" x14ac:dyDescent="0.45">
      <c r="A144" s="201" t="s">
        <v>527</v>
      </c>
      <c r="B144" s="202">
        <v>1000</v>
      </c>
      <c r="C144" s="202">
        <v>1E-3</v>
      </c>
      <c r="D144" s="202">
        <v>1</v>
      </c>
      <c r="E144" s="202">
        <v>3.7854109999999999</v>
      </c>
      <c r="F144" s="202">
        <v>28.316846999999999</v>
      </c>
      <c r="G144" s="202"/>
      <c r="H144" s="202"/>
      <c r="I144" s="155"/>
    </row>
    <row r="145" spans="1:9" x14ac:dyDescent="0.45">
      <c r="A145" s="201" t="s">
        <v>528</v>
      </c>
      <c r="B145" s="203">
        <v>264.17210707106841</v>
      </c>
      <c r="C145" s="202">
        <v>2.6417210707106839E-4</v>
      </c>
      <c r="D145" s="202">
        <v>0.26417210707106842</v>
      </c>
      <c r="E145" s="189">
        <v>1</v>
      </c>
      <c r="F145" s="202">
        <v>7.4805211375990615</v>
      </c>
      <c r="G145" s="203"/>
      <c r="H145" s="202"/>
      <c r="I145" s="155"/>
    </row>
    <row r="146" spans="1:9" x14ac:dyDescent="0.45">
      <c r="A146" s="201" t="s">
        <v>529</v>
      </c>
      <c r="B146" s="205">
        <v>35.314666212661322</v>
      </c>
      <c r="C146" s="203">
        <v>3.5314666212661319E-5</v>
      </c>
      <c r="D146" s="202">
        <v>3.5314666212661321E-2</v>
      </c>
      <c r="E146" s="217">
        <v>0.13368052594273649</v>
      </c>
      <c r="F146" s="189">
        <v>1</v>
      </c>
      <c r="G146" s="205"/>
      <c r="H146" s="202"/>
      <c r="I146" s="155"/>
    </row>
    <row r="147" spans="1:9" x14ac:dyDescent="0.45">
      <c r="A147" s="201"/>
      <c r="B147" s="205"/>
      <c r="C147" s="203"/>
      <c r="D147" s="202"/>
      <c r="E147" s="202"/>
      <c r="F147" s="202"/>
      <c r="G147" s="203"/>
      <c r="H147" s="202"/>
      <c r="I147" s="155"/>
    </row>
    <row r="148" spans="1:9" x14ac:dyDescent="0.45">
      <c r="A148" s="201" t="s">
        <v>530</v>
      </c>
      <c r="B148" s="218" t="s">
        <v>531</v>
      </c>
      <c r="C148" s="205" t="s">
        <v>532</v>
      </c>
      <c r="D148" s="203" t="s">
        <v>533</v>
      </c>
      <c r="E148" s="203" t="s">
        <v>534</v>
      </c>
      <c r="F148" s="202" t="s">
        <v>535</v>
      </c>
      <c r="G148" s="205" t="s">
        <v>536</v>
      </c>
      <c r="H148" s="202" t="s">
        <v>537</v>
      </c>
      <c r="I148" s="155" t="s">
        <v>538</v>
      </c>
    </row>
    <row r="149" spans="1:9" x14ac:dyDescent="0.45">
      <c r="A149" s="201" t="s">
        <v>539</v>
      </c>
      <c r="B149" s="205">
        <v>1</v>
      </c>
      <c r="C149" s="203">
        <v>1000</v>
      </c>
      <c r="D149" s="202">
        <v>1000000</v>
      </c>
      <c r="E149" s="203">
        <v>3600</v>
      </c>
      <c r="F149" s="202">
        <v>3600000</v>
      </c>
      <c r="G149" s="202">
        <v>1055.05585</v>
      </c>
      <c r="H149" s="202">
        <v>1055055850</v>
      </c>
      <c r="I149" s="155">
        <v>2684519.5376862194</v>
      </c>
    </row>
    <row r="150" spans="1:9" x14ac:dyDescent="0.45">
      <c r="A150" s="201" t="s">
        <v>540</v>
      </c>
      <c r="B150" s="219">
        <v>1E-3</v>
      </c>
      <c r="C150" s="205">
        <v>1</v>
      </c>
      <c r="D150" s="205">
        <v>1000</v>
      </c>
      <c r="E150" s="220">
        <v>3.6</v>
      </c>
      <c r="F150" s="205">
        <v>3600</v>
      </c>
      <c r="G150" s="205">
        <v>1.05505585</v>
      </c>
      <c r="H150" s="202">
        <v>1055055.8500000001</v>
      </c>
      <c r="I150" s="155">
        <v>2684.5195376862198</v>
      </c>
    </row>
    <row r="151" spans="1:9" x14ac:dyDescent="0.45">
      <c r="A151" s="221" t="s">
        <v>541</v>
      </c>
      <c r="B151" s="159">
        <v>9.9999999999999995E-7</v>
      </c>
      <c r="C151" s="159">
        <v>1E-3</v>
      </c>
      <c r="D151" s="159">
        <v>1</v>
      </c>
      <c r="E151" s="159">
        <v>3.5999999999999999E-3</v>
      </c>
      <c r="F151" s="159">
        <v>3.6</v>
      </c>
      <c r="G151" s="159">
        <v>1.0550558499999999E-3</v>
      </c>
      <c r="H151" s="159">
        <v>1055.05585</v>
      </c>
      <c r="I151" s="160">
        <v>2.6845195376862194</v>
      </c>
    </row>
    <row r="152" spans="1:9" x14ac:dyDescent="0.45">
      <c r="A152" s="48" t="s">
        <v>542</v>
      </c>
      <c r="B152" s="48">
        <v>2.7777777777777778E-4</v>
      </c>
      <c r="C152" s="48">
        <v>0.27777777777777779</v>
      </c>
      <c r="D152" s="48">
        <v>277.77777777777777</v>
      </c>
      <c r="E152" s="48">
        <v>1</v>
      </c>
      <c r="F152" s="48">
        <v>1000</v>
      </c>
      <c r="G152" s="48">
        <v>0.29307106944444444</v>
      </c>
      <c r="H152" s="48">
        <v>293071.06944444444</v>
      </c>
      <c r="I152" s="48">
        <v>745.69987157950538</v>
      </c>
    </row>
    <row r="153" spans="1:9" x14ac:dyDescent="0.45">
      <c r="A153" s="48" t="s">
        <v>543</v>
      </c>
      <c r="B153" s="48">
        <v>2.7777777777777776E-7</v>
      </c>
      <c r="C153" s="48">
        <v>2.7777777777777778E-4</v>
      </c>
      <c r="D153" s="48">
        <v>0.27777777777777779</v>
      </c>
      <c r="E153" s="48">
        <v>1E-3</v>
      </c>
      <c r="F153" s="48">
        <v>1</v>
      </c>
      <c r="G153" s="48">
        <v>2.9307106944444444E-4</v>
      </c>
      <c r="H153" s="48">
        <v>293.07106944444445</v>
      </c>
      <c r="I153" s="48">
        <v>0.74569987157950535</v>
      </c>
    </row>
    <row r="154" spans="1:9" x14ac:dyDescent="0.45">
      <c r="A154" s="48" t="s">
        <v>544</v>
      </c>
      <c r="B154" s="48">
        <v>9.4781712266701337E-4</v>
      </c>
      <c r="C154" s="48">
        <v>0.94781712266701335</v>
      </c>
      <c r="D154" s="48">
        <v>947.81712266701334</v>
      </c>
      <c r="E154" s="48">
        <v>3.4121416416012482</v>
      </c>
      <c r="F154" s="48">
        <v>3412.141641601248</v>
      </c>
      <c r="G154" s="48">
        <v>1</v>
      </c>
      <c r="H154" s="48">
        <v>1000000</v>
      </c>
      <c r="I154" s="48">
        <v>2544.4335839531336</v>
      </c>
    </row>
    <row r="155" spans="1:9" x14ac:dyDescent="0.45">
      <c r="A155" s="48" t="s">
        <v>545</v>
      </c>
      <c r="B155" s="48">
        <v>9.4781712266701324E-10</v>
      </c>
      <c r="C155" s="48">
        <v>9.4781712266701326E-7</v>
      </c>
      <c r="D155" s="48">
        <v>9.4781712266701326E-4</v>
      </c>
      <c r="E155" s="48">
        <v>3.4121416416012478E-6</v>
      </c>
      <c r="F155" s="48">
        <v>3.4121416416012479E-3</v>
      </c>
      <c r="G155" s="48">
        <v>9.9999999999999995E-7</v>
      </c>
      <c r="H155" s="48">
        <v>1</v>
      </c>
      <c r="I155" s="48">
        <v>2.5444335839531337E-3</v>
      </c>
    </row>
    <row r="156" spans="1:9" x14ac:dyDescent="0.45">
      <c r="A156" s="48" t="s">
        <v>546</v>
      </c>
      <c r="B156" s="48">
        <v>3.72506136E-7</v>
      </c>
      <c r="C156" s="48">
        <v>3.7250613599999999E-4</v>
      </c>
      <c r="D156" s="48">
        <v>0.37250613599999999</v>
      </c>
      <c r="E156" s="48">
        <v>1.3410220896E-3</v>
      </c>
      <c r="F156" s="48">
        <v>1.3410220896</v>
      </c>
      <c r="G156" s="48">
        <v>3.9301477794769559E-4</v>
      </c>
      <c r="H156" s="48">
        <v>393.01477794769556</v>
      </c>
      <c r="I156" s="48">
        <v>1</v>
      </c>
    </row>
    <row r="158" spans="1:9" x14ac:dyDescent="0.45">
      <c r="A158" s="48" t="s">
        <v>595</v>
      </c>
      <c r="B158" s="48" t="s">
        <v>596</v>
      </c>
      <c r="C158" s="48" t="s">
        <v>597</v>
      </c>
      <c r="D158" s="48" t="s">
        <v>598</v>
      </c>
      <c r="E158" s="48" t="s">
        <v>599</v>
      </c>
      <c r="F158" s="48" t="s">
        <v>600</v>
      </c>
    </row>
    <row r="159" spans="1:9" x14ac:dyDescent="0.45">
      <c r="A159" s="48" t="s">
        <v>596</v>
      </c>
      <c r="B159" s="48">
        <v>1</v>
      </c>
      <c r="C159" s="48">
        <v>1000</v>
      </c>
      <c r="D159" s="48">
        <v>1000000</v>
      </c>
      <c r="E159" s="48">
        <v>304.8</v>
      </c>
      <c r="F159" s="48">
        <v>1609340</v>
      </c>
    </row>
    <row r="160" spans="1:9" x14ac:dyDescent="0.45">
      <c r="A160" s="48" t="s">
        <v>597</v>
      </c>
      <c r="B160" s="48">
        <v>1E-3</v>
      </c>
      <c r="C160" s="48">
        <v>1</v>
      </c>
      <c r="D160" s="48">
        <v>1000</v>
      </c>
      <c r="E160" s="48">
        <v>0.30480000000000002</v>
      </c>
      <c r="F160" s="48">
        <v>1609.34</v>
      </c>
    </row>
    <row r="161" spans="1:6" x14ac:dyDescent="0.45">
      <c r="A161" s="48" t="s">
        <v>598</v>
      </c>
      <c r="B161" s="48">
        <v>9.9999999999999995E-7</v>
      </c>
      <c r="C161" s="48">
        <v>1E-3</v>
      </c>
      <c r="D161" s="48">
        <v>1</v>
      </c>
      <c r="E161" s="48">
        <v>3.0480000000000004E-4</v>
      </c>
      <c r="F161" s="48">
        <v>1.60934</v>
      </c>
    </row>
    <row r="162" spans="1:6" x14ac:dyDescent="0.45">
      <c r="A162" s="48" t="s">
        <v>599</v>
      </c>
      <c r="B162" s="48">
        <v>3.2808398950131233E-3</v>
      </c>
      <c r="C162" s="48">
        <v>3.2808398950131235</v>
      </c>
      <c r="D162" s="48">
        <v>3280.8398950131236</v>
      </c>
      <c r="E162" s="48">
        <v>1</v>
      </c>
      <c r="F162" s="48">
        <v>5280</v>
      </c>
    </row>
    <row r="163" spans="1:6" x14ac:dyDescent="0.45">
      <c r="A163" s="48" t="s">
        <v>600</v>
      </c>
      <c r="B163" s="48">
        <v>6.2137273664980671E-7</v>
      </c>
      <c r="C163" s="48">
        <v>6.2137273664980672E-4</v>
      </c>
      <c r="D163" s="48">
        <v>0.62137273664980675</v>
      </c>
      <c r="E163" s="48">
        <v>1.8939393939393939E-4</v>
      </c>
      <c r="F163" s="48">
        <v>1</v>
      </c>
    </row>
  </sheetData>
  <dataValidations count="5">
    <dataValidation type="list" allowBlank="1" showInputMessage="1" showErrorMessage="1" sqref="B5">
      <formula1>"1,2"</formula1>
    </dataValidation>
    <dataValidation type="list" allowBlank="1" showInputMessage="1" showErrorMessage="1" sqref="B92">
      <formula1>"AR5/GWP,AR5/GTP,AR4/GWP,AR3/GWP,AR2/GWP,AR1/GWP"</formula1>
    </dataValidation>
    <dataValidation type="list" allowBlank="1" showInputMessage="1" showErrorMessage="1" sqref="B93">
      <formula1>$C$93:$D$93</formula1>
    </dataValidation>
    <dataValidation type="list" allowBlank="1" showInputMessage="1" showErrorMessage="1" sqref="B99">
      <formula1>"None, GWP, GTP"</formula1>
    </dataValidation>
    <dataValidation type="list" allowBlank="1" showInputMessage="1" showErrorMessage="1" sqref="B100">
      <formula1>$D$100:$E$100</formula1>
    </dataValidation>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I49"/>
  <sheetViews>
    <sheetView workbookViewId="0">
      <selection activeCell="E58" sqref="E58"/>
    </sheetView>
  </sheetViews>
  <sheetFormatPr defaultColWidth="10.6640625" defaultRowHeight="14.25" x14ac:dyDescent="0.45"/>
  <cols>
    <col min="2" max="2" width="20.6640625" customWidth="1"/>
    <col min="3" max="3" width="21.1328125" customWidth="1"/>
    <col min="4" max="4" width="11" bestFit="1" customWidth="1"/>
    <col min="5" max="7" width="11.796875" bestFit="1" customWidth="1"/>
    <col min="8" max="8" width="11" bestFit="1" customWidth="1"/>
    <col min="9" max="14" width="11.796875" bestFit="1" customWidth="1"/>
    <col min="15" max="15" width="11" bestFit="1" customWidth="1"/>
    <col min="16" max="17" width="11.796875" bestFit="1" customWidth="1"/>
    <col min="18" max="18" width="11" bestFit="1" customWidth="1"/>
    <col min="19" max="35" width="11.796875" bestFit="1" customWidth="1"/>
  </cols>
  <sheetData>
    <row r="2" spans="1:3" x14ac:dyDescent="0.45">
      <c r="A2" t="s">
        <v>705</v>
      </c>
    </row>
    <row r="3" spans="1:3" x14ac:dyDescent="0.45">
      <c r="A3" t="s">
        <v>706</v>
      </c>
    </row>
    <row r="4" spans="1:3" x14ac:dyDescent="0.45">
      <c r="A4" t="s">
        <v>707</v>
      </c>
    </row>
    <row r="6" spans="1:3" ht="42.75" x14ac:dyDescent="0.45">
      <c r="A6" s="268" t="s">
        <v>703</v>
      </c>
      <c r="B6" s="268" t="s">
        <v>704</v>
      </c>
      <c r="C6" s="269" t="s">
        <v>544</v>
      </c>
    </row>
    <row r="7" spans="1:3" x14ac:dyDescent="0.45">
      <c r="A7">
        <v>2019</v>
      </c>
      <c r="B7">
        <v>39.172400000000003</v>
      </c>
      <c r="C7">
        <f t="shared" ref="C7:C38" si="0">B7*$C$42</f>
        <v>502190167999999.94</v>
      </c>
    </row>
    <row r="8" spans="1:3" x14ac:dyDescent="0.45">
      <c r="A8">
        <v>2020</v>
      </c>
      <c r="B8">
        <v>37.455800000000004</v>
      </c>
      <c r="C8">
        <f t="shared" si="0"/>
        <v>480183356000000</v>
      </c>
    </row>
    <row r="9" spans="1:3" x14ac:dyDescent="0.45">
      <c r="A9">
        <v>2021</v>
      </c>
      <c r="B9">
        <v>34.472200000000001</v>
      </c>
      <c r="C9">
        <f t="shared" si="0"/>
        <v>441933603999999.94</v>
      </c>
    </row>
    <row r="10" spans="1:3" x14ac:dyDescent="0.45">
      <c r="A10">
        <v>2022</v>
      </c>
      <c r="B10">
        <v>32.351599999999998</v>
      </c>
      <c r="C10">
        <f t="shared" si="0"/>
        <v>414747511999999.94</v>
      </c>
    </row>
    <row r="11" spans="1:3" x14ac:dyDescent="0.45">
      <c r="A11">
        <v>2023</v>
      </c>
      <c r="B11">
        <v>30.438400000000001</v>
      </c>
      <c r="C11">
        <f t="shared" si="0"/>
        <v>390220287999999.94</v>
      </c>
    </row>
    <row r="12" spans="1:3" x14ac:dyDescent="0.45">
      <c r="A12">
        <v>2024</v>
      </c>
      <c r="B12">
        <v>28.2408</v>
      </c>
      <c r="C12">
        <f t="shared" si="0"/>
        <v>362047055999999.94</v>
      </c>
    </row>
    <row r="13" spans="1:3" x14ac:dyDescent="0.45">
      <c r="A13">
        <v>2025</v>
      </c>
      <c r="B13">
        <v>25.800999999999998</v>
      </c>
      <c r="C13">
        <f t="shared" si="0"/>
        <v>330768819999999.94</v>
      </c>
    </row>
    <row r="14" spans="1:3" x14ac:dyDescent="0.45">
      <c r="A14">
        <v>2026</v>
      </c>
      <c r="B14">
        <v>23.247399999999999</v>
      </c>
      <c r="C14">
        <f t="shared" si="0"/>
        <v>298031667999999.94</v>
      </c>
    </row>
    <row r="15" spans="1:3" x14ac:dyDescent="0.45">
      <c r="A15">
        <v>2027</v>
      </c>
      <c r="B15">
        <v>20.683900000000001</v>
      </c>
      <c r="C15">
        <f t="shared" si="0"/>
        <v>265167597999999.97</v>
      </c>
    </row>
    <row r="16" spans="1:3" x14ac:dyDescent="0.45">
      <c r="A16">
        <v>2028</v>
      </c>
      <c r="B16">
        <v>18.118500000000001</v>
      </c>
      <c r="C16">
        <f t="shared" si="0"/>
        <v>232279169999999.97</v>
      </c>
    </row>
    <row r="17" spans="1:3" x14ac:dyDescent="0.45">
      <c r="A17">
        <v>2029</v>
      </c>
      <c r="B17">
        <v>15.5412</v>
      </c>
      <c r="C17">
        <f t="shared" si="0"/>
        <v>199238183999999.97</v>
      </c>
    </row>
    <row r="18" spans="1:3" x14ac:dyDescent="0.45">
      <c r="A18">
        <v>2030</v>
      </c>
      <c r="B18">
        <v>12.9641</v>
      </c>
      <c r="C18">
        <f t="shared" si="0"/>
        <v>166199761999999.97</v>
      </c>
    </row>
    <row r="19" spans="1:3" x14ac:dyDescent="0.45">
      <c r="A19">
        <v>2031</v>
      </c>
      <c r="B19">
        <v>10.3843</v>
      </c>
      <c r="C19">
        <f t="shared" si="0"/>
        <v>133126725999999.97</v>
      </c>
    </row>
    <row r="20" spans="1:3" x14ac:dyDescent="0.45">
      <c r="A20">
        <v>2032</v>
      </c>
      <c r="B20">
        <v>7.8046199999999999</v>
      </c>
      <c r="C20">
        <f t="shared" si="0"/>
        <v>100055228399999.98</v>
      </c>
    </row>
    <row r="21" spans="1:3" x14ac:dyDescent="0.45">
      <c r="A21">
        <v>2033</v>
      </c>
      <c r="B21">
        <v>5.22309</v>
      </c>
      <c r="C21">
        <f t="shared" si="0"/>
        <v>66960013799999.992</v>
      </c>
    </row>
    <row r="22" spans="1:3" x14ac:dyDescent="0.45">
      <c r="A22">
        <v>2034</v>
      </c>
      <c r="B22">
        <v>2.6408200000000002</v>
      </c>
      <c r="C22">
        <f t="shared" si="0"/>
        <v>33855312399999.996</v>
      </c>
    </row>
    <row r="23" spans="1:3" x14ac:dyDescent="0.45">
      <c r="A23">
        <v>2035</v>
      </c>
      <c r="B23">
        <v>5.79929E-2</v>
      </c>
      <c r="C23">
        <f t="shared" si="0"/>
        <v>743468977999.99988</v>
      </c>
    </row>
    <row r="24" spans="1:3" x14ac:dyDescent="0.45">
      <c r="A24">
        <v>2036</v>
      </c>
      <c r="B24">
        <v>5.27001E-2</v>
      </c>
      <c r="C24">
        <f t="shared" si="0"/>
        <v>675615281999.99988</v>
      </c>
    </row>
    <row r="25" spans="1:3" x14ac:dyDescent="0.45">
      <c r="A25">
        <v>2037</v>
      </c>
      <c r="B25">
        <v>5.2701199999999997E-2</v>
      </c>
      <c r="C25">
        <f t="shared" si="0"/>
        <v>675629383999.99988</v>
      </c>
    </row>
    <row r="26" spans="1:3" x14ac:dyDescent="0.45">
      <c r="A26">
        <v>2038</v>
      </c>
      <c r="B26">
        <v>5.2706099999999999E-2</v>
      </c>
      <c r="C26">
        <f t="shared" si="0"/>
        <v>675692201999.99988</v>
      </c>
    </row>
    <row r="27" spans="1:3" x14ac:dyDescent="0.45">
      <c r="A27">
        <v>2039</v>
      </c>
      <c r="B27">
        <v>5.2711099999999997E-2</v>
      </c>
      <c r="C27">
        <f t="shared" si="0"/>
        <v>675756301999.99988</v>
      </c>
    </row>
    <row r="28" spans="1:3" x14ac:dyDescent="0.45">
      <c r="A28">
        <v>2040</v>
      </c>
      <c r="B28">
        <v>5.2715999999999999E-2</v>
      </c>
      <c r="C28">
        <f t="shared" si="0"/>
        <v>675819119999.99988</v>
      </c>
    </row>
    <row r="29" spans="1:3" x14ac:dyDescent="0.45">
      <c r="A29">
        <v>2041</v>
      </c>
      <c r="B29">
        <v>5.2720900000000001E-2</v>
      </c>
      <c r="C29">
        <f t="shared" si="0"/>
        <v>675881937999.99988</v>
      </c>
    </row>
    <row r="30" spans="1:3" x14ac:dyDescent="0.45">
      <c r="A30">
        <v>2042</v>
      </c>
      <c r="B30">
        <v>5.2725899999999999E-2</v>
      </c>
      <c r="C30">
        <f t="shared" si="0"/>
        <v>675946037999.99988</v>
      </c>
    </row>
    <row r="31" spans="1:3" x14ac:dyDescent="0.45">
      <c r="A31">
        <v>2043</v>
      </c>
      <c r="B31">
        <v>5.2730800000000001E-2</v>
      </c>
      <c r="C31">
        <f t="shared" si="0"/>
        <v>676008855999.99988</v>
      </c>
    </row>
    <row r="32" spans="1:3" x14ac:dyDescent="0.45">
      <c r="A32">
        <v>2044</v>
      </c>
      <c r="B32">
        <v>5.2735799999999999E-2</v>
      </c>
      <c r="C32">
        <f t="shared" si="0"/>
        <v>676072955999.99988</v>
      </c>
    </row>
    <row r="33" spans="1:35" x14ac:dyDescent="0.45">
      <c r="A33">
        <v>2045</v>
      </c>
      <c r="B33">
        <v>5.2740700000000001E-2</v>
      </c>
      <c r="C33">
        <f t="shared" si="0"/>
        <v>676135773999.99988</v>
      </c>
    </row>
    <row r="34" spans="1:35" x14ac:dyDescent="0.45">
      <c r="A34">
        <v>2046</v>
      </c>
      <c r="B34">
        <v>5.2745599999999997E-2</v>
      </c>
      <c r="C34">
        <f t="shared" si="0"/>
        <v>676198591999.99988</v>
      </c>
    </row>
    <row r="35" spans="1:35" x14ac:dyDescent="0.45">
      <c r="A35">
        <v>2047</v>
      </c>
      <c r="B35">
        <v>5.2750499999999999E-2</v>
      </c>
      <c r="C35">
        <f t="shared" si="0"/>
        <v>676261409999.99988</v>
      </c>
    </row>
    <row r="36" spans="1:35" x14ac:dyDescent="0.45">
      <c r="A36">
        <v>2048</v>
      </c>
      <c r="B36">
        <v>5.2755499999999997E-2</v>
      </c>
      <c r="C36">
        <f t="shared" si="0"/>
        <v>676325509999.99988</v>
      </c>
    </row>
    <row r="37" spans="1:35" x14ac:dyDescent="0.45">
      <c r="A37">
        <v>2049</v>
      </c>
      <c r="B37">
        <v>5.2760399999999999E-2</v>
      </c>
      <c r="C37">
        <f t="shared" si="0"/>
        <v>676388327999.99988</v>
      </c>
    </row>
    <row r="38" spans="1:35" x14ac:dyDescent="0.45">
      <c r="A38">
        <v>2050</v>
      </c>
      <c r="B38">
        <v>5.2765300000000001E-2</v>
      </c>
      <c r="C38">
        <f t="shared" si="0"/>
        <v>676451145999.99988</v>
      </c>
    </row>
    <row r="41" spans="1:35" x14ac:dyDescent="0.45">
      <c r="B41" t="s">
        <v>708</v>
      </c>
    </row>
    <row r="42" spans="1:35" x14ac:dyDescent="0.45">
      <c r="B42" t="s">
        <v>242</v>
      </c>
      <c r="C42">
        <v>12819999999999.998</v>
      </c>
    </row>
    <row r="47" spans="1:35" x14ac:dyDescent="0.45">
      <c r="C47" t="str">
        <f t="array" ref="C47:AI49">TRANSPOSE(A6:C38)</f>
        <v>Year</v>
      </c>
      <c r="D47">
        <v>2019</v>
      </c>
      <c r="E47">
        <v>2020</v>
      </c>
      <c r="F47">
        <v>2021</v>
      </c>
      <c r="G47">
        <v>2022</v>
      </c>
      <c r="H47">
        <v>2023</v>
      </c>
      <c r="I47">
        <v>2024</v>
      </c>
      <c r="J47">
        <v>2025</v>
      </c>
      <c r="K47">
        <v>2026</v>
      </c>
      <c r="L47">
        <v>2027</v>
      </c>
      <c r="M47">
        <v>2028</v>
      </c>
      <c r="N47">
        <v>2029</v>
      </c>
      <c r="O47">
        <v>2030</v>
      </c>
      <c r="P47">
        <v>2031</v>
      </c>
      <c r="Q47">
        <v>2032</v>
      </c>
      <c r="R47">
        <v>2033</v>
      </c>
      <c r="S47">
        <v>2034</v>
      </c>
      <c r="T47">
        <v>2035</v>
      </c>
      <c r="U47">
        <v>2036</v>
      </c>
      <c r="V47">
        <v>2037</v>
      </c>
      <c r="W47">
        <v>2038</v>
      </c>
      <c r="X47">
        <v>2039</v>
      </c>
      <c r="Y47">
        <v>2040</v>
      </c>
      <c r="Z47">
        <v>2041</v>
      </c>
      <c r="AA47">
        <v>2042</v>
      </c>
      <c r="AB47">
        <v>2043</v>
      </c>
      <c r="AC47">
        <v>2044</v>
      </c>
      <c r="AD47">
        <v>2045</v>
      </c>
      <c r="AE47">
        <v>2046</v>
      </c>
      <c r="AF47">
        <v>2047</v>
      </c>
      <c r="AG47">
        <v>2048</v>
      </c>
      <c r="AH47">
        <v>2049</v>
      </c>
      <c r="AI47">
        <v>2050</v>
      </c>
    </row>
    <row r="48" spans="1:35" ht="42.75" x14ac:dyDescent="0.45">
      <c r="C48" s="254" t="str">
        <v>Total Lignite Consumption [millions of short tons / year]</v>
      </c>
      <c r="D48">
        <v>39.172400000000003</v>
      </c>
      <c r="E48">
        <v>37.455800000000004</v>
      </c>
      <c r="F48">
        <v>34.472200000000001</v>
      </c>
      <c r="G48">
        <v>32.351599999999998</v>
      </c>
      <c r="H48">
        <v>30.438400000000001</v>
      </c>
      <c r="I48">
        <v>28.2408</v>
      </c>
      <c r="J48">
        <v>25.800999999999998</v>
      </c>
      <c r="K48">
        <v>23.247399999999999</v>
      </c>
      <c r="L48">
        <v>20.683900000000001</v>
      </c>
      <c r="M48">
        <v>18.118500000000001</v>
      </c>
      <c r="N48">
        <v>15.5412</v>
      </c>
      <c r="O48">
        <v>12.9641</v>
      </c>
      <c r="P48">
        <v>10.3843</v>
      </c>
      <c r="Q48">
        <v>7.8046199999999999</v>
      </c>
      <c r="R48">
        <v>5.22309</v>
      </c>
      <c r="S48">
        <v>2.6408200000000002</v>
      </c>
      <c r="T48">
        <v>5.79929E-2</v>
      </c>
      <c r="U48">
        <v>5.27001E-2</v>
      </c>
      <c r="V48">
        <v>5.2701199999999997E-2</v>
      </c>
      <c r="W48">
        <v>5.2706099999999999E-2</v>
      </c>
      <c r="X48">
        <v>5.2711099999999997E-2</v>
      </c>
      <c r="Y48">
        <v>5.2715999999999999E-2</v>
      </c>
      <c r="Z48">
        <v>5.2720900000000001E-2</v>
      </c>
      <c r="AA48">
        <v>5.2725899999999999E-2</v>
      </c>
      <c r="AB48">
        <v>5.2730800000000001E-2</v>
      </c>
      <c r="AC48">
        <v>5.2735799999999999E-2</v>
      </c>
      <c r="AD48">
        <v>5.2740700000000001E-2</v>
      </c>
      <c r="AE48">
        <v>5.2745599999999997E-2</v>
      </c>
      <c r="AF48">
        <v>5.2750499999999999E-2</v>
      </c>
      <c r="AG48">
        <v>5.2755499999999997E-2</v>
      </c>
      <c r="AH48">
        <v>5.2760399999999999E-2</v>
      </c>
      <c r="AI48">
        <v>5.2765300000000001E-2</v>
      </c>
    </row>
    <row r="49" spans="3:35" x14ac:dyDescent="0.45">
      <c r="C49" t="str">
        <v>BTU</v>
      </c>
      <c r="D49">
        <v>502190167999999.94</v>
      </c>
      <c r="E49">
        <v>480183356000000</v>
      </c>
      <c r="F49">
        <v>441933603999999.94</v>
      </c>
      <c r="G49">
        <v>414747511999999.94</v>
      </c>
      <c r="H49">
        <v>390220287999999.94</v>
      </c>
      <c r="I49">
        <v>362047055999999.94</v>
      </c>
      <c r="J49">
        <v>330768819999999.94</v>
      </c>
      <c r="K49">
        <v>298031667999999.94</v>
      </c>
      <c r="L49">
        <v>265167597999999.97</v>
      </c>
      <c r="M49">
        <v>232279169999999.97</v>
      </c>
      <c r="N49">
        <v>199238183999999.97</v>
      </c>
      <c r="O49">
        <v>166199761999999.97</v>
      </c>
      <c r="P49">
        <v>133126725999999.97</v>
      </c>
      <c r="Q49">
        <v>100055228399999.98</v>
      </c>
      <c r="R49">
        <v>66960013799999.992</v>
      </c>
      <c r="S49">
        <v>33855312399999.996</v>
      </c>
      <c r="T49">
        <v>743468977999.99988</v>
      </c>
      <c r="U49">
        <v>675615281999.99988</v>
      </c>
      <c r="V49">
        <v>675629383999.99988</v>
      </c>
      <c r="W49">
        <v>675692201999.99988</v>
      </c>
      <c r="X49">
        <v>675756301999.99988</v>
      </c>
      <c r="Y49">
        <v>675819119999.99988</v>
      </c>
      <c r="Z49">
        <v>675881937999.99988</v>
      </c>
      <c r="AA49">
        <v>675946037999.99988</v>
      </c>
      <c r="AB49">
        <v>676008855999.99988</v>
      </c>
      <c r="AC49">
        <v>676072955999.99988</v>
      </c>
      <c r="AD49">
        <v>676135773999.99988</v>
      </c>
      <c r="AE49">
        <v>676198591999.99988</v>
      </c>
      <c r="AF49">
        <v>676261409999.99988</v>
      </c>
      <c r="AG49">
        <v>676325509999.99988</v>
      </c>
      <c r="AH49">
        <v>676388327999.99988</v>
      </c>
      <c r="AI49">
        <v>676451145999.99988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48"/>
  <sheetViews>
    <sheetView zoomScaleNormal="94" workbookViewId="0">
      <selection activeCell="C4" sqref="C4"/>
    </sheetView>
  </sheetViews>
  <sheetFormatPr defaultColWidth="8.796875" defaultRowHeight="14.25" x14ac:dyDescent="0.45"/>
  <cols>
    <col min="1" max="1" width="44.46484375" customWidth="1"/>
    <col min="2" max="2" width="13.33203125" style="11" customWidth="1"/>
    <col min="3" max="4" width="13.46484375" style="11" customWidth="1"/>
    <col min="5" max="6" width="16.33203125" style="11" customWidth="1"/>
    <col min="7" max="7" width="22.46484375" style="3" customWidth="1"/>
    <col min="8" max="8" width="10.06640625" bestFit="1" customWidth="1"/>
    <col min="9" max="9" width="14.1328125" customWidth="1"/>
    <col min="10" max="10" width="8.796875" customWidth="1"/>
    <col min="11" max="11" width="20.33203125" customWidth="1"/>
    <col min="12" max="12" width="14.46484375" customWidth="1"/>
  </cols>
  <sheetData>
    <row r="1" spans="1:13" x14ac:dyDescent="0.45">
      <c r="A1" s="32" t="s">
        <v>220</v>
      </c>
      <c r="B1" s="33" t="s">
        <v>105</v>
      </c>
      <c r="C1" s="33" t="s">
        <v>24</v>
      </c>
      <c r="D1" s="33" t="s">
        <v>29</v>
      </c>
      <c r="E1" s="34" t="s">
        <v>221</v>
      </c>
      <c r="F1" s="34" t="s">
        <v>25</v>
      </c>
      <c r="G1" s="35" t="s">
        <v>87</v>
      </c>
      <c r="H1" s="23" t="s">
        <v>222</v>
      </c>
    </row>
    <row r="2" spans="1:13" x14ac:dyDescent="0.45">
      <c r="A2" s="31" t="s">
        <v>231</v>
      </c>
      <c r="B2" s="29"/>
      <c r="C2" s="29"/>
      <c r="D2" s="29"/>
      <c r="E2" s="29"/>
      <c r="F2" s="29"/>
      <c r="G2" s="30"/>
    </row>
    <row r="3" spans="1:13" x14ac:dyDescent="0.45">
      <c r="A3" s="27" t="s">
        <v>232</v>
      </c>
      <c r="B3" s="273">
        <f>'Uranium, Coal, MSW, Hydrogen'!B16</f>
        <v>0</v>
      </c>
      <c r="C3" s="274">
        <f>'EPS Primary Energy Use'!B5*1000000000000000</f>
        <v>423274000000000</v>
      </c>
      <c r="D3" s="273">
        <f>'Uranium, Coal, MSW, Hydrogen'!D16</f>
        <v>0</v>
      </c>
      <c r="E3" s="272">
        <f>B3+C3-D3</f>
        <v>423274000000000</v>
      </c>
      <c r="F3" s="240"/>
      <c r="G3" s="5" t="s">
        <v>544</v>
      </c>
    </row>
    <row r="4" spans="1:13" x14ac:dyDescent="0.45">
      <c r="A4" s="27" t="s">
        <v>223</v>
      </c>
      <c r="B4" s="270">
        <f>8108120*1000000*I48</f>
        <v>8408120440000000</v>
      </c>
      <c r="C4" s="271">
        <f>'TX Natural Gas'!C3*(-'Start Year Data'!$F$4/'TX Natural Gas'!$C$5)</f>
        <v>1763914188855689.5</v>
      </c>
      <c r="D4" s="271">
        <f>'TX Natural Gas'!C4*(-'Start Year Data'!$F$4/'TX Natural Gas'!$C$5)</f>
        <v>5792044628855689</v>
      </c>
      <c r="E4" s="272">
        <f>B4+C4-D4</f>
        <v>4379990000000001</v>
      </c>
      <c r="F4" s="270">
        <f>B4-'EPS Primary Energy Use'!B6*1000000000000000</f>
        <v>4028130439999999.5</v>
      </c>
      <c r="G4" s="5" t="s">
        <v>544</v>
      </c>
    </row>
    <row r="5" spans="1:13" x14ac:dyDescent="0.45">
      <c r="A5" s="27" t="s">
        <v>224</v>
      </c>
      <c r="B5" s="275">
        <f>'Uranium, Coal, MSW, Hydrogen'!B12</f>
        <v>0</v>
      </c>
      <c r="C5" s="274">
        <f>'EPS Primary Energy Use'!B7*1000000000000000</f>
        <v>431547000000000</v>
      </c>
      <c r="D5" s="274">
        <f>'Uranium, Coal, MSW, Hydrogen'!D12</f>
        <v>0</v>
      </c>
      <c r="E5" s="272">
        <f>B5+C5-D5</f>
        <v>431547000000000</v>
      </c>
      <c r="F5" s="237"/>
      <c r="G5" s="5" t="s">
        <v>544</v>
      </c>
    </row>
    <row r="6" spans="1:13" x14ac:dyDescent="0.45">
      <c r="A6" s="28" t="s">
        <v>234</v>
      </c>
      <c r="B6" s="235"/>
      <c r="C6" s="235"/>
      <c r="D6" s="235"/>
      <c r="E6" s="235"/>
      <c r="F6" s="235"/>
      <c r="G6" s="232"/>
    </row>
    <row r="7" spans="1:13" x14ac:dyDescent="0.45">
      <c r="A7" s="28" t="s">
        <v>235</v>
      </c>
      <c r="B7" s="235"/>
      <c r="C7" s="235"/>
      <c r="D7" s="235"/>
      <c r="E7" s="235"/>
      <c r="F7" s="235"/>
      <c r="G7" s="232"/>
    </row>
    <row r="8" spans="1:13" x14ac:dyDescent="0.45">
      <c r="A8" s="28" t="s">
        <v>236</v>
      </c>
      <c r="B8" s="235"/>
      <c r="C8" s="235"/>
      <c r="D8" s="235"/>
      <c r="E8" s="235"/>
      <c r="F8" s="235"/>
      <c r="G8" s="232"/>
    </row>
    <row r="9" spans="1:13" x14ac:dyDescent="0.45">
      <c r="A9" s="27" t="s">
        <v>225</v>
      </c>
      <c r="B9" s="248">
        <f>'Biomass Data'!A2</f>
        <v>551156</v>
      </c>
      <c r="C9" s="239">
        <f>'Biomass Data'!A20</f>
        <v>0</v>
      </c>
      <c r="D9" s="229">
        <f>'Biomass Data'!A17</f>
        <v>332354.65407172282</v>
      </c>
      <c r="E9" s="240">
        <f t="shared" ref="E9:E14" si="0">B9+C9-D9</f>
        <v>218801.34592827718</v>
      </c>
      <c r="F9" s="240"/>
      <c r="G9" s="238" t="s">
        <v>560</v>
      </c>
    </row>
    <row r="10" spans="1:13" x14ac:dyDescent="0.45">
      <c r="A10" s="27" t="s">
        <v>226</v>
      </c>
      <c r="B10" s="228">
        <f>SUM('Petroleum and Biofuel Data'!D32:E32)*tx_imp_multiplier</f>
        <v>502018.90171119676</v>
      </c>
      <c r="C10" s="228">
        <f>'Petroleum and Biofuel Data'!F32*tx_imp_multiplier</f>
        <v>511.08791863332078</v>
      </c>
      <c r="D10" s="228">
        <f>'Petroleum and Biofuel Data'!K32*tx_exp_multiplier</f>
        <v>199433.5028583993</v>
      </c>
      <c r="E10" s="241">
        <f t="shared" si="0"/>
        <v>303096.48677143076</v>
      </c>
      <c r="F10" s="241"/>
      <c r="G10" s="238" t="s">
        <v>227</v>
      </c>
      <c r="I10" s="323" t="s">
        <v>701</v>
      </c>
      <c r="J10" s="323"/>
      <c r="K10" s="323"/>
      <c r="L10" s="323"/>
      <c r="M10" s="323"/>
    </row>
    <row r="11" spans="1:13" x14ac:dyDescent="0.45">
      <c r="A11" s="27" t="s">
        <v>237</v>
      </c>
      <c r="B11" s="228">
        <f>'Petroleum and Biofuel Data'!E38*tx_imp_multiplier</f>
        <v>628923.38461465447</v>
      </c>
      <c r="C11" s="228">
        <f>'Petroleum and Biofuel Data'!F38*tx_imp_multiplier</f>
        <v>1066.2858417516809</v>
      </c>
      <c r="D11" s="228">
        <f>'Petroleum and Biofuel Data'!K38*tx_exp_multiplier</f>
        <v>300833.90716309979</v>
      </c>
      <c r="E11" s="241">
        <f t="shared" si="0"/>
        <v>329155.7632933064</v>
      </c>
      <c r="F11" s="241"/>
      <c r="G11" s="238" t="s">
        <v>227</v>
      </c>
      <c r="I11" s="323"/>
      <c r="J11" s="323"/>
      <c r="K11" s="323"/>
      <c r="L11" s="323"/>
      <c r="M11" s="323"/>
    </row>
    <row r="12" spans="1:13" x14ac:dyDescent="0.45">
      <c r="A12" s="27" t="s">
        <v>238</v>
      </c>
      <c r="B12" s="241">
        <f>'Petroleum and Biofuel Data'!D23*tx_imp_multiplier</f>
        <v>4213.9757618040776</v>
      </c>
      <c r="C12" s="228">
        <v>0</v>
      </c>
      <c r="D12" s="228">
        <f>'Petroleum and Biofuel Data'!K23*tx_exp_multiplier</f>
        <v>17288.788502882828</v>
      </c>
      <c r="E12" s="262">
        <f>B12+C12-D12</f>
        <v>-13074.812741078749</v>
      </c>
      <c r="F12" s="262"/>
      <c r="G12" s="238" t="s">
        <v>227</v>
      </c>
    </row>
    <row r="13" spans="1:13" x14ac:dyDescent="0.45">
      <c r="A13" s="27" t="s">
        <v>239</v>
      </c>
      <c r="B13" s="241">
        <f>'Petroleum and Biofuel Data'!D24*tx_imp_multiplier</f>
        <v>4718.0060797197921</v>
      </c>
      <c r="C13" s="228">
        <f>'Petroleum and Biofuel Data'!F24*tx_imp_multiplier</f>
        <v>175.85188454702293</v>
      </c>
      <c r="D13" s="228">
        <f>'Petroleum and Biofuel Data'!K24*tx_exp_multiplier</f>
        <v>239.17582820287305</v>
      </c>
      <c r="E13" s="241">
        <f t="shared" si="0"/>
        <v>4654.6821360639415</v>
      </c>
      <c r="F13" s="241"/>
      <c r="G13" s="238" t="s">
        <v>227</v>
      </c>
    </row>
    <row r="14" spans="1:13" x14ac:dyDescent="0.45">
      <c r="A14" s="27" t="s">
        <v>228</v>
      </c>
      <c r="B14" s="241">
        <f>SUM('Petroleum and Biofuel Data'!E36:E37)*tx_imp_multiplier</f>
        <v>202407.28351380277</v>
      </c>
      <c r="C14" s="228">
        <f>SUM('Petroleum and Biofuel Data'!F36:F37)*tx_imp_multiplier</f>
        <v>17.644001794015679</v>
      </c>
      <c r="D14" s="228">
        <f>SUM('Petroleum and Biofuel Data'!K36:K37)*tx_exp_multiplier</f>
        <v>46084.833443271767</v>
      </c>
      <c r="E14" s="241">
        <f t="shared" si="0"/>
        <v>156340.09407232504</v>
      </c>
      <c r="F14" s="241"/>
      <c r="G14" s="238" t="s">
        <v>227</v>
      </c>
    </row>
    <row r="15" spans="1:13" x14ac:dyDescent="0.45">
      <c r="A15" s="28" t="s">
        <v>252</v>
      </c>
      <c r="B15" s="235"/>
      <c r="C15" s="235"/>
      <c r="D15" s="235"/>
      <c r="E15" s="235"/>
      <c r="F15" s="235"/>
      <c r="G15" s="232"/>
    </row>
    <row r="16" spans="1:13" x14ac:dyDescent="0.45">
      <c r="A16" s="28" t="s">
        <v>241</v>
      </c>
      <c r="B16" s="235"/>
      <c r="C16" s="235"/>
      <c r="D16" s="235"/>
      <c r="E16" s="235"/>
      <c r="F16" s="235"/>
      <c r="G16" s="232"/>
    </row>
    <row r="17" spans="1:12" x14ac:dyDescent="0.45">
      <c r="A17" s="27" t="s">
        <v>242</v>
      </c>
      <c r="B17" s="240">
        <f>'Uranium, Coal, MSW, Hydrogen'!B17</f>
        <v>440962891</v>
      </c>
      <c r="C17" s="228">
        <f>'Uranium, Coal, MSW, Hydrogen'!C17</f>
        <v>0</v>
      </c>
      <c r="D17" s="228">
        <f>'Uranium, Coal, MSW, Hydrogen'!D17</f>
        <v>0</v>
      </c>
      <c r="E17" s="240">
        <f t="shared" ref="E17:E22" si="1">B17+C17-D17</f>
        <v>440962891</v>
      </c>
      <c r="F17" s="240"/>
      <c r="G17" s="5" t="s">
        <v>635</v>
      </c>
    </row>
    <row r="18" spans="1:12" x14ac:dyDescent="0.45">
      <c r="A18" s="27" t="s">
        <v>229</v>
      </c>
      <c r="B18" s="243">
        <f>'TX Crude oil'!K16*365</f>
        <v>1850550</v>
      </c>
      <c r="C18" s="228"/>
      <c r="D18" s="228"/>
      <c r="E18" s="241"/>
      <c r="F18" s="241"/>
      <c r="G18" s="238" t="s">
        <v>227</v>
      </c>
    </row>
    <row r="19" spans="1:12" x14ac:dyDescent="0.45">
      <c r="A19" s="27" t="s">
        <v>243</v>
      </c>
      <c r="B19" s="241">
        <f>'Petroleum and Biofuel Data'!E42*tx_imp_multiplier</f>
        <v>33936.473050609755</v>
      </c>
      <c r="C19" s="228">
        <f>'Petroleum and Biofuel Data'!F42*tx_imp_multiplier</f>
        <v>12134.368167137716</v>
      </c>
      <c r="D19" s="228">
        <f>'Petroleum and Biofuel Data'!K42*tx_exp_multiplier</f>
        <v>42665.343875207662</v>
      </c>
      <c r="E19" s="262">
        <f t="shared" si="1"/>
        <v>3405.4973425398057</v>
      </c>
      <c r="F19" s="262"/>
      <c r="G19" s="238" t="s">
        <v>227</v>
      </c>
    </row>
    <row r="20" spans="1:12" x14ac:dyDescent="0.45">
      <c r="A20" s="27" t="s">
        <v>230</v>
      </c>
      <c r="B20" s="241">
        <f>SUM('Petroleum and Biofuel Data'!C9:E11,'Petroleum and Biofuel Data'!C7:E7)*tx_imp_multiplier</f>
        <v>951218.13151843497</v>
      </c>
      <c r="C20" s="228">
        <f>SUM('Petroleum and Biofuel Data'!F9:F11,F7)*tx_imp_multiplier</f>
        <v>17.644001794015679</v>
      </c>
      <c r="D20" s="228">
        <f>SUM('Petroleum and Biofuel Data'!K9:K11)*tx_exp_multiplier</f>
        <v>309347.84187188506</v>
      </c>
      <c r="E20" s="241">
        <f t="shared" si="1"/>
        <v>641887.9336483439</v>
      </c>
      <c r="F20" s="241"/>
      <c r="G20" s="238" t="s">
        <v>227</v>
      </c>
    </row>
    <row r="21" spans="1:12" x14ac:dyDescent="0.45">
      <c r="A21" s="27" t="s">
        <v>244</v>
      </c>
      <c r="B21" s="243">
        <f>'Uranium, Coal, MSW, Hydrogen'!B20</f>
        <v>35.31</v>
      </c>
      <c r="C21" s="228">
        <v>0</v>
      </c>
      <c r="D21" s="228">
        <v>0</v>
      </c>
      <c r="E21" s="241">
        <f t="shared" si="1"/>
        <v>35.31</v>
      </c>
      <c r="F21" s="241"/>
      <c r="G21" s="238" t="s">
        <v>219</v>
      </c>
      <c r="J21" s="224"/>
    </row>
    <row r="22" spans="1:12" x14ac:dyDescent="0.45">
      <c r="A22" s="27" t="s">
        <v>245</v>
      </c>
      <c r="B22" s="228">
        <f>'Uranium, Coal, MSW, Hydrogen'!A26</f>
        <v>0.3878125</v>
      </c>
      <c r="C22" s="228">
        <v>0</v>
      </c>
      <c r="D22" s="228">
        <v>0</v>
      </c>
      <c r="E22" s="241">
        <f t="shared" si="1"/>
        <v>0.3878125</v>
      </c>
      <c r="F22" s="241"/>
      <c r="G22" s="238" t="s">
        <v>250</v>
      </c>
    </row>
    <row r="24" spans="1:12" x14ac:dyDescent="0.45">
      <c r="A24" s="26" t="s">
        <v>547</v>
      </c>
      <c r="B24" s="244"/>
      <c r="C24" s="244"/>
      <c r="D24" s="244"/>
      <c r="E24" s="244"/>
      <c r="F24" s="244"/>
      <c r="G24" s="245"/>
    </row>
    <row r="25" spans="1:12" ht="28.5" x14ac:dyDescent="0.45">
      <c r="A25" s="32" t="s">
        <v>220</v>
      </c>
      <c r="B25" s="33" t="s">
        <v>105</v>
      </c>
      <c r="C25" s="33" t="s">
        <v>24</v>
      </c>
      <c r="D25" s="33" t="s">
        <v>29</v>
      </c>
      <c r="E25" s="34" t="s">
        <v>221</v>
      </c>
      <c r="F25" s="34" t="s">
        <v>748</v>
      </c>
      <c r="G25" s="35" t="s">
        <v>87</v>
      </c>
      <c r="I25" s="225" t="s">
        <v>562</v>
      </c>
      <c r="J25" s="7"/>
      <c r="K25" s="7"/>
    </row>
    <row r="26" spans="1:12" x14ac:dyDescent="0.45">
      <c r="A26" s="31" t="s">
        <v>231</v>
      </c>
      <c r="B26" s="29"/>
      <c r="C26" s="29"/>
      <c r="D26" s="29"/>
      <c r="E26" s="29"/>
      <c r="F26" s="29"/>
      <c r="G26" s="30"/>
    </row>
    <row r="27" spans="1:12" x14ac:dyDescent="0.45">
      <c r="A27" s="27" t="s">
        <v>232</v>
      </c>
      <c r="B27" s="233">
        <f>B3</f>
        <v>0</v>
      </c>
      <c r="C27" s="340">
        <f t="shared" ref="C27:E27" si="2">C3</f>
        <v>423274000000000</v>
      </c>
      <c r="D27" s="233">
        <f t="shared" si="2"/>
        <v>0</v>
      </c>
      <c r="E27" s="233">
        <f t="shared" si="2"/>
        <v>423274000000000</v>
      </c>
      <c r="F27" s="233">
        <f>'EPS Primary Energy Use'!B5*1000000000000000</f>
        <v>423274000000000</v>
      </c>
      <c r="G27" s="5" t="s">
        <v>544</v>
      </c>
      <c r="I27">
        <f>'AEO Table 73'!$C66*10^12</f>
        <v>19437477000000</v>
      </c>
      <c r="J27" t="s">
        <v>561</v>
      </c>
      <c r="K27" t="s">
        <v>219</v>
      </c>
    </row>
    <row r="28" spans="1:12" x14ac:dyDescent="0.45">
      <c r="A28" s="27" t="s">
        <v>223</v>
      </c>
      <c r="B28" s="233">
        <f>B4</f>
        <v>8408120440000000</v>
      </c>
      <c r="C28" s="233">
        <f t="shared" ref="C28:E28" si="3">C4</f>
        <v>1763914188855689.5</v>
      </c>
      <c r="D28" s="233">
        <f t="shared" si="3"/>
        <v>5792044628855689</v>
      </c>
      <c r="E28" s="233">
        <f t="shared" si="3"/>
        <v>4379990000000001</v>
      </c>
      <c r="F28" s="233">
        <f>'EPS Primary Energy Use'!B6*1000000000000000</f>
        <v>4379990000000000.5</v>
      </c>
      <c r="G28" s="5" t="s">
        <v>544</v>
      </c>
      <c r="H28" s="267"/>
      <c r="I28">
        <f>1037*10^6</f>
        <v>1037000000</v>
      </c>
      <c r="J28" t="s">
        <v>561</v>
      </c>
      <c r="K28" t="s">
        <v>634</v>
      </c>
      <c r="L28" s="4" t="s">
        <v>702</v>
      </c>
    </row>
    <row r="29" spans="1:12" x14ac:dyDescent="0.45">
      <c r="A29" s="27" t="s">
        <v>224</v>
      </c>
      <c r="B29" s="233">
        <f>B5</f>
        <v>0</v>
      </c>
      <c r="C29" s="233">
        <f t="shared" ref="C29:E29" si="4">C5</f>
        <v>431547000000000</v>
      </c>
      <c r="D29" s="233">
        <f t="shared" si="4"/>
        <v>0</v>
      </c>
      <c r="E29" s="233">
        <f t="shared" si="4"/>
        <v>431547000000000</v>
      </c>
      <c r="F29" s="233">
        <f>'EPS Primary Energy Use'!B7*1000000000000000</f>
        <v>431547000000000</v>
      </c>
      <c r="G29" s="5" t="s">
        <v>544</v>
      </c>
      <c r="I29">
        <f>10^6*1.8*10^8</f>
        <v>180000000000000</v>
      </c>
      <c r="J29" t="s">
        <v>561</v>
      </c>
      <c r="K29" s="3" t="s">
        <v>218</v>
      </c>
    </row>
    <row r="30" spans="1:12" x14ac:dyDescent="0.45">
      <c r="A30" s="28" t="s">
        <v>234</v>
      </c>
      <c r="B30" s="231"/>
      <c r="C30" s="231"/>
      <c r="D30" s="231"/>
      <c r="E30" s="231"/>
      <c r="F30" s="231"/>
      <c r="G30" s="232"/>
      <c r="I30">
        <v>1000000</v>
      </c>
      <c r="J30" t="s">
        <v>561</v>
      </c>
      <c r="K30" t="s">
        <v>635</v>
      </c>
    </row>
    <row r="31" spans="1:12" x14ac:dyDescent="0.45">
      <c r="A31" s="28" t="s">
        <v>235</v>
      </c>
      <c r="B31" s="231"/>
      <c r="C31" s="231"/>
      <c r="D31" s="231"/>
      <c r="E31" s="231"/>
      <c r="F31" s="231"/>
      <c r="G31" s="232"/>
    </row>
    <row r="32" spans="1:12" x14ac:dyDescent="0.45">
      <c r="A32" s="28" t="s">
        <v>236</v>
      </c>
      <c r="B32" s="231"/>
      <c r="C32" s="231"/>
      <c r="D32" s="231"/>
      <c r="E32" s="231"/>
      <c r="F32" s="231"/>
      <c r="G32" s="232"/>
    </row>
    <row r="33" spans="1:12" x14ac:dyDescent="0.45">
      <c r="A33" s="27" t="s">
        <v>225</v>
      </c>
      <c r="B33" s="234">
        <f>B9*$I33</f>
        <v>9868999336000</v>
      </c>
      <c r="C33" s="234">
        <f t="shared" ref="C33:E33" si="5">C9*$I33</f>
        <v>0</v>
      </c>
      <c r="D33" s="234">
        <f t="shared" si="5"/>
        <v>5951142435808.2686</v>
      </c>
      <c r="E33" s="234">
        <f t="shared" si="5"/>
        <v>3917856900191.731</v>
      </c>
      <c r="F33" s="234">
        <f>'EPS Primary Energy Use'!B11*1000000000000000</f>
        <v>84555400000000</v>
      </c>
      <c r="G33" s="5" t="s">
        <v>544</v>
      </c>
      <c r="I33" s="223">
        <f>'GREET1 Fuel_Specs'!$D$81</f>
        <v>17906000</v>
      </c>
      <c r="J33" t="s">
        <v>561</v>
      </c>
      <c r="K33" s="3" t="s">
        <v>518</v>
      </c>
    </row>
    <row r="34" spans="1:12" x14ac:dyDescent="0.45">
      <c r="A34" s="27" t="s">
        <v>226</v>
      </c>
      <c r="B34" s="234">
        <f>B10*$I34</f>
        <v>2538530365205611</v>
      </c>
      <c r="C34" s="234">
        <f t="shared" ref="B34:C38" si="6">C10*$I34</f>
        <v>2584389146141.751</v>
      </c>
      <c r="D34" s="305">
        <f>B34+C34-'EPS Primary Energy Use'!B12*1000000000000000</f>
        <v>1105254754351753</v>
      </c>
      <c r="E34" s="234">
        <f>B34+C34-D34</f>
        <v>1435860000000000</v>
      </c>
      <c r="F34" s="234">
        <f>'EPS Primary Energy Use'!B12*1000000000000000</f>
        <v>1435860000000000</v>
      </c>
      <c r="G34" s="5" t="s">
        <v>544</v>
      </c>
      <c r="H34" s="303"/>
      <c r="I34">
        <f>'AEO Table 73'!$C32*10^9</f>
        <v>5056643000</v>
      </c>
      <c r="J34" t="s">
        <v>561</v>
      </c>
      <c r="K34" s="3" t="s">
        <v>227</v>
      </c>
    </row>
    <row r="35" spans="1:12" x14ac:dyDescent="0.45">
      <c r="A35" s="27" t="s">
        <v>237</v>
      </c>
      <c r="B35" s="234">
        <f>B11*$I35</f>
        <v>3663478715380362.5</v>
      </c>
      <c r="C35" s="234">
        <f t="shared" si="6"/>
        <v>6211115028203.541</v>
      </c>
      <c r="D35" s="305">
        <f>B35+C35-'EPS Primary Energy Use'!B13*1000000000000000</f>
        <v>2081589830408566</v>
      </c>
      <c r="E35" s="234">
        <f t="shared" ref="E35:E46" si="7">B35+C35-D35</f>
        <v>1588100000000000</v>
      </c>
      <c r="F35" s="234">
        <f>'EPS Primary Energy Use'!B13*1000000000000000</f>
        <v>1588100000000000</v>
      </c>
      <c r="G35" s="5" t="s">
        <v>544</v>
      </c>
      <c r="I35">
        <f>'AEO Table 73'!$C19*10^9</f>
        <v>5825000000</v>
      </c>
      <c r="J35" t="s">
        <v>561</v>
      </c>
      <c r="K35" s="3" t="s">
        <v>227</v>
      </c>
    </row>
    <row r="36" spans="1:12" x14ac:dyDescent="0.45">
      <c r="A36" s="27" t="s">
        <v>238</v>
      </c>
      <c r="B36" s="304">
        <f t="shared" si="6"/>
        <v>16844188194598.494</v>
      </c>
      <c r="C36" s="304">
        <f>'EPS Primary Energy Use'!B14*1000000000000000-'Start Year Data'!B36</f>
        <v>25361011805401.508</v>
      </c>
      <c r="D36" s="305">
        <v>0</v>
      </c>
      <c r="E36" s="234">
        <f t="shared" si="7"/>
        <v>42205200000000</v>
      </c>
      <c r="F36" s="234">
        <f>'EPS Primary Energy Use'!B14*1000000000000000</f>
        <v>42205200000000</v>
      </c>
      <c r="G36" s="5" t="s">
        <v>544</v>
      </c>
      <c r="H36" s="303"/>
      <c r="I36">
        <f>'AEO Table 73'!$C29*10^9</f>
        <v>3997220000</v>
      </c>
      <c r="J36" t="s">
        <v>561</v>
      </c>
      <c r="K36" s="3" t="s">
        <v>227</v>
      </c>
    </row>
    <row r="37" spans="1:12" x14ac:dyDescent="0.45">
      <c r="A37" s="27" t="s">
        <v>239</v>
      </c>
      <c r="B37" s="304">
        <f t="shared" si="6"/>
        <v>25283794581218.367</v>
      </c>
      <c r="C37" s="304">
        <f>'EPS Primary Energy Use'!B15*1000000000000000-'Start Year Data'!B37</f>
        <v>23332505418781.633</v>
      </c>
      <c r="D37" s="305">
        <v>0</v>
      </c>
      <c r="E37" s="234">
        <f t="shared" si="7"/>
        <v>48616300000000</v>
      </c>
      <c r="F37" s="234">
        <f>'EPS Primary Energy Use'!B15*1000000000000000</f>
        <v>48616300000000</v>
      </c>
      <c r="G37" s="5" t="s">
        <v>544</v>
      </c>
      <c r="I37">
        <f>'AEO Table 73'!$C18*10^9</f>
        <v>5359000000</v>
      </c>
      <c r="J37" t="s">
        <v>561</v>
      </c>
      <c r="K37" s="3" t="s">
        <v>227</v>
      </c>
    </row>
    <row r="38" spans="1:12" x14ac:dyDescent="0.45">
      <c r="A38" s="27" t="s">
        <v>228</v>
      </c>
      <c r="B38" s="234">
        <f t="shared" si="6"/>
        <v>1147649297523261.8</v>
      </c>
      <c r="C38" s="234">
        <f t="shared" si="6"/>
        <v>100041490172.06891</v>
      </c>
      <c r="D38" s="305">
        <f>B38+C38-'EPS Primary Energy Use'!B16*1000000000000000</f>
        <v>929735339013433.75</v>
      </c>
      <c r="E38" s="234">
        <f t="shared" si="7"/>
        <v>218014000000000</v>
      </c>
      <c r="F38" s="234">
        <f>'EPS Primary Energy Use'!B16*1000000000000000</f>
        <v>218014000000000</v>
      </c>
      <c r="G38" s="5" t="s">
        <v>544</v>
      </c>
      <c r="I38">
        <f>'AEO Table 73'!$C30*10^9</f>
        <v>5670000000</v>
      </c>
      <c r="J38" t="s">
        <v>561</v>
      </c>
      <c r="K38" s="3" t="s">
        <v>227</v>
      </c>
    </row>
    <row r="39" spans="1:12" x14ac:dyDescent="0.45">
      <c r="A39" s="28" t="s">
        <v>252</v>
      </c>
      <c r="B39" s="231"/>
      <c r="C39" s="231"/>
      <c r="D39" s="231"/>
      <c r="E39" s="231"/>
      <c r="F39" s="231"/>
      <c r="G39" s="232"/>
    </row>
    <row r="40" spans="1:12" x14ac:dyDescent="0.45">
      <c r="A40" s="28" t="s">
        <v>241</v>
      </c>
      <c r="B40" s="231"/>
      <c r="C40" s="231"/>
      <c r="D40" s="231"/>
      <c r="E40" s="231"/>
      <c r="F40" s="231"/>
      <c r="G40" s="232"/>
    </row>
    <row r="41" spans="1:12" x14ac:dyDescent="0.45">
      <c r="A41" s="27" t="s">
        <v>242</v>
      </c>
      <c r="B41" s="304">
        <f>'EPS Primary Energy Use'!B19*1000000000000000</f>
        <v>502191000000000.06</v>
      </c>
      <c r="C41" s="234">
        <f>C17*$I30</f>
        <v>0</v>
      </c>
      <c r="D41" s="305">
        <f>B41+C41-'EPS Primary Energy Use'!B19*1000000000000000</f>
        <v>0</v>
      </c>
      <c r="E41" s="234">
        <f t="shared" si="7"/>
        <v>502191000000000.06</v>
      </c>
      <c r="F41" s="234">
        <f>'EPS Primary Energy Use'!B19*1000000000000000</f>
        <v>502191000000000.06</v>
      </c>
      <c r="G41" s="5" t="s">
        <v>544</v>
      </c>
      <c r="I41">
        <f>'GREET1 Fuel_Specs'!$D$69*10^6</f>
        <v>12992301971719.6</v>
      </c>
      <c r="J41" t="s">
        <v>561</v>
      </c>
      <c r="K41" t="s">
        <v>219</v>
      </c>
    </row>
    <row r="42" spans="1:12" x14ac:dyDescent="0.45">
      <c r="A42" s="27" t="s">
        <v>229</v>
      </c>
      <c r="B42" s="339">
        <f>B18*I42</f>
        <v>1.059069765E+16</v>
      </c>
      <c r="C42" s="234">
        <f>C18*$I42</f>
        <v>0</v>
      </c>
      <c r="D42" s="305">
        <f>B42+C42-'EPS Primary Energy Use'!B20*1000000000000000</f>
        <v>35097650000000</v>
      </c>
      <c r="E42" s="234">
        <f t="shared" si="7"/>
        <v>1.05556E+16</v>
      </c>
      <c r="F42" s="234">
        <f>'EPS Primary Energy Use'!B20*1000000000000000</f>
        <v>1.05556E+16</v>
      </c>
      <c r="G42" s="5" t="s">
        <v>544</v>
      </c>
      <c r="I42">
        <f>'AEO Table 73'!$C48*10^9</f>
        <v>5723000000</v>
      </c>
      <c r="J42" t="s">
        <v>561</v>
      </c>
      <c r="K42" s="3" t="s">
        <v>227</v>
      </c>
    </row>
    <row r="43" spans="1:12" x14ac:dyDescent="0.45">
      <c r="A43" s="27" t="s">
        <v>243</v>
      </c>
      <c r="B43" s="234">
        <f t="shared" ref="B43:C43" si="8">B19*$I43</f>
        <v>213358606069183.53</v>
      </c>
      <c r="C43" s="234">
        <f t="shared" si="8"/>
        <v>76288772666794.828</v>
      </c>
      <c r="D43" s="305">
        <f>B43+C43-'EPS Primary Energy Use'!B21*1000000000000000</f>
        <v>224521678735978.38</v>
      </c>
      <c r="E43" s="234">
        <f t="shared" si="7"/>
        <v>65125700000000</v>
      </c>
      <c r="F43" s="234">
        <f>'EPS Primary Energy Use'!B21*1000000000000000</f>
        <v>65125699999999.992</v>
      </c>
      <c r="G43" s="5" t="s">
        <v>544</v>
      </c>
      <c r="I43">
        <f>'AEO Table 73'!$C41*10^9</f>
        <v>6287000000</v>
      </c>
      <c r="J43" t="s">
        <v>561</v>
      </c>
      <c r="K43" s="3" t="s">
        <v>227</v>
      </c>
    </row>
    <row r="44" spans="1:12" x14ac:dyDescent="0.45">
      <c r="A44" s="27" t="s">
        <v>230</v>
      </c>
      <c r="B44" s="305">
        <f t="shared" ref="B44:C44" si="9">B20*$I44</f>
        <v>3651935674888206</v>
      </c>
      <c r="C44" s="305">
        <f t="shared" si="9"/>
        <v>67739204567.620872</v>
      </c>
      <c r="D44" s="305">
        <f>B44+C44-'EPS Primary Energy Use'!B22*1000000000000000</f>
        <v>989103414092773.5</v>
      </c>
      <c r="E44" s="234">
        <f t="shared" si="7"/>
        <v>2662900000000000</v>
      </c>
      <c r="F44" s="234">
        <f>'EPS Primary Energy Use'!B22*1000000000000000</f>
        <v>2662900000000000</v>
      </c>
      <c r="G44" s="5" t="s">
        <v>544</v>
      </c>
      <c r="I44">
        <f>'GREET1 Fuel_Specs'!$D$36*10^3*42</f>
        <v>3839220000</v>
      </c>
      <c r="J44" t="s">
        <v>561</v>
      </c>
      <c r="K44" s="3" t="s">
        <v>227</v>
      </c>
    </row>
    <row r="45" spans="1:12" x14ac:dyDescent="0.45">
      <c r="A45" s="27" t="s">
        <v>244</v>
      </c>
      <c r="B45" s="234">
        <f t="shared" ref="B45:C45" si="10">B21*$I45</f>
        <v>479631428270381.69</v>
      </c>
      <c r="C45" s="234">
        <f t="shared" si="10"/>
        <v>0</v>
      </c>
      <c r="D45" s="305">
        <f>B45+C45-'EPS Primary Energy Use'!B23*1000000000000000</f>
        <v>479631428270381.69</v>
      </c>
      <c r="E45" s="234">
        <f t="shared" si="7"/>
        <v>0</v>
      </c>
      <c r="F45" s="234">
        <f>'EPS Primary Energy Use'!B23*1000000000000000</f>
        <v>0</v>
      </c>
      <c r="G45" s="5" t="s">
        <v>544</v>
      </c>
      <c r="I45">
        <f>'GREET1 Fuel_Specs'!$D$90*10^6</f>
        <v>13583444584264.561</v>
      </c>
      <c r="J45" t="s">
        <v>561</v>
      </c>
      <c r="K45" t="s">
        <v>219</v>
      </c>
    </row>
    <row r="46" spans="1:12" x14ac:dyDescent="0.45">
      <c r="A46" s="27" t="s">
        <v>245</v>
      </c>
      <c r="B46" s="234">
        <f t="shared" ref="B46:C46" si="11">B22*$I46</f>
        <v>339200203125000</v>
      </c>
      <c r="C46" s="234">
        <f t="shared" si="11"/>
        <v>0</v>
      </c>
      <c r="D46" s="305">
        <f>B46+C46-'EPS Primary Energy Use'!B24*1000000000000000</f>
        <v>339200203125000</v>
      </c>
      <c r="E46" s="234">
        <f t="shared" si="7"/>
        <v>0</v>
      </c>
      <c r="F46" s="234">
        <f>'EPS Primary Energy Use'!B24*1000000000000000</f>
        <v>0</v>
      </c>
      <c r="G46" s="5" t="s">
        <v>544</v>
      </c>
      <c r="I46">
        <f>'GREET1 Fuel_Specs'!$D$62*'GREET1 Fuel_Specs'!$E$62*10^12</f>
        <v>874650000000000</v>
      </c>
      <c r="J46" t="s">
        <v>561</v>
      </c>
      <c r="K46" s="3" t="s">
        <v>250</v>
      </c>
    </row>
    <row r="48" spans="1:12" x14ac:dyDescent="0.45">
      <c r="I48">
        <v>1037</v>
      </c>
      <c r="J48" t="s">
        <v>561</v>
      </c>
      <c r="K48" s="3" t="s">
        <v>732</v>
      </c>
      <c r="L48" t="s">
        <v>733</v>
      </c>
    </row>
  </sheetData>
  <mergeCells count="1">
    <mergeCell ref="I10:M11"/>
  </mergeCells>
  <hyperlinks>
    <hyperlink ref="L28"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I74"/>
  <sheetViews>
    <sheetView workbookViewId="0">
      <selection activeCell="C18" sqref="C18"/>
    </sheetView>
  </sheetViews>
  <sheetFormatPr defaultColWidth="8.796875" defaultRowHeight="14.25" x14ac:dyDescent="0.45"/>
  <cols>
    <col min="1" max="1" width="38.796875" customWidth="1"/>
    <col min="2" max="2" width="9.1328125" customWidth="1"/>
  </cols>
  <sheetData>
    <row r="1" spans="1:35" x14ac:dyDescent="0.45">
      <c r="A1" s="226" t="s">
        <v>578</v>
      </c>
      <c r="B1" s="226"/>
      <c r="C1" s="227"/>
      <c r="D1" s="227"/>
      <c r="E1" s="227"/>
      <c r="F1" s="227"/>
      <c r="G1" s="227"/>
      <c r="H1" s="227"/>
      <c r="I1" s="227"/>
      <c r="J1" s="227"/>
      <c r="K1" s="227"/>
      <c r="L1" s="227"/>
      <c r="M1" s="227"/>
      <c r="N1" s="227"/>
      <c r="O1" s="227"/>
      <c r="P1" s="227"/>
      <c r="Q1" s="227"/>
      <c r="R1" s="227"/>
      <c r="S1" s="227"/>
      <c r="T1" s="227"/>
      <c r="U1" s="227"/>
      <c r="V1" s="227"/>
      <c r="W1" s="227"/>
      <c r="X1" s="227"/>
      <c r="Y1" s="227"/>
      <c r="Z1" s="227"/>
      <c r="AA1" s="227"/>
      <c r="AB1" s="227"/>
      <c r="AC1" s="227"/>
      <c r="AD1" s="227"/>
      <c r="AE1" s="227"/>
      <c r="AF1" s="227"/>
      <c r="AG1" s="227"/>
      <c r="AH1" s="227"/>
      <c r="AI1" s="227"/>
    </row>
    <row r="2" spans="1:35" s="1" customFormat="1" x14ac:dyDescent="0.45">
      <c r="B2" s="1">
        <v>2017</v>
      </c>
      <c r="C2" s="1">
        <v>2018</v>
      </c>
      <c r="D2" s="1">
        <v>2019</v>
      </c>
      <c r="E2" s="1">
        <v>2020</v>
      </c>
      <c r="F2" s="1">
        <v>2021</v>
      </c>
      <c r="G2" s="1">
        <v>2022</v>
      </c>
      <c r="H2" s="1">
        <v>2023</v>
      </c>
      <c r="I2" s="1">
        <v>2024</v>
      </c>
      <c r="J2" s="1">
        <v>2025</v>
      </c>
      <c r="K2" s="1">
        <v>2026</v>
      </c>
      <c r="L2" s="1">
        <v>2027</v>
      </c>
      <c r="M2" s="1">
        <v>2028</v>
      </c>
      <c r="N2" s="1">
        <v>2029</v>
      </c>
      <c r="O2" s="1">
        <v>2030</v>
      </c>
      <c r="P2" s="1">
        <v>2031</v>
      </c>
      <c r="Q2" s="1">
        <v>2032</v>
      </c>
      <c r="R2" s="1">
        <v>2033</v>
      </c>
      <c r="S2" s="1">
        <v>2034</v>
      </c>
      <c r="T2" s="1">
        <v>2035</v>
      </c>
      <c r="U2" s="1">
        <v>2036</v>
      </c>
      <c r="V2" s="1">
        <v>2037</v>
      </c>
      <c r="W2" s="1">
        <v>2038</v>
      </c>
      <c r="X2" s="1">
        <v>2039</v>
      </c>
      <c r="Y2" s="1">
        <v>2040</v>
      </c>
      <c r="Z2" s="1">
        <v>2041</v>
      </c>
      <c r="AA2" s="1">
        <v>2042</v>
      </c>
      <c r="AB2" s="1">
        <v>2043</v>
      </c>
      <c r="AC2" s="1">
        <v>2044</v>
      </c>
      <c r="AD2" s="1">
        <v>2045</v>
      </c>
      <c r="AE2" s="1">
        <v>2046</v>
      </c>
      <c r="AF2" s="1">
        <v>2047</v>
      </c>
      <c r="AG2" s="1">
        <v>2048</v>
      </c>
      <c r="AH2" s="1">
        <v>2049</v>
      </c>
      <c r="AI2" s="1">
        <v>2050</v>
      </c>
    </row>
    <row r="3" spans="1:35" x14ac:dyDescent="0.45">
      <c r="A3" s="31" t="s">
        <v>231</v>
      </c>
      <c r="B3" s="8">
        <v>0</v>
      </c>
      <c r="C3" s="8">
        <v>0</v>
      </c>
      <c r="D3" s="8">
        <v>0</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row>
    <row r="4" spans="1:35" x14ac:dyDescent="0.45">
      <c r="A4" s="27" t="s">
        <v>232</v>
      </c>
      <c r="B4" t="e">
        <f>('AEO Table 1'!C$19*#REF!)/('AEO Table 1'!$C$19*#REF!)</f>
        <v>#REF!</v>
      </c>
      <c r="C4" t="e">
        <f>('AEO Table 1'!D$19*#REF!)/('AEO Table 1'!$C$19*#REF!)</f>
        <v>#REF!</v>
      </c>
      <c r="D4" t="e">
        <f>('AEO Table 1'!E$19*#REF!)/('AEO Table 1'!$C$19*#REF!)</f>
        <v>#REF!</v>
      </c>
      <c r="E4" t="e">
        <f>('AEO Table 1'!F$19*#REF!)/('AEO Table 1'!$C$19*#REF!)</f>
        <v>#REF!</v>
      </c>
      <c r="F4" t="e">
        <f>('AEO Table 1'!G$19*#REF!)/('AEO Table 1'!$C$19*#REF!)</f>
        <v>#REF!</v>
      </c>
      <c r="G4" t="e">
        <f>('AEO Table 1'!H$19*#REF!)/('AEO Table 1'!$C$19*#REF!)</f>
        <v>#REF!</v>
      </c>
      <c r="H4" t="e">
        <f>('AEO Table 1'!I$19*#REF!)/('AEO Table 1'!$C$19*#REF!)</f>
        <v>#REF!</v>
      </c>
      <c r="I4" t="e">
        <f>('AEO Table 1'!J$19*#REF!)/('AEO Table 1'!$C$19*#REF!)</f>
        <v>#REF!</v>
      </c>
      <c r="J4" t="e">
        <f>('AEO Table 1'!K$19*#REF!)/('AEO Table 1'!$C$19*#REF!)</f>
        <v>#REF!</v>
      </c>
      <c r="K4" t="e">
        <f>('AEO Table 1'!L$19*#REF!)/('AEO Table 1'!$C$19*#REF!)</f>
        <v>#REF!</v>
      </c>
      <c r="L4" t="e">
        <f>('AEO Table 1'!M$19*#REF!)/('AEO Table 1'!$C$19*#REF!)</f>
        <v>#REF!</v>
      </c>
      <c r="M4" t="e">
        <f>('AEO Table 1'!N$19*#REF!)/('AEO Table 1'!$C$19*#REF!)</f>
        <v>#REF!</v>
      </c>
      <c r="N4" t="e">
        <f>('AEO Table 1'!O$19*#REF!)/('AEO Table 1'!$C$19*#REF!)</f>
        <v>#REF!</v>
      </c>
      <c r="O4" t="e">
        <f>('AEO Table 1'!P$19*#REF!)/('AEO Table 1'!$C$19*#REF!)</f>
        <v>#REF!</v>
      </c>
      <c r="P4" t="e">
        <f>('AEO Table 1'!Q$19*#REF!)/('AEO Table 1'!$C$19*#REF!)</f>
        <v>#REF!</v>
      </c>
      <c r="Q4" t="e">
        <f>('AEO Table 1'!R$19*#REF!)/('AEO Table 1'!$C$19*#REF!)</f>
        <v>#REF!</v>
      </c>
      <c r="R4" t="e">
        <f>('AEO Table 1'!S$19*#REF!)/('AEO Table 1'!$C$19*#REF!)</f>
        <v>#REF!</v>
      </c>
      <c r="S4" t="e">
        <f>('AEO Table 1'!T$19*#REF!)/('AEO Table 1'!$C$19*#REF!)</f>
        <v>#REF!</v>
      </c>
      <c r="T4" t="e">
        <f>('AEO Table 1'!U$19*#REF!)/('AEO Table 1'!$C$19*#REF!)</f>
        <v>#REF!</v>
      </c>
      <c r="U4" t="e">
        <f>('AEO Table 1'!V$19*#REF!)/('AEO Table 1'!$C$19*#REF!)</f>
        <v>#REF!</v>
      </c>
      <c r="V4" t="e">
        <f>('AEO Table 1'!W$19*#REF!)/('AEO Table 1'!$C$19*#REF!)</f>
        <v>#REF!</v>
      </c>
      <c r="W4" t="e">
        <f>('AEO Table 1'!X$19*#REF!)/('AEO Table 1'!$C$19*#REF!)</f>
        <v>#REF!</v>
      </c>
      <c r="X4" t="e">
        <f>('AEO Table 1'!Y$19*#REF!)/('AEO Table 1'!$C$19*#REF!)</f>
        <v>#REF!</v>
      </c>
      <c r="Y4" t="e">
        <f>('AEO Table 1'!Z$19*#REF!)/('AEO Table 1'!$C$19*#REF!)</f>
        <v>#REF!</v>
      </c>
      <c r="Z4" t="e">
        <f>('AEO Table 1'!AA$19*#REF!)/('AEO Table 1'!$C$19*#REF!)</f>
        <v>#REF!</v>
      </c>
      <c r="AA4" t="e">
        <f>('AEO Table 1'!AB$19*#REF!)/('AEO Table 1'!$C$19*#REF!)</f>
        <v>#REF!</v>
      </c>
      <c r="AB4" t="e">
        <f>('AEO Table 1'!AC$19*#REF!)/('AEO Table 1'!$C$19*#REF!)</f>
        <v>#REF!</v>
      </c>
      <c r="AC4" t="e">
        <f>('AEO Table 1'!AD$19*#REF!)/('AEO Table 1'!$C$19*#REF!)</f>
        <v>#REF!</v>
      </c>
      <c r="AD4" t="e">
        <f>('AEO Table 1'!AE$19*#REF!)/('AEO Table 1'!$C$19*#REF!)</f>
        <v>#REF!</v>
      </c>
      <c r="AE4" t="e">
        <f>('AEO Table 1'!AF$19*#REF!)/('AEO Table 1'!$C$19*#REF!)</f>
        <v>#REF!</v>
      </c>
      <c r="AF4" t="e">
        <f>('AEO Table 1'!AG$19*#REF!)/('AEO Table 1'!$C$19*#REF!)</f>
        <v>#REF!</v>
      </c>
      <c r="AG4" t="e">
        <f>('AEO Table 1'!AH$19*#REF!)/('AEO Table 1'!$C$19*#REF!)</f>
        <v>#REF!</v>
      </c>
      <c r="AH4" t="e">
        <f>('AEO Table 1'!AI$19*#REF!)/('AEO Table 1'!$C$19*#REF!)</f>
        <v>#REF!</v>
      </c>
      <c r="AI4" t="e">
        <f>('AEO Table 1'!AJ$19*#REF!)/('AEO Table 1'!$C$19*#REF!)</f>
        <v>#REF!</v>
      </c>
    </row>
    <row r="5" spans="1:35" x14ac:dyDescent="0.45">
      <c r="A5" s="27" t="s">
        <v>223</v>
      </c>
      <c r="B5" t="e">
        <f>('AEO Table 1'!C$18*#REF!)/('AEO Table 1'!$C$18*#REF!)</f>
        <v>#REF!</v>
      </c>
      <c r="C5" t="e">
        <f>('AEO Table 1'!D$18*#REF!)/('AEO Table 1'!$C$18*#REF!)</f>
        <v>#REF!</v>
      </c>
      <c r="D5" t="e">
        <f>('AEO Table 1'!E$18*#REF!)/('AEO Table 1'!$C$18*#REF!)</f>
        <v>#REF!</v>
      </c>
      <c r="E5" t="e">
        <f>('AEO Table 1'!F$18*#REF!)/('AEO Table 1'!$C$18*#REF!)</f>
        <v>#REF!</v>
      </c>
      <c r="F5" t="e">
        <f>('AEO Table 1'!G$18*#REF!)/('AEO Table 1'!$C$18*#REF!)</f>
        <v>#REF!</v>
      </c>
      <c r="G5" t="e">
        <f>('AEO Table 1'!H$18*#REF!)/('AEO Table 1'!$C$18*#REF!)</f>
        <v>#REF!</v>
      </c>
      <c r="H5" t="e">
        <f>('AEO Table 1'!I$18*#REF!)/('AEO Table 1'!$C$18*#REF!)</f>
        <v>#REF!</v>
      </c>
      <c r="I5" t="e">
        <f>('AEO Table 1'!J$18*#REF!)/('AEO Table 1'!$C$18*#REF!)</f>
        <v>#REF!</v>
      </c>
      <c r="J5" t="e">
        <f>('AEO Table 1'!K$18*#REF!)/('AEO Table 1'!$C$18*#REF!)</f>
        <v>#REF!</v>
      </c>
      <c r="K5" t="e">
        <f>('AEO Table 1'!L$18*#REF!)/('AEO Table 1'!$C$18*#REF!)</f>
        <v>#REF!</v>
      </c>
      <c r="L5" t="e">
        <f>('AEO Table 1'!M$18*#REF!)/('AEO Table 1'!$C$18*#REF!)</f>
        <v>#REF!</v>
      </c>
      <c r="M5" t="e">
        <f>('AEO Table 1'!N$18*#REF!)/('AEO Table 1'!$C$18*#REF!)</f>
        <v>#REF!</v>
      </c>
      <c r="N5" t="e">
        <f>('AEO Table 1'!O$18*#REF!)/('AEO Table 1'!$C$18*#REF!)</f>
        <v>#REF!</v>
      </c>
      <c r="O5" t="e">
        <f>('AEO Table 1'!P$18*#REF!)/('AEO Table 1'!$C$18*#REF!)</f>
        <v>#REF!</v>
      </c>
      <c r="P5" t="e">
        <f>('AEO Table 1'!Q$18*#REF!)/('AEO Table 1'!$C$18*#REF!)</f>
        <v>#REF!</v>
      </c>
      <c r="Q5" t="e">
        <f>('AEO Table 1'!R$18*#REF!)/('AEO Table 1'!$C$18*#REF!)</f>
        <v>#REF!</v>
      </c>
      <c r="R5" t="e">
        <f>('AEO Table 1'!S$18*#REF!)/('AEO Table 1'!$C$18*#REF!)</f>
        <v>#REF!</v>
      </c>
      <c r="S5" t="e">
        <f>('AEO Table 1'!T$18*#REF!)/('AEO Table 1'!$C$18*#REF!)</f>
        <v>#REF!</v>
      </c>
      <c r="T5" t="e">
        <f>('AEO Table 1'!U$18*#REF!)/('AEO Table 1'!$C$18*#REF!)</f>
        <v>#REF!</v>
      </c>
      <c r="U5" t="e">
        <f>('AEO Table 1'!V$18*#REF!)/('AEO Table 1'!$C$18*#REF!)</f>
        <v>#REF!</v>
      </c>
      <c r="V5" t="e">
        <f>('AEO Table 1'!W$18*#REF!)/('AEO Table 1'!$C$18*#REF!)</f>
        <v>#REF!</v>
      </c>
      <c r="W5" t="e">
        <f>('AEO Table 1'!X$18*#REF!)/('AEO Table 1'!$C$18*#REF!)</f>
        <v>#REF!</v>
      </c>
      <c r="X5" t="e">
        <f>('AEO Table 1'!Y$18*#REF!)/('AEO Table 1'!$C$18*#REF!)</f>
        <v>#REF!</v>
      </c>
      <c r="Y5" t="e">
        <f>('AEO Table 1'!Z$18*#REF!)/('AEO Table 1'!$C$18*#REF!)</f>
        <v>#REF!</v>
      </c>
      <c r="Z5" t="e">
        <f>('AEO Table 1'!AA$18*#REF!)/('AEO Table 1'!$C$18*#REF!)</f>
        <v>#REF!</v>
      </c>
      <c r="AA5" t="e">
        <f>('AEO Table 1'!AB$18*#REF!)/('AEO Table 1'!$C$18*#REF!)</f>
        <v>#REF!</v>
      </c>
      <c r="AB5" t="e">
        <f>('AEO Table 1'!AC$18*#REF!)/('AEO Table 1'!$C$18*#REF!)</f>
        <v>#REF!</v>
      </c>
      <c r="AC5" t="e">
        <f>('AEO Table 1'!AD$18*#REF!)/('AEO Table 1'!$C$18*#REF!)</f>
        <v>#REF!</v>
      </c>
      <c r="AD5" t="e">
        <f>('AEO Table 1'!AE$18*#REF!)/('AEO Table 1'!$C$18*#REF!)</f>
        <v>#REF!</v>
      </c>
      <c r="AE5" t="e">
        <f>('AEO Table 1'!AF$18*#REF!)/('AEO Table 1'!$C$18*#REF!)</f>
        <v>#REF!</v>
      </c>
      <c r="AF5" t="e">
        <f>('AEO Table 1'!AG$18*#REF!)/('AEO Table 1'!$C$18*#REF!)</f>
        <v>#REF!</v>
      </c>
      <c r="AG5" t="e">
        <f>('AEO Table 1'!AH$18*#REF!)/('AEO Table 1'!$C$18*#REF!)</f>
        <v>#REF!</v>
      </c>
      <c r="AH5" t="e">
        <f>('AEO Table 1'!AI$18*#REF!)/('AEO Table 1'!$C$18*#REF!)</f>
        <v>#REF!</v>
      </c>
      <c r="AI5" t="e">
        <f>('AEO Table 1'!AJ$18*#REF!)/('AEO Table 1'!$C$18*#REF!)</f>
        <v>#REF!</v>
      </c>
    </row>
    <row r="6" spans="1:35" x14ac:dyDescent="0.45">
      <c r="A6" s="27" t="s">
        <v>224</v>
      </c>
      <c r="B6" t="e">
        <f>('AEO Table 1'!C$20*#REF!)/('AEO Table 1'!$C$20*#REF!)</f>
        <v>#REF!</v>
      </c>
      <c r="C6" t="e">
        <f>('AEO Table 1'!D$20*#REF!)/('AEO Table 1'!$C$20*#REF!)</f>
        <v>#REF!</v>
      </c>
      <c r="D6" t="e">
        <f>('AEO Table 1'!E$20*#REF!)/('AEO Table 1'!$C$20*#REF!)</f>
        <v>#REF!</v>
      </c>
      <c r="E6" t="e">
        <f>('AEO Table 1'!F$20*#REF!)/('AEO Table 1'!$C$20*#REF!)</f>
        <v>#REF!</v>
      </c>
      <c r="F6" t="e">
        <f>('AEO Table 1'!G$20*#REF!)/('AEO Table 1'!$C$20*#REF!)</f>
        <v>#REF!</v>
      </c>
      <c r="G6" t="e">
        <f>('AEO Table 1'!H$20*#REF!)/('AEO Table 1'!$C$20*#REF!)</f>
        <v>#REF!</v>
      </c>
      <c r="H6" t="e">
        <f>('AEO Table 1'!I$20*#REF!)/('AEO Table 1'!$C$20*#REF!)</f>
        <v>#REF!</v>
      </c>
      <c r="I6" t="e">
        <f>('AEO Table 1'!J$20*#REF!)/('AEO Table 1'!$C$20*#REF!)</f>
        <v>#REF!</v>
      </c>
      <c r="J6" t="e">
        <f>('AEO Table 1'!K$20*#REF!)/('AEO Table 1'!$C$20*#REF!)</f>
        <v>#REF!</v>
      </c>
      <c r="K6" t="e">
        <f>('AEO Table 1'!L$20*#REF!)/('AEO Table 1'!$C$20*#REF!)</f>
        <v>#REF!</v>
      </c>
      <c r="L6" t="e">
        <f>('AEO Table 1'!M$20*#REF!)/('AEO Table 1'!$C$20*#REF!)</f>
        <v>#REF!</v>
      </c>
      <c r="M6" t="e">
        <f>('AEO Table 1'!N$20*#REF!)/('AEO Table 1'!$C$20*#REF!)</f>
        <v>#REF!</v>
      </c>
      <c r="N6" t="e">
        <f>('AEO Table 1'!O$20*#REF!)/('AEO Table 1'!$C$20*#REF!)</f>
        <v>#REF!</v>
      </c>
      <c r="O6" t="e">
        <f>('AEO Table 1'!P$20*#REF!)/('AEO Table 1'!$C$20*#REF!)</f>
        <v>#REF!</v>
      </c>
      <c r="P6" t="e">
        <f>('AEO Table 1'!Q$20*#REF!)/('AEO Table 1'!$C$20*#REF!)</f>
        <v>#REF!</v>
      </c>
      <c r="Q6" t="e">
        <f>('AEO Table 1'!R$20*#REF!)/('AEO Table 1'!$C$20*#REF!)</f>
        <v>#REF!</v>
      </c>
      <c r="R6" t="e">
        <f>('AEO Table 1'!S$20*#REF!)/('AEO Table 1'!$C$20*#REF!)</f>
        <v>#REF!</v>
      </c>
      <c r="S6" t="e">
        <f>('AEO Table 1'!T$20*#REF!)/('AEO Table 1'!$C$20*#REF!)</f>
        <v>#REF!</v>
      </c>
      <c r="T6" t="e">
        <f>('AEO Table 1'!U$20*#REF!)/('AEO Table 1'!$C$20*#REF!)</f>
        <v>#REF!</v>
      </c>
      <c r="U6" t="e">
        <f>('AEO Table 1'!V$20*#REF!)/('AEO Table 1'!$C$20*#REF!)</f>
        <v>#REF!</v>
      </c>
      <c r="V6" t="e">
        <f>('AEO Table 1'!W$20*#REF!)/('AEO Table 1'!$C$20*#REF!)</f>
        <v>#REF!</v>
      </c>
      <c r="W6" t="e">
        <f>('AEO Table 1'!X$20*#REF!)/('AEO Table 1'!$C$20*#REF!)</f>
        <v>#REF!</v>
      </c>
      <c r="X6" t="e">
        <f>('AEO Table 1'!Y$20*#REF!)/('AEO Table 1'!$C$20*#REF!)</f>
        <v>#REF!</v>
      </c>
      <c r="Y6" t="e">
        <f>('AEO Table 1'!Z$20*#REF!)/('AEO Table 1'!$C$20*#REF!)</f>
        <v>#REF!</v>
      </c>
      <c r="Z6" t="e">
        <f>('AEO Table 1'!AA$20*#REF!)/('AEO Table 1'!$C$20*#REF!)</f>
        <v>#REF!</v>
      </c>
      <c r="AA6" t="e">
        <f>('AEO Table 1'!AB$20*#REF!)/('AEO Table 1'!$C$20*#REF!)</f>
        <v>#REF!</v>
      </c>
      <c r="AB6" t="e">
        <f>('AEO Table 1'!AC$20*#REF!)/('AEO Table 1'!$C$20*#REF!)</f>
        <v>#REF!</v>
      </c>
      <c r="AC6" t="e">
        <f>('AEO Table 1'!AD$20*#REF!)/('AEO Table 1'!$C$20*#REF!)</f>
        <v>#REF!</v>
      </c>
      <c r="AD6" t="e">
        <f>('AEO Table 1'!AE$20*#REF!)/('AEO Table 1'!$C$20*#REF!)</f>
        <v>#REF!</v>
      </c>
      <c r="AE6" t="e">
        <f>('AEO Table 1'!AF$20*#REF!)/('AEO Table 1'!$C$20*#REF!)</f>
        <v>#REF!</v>
      </c>
      <c r="AF6" t="e">
        <f>('AEO Table 1'!AG$20*#REF!)/('AEO Table 1'!$C$20*#REF!)</f>
        <v>#REF!</v>
      </c>
      <c r="AG6" t="e">
        <f>('AEO Table 1'!AH$20*#REF!)/('AEO Table 1'!$C$20*#REF!)</f>
        <v>#REF!</v>
      </c>
      <c r="AH6" t="e">
        <f>('AEO Table 1'!AI$20*#REF!)/('AEO Table 1'!$C$20*#REF!)</f>
        <v>#REF!</v>
      </c>
      <c r="AI6" t="e">
        <f>('AEO Table 1'!AJ$20*#REF!)/('AEO Table 1'!$C$20*#REF!)</f>
        <v>#REF!</v>
      </c>
    </row>
    <row r="7" spans="1:35" x14ac:dyDescent="0.45">
      <c r="A7" s="28" t="s">
        <v>234</v>
      </c>
      <c r="B7" s="8">
        <v>0</v>
      </c>
      <c r="C7" s="8">
        <v>0</v>
      </c>
      <c r="D7" s="8">
        <v>0</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row>
    <row r="8" spans="1:35" x14ac:dyDescent="0.45">
      <c r="A8" s="28" t="s">
        <v>235</v>
      </c>
      <c r="B8" s="8">
        <v>0</v>
      </c>
      <c r="C8" s="8">
        <v>0</v>
      </c>
      <c r="D8" s="8">
        <v>0</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row>
    <row r="9" spans="1:35" x14ac:dyDescent="0.45">
      <c r="A9" s="28" t="s">
        <v>236</v>
      </c>
      <c r="B9" s="8">
        <v>0</v>
      </c>
      <c r="C9" s="8">
        <v>0</v>
      </c>
      <c r="D9" s="8">
        <v>0</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row>
    <row r="10" spans="1:35" x14ac:dyDescent="0.45">
      <c r="A10" s="27" t="s">
        <v>225</v>
      </c>
      <c r="B10" t="e">
        <f>('AEO Table 1'!C$22*#REF!)/('AEO Table 1'!$C$22*#REF!)</f>
        <v>#REF!</v>
      </c>
      <c r="C10" t="e">
        <f>('AEO Table 1'!D$22*#REF!)/('AEO Table 1'!$C$22*#REF!)</f>
        <v>#REF!</v>
      </c>
      <c r="D10" t="e">
        <f>('AEO Table 1'!E$22*#REF!)/('AEO Table 1'!$C$22*#REF!)</f>
        <v>#REF!</v>
      </c>
      <c r="E10" t="e">
        <f>('AEO Table 1'!F$22*#REF!)/('AEO Table 1'!$C$22*#REF!)</f>
        <v>#REF!</v>
      </c>
      <c r="F10" t="e">
        <f>('AEO Table 1'!G$22*#REF!)/('AEO Table 1'!$C$22*#REF!)</f>
        <v>#REF!</v>
      </c>
      <c r="G10" t="e">
        <f>('AEO Table 1'!H$22*#REF!)/('AEO Table 1'!$C$22*#REF!)</f>
        <v>#REF!</v>
      </c>
      <c r="H10" t="e">
        <f>('AEO Table 1'!I$22*#REF!)/('AEO Table 1'!$C$22*#REF!)</f>
        <v>#REF!</v>
      </c>
      <c r="I10" t="e">
        <f>('AEO Table 1'!J$22*#REF!)/('AEO Table 1'!$C$22*#REF!)</f>
        <v>#REF!</v>
      </c>
      <c r="J10" t="e">
        <f>('AEO Table 1'!K$22*#REF!)/('AEO Table 1'!$C$22*#REF!)</f>
        <v>#REF!</v>
      </c>
      <c r="K10" t="e">
        <f>('AEO Table 1'!L$22*#REF!)/('AEO Table 1'!$C$22*#REF!)</f>
        <v>#REF!</v>
      </c>
      <c r="L10" t="e">
        <f>('AEO Table 1'!M$22*#REF!)/('AEO Table 1'!$C$22*#REF!)</f>
        <v>#REF!</v>
      </c>
      <c r="M10" t="e">
        <f>('AEO Table 1'!N$22*#REF!)/('AEO Table 1'!$C$22*#REF!)</f>
        <v>#REF!</v>
      </c>
      <c r="N10" t="e">
        <f>('AEO Table 1'!O$22*#REF!)/('AEO Table 1'!$C$22*#REF!)</f>
        <v>#REF!</v>
      </c>
      <c r="O10" t="e">
        <f>('AEO Table 1'!P$22*#REF!)/('AEO Table 1'!$C$22*#REF!)</f>
        <v>#REF!</v>
      </c>
      <c r="P10" t="e">
        <f>('AEO Table 1'!Q$22*#REF!)/('AEO Table 1'!$C$22*#REF!)</f>
        <v>#REF!</v>
      </c>
      <c r="Q10" t="e">
        <f>('AEO Table 1'!R$22*#REF!)/('AEO Table 1'!$C$22*#REF!)</f>
        <v>#REF!</v>
      </c>
      <c r="R10" t="e">
        <f>('AEO Table 1'!S$22*#REF!)/('AEO Table 1'!$C$22*#REF!)</f>
        <v>#REF!</v>
      </c>
      <c r="S10" t="e">
        <f>('AEO Table 1'!T$22*#REF!)/('AEO Table 1'!$C$22*#REF!)</f>
        <v>#REF!</v>
      </c>
      <c r="T10" t="e">
        <f>('AEO Table 1'!U$22*#REF!)/('AEO Table 1'!$C$22*#REF!)</f>
        <v>#REF!</v>
      </c>
      <c r="U10" t="e">
        <f>('AEO Table 1'!V$22*#REF!)/('AEO Table 1'!$C$22*#REF!)</f>
        <v>#REF!</v>
      </c>
      <c r="V10" t="e">
        <f>('AEO Table 1'!W$22*#REF!)/('AEO Table 1'!$C$22*#REF!)</f>
        <v>#REF!</v>
      </c>
      <c r="W10" t="e">
        <f>('AEO Table 1'!X$22*#REF!)/('AEO Table 1'!$C$22*#REF!)</f>
        <v>#REF!</v>
      </c>
      <c r="X10" t="e">
        <f>('AEO Table 1'!Y$22*#REF!)/('AEO Table 1'!$C$22*#REF!)</f>
        <v>#REF!</v>
      </c>
      <c r="Y10" t="e">
        <f>('AEO Table 1'!Z$22*#REF!)/('AEO Table 1'!$C$22*#REF!)</f>
        <v>#REF!</v>
      </c>
      <c r="Z10" t="e">
        <f>('AEO Table 1'!AA$22*#REF!)/('AEO Table 1'!$C$22*#REF!)</f>
        <v>#REF!</v>
      </c>
      <c r="AA10" t="e">
        <f>('AEO Table 1'!AB$22*#REF!)/('AEO Table 1'!$C$22*#REF!)</f>
        <v>#REF!</v>
      </c>
      <c r="AB10" t="e">
        <f>('AEO Table 1'!AC$22*#REF!)/('AEO Table 1'!$C$22*#REF!)</f>
        <v>#REF!</v>
      </c>
      <c r="AC10" t="e">
        <f>('AEO Table 1'!AD$22*#REF!)/('AEO Table 1'!$C$22*#REF!)</f>
        <v>#REF!</v>
      </c>
      <c r="AD10" t="e">
        <f>('AEO Table 1'!AE$22*#REF!)/('AEO Table 1'!$C$22*#REF!)</f>
        <v>#REF!</v>
      </c>
      <c r="AE10" t="e">
        <f>('AEO Table 1'!AF$22*#REF!)/('AEO Table 1'!$C$22*#REF!)</f>
        <v>#REF!</v>
      </c>
      <c r="AF10" t="e">
        <f>('AEO Table 1'!AG$22*#REF!)/('AEO Table 1'!$C$22*#REF!)</f>
        <v>#REF!</v>
      </c>
      <c r="AG10" t="e">
        <f>('AEO Table 1'!AH$22*#REF!)/('AEO Table 1'!$C$22*#REF!)</f>
        <v>#REF!</v>
      </c>
      <c r="AH10" t="e">
        <f>('AEO Table 1'!AI$22*#REF!)/('AEO Table 1'!$C$22*#REF!)</f>
        <v>#REF!</v>
      </c>
      <c r="AI10" t="e">
        <f>('AEO Table 1'!AJ$22*#REF!)/('AEO Table 1'!$C$22*#REF!)</f>
        <v>#REF!</v>
      </c>
    </row>
    <row r="11" spans="1:35" x14ac:dyDescent="0.45">
      <c r="A11" s="27" t="s">
        <v>226</v>
      </c>
      <c r="B11" t="e">
        <f>('AEO Table 1'!C$16*#REF!)/('AEO Table 1'!$C$16*#REF!)</f>
        <v>#REF!</v>
      </c>
      <c r="C11" t="e">
        <f>('AEO Table 1'!D$16*#REF!)/('AEO Table 1'!$C$16*#REF!)</f>
        <v>#REF!</v>
      </c>
      <c r="D11" t="e">
        <f>('AEO Table 1'!E$16*#REF!)/('AEO Table 1'!$C$16*#REF!)</f>
        <v>#REF!</v>
      </c>
      <c r="E11" t="e">
        <f>('AEO Table 1'!F$16*#REF!)/('AEO Table 1'!$C$16*#REF!)</f>
        <v>#REF!</v>
      </c>
      <c r="F11" t="e">
        <f>('AEO Table 1'!G$16*#REF!)/('AEO Table 1'!$C$16*#REF!)</f>
        <v>#REF!</v>
      </c>
      <c r="G11" t="e">
        <f>('AEO Table 1'!H$16*#REF!)/('AEO Table 1'!$C$16*#REF!)</f>
        <v>#REF!</v>
      </c>
      <c r="H11" t="e">
        <f>('AEO Table 1'!I$16*#REF!)/('AEO Table 1'!$C$16*#REF!)</f>
        <v>#REF!</v>
      </c>
      <c r="I11" t="e">
        <f>('AEO Table 1'!J$16*#REF!)/('AEO Table 1'!$C$16*#REF!)</f>
        <v>#REF!</v>
      </c>
      <c r="J11" t="e">
        <f>('AEO Table 1'!K$16*#REF!)/('AEO Table 1'!$C$16*#REF!)</f>
        <v>#REF!</v>
      </c>
      <c r="K11" t="e">
        <f>('AEO Table 1'!L$16*#REF!)/('AEO Table 1'!$C$16*#REF!)</f>
        <v>#REF!</v>
      </c>
      <c r="L11" t="e">
        <f>('AEO Table 1'!M$16*#REF!)/('AEO Table 1'!$C$16*#REF!)</f>
        <v>#REF!</v>
      </c>
      <c r="M11" t="e">
        <f>('AEO Table 1'!N$16*#REF!)/('AEO Table 1'!$C$16*#REF!)</f>
        <v>#REF!</v>
      </c>
      <c r="N11" t="e">
        <f>('AEO Table 1'!O$16*#REF!)/('AEO Table 1'!$C$16*#REF!)</f>
        <v>#REF!</v>
      </c>
      <c r="O11" t="e">
        <f>('AEO Table 1'!P$16*#REF!)/('AEO Table 1'!$C$16*#REF!)</f>
        <v>#REF!</v>
      </c>
      <c r="P11" t="e">
        <f>('AEO Table 1'!Q$16*#REF!)/('AEO Table 1'!$C$16*#REF!)</f>
        <v>#REF!</v>
      </c>
      <c r="Q11" t="e">
        <f>('AEO Table 1'!R$16*#REF!)/('AEO Table 1'!$C$16*#REF!)</f>
        <v>#REF!</v>
      </c>
      <c r="R11" t="e">
        <f>('AEO Table 1'!S$16*#REF!)/('AEO Table 1'!$C$16*#REF!)</f>
        <v>#REF!</v>
      </c>
      <c r="S11" t="e">
        <f>('AEO Table 1'!T$16*#REF!)/('AEO Table 1'!$C$16*#REF!)</f>
        <v>#REF!</v>
      </c>
      <c r="T11" t="e">
        <f>('AEO Table 1'!U$16*#REF!)/('AEO Table 1'!$C$16*#REF!)</f>
        <v>#REF!</v>
      </c>
      <c r="U11" t="e">
        <f>('AEO Table 1'!V$16*#REF!)/('AEO Table 1'!$C$16*#REF!)</f>
        <v>#REF!</v>
      </c>
      <c r="V11" t="e">
        <f>('AEO Table 1'!W$16*#REF!)/('AEO Table 1'!$C$16*#REF!)</f>
        <v>#REF!</v>
      </c>
      <c r="W11" t="e">
        <f>('AEO Table 1'!X$16*#REF!)/('AEO Table 1'!$C$16*#REF!)</f>
        <v>#REF!</v>
      </c>
      <c r="X11" t="e">
        <f>('AEO Table 1'!Y$16*#REF!)/('AEO Table 1'!$C$16*#REF!)</f>
        <v>#REF!</v>
      </c>
      <c r="Y11" t="e">
        <f>('AEO Table 1'!Z$16*#REF!)/('AEO Table 1'!$C$16*#REF!)</f>
        <v>#REF!</v>
      </c>
      <c r="Z11" t="e">
        <f>('AEO Table 1'!AA$16*#REF!)/('AEO Table 1'!$C$16*#REF!)</f>
        <v>#REF!</v>
      </c>
      <c r="AA11" t="e">
        <f>('AEO Table 1'!AB$16*#REF!)/('AEO Table 1'!$C$16*#REF!)</f>
        <v>#REF!</v>
      </c>
      <c r="AB11" t="e">
        <f>('AEO Table 1'!AC$16*#REF!)/('AEO Table 1'!$C$16*#REF!)</f>
        <v>#REF!</v>
      </c>
      <c r="AC11" t="e">
        <f>('AEO Table 1'!AD$16*#REF!)/('AEO Table 1'!$C$16*#REF!)</f>
        <v>#REF!</v>
      </c>
      <c r="AD11" t="e">
        <f>('AEO Table 1'!AE$16*#REF!)/('AEO Table 1'!$C$16*#REF!)</f>
        <v>#REF!</v>
      </c>
      <c r="AE11" t="e">
        <f>('AEO Table 1'!AF$16*#REF!)/('AEO Table 1'!$C$16*#REF!)</f>
        <v>#REF!</v>
      </c>
      <c r="AF11" t="e">
        <f>('AEO Table 1'!AG$16*#REF!)/('AEO Table 1'!$C$16*#REF!)</f>
        <v>#REF!</v>
      </c>
      <c r="AG11" t="e">
        <f>('AEO Table 1'!AH$16*#REF!)/('AEO Table 1'!$C$16*#REF!)</f>
        <v>#REF!</v>
      </c>
      <c r="AH11" t="e">
        <f>('AEO Table 1'!AI$16*#REF!)/('AEO Table 1'!$C$16*#REF!)</f>
        <v>#REF!</v>
      </c>
      <c r="AI11" t="e">
        <f>('AEO Table 1'!AJ$16*#REF!)/('AEO Table 1'!$C$16*#REF!)</f>
        <v>#REF!</v>
      </c>
    </row>
    <row r="12" spans="1:35" x14ac:dyDescent="0.45">
      <c r="A12" s="27" t="s">
        <v>237</v>
      </c>
      <c r="B12" t="e">
        <f>('AEO Table 1'!C$16*#REF!)/('AEO Table 1'!$C$16*#REF!)</f>
        <v>#REF!</v>
      </c>
      <c r="C12" t="e">
        <f>('AEO Table 1'!D$16*#REF!)/('AEO Table 1'!$C$16*#REF!)</f>
        <v>#REF!</v>
      </c>
      <c r="D12" t="e">
        <f>('AEO Table 1'!E$16*#REF!)/('AEO Table 1'!$C$16*#REF!)</f>
        <v>#REF!</v>
      </c>
      <c r="E12" t="e">
        <f>('AEO Table 1'!F$16*#REF!)/('AEO Table 1'!$C$16*#REF!)</f>
        <v>#REF!</v>
      </c>
      <c r="F12" t="e">
        <f>('AEO Table 1'!G$16*#REF!)/('AEO Table 1'!$C$16*#REF!)</f>
        <v>#REF!</v>
      </c>
      <c r="G12" t="e">
        <f>('AEO Table 1'!H$16*#REF!)/('AEO Table 1'!$C$16*#REF!)</f>
        <v>#REF!</v>
      </c>
      <c r="H12" t="e">
        <f>('AEO Table 1'!I$16*#REF!)/('AEO Table 1'!$C$16*#REF!)</f>
        <v>#REF!</v>
      </c>
      <c r="I12" t="e">
        <f>('AEO Table 1'!J$16*#REF!)/('AEO Table 1'!$C$16*#REF!)</f>
        <v>#REF!</v>
      </c>
      <c r="J12" t="e">
        <f>('AEO Table 1'!K$16*#REF!)/('AEO Table 1'!$C$16*#REF!)</f>
        <v>#REF!</v>
      </c>
      <c r="K12" t="e">
        <f>('AEO Table 1'!L$16*#REF!)/('AEO Table 1'!$C$16*#REF!)</f>
        <v>#REF!</v>
      </c>
      <c r="L12" t="e">
        <f>('AEO Table 1'!M$16*#REF!)/('AEO Table 1'!$C$16*#REF!)</f>
        <v>#REF!</v>
      </c>
      <c r="M12" t="e">
        <f>('AEO Table 1'!N$16*#REF!)/('AEO Table 1'!$C$16*#REF!)</f>
        <v>#REF!</v>
      </c>
      <c r="N12" t="e">
        <f>('AEO Table 1'!O$16*#REF!)/('AEO Table 1'!$C$16*#REF!)</f>
        <v>#REF!</v>
      </c>
      <c r="O12" t="e">
        <f>('AEO Table 1'!P$16*#REF!)/('AEO Table 1'!$C$16*#REF!)</f>
        <v>#REF!</v>
      </c>
      <c r="P12" t="e">
        <f>('AEO Table 1'!Q$16*#REF!)/('AEO Table 1'!$C$16*#REF!)</f>
        <v>#REF!</v>
      </c>
      <c r="Q12" t="e">
        <f>('AEO Table 1'!R$16*#REF!)/('AEO Table 1'!$C$16*#REF!)</f>
        <v>#REF!</v>
      </c>
      <c r="R12" t="e">
        <f>('AEO Table 1'!S$16*#REF!)/('AEO Table 1'!$C$16*#REF!)</f>
        <v>#REF!</v>
      </c>
      <c r="S12" t="e">
        <f>('AEO Table 1'!T$16*#REF!)/('AEO Table 1'!$C$16*#REF!)</f>
        <v>#REF!</v>
      </c>
      <c r="T12" t="e">
        <f>('AEO Table 1'!U$16*#REF!)/('AEO Table 1'!$C$16*#REF!)</f>
        <v>#REF!</v>
      </c>
      <c r="U12" t="e">
        <f>('AEO Table 1'!V$16*#REF!)/('AEO Table 1'!$C$16*#REF!)</f>
        <v>#REF!</v>
      </c>
      <c r="V12" t="e">
        <f>('AEO Table 1'!W$16*#REF!)/('AEO Table 1'!$C$16*#REF!)</f>
        <v>#REF!</v>
      </c>
      <c r="W12" t="e">
        <f>('AEO Table 1'!X$16*#REF!)/('AEO Table 1'!$C$16*#REF!)</f>
        <v>#REF!</v>
      </c>
      <c r="X12" t="e">
        <f>('AEO Table 1'!Y$16*#REF!)/('AEO Table 1'!$C$16*#REF!)</f>
        <v>#REF!</v>
      </c>
      <c r="Y12" t="e">
        <f>('AEO Table 1'!Z$16*#REF!)/('AEO Table 1'!$C$16*#REF!)</f>
        <v>#REF!</v>
      </c>
      <c r="Z12" t="e">
        <f>('AEO Table 1'!AA$16*#REF!)/('AEO Table 1'!$C$16*#REF!)</f>
        <v>#REF!</v>
      </c>
      <c r="AA12" t="e">
        <f>('AEO Table 1'!AB$16*#REF!)/('AEO Table 1'!$C$16*#REF!)</f>
        <v>#REF!</v>
      </c>
      <c r="AB12" t="e">
        <f>('AEO Table 1'!AC$16*#REF!)/('AEO Table 1'!$C$16*#REF!)</f>
        <v>#REF!</v>
      </c>
      <c r="AC12" t="e">
        <f>('AEO Table 1'!AD$16*#REF!)/('AEO Table 1'!$C$16*#REF!)</f>
        <v>#REF!</v>
      </c>
      <c r="AD12" t="e">
        <f>('AEO Table 1'!AE$16*#REF!)/('AEO Table 1'!$C$16*#REF!)</f>
        <v>#REF!</v>
      </c>
      <c r="AE12" t="e">
        <f>('AEO Table 1'!AF$16*#REF!)/('AEO Table 1'!$C$16*#REF!)</f>
        <v>#REF!</v>
      </c>
      <c r="AF12" t="e">
        <f>('AEO Table 1'!AG$16*#REF!)/('AEO Table 1'!$C$16*#REF!)</f>
        <v>#REF!</v>
      </c>
      <c r="AG12" t="e">
        <f>('AEO Table 1'!AH$16*#REF!)/('AEO Table 1'!$C$16*#REF!)</f>
        <v>#REF!</v>
      </c>
      <c r="AH12" t="e">
        <f>('AEO Table 1'!AI$16*#REF!)/('AEO Table 1'!$C$16*#REF!)</f>
        <v>#REF!</v>
      </c>
      <c r="AI12" t="e">
        <f>('AEO Table 1'!AJ$16*#REF!)/('AEO Table 1'!$C$16*#REF!)</f>
        <v>#REF!</v>
      </c>
    </row>
    <row r="13" spans="1:35" x14ac:dyDescent="0.45">
      <c r="A13" s="27" t="s">
        <v>238</v>
      </c>
      <c r="B13" t="e">
        <f>('AEO Table 1'!C$22*#REF!)/('AEO Table 1'!$C$22*#REF!)</f>
        <v>#REF!</v>
      </c>
      <c r="C13" t="e">
        <f>('AEO Table 1'!D$22*#REF!)/('AEO Table 1'!$C$22*#REF!)</f>
        <v>#REF!</v>
      </c>
      <c r="D13" t="e">
        <f>('AEO Table 1'!E$22*#REF!)/('AEO Table 1'!$C$22*#REF!)</f>
        <v>#REF!</v>
      </c>
      <c r="E13" t="e">
        <f>('AEO Table 1'!F$22*#REF!)/('AEO Table 1'!$C$22*#REF!)</f>
        <v>#REF!</v>
      </c>
      <c r="F13" t="e">
        <f>('AEO Table 1'!G$22*#REF!)/('AEO Table 1'!$C$22*#REF!)</f>
        <v>#REF!</v>
      </c>
      <c r="G13" t="e">
        <f>('AEO Table 1'!H$22*#REF!)/('AEO Table 1'!$C$22*#REF!)</f>
        <v>#REF!</v>
      </c>
      <c r="H13" t="e">
        <f>('AEO Table 1'!I$22*#REF!)/('AEO Table 1'!$C$22*#REF!)</f>
        <v>#REF!</v>
      </c>
      <c r="I13" t="e">
        <f>('AEO Table 1'!J$22*#REF!)/('AEO Table 1'!$C$22*#REF!)</f>
        <v>#REF!</v>
      </c>
      <c r="J13" t="e">
        <f>('AEO Table 1'!K$22*#REF!)/('AEO Table 1'!$C$22*#REF!)</f>
        <v>#REF!</v>
      </c>
      <c r="K13" t="e">
        <f>('AEO Table 1'!L$22*#REF!)/('AEO Table 1'!$C$22*#REF!)</f>
        <v>#REF!</v>
      </c>
      <c r="L13" t="e">
        <f>('AEO Table 1'!M$22*#REF!)/('AEO Table 1'!$C$22*#REF!)</f>
        <v>#REF!</v>
      </c>
      <c r="M13" t="e">
        <f>('AEO Table 1'!N$22*#REF!)/('AEO Table 1'!$C$22*#REF!)</f>
        <v>#REF!</v>
      </c>
      <c r="N13" t="e">
        <f>('AEO Table 1'!O$22*#REF!)/('AEO Table 1'!$C$22*#REF!)</f>
        <v>#REF!</v>
      </c>
      <c r="O13" t="e">
        <f>('AEO Table 1'!P$22*#REF!)/('AEO Table 1'!$C$22*#REF!)</f>
        <v>#REF!</v>
      </c>
      <c r="P13" t="e">
        <f>('AEO Table 1'!Q$22*#REF!)/('AEO Table 1'!$C$22*#REF!)</f>
        <v>#REF!</v>
      </c>
      <c r="Q13" t="e">
        <f>('AEO Table 1'!R$22*#REF!)/('AEO Table 1'!$C$22*#REF!)</f>
        <v>#REF!</v>
      </c>
      <c r="R13" t="e">
        <f>('AEO Table 1'!S$22*#REF!)/('AEO Table 1'!$C$22*#REF!)</f>
        <v>#REF!</v>
      </c>
      <c r="S13" t="e">
        <f>('AEO Table 1'!T$22*#REF!)/('AEO Table 1'!$C$22*#REF!)</f>
        <v>#REF!</v>
      </c>
      <c r="T13" t="e">
        <f>('AEO Table 1'!U$22*#REF!)/('AEO Table 1'!$C$22*#REF!)</f>
        <v>#REF!</v>
      </c>
      <c r="U13" t="e">
        <f>('AEO Table 1'!V$22*#REF!)/('AEO Table 1'!$C$22*#REF!)</f>
        <v>#REF!</v>
      </c>
      <c r="V13" t="e">
        <f>('AEO Table 1'!W$22*#REF!)/('AEO Table 1'!$C$22*#REF!)</f>
        <v>#REF!</v>
      </c>
      <c r="W13" t="e">
        <f>('AEO Table 1'!X$22*#REF!)/('AEO Table 1'!$C$22*#REF!)</f>
        <v>#REF!</v>
      </c>
      <c r="X13" t="e">
        <f>('AEO Table 1'!Y$22*#REF!)/('AEO Table 1'!$C$22*#REF!)</f>
        <v>#REF!</v>
      </c>
      <c r="Y13" t="e">
        <f>('AEO Table 1'!Z$22*#REF!)/('AEO Table 1'!$C$22*#REF!)</f>
        <v>#REF!</v>
      </c>
      <c r="Z13" t="e">
        <f>('AEO Table 1'!AA$22*#REF!)/('AEO Table 1'!$C$22*#REF!)</f>
        <v>#REF!</v>
      </c>
      <c r="AA13" t="e">
        <f>('AEO Table 1'!AB$22*#REF!)/('AEO Table 1'!$C$22*#REF!)</f>
        <v>#REF!</v>
      </c>
      <c r="AB13" t="e">
        <f>('AEO Table 1'!AC$22*#REF!)/('AEO Table 1'!$C$22*#REF!)</f>
        <v>#REF!</v>
      </c>
      <c r="AC13" t="e">
        <f>('AEO Table 1'!AD$22*#REF!)/('AEO Table 1'!$C$22*#REF!)</f>
        <v>#REF!</v>
      </c>
      <c r="AD13" t="e">
        <f>('AEO Table 1'!AE$22*#REF!)/('AEO Table 1'!$C$22*#REF!)</f>
        <v>#REF!</v>
      </c>
      <c r="AE13" t="e">
        <f>('AEO Table 1'!AF$22*#REF!)/('AEO Table 1'!$C$22*#REF!)</f>
        <v>#REF!</v>
      </c>
      <c r="AF13" t="e">
        <f>('AEO Table 1'!AG$22*#REF!)/('AEO Table 1'!$C$22*#REF!)</f>
        <v>#REF!</v>
      </c>
      <c r="AG13" t="e">
        <f>('AEO Table 1'!AH$22*#REF!)/('AEO Table 1'!$C$22*#REF!)</f>
        <v>#REF!</v>
      </c>
      <c r="AH13" t="e">
        <f>('AEO Table 1'!AI$22*#REF!)/('AEO Table 1'!$C$22*#REF!)</f>
        <v>#REF!</v>
      </c>
      <c r="AI13" t="e">
        <f>('AEO Table 1'!AJ$22*#REF!)/('AEO Table 1'!$C$22*#REF!)</f>
        <v>#REF!</v>
      </c>
    </row>
    <row r="14" spans="1:35" x14ac:dyDescent="0.45">
      <c r="A14" s="27" t="s">
        <v>239</v>
      </c>
      <c r="B14" t="e">
        <f>('AEO Table 1'!C$22*#REF!)/('AEO Table 1'!$C$22*#REF!)</f>
        <v>#REF!</v>
      </c>
      <c r="C14" t="e">
        <f>('AEO Table 1'!D$22*#REF!)/('AEO Table 1'!$C$22*#REF!)</f>
        <v>#REF!</v>
      </c>
      <c r="D14" t="e">
        <f>('AEO Table 1'!E$22*#REF!)/('AEO Table 1'!$C$22*#REF!)</f>
        <v>#REF!</v>
      </c>
      <c r="E14" t="e">
        <f>('AEO Table 1'!F$22*#REF!)/('AEO Table 1'!$C$22*#REF!)</f>
        <v>#REF!</v>
      </c>
      <c r="F14" t="e">
        <f>('AEO Table 1'!G$22*#REF!)/('AEO Table 1'!$C$22*#REF!)</f>
        <v>#REF!</v>
      </c>
      <c r="G14" t="e">
        <f>('AEO Table 1'!H$22*#REF!)/('AEO Table 1'!$C$22*#REF!)</f>
        <v>#REF!</v>
      </c>
      <c r="H14" t="e">
        <f>('AEO Table 1'!I$22*#REF!)/('AEO Table 1'!$C$22*#REF!)</f>
        <v>#REF!</v>
      </c>
      <c r="I14" t="e">
        <f>('AEO Table 1'!J$22*#REF!)/('AEO Table 1'!$C$22*#REF!)</f>
        <v>#REF!</v>
      </c>
      <c r="J14" t="e">
        <f>('AEO Table 1'!K$22*#REF!)/('AEO Table 1'!$C$22*#REF!)</f>
        <v>#REF!</v>
      </c>
      <c r="K14" t="e">
        <f>('AEO Table 1'!L$22*#REF!)/('AEO Table 1'!$C$22*#REF!)</f>
        <v>#REF!</v>
      </c>
      <c r="L14" t="e">
        <f>('AEO Table 1'!M$22*#REF!)/('AEO Table 1'!$C$22*#REF!)</f>
        <v>#REF!</v>
      </c>
      <c r="M14" t="e">
        <f>('AEO Table 1'!N$22*#REF!)/('AEO Table 1'!$C$22*#REF!)</f>
        <v>#REF!</v>
      </c>
      <c r="N14" t="e">
        <f>('AEO Table 1'!O$22*#REF!)/('AEO Table 1'!$C$22*#REF!)</f>
        <v>#REF!</v>
      </c>
      <c r="O14" t="e">
        <f>('AEO Table 1'!P$22*#REF!)/('AEO Table 1'!$C$22*#REF!)</f>
        <v>#REF!</v>
      </c>
      <c r="P14" t="e">
        <f>('AEO Table 1'!Q$22*#REF!)/('AEO Table 1'!$C$22*#REF!)</f>
        <v>#REF!</v>
      </c>
      <c r="Q14" t="e">
        <f>('AEO Table 1'!R$22*#REF!)/('AEO Table 1'!$C$22*#REF!)</f>
        <v>#REF!</v>
      </c>
      <c r="R14" t="e">
        <f>('AEO Table 1'!S$22*#REF!)/('AEO Table 1'!$C$22*#REF!)</f>
        <v>#REF!</v>
      </c>
      <c r="S14" t="e">
        <f>('AEO Table 1'!T$22*#REF!)/('AEO Table 1'!$C$22*#REF!)</f>
        <v>#REF!</v>
      </c>
      <c r="T14" t="e">
        <f>('AEO Table 1'!U$22*#REF!)/('AEO Table 1'!$C$22*#REF!)</f>
        <v>#REF!</v>
      </c>
      <c r="U14" t="e">
        <f>('AEO Table 1'!V$22*#REF!)/('AEO Table 1'!$C$22*#REF!)</f>
        <v>#REF!</v>
      </c>
      <c r="V14" t="e">
        <f>('AEO Table 1'!W$22*#REF!)/('AEO Table 1'!$C$22*#REF!)</f>
        <v>#REF!</v>
      </c>
      <c r="W14" t="e">
        <f>('AEO Table 1'!X$22*#REF!)/('AEO Table 1'!$C$22*#REF!)</f>
        <v>#REF!</v>
      </c>
      <c r="X14" t="e">
        <f>('AEO Table 1'!Y$22*#REF!)/('AEO Table 1'!$C$22*#REF!)</f>
        <v>#REF!</v>
      </c>
      <c r="Y14" t="e">
        <f>('AEO Table 1'!Z$22*#REF!)/('AEO Table 1'!$C$22*#REF!)</f>
        <v>#REF!</v>
      </c>
      <c r="Z14" t="e">
        <f>('AEO Table 1'!AA$22*#REF!)/('AEO Table 1'!$C$22*#REF!)</f>
        <v>#REF!</v>
      </c>
      <c r="AA14" t="e">
        <f>('AEO Table 1'!AB$22*#REF!)/('AEO Table 1'!$C$22*#REF!)</f>
        <v>#REF!</v>
      </c>
      <c r="AB14" t="e">
        <f>('AEO Table 1'!AC$22*#REF!)/('AEO Table 1'!$C$22*#REF!)</f>
        <v>#REF!</v>
      </c>
      <c r="AC14" t="e">
        <f>('AEO Table 1'!AD$22*#REF!)/('AEO Table 1'!$C$22*#REF!)</f>
        <v>#REF!</v>
      </c>
      <c r="AD14" t="e">
        <f>('AEO Table 1'!AE$22*#REF!)/('AEO Table 1'!$C$22*#REF!)</f>
        <v>#REF!</v>
      </c>
      <c r="AE14" t="e">
        <f>('AEO Table 1'!AF$22*#REF!)/('AEO Table 1'!$C$22*#REF!)</f>
        <v>#REF!</v>
      </c>
      <c r="AF14" t="e">
        <f>('AEO Table 1'!AG$22*#REF!)/('AEO Table 1'!$C$22*#REF!)</f>
        <v>#REF!</v>
      </c>
      <c r="AG14" t="e">
        <f>('AEO Table 1'!AH$22*#REF!)/('AEO Table 1'!$C$22*#REF!)</f>
        <v>#REF!</v>
      </c>
      <c r="AH14" t="e">
        <f>('AEO Table 1'!AI$22*#REF!)/('AEO Table 1'!$C$22*#REF!)</f>
        <v>#REF!</v>
      </c>
      <c r="AI14" t="e">
        <f>('AEO Table 1'!AJ$22*#REF!)/('AEO Table 1'!$C$22*#REF!)</f>
        <v>#REF!</v>
      </c>
    </row>
    <row r="15" spans="1:35" x14ac:dyDescent="0.45">
      <c r="A15" s="27" t="s">
        <v>228</v>
      </c>
      <c r="B15" t="e">
        <f>('AEO Table 1'!C$16*#REF!)/('AEO Table 1'!$C$16*#REF!)</f>
        <v>#REF!</v>
      </c>
      <c r="C15" t="e">
        <f>('AEO Table 1'!D$16*#REF!)/('AEO Table 1'!$C$16*#REF!)</f>
        <v>#REF!</v>
      </c>
      <c r="D15" t="e">
        <f>('AEO Table 1'!E$16*#REF!)/('AEO Table 1'!$C$16*#REF!)</f>
        <v>#REF!</v>
      </c>
      <c r="E15" t="e">
        <f>('AEO Table 1'!F$16*#REF!)/('AEO Table 1'!$C$16*#REF!)</f>
        <v>#REF!</v>
      </c>
      <c r="F15" t="e">
        <f>('AEO Table 1'!G$16*#REF!)/('AEO Table 1'!$C$16*#REF!)</f>
        <v>#REF!</v>
      </c>
      <c r="G15" t="e">
        <f>('AEO Table 1'!H$16*#REF!)/('AEO Table 1'!$C$16*#REF!)</f>
        <v>#REF!</v>
      </c>
      <c r="H15" t="e">
        <f>('AEO Table 1'!I$16*#REF!)/('AEO Table 1'!$C$16*#REF!)</f>
        <v>#REF!</v>
      </c>
      <c r="I15" t="e">
        <f>('AEO Table 1'!J$16*#REF!)/('AEO Table 1'!$C$16*#REF!)</f>
        <v>#REF!</v>
      </c>
      <c r="J15" t="e">
        <f>('AEO Table 1'!K$16*#REF!)/('AEO Table 1'!$C$16*#REF!)</f>
        <v>#REF!</v>
      </c>
      <c r="K15" t="e">
        <f>('AEO Table 1'!L$16*#REF!)/('AEO Table 1'!$C$16*#REF!)</f>
        <v>#REF!</v>
      </c>
      <c r="L15" t="e">
        <f>('AEO Table 1'!M$16*#REF!)/('AEO Table 1'!$C$16*#REF!)</f>
        <v>#REF!</v>
      </c>
      <c r="M15" t="e">
        <f>('AEO Table 1'!N$16*#REF!)/('AEO Table 1'!$C$16*#REF!)</f>
        <v>#REF!</v>
      </c>
      <c r="N15" t="e">
        <f>('AEO Table 1'!O$16*#REF!)/('AEO Table 1'!$C$16*#REF!)</f>
        <v>#REF!</v>
      </c>
      <c r="O15" t="e">
        <f>('AEO Table 1'!P$16*#REF!)/('AEO Table 1'!$C$16*#REF!)</f>
        <v>#REF!</v>
      </c>
      <c r="P15" t="e">
        <f>('AEO Table 1'!Q$16*#REF!)/('AEO Table 1'!$C$16*#REF!)</f>
        <v>#REF!</v>
      </c>
      <c r="Q15" t="e">
        <f>('AEO Table 1'!R$16*#REF!)/('AEO Table 1'!$C$16*#REF!)</f>
        <v>#REF!</v>
      </c>
      <c r="R15" t="e">
        <f>('AEO Table 1'!S$16*#REF!)/('AEO Table 1'!$C$16*#REF!)</f>
        <v>#REF!</v>
      </c>
      <c r="S15" t="e">
        <f>('AEO Table 1'!T$16*#REF!)/('AEO Table 1'!$C$16*#REF!)</f>
        <v>#REF!</v>
      </c>
      <c r="T15" t="e">
        <f>('AEO Table 1'!U$16*#REF!)/('AEO Table 1'!$C$16*#REF!)</f>
        <v>#REF!</v>
      </c>
      <c r="U15" t="e">
        <f>('AEO Table 1'!V$16*#REF!)/('AEO Table 1'!$C$16*#REF!)</f>
        <v>#REF!</v>
      </c>
      <c r="V15" t="e">
        <f>('AEO Table 1'!W$16*#REF!)/('AEO Table 1'!$C$16*#REF!)</f>
        <v>#REF!</v>
      </c>
      <c r="W15" t="e">
        <f>('AEO Table 1'!X$16*#REF!)/('AEO Table 1'!$C$16*#REF!)</f>
        <v>#REF!</v>
      </c>
      <c r="X15" t="e">
        <f>('AEO Table 1'!Y$16*#REF!)/('AEO Table 1'!$C$16*#REF!)</f>
        <v>#REF!</v>
      </c>
      <c r="Y15" t="e">
        <f>('AEO Table 1'!Z$16*#REF!)/('AEO Table 1'!$C$16*#REF!)</f>
        <v>#REF!</v>
      </c>
      <c r="Z15" t="e">
        <f>('AEO Table 1'!AA$16*#REF!)/('AEO Table 1'!$C$16*#REF!)</f>
        <v>#REF!</v>
      </c>
      <c r="AA15" t="e">
        <f>('AEO Table 1'!AB$16*#REF!)/('AEO Table 1'!$C$16*#REF!)</f>
        <v>#REF!</v>
      </c>
      <c r="AB15" t="e">
        <f>('AEO Table 1'!AC$16*#REF!)/('AEO Table 1'!$C$16*#REF!)</f>
        <v>#REF!</v>
      </c>
      <c r="AC15" t="e">
        <f>('AEO Table 1'!AD$16*#REF!)/('AEO Table 1'!$C$16*#REF!)</f>
        <v>#REF!</v>
      </c>
      <c r="AD15" t="e">
        <f>('AEO Table 1'!AE$16*#REF!)/('AEO Table 1'!$C$16*#REF!)</f>
        <v>#REF!</v>
      </c>
      <c r="AE15" t="e">
        <f>('AEO Table 1'!AF$16*#REF!)/('AEO Table 1'!$C$16*#REF!)</f>
        <v>#REF!</v>
      </c>
      <c r="AF15" t="e">
        <f>('AEO Table 1'!AG$16*#REF!)/('AEO Table 1'!$C$16*#REF!)</f>
        <v>#REF!</v>
      </c>
      <c r="AG15" t="e">
        <f>('AEO Table 1'!AH$16*#REF!)/('AEO Table 1'!$C$16*#REF!)</f>
        <v>#REF!</v>
      </c>
      <c r="AH15" t="e">
        <f>('AEO Table 1'!AI$16*#REF!)/('AEO Table 1'!$C$16*#REF!)</f>
        <v>#REF!</v>
      </c>
      <c r="AI15" t="e">
        <f>('AEO Table 1'!AJ$16*#REF!)/('AEO Table 1'!$C$16*#REF!)</f>
        <v>#REF!</v>
      </c>
    </row>
    <row r="16" spans="1:35" x14ac:dyDescent="0.45">
      <c r="A16" s="28" t="s">
        <v>252</v>
      </c>
      <c r="B16" s="8">
        <v>0</v>
      </c>
      <c r="C16" s="8">
        <v>0</v>
      </c>
      <c r="D16" s="8">
        <v>0</v>
      </c>
      <c r="E16" s="8">
        <v>0</v>
      </c>
      <c r="F16" s="8">
        <v>0</v>
      </c>
      <c r="G16" s="8">
        <v>0</v>
      </c>
      <c r="H16" s="8">
        <v>0</v>
      </c>
      <c r="I16" s="8">
        <v>0</v>
      </c>
      <c r="J16" s="8">
        <v>0</v>
      </c>
      <c r="K16" s="8">
        <v>0</v>
      </c>
      <c r="L16" s="8">
        <v>0</v>
      </c>
      <c r="M16" s="8">
        <v>0</v>
      </c>
      <c r="N16" s="8">
        <v>0</v>
      </c>
      <c r="O16" s="8">
        <v>0</v>
      </c>
      <c r="P16" s="8">
        <v>0</v>
      </c>
      <c r="Q16" s="8">
        <v>0</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row>
    <row r="17" spans="1:35" x14ac:dyDescent="0.45">
      <c r="A17" s="28" t="s">
        <v>241</v>
      </c>
      <c r="B17" s="8">
        <v>0</v>
      </c>
      <c r="C17" s="8">
        <v>0</v>
      </c>
      <c r="D17" s="8">
        <v>0</v>
      </c>
      <c r="E17" s="8">
        <v>0</v>
      </c>
      <c r="F17" s="8">
        <v>0</v>
      </c>
      <c r="G17" s="8">
        <v>0</v>
      </c>
      <c r="H17" s="8">
        <v>0</v>
      </c>
      <c r="I17" s="8">
        <v>0</v>
      </c>
      <c r="J17" s="8">
        <v>0</v>
      </c>
      <c r="K17" s="8">
        <v>0</v>
      </c>
      <c r="L17" s="8">
        <v>0</v>
      </c>
      <c r="M17" s="8">
        <v>0</v>
      </c>
      <c r="N17" s="8">
        <v>0</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row>
    <row r="18" spans="1:35" x14ac:dyDescent="0.45">
      <c r="A18" s="27" t="s">
        <v>242</v>
      </c>
      <c r="B18" t="e">
        <f>('AEO Table 1'!C$19*#REF!)/('AEO Table 1'!$C$19*#REF!)</f>
        <v>#REF!</v>
      </c>
      <c r="C18" t="e">
        <f>('AEO Table 1'!D$19*#REF!)/('AEO Table 1'!$C$19*#REF!)</f>
        <v>#REF!</v>
      </c>
      <c r="D18" t="e">
        <f>('AEO Table 1'!E$19*#REF!)/('AEO Table 1'!$C$19*#REF!)</f>
        <v>#REF!</v>
      </c>
      <c r="E18" t="e">
        <f>('AEO Table 1'!F$19*#REF!)/('AEO Table 1'!$C$19*#REF!)</f>
        <v>#REF!</v>
      </c>
      <c r="F18" t="e">
        <f>('AEO Table 1'!G$19*#REF!)/('AEO Table 1'!$C$19*#REF!)</f>
        <v>#REF!</v>
      </c>
      <c r="G18" t="e">
        <f>('AEO Table 1'!H$19*#REF!)/('AEO Table 1'!$C$19*#REF!)</f>
        <v>#REF!</v>
      </c>
      <c r="H18" t="e">
        <f>('AEO Table 1'!I$19*#REF!)/('AEO Table 1'!$C$19*#REF!)</f>
        <v>#REF!</v>
      </c>
      <c r="I18" t="e">
        <f>('AEO Table 1'!J$19*#REF!)/('AEO Table 1'!$C$19*#REF!)</f>
        <v>#REF!</v>
      </c>
      <c r="J18" t="e">
        <f>('AEO Table 1'!K$19*#REF!)/('AEO Table 1'!$C$19*#REF!)</f>
        <v>#REF!</v>
      </c>
      <c r="K18" t="e">
        <f>('AEO Table 1'!L$19*#REF!)/('AEO Table 1'!$C$19*#REF!)</f>
        <v>#REF!</v>
      </c>
      <c r="L18" t="e">
        <f>('AEO Table 1'!M$19*#REF!)/('AEO Table 1'!$C$19*#REF!)</f>
        <v>#REF!</v>
      </c>
      <c r="M18" t="e">
        <f>('AEO Table 1'!N$19*#REF!)/('AEO Table 1'!$C$19*#REF!)</f>
        <v>#REF!</v>
      </c>
      <c r="N18" t="e">
        <f>('AEO Table 1'!O$19*#REF!)/('AEO Table 1'!$C$19*#REF!)</f>
        <v>#REF!</v>
      </c>
      <c r="O18" t="e">
        <f>('AEO Table 1'!P$19*#REF!)/('AEO Table 1'!$C$19*#REF!)</f>
        <v>#REF!</v>
      </c>
      <c r="P18" t="e">
        <f>('AEO Table 1'!Q$19*#REF!)/('AEO Table 1'!$C$19*#REF!)</f>
        <v>#REF!</v>
      </c>
      <c r="Q18" t="e">
        <f>('AEO Table 1'!R$19*#REF!)/('AEO Table 1'!$C$19*#REF!)</f>
        <v>#REF!</v>
      </c>
      <c r="R18" t="e">
        <f>('AEO Table 1'!S$19*#REF!)/('AEO Table 1'!$C$19*#REF!)</f>
        <v>#REF!</v>
      </c>
      <c r="S18" t="e">
        <f>('AEO Table 1'!T$19*#REF!)/('AEO Table 1'!$C$19*#REF!)</f>
        <v>#REF!</v>
      </c>
      <c r="T18" t="e">
        <f>('AEO Table 1'!U$19*#REF!)/('AEO Table 1'!$C$19*#REF!)</f>
        <v>#REF!</v>
      </c>
      <c r="U18" t="e">
        <f>('AEO Table 1'!V$19*#REF!)/('AEO Table 1'!$C$19*#REF!)</f>
        <v>#REF!</v>
      </c>
      <c r="V18" t="e">
        <f>('AEO Table 1'!W$19*#REF!)/('AEO Table 1'!$C$19*#REF!)</f>
        <v>#REF!</v>
      </c>
      <c r="W18" t="e">
        <f>('AEO Table 1'!X$19*#REF!)/('AEO Table 1'!$C$19*#REF!)</f>
        <v>#REF!</v>
      </c>
      <c r="X18" t="e">
        <f>('AEO Table 1'!Y$19*#REF!)/('AEO Table 1'!$C$19*#REF!)</f>
        <v>#REF!</v>
      </c>
      <c r="Y18" t="e">
        <f>('AEO Table 1'!Z$19*#REF!)/('AEO Table 1'!$C$19*#REF!)</f>
        <v>#REF!</v>
      </c>
      <c r="Z18" t="e">
        <f>('AEO Table 1'!AA$19*#REF!)/('AEO Table 1'!$C$19*#REF!)</f>
        <v>#REF!</v>
      </c>
      <c r="AA18" t="e">
        <f>('AEO Table 1'!AB$19*#REF!)/('AEO Table 1'!$C$19*#REF!)</f>
        <v>#REF!</v>
      </c>
      <c r="AB18" t="e">
        <f>('AEO Table 1'!AC$19*#REF!)/('AEO Table 1'!$C$19*#REF!)</f>
        <v>#REF!</v>
      </c>
      <c r="AC18" t="e">
        <f>('AEO Table 1'!AD$19*#REF!)/('AEO Table 1'!$C$19*#REF!)</f>
        <v>#REF!</v>
      </c>
      <c r="AD18" t="e">
        <f>('AEO Table 1'!AE$19*#REF!)/('AEO Table 1'!$C$19*#REF!)</f>
        <v>#REF!</v>
      </c>
      <c r="AE18" t="e">
        <f>('AEO Table 1'!AF$19*#REF!)/('AEO Table 1'!$C$19*#REF!)</f>
        <v>#REF!</v>
      </c>
      <c r="AF18" t="e">
        <f>('AEO Table 1'!AG$19*#REF!)/('AEO Table 1'!$C$19*#REF!)</f>
        <v>#REF!</v>
      </c>
      <c r="AG18" t="e">
        <f>('AEO Table 1'!AH$19*#REF!)/('AEO Table 1'!$C$19*#REF!)</f>
        <v>#REF!</v>
      </c>
      <c r="AH18" t="e">
        <f>('AEO Table 1'!AI$19*#REF!)/('AEO Table 1'!$C$19*#REF!)</f>
        <v>#REF!</v>
      </c>
      <c r="AI18" t="e">
        <f>('AEO Table 1'!AJ$19*#REF!)/('AEO Table 1'!$C$19*#REF!)</f>
        <v>#REF!</v>
      </c>
    </row>
    <row r="19" spans="1:35" x14ac:dyDescent="0.45">
      <c r="A19" s="27" t="s">
        <v>229</v>
      </c>
      <c r="B19" t="e">
        <f>('AEO Table 1'!C$16*#REF!)/('AEO Table 1'!$C$16*#REF!)</f>
        <v>#REF!</v>
      </c>
      <c r="C19" t="e">
        <f>('AEO Table 1'!D$16*#REF!)/('AEO Table 1'!$C$16*#REF!)</f>
        <v>#REF!</v>
      </c>
      <c r="D19" t="e">
        <f>('AEO Table 1'!E$16*#REF!)/('AEO Table 1'!$C$16*#REF!)</f>
        <v>#REF!</v>
      </c>
      <c r="E19" t="e">
        <f>('AEO Table 1'!F$16*#REF!)/('AEO Table 1'!$C$16*#REF!)</f>
        <v>#REF!</v>
      </c>
      <c r="F19" t="e">
        <f>('AEO Table 1'!G$16*#REF!)/('AEO Table 1'!$C$16*#REF!)</f>
        <v>#REF!</v>
      </c>
      <c r="G19" t="e">
        <f>('AEO Table 1'!H$16*#REF!)/('AEO Table 1'!$C$16*#REF!)</f>
        <v>#REF!</v>
      </c>
      <c r="H19" t="e">
        <f>('AEO Table 1'!I$16*#REF!)/('AEO Table 1'!$C$16*#REF!)</f>
        <v>#REF!</v>
      </c>
      <c r="I19" t="e">
        <f>('AEO Table 1'!J$16*#REF!)/('AEO Table 1'!$C$16*#REF!)</f>
        <v>#REF!</v>
      </c>
      <c r="J19" t="e">
        <f>('AEO Table 1'!K$16*#REF!)/('AEO Table 1'!$C$16*#REF!)</f>
        <v>#REF!</v>
      </c>
      <c r="K19" t="e">
        <f>('AEO Table 1'!L$16*#REF!)/('AEO Table 1'!$C$16*#REF!)</f>
        <v>#REF!</v>
      </c>
      <c r="L19" t="e">
        <f>('AEO Table 1'!M$16*#REF!)/('AEO Table 1'!$C$16*#REF!)</f>
        <v>#REF!</v>
      </c>
      <c r="M19" t="e">
        <f>('AEO Table 1'!N$16*#REF!)/('AEO Table 1'!$C$16*#REF!)</f>
        <v>#REF!</v>
      </c>
      <c r="N19" t="e">
        <f>('AEO Table 1'!O$16*#REF!)/('AEO Table 1'!$C$16*#REF!)</f>
        <v>#REF!</v>
      </c>
      <c r="O19" t="e">
        <f>('AEO Table 1'!P$16*#REF!)/('AEO Table 1'!$C$16*#REF!)</f>
        <v>#REF!</v>
      </c>
      <c r="P19" t="e">
        <f>('AEO Table 1'!Q$16*#REF!)/('AEO Table 1'!$C$16*#REF!)</f>
        <v>#REF!</v>
      </c>
      <c r="Q19" t="e">
        <f>('AEO Table 1'!R$16*#REF!)/('AEO Table 1'!$C$16*#REF!)</f>
        <v>#REF!</v>
      </c>
      <c r="R19" t="e">
        <f>('AEO Table 1'!S$16*#REF!)/('AEO Table 1'!$C$16*#REF!)</f>
        <v>#REF!</v>
      </c>
      <c r="S19" t="e">
        <f>('AEO Table 1'!T$16*#REF!)/('AEO Table 1'!$C$16*#REF!)</f>
        <v>#REF!</v>
      </c>
      <c r="T19" t="e">
        <f>('AEO Table 1'!U$16*#REF!)/('AEO Table 1'!$C$16*#REF!)</f>
        <v>#REF!</v>
      </c>
      <c r="U19" t="e">
        <f>('AEO Table 1'!V$16*#REF!)/('AEO Table 1'!$C$16*#REF!)</f>
        <v>#REF!</v>
      </c>
      <c r="V19" t="e">
        <f>('AEO Table 1'!W$16*#REF!)/('AEO Table 1'!$C$16*#REF!)</f>
        <v>#REF!</v>
      </c>
      <c r="W19" t="e">
        <f>('AEO Table 1'!X$16*#REF!)/('AEO Table 1'!$C$16*#REF!)</f>
        <v>#REF!</v>
      </c>
      <c r="X19" t="e">
        <f>('AEO Table 1'!Y$16*#REF!)/('AEO Table 1'!$C$16*#REF!)</f>
        <v>#REF!</v>
      </c>
      <c r="Y19" t="e">
        <f>('AEO Table 1'!Z$16*#REF!)/('AEO Table 1'!$C$16*#REF!)</f>
        <v>#REF!</v>
      </c>
      <c r="Z19" t="e">
        <f>('AEO Table 1'!AA$16*#REF!)/('AEO Table 1'!$C$16*#REF!)</f>
        <v>#REF!</v>
      </c>
      <c r="AA19" t="e">
        <f>('AEO Table 1'!AB$16*#REF!)/('AEO Table 1'!$C$16*#REF!)</f>
        <v>#REF!</v>
      </c>
      <c r="AB19" t="e">
        <f>('AEO Table 1'!AC$16*#REF!)/('AEO Table 1'!$C$16*#REF!)</f>
        <v>#REF!</v>
      </c>
      <c r="AC19" t="e">
        <f>('AEO Table 1'!AD$16*#REF!)/('AEO Table 1'!$C$16*#REF!)</f>
        <v>#REF!</v>
      </c>
      <c r="AD19" t="e">
        <f>('AEO Table 1'!AE$16*#REF!)/('AEO Table 1'!$C$16*#REF!)</f>
        <v>#REF!</v>
      </c>
      <c r="AE19" t="e">
        <f>('AEO Table 1'!AF$16*#REF!)/('AEO Table 1'!$C$16*#REF!)</f>
        <v>#REF!</v>
      </c>
      <c r="AF19" t="e">
        <f>('AEO Table 1'!AG$16*#REF!)/('AEO Table 1'!$C$16*#REF!)</f>
        <v>#REF!</v>
      </c>
      <c r="AG19" t="e">
        <f>('AEO Table 1'!AH$16*#REF!)/('AEO Table 1'!$C$16*#REF!)</f>
        <v>#REF!</v>
      </c>
      <c r="AH19" t="e">
        <f>('AEO Table 1'!AI$16*#REF!)/('AEO Table 1'!$C$16*#REF!)</f>
        <v>#REF!</v>
      </c>
      <c r="AI19" t="e">
        <f>('AEO Table 1'!AJ$16*#REF!)/('AEO Table 1'!$C$16*#REF!)</f>
        <v>#REF!</v>
      </c>
    </row>
    <row r="20" spans="1:35" x14ac:dyDescent="0.45">
      <c r="A20" s="27" t="s">
        <v>243</v>
      </c>
      <c r="B20" t="e">
        <f>('AEO Table 1'!C$16*#REF!)/('AEO Table 1'!$C$16*#REF!)</f>
        <v>#REF!</v>
      </c>
      <c r="C20" t="e">
        <f>('AEO Table 1'!D$16*#REF!)/('AEO Table 1'!$C$16*#REF!)</f>
        <v>#REF!</v>
      </c>
      <c r="D20" t="e">
        <f>('AEO Table 1'!E$16*#REF!)/('AEO Table 1'!$C$16*#REF!)</f>
        <v>#REF!</v>
      </c>
      <c r="E20" t="e">
        <f>('AEO Table 1'!F$16*#REF!)/('AEO Table 1'!$C$16*#REF!)</f>
        <v>#REF!</v>
      </c>
      <c r="F20" t="e">
        <f>('AEO Table 1'!G$16*#REF!)/('AEO Table 1'!$C$16*#REF!)</f>
        <v>#REF!</v>
      </c>
      <c r="G20" t="e">
        <f>('AEO Table 1'!H$16*#REF!)/('AEO Table 1'!$C$16*#REF!)</f>
        <v>#REF!</v>
      </c>
      <c r="H20" t="e">
        <f>('AEO Table 1'!I$16*#REF!)/('AEO Table 1'!$C$16*#REF!)</f>
        <v>#REF!</v>
      </c>
      <c r="I20" t="e">
        <f>('AEO Table 1'!J$16*#REF!)/('AEO Table 1'!$C$16*#REF!)</f>
        <v>#REF!</v>
      </c>
      <c r="J20" t="e">
        <f>('AEO Table 1'!K$16*#REF!)/('AEO Table 1'!$C$16*#REF!)</f>
        <v>#REF!</v>
      </c>
      <c r="K20" t="e">
        <f>('AEO Table 1'!L$16*#REF!)/('AEO Table 1'!$C$16*#REF!)</f>
        <v>#REF!</v>
      </c>
      <c r="L20" t="e">
        <f>('AEO Table 1'!M$16*#REF!)/('AEO Table 1'!$C$16*#REF!)</f>
        <v>#REF!</v>
      </c>
      <c r="M20" t="e">
        <f>('AEO Table 1'!N$16*#REF!)/('AEO Table 1'!$C$16*#REF!)</f>
        <v>#REF!</v>
      </c>
      <c r="N20" t="e">
        <f>('AEO Table 1'!O$16*#REF!)/('AEO Table 1'!$C$16*#REF!)</f>
        <v>#REF!</v>
      </c>
      <c r="O20" t="e">
        <f>('AEO Table 1'!P$16*#REF!)/('AEO Table 1'!$C$16*#REF!)</f>
        <v>#REF!</v>
      </c>
      <c r="P20" t="e">
        <f>('AEO Table 1'!Q$16*#REF!)/('AEO Table 1'!$C$16*#REF!)</f>
        <v>#REF!</v>
      </c>
      <c r="Q20" t="e">
        <f>('AEO Table 1'!R$16*#REF!)/('AEO Table 1'!$C$16*#REF!)</f>
        <v>#REF!</v>
      </c>
      <c r="R20" t="e">
        <f>('AEO Table 1'!S$16*#REF!)/('AEO Table 1'!$C$16*#REF!)</f>
        <v>#REF!</v>
      </c>
      <c r="S20" t="e">
        <f>('AEO Table 1'!T$16*#REF!)/('AEO Table 1'!$C$16*#REF!)</f>
        <v>#REF!</v>
      </c>
      <c r="T20" t="e">
        <f>('AEO Table 1'!U$16*#REF!)/('AEO Table 1'!$C$16*#REF!)</f>
        <v>#REF!</v>
      </c>
      <c r="U20" t="e">
        <f>('AEO Table 1'!V$16*#REF!)/('AEO Table 1'!$C$16*#REF!)</f>
        <v>#REF!</v>
      </c>
      <c r="V20" t="e">
        <f>('AEO Table 1'!W$16*#REF!)/('AEO Table 1'!$C$16*#REF!)</f>
        <v>#REF!</v>
      </c>
      <c r="W20" t="e">
        <f>('AEO Table 1'!X$16*#REF!)/('AEO Table 1'!$C$16*#REF!)</f>
        <v>#REF!</v>
      </c>
      <c r="X20" t="e">
        <f>('AEO Table 1'!Y$16*#REF!)/('AEO Table 1'!$C$16*#REF!)</f>
        <v>#REF!</v>
      </c>
      <c r="Y20" t="e">
        <f>('AEO Table 1'!Z$16*#REF!)/('AEO Table 1'!$C$16*#REF!)</f>
        <v>#REF!</v>
      </c>
      <c r="Z20" t="e">
        <f>('AEO Table 1'!AA$16*#REF!)/('AEO Table 1'!$C$16*#REF!)</f>
        <v>#REF!</v>
      </c>
      <c r="AA20" t="e">
        <f>('AEO Table 1'!AB$16*#REF!)/('AEO Table 1'!$C$16*#REF!)</f>
        <v>#REF!</v>
      </c>
      <c r="AB20" t="e">
        <f>('AEO Table 1'!AC$16*#REF!)/('AEO Table 1'!$C$16*#REF!)</f>
        <v>#REF!</v>
      </c>
      <c r="AC20" t="e">
        <f>('AEO Table 1'!AD$16*#REF!)/('AEO Table 1'!$C$16*#REF!)</f>
        <v>#REF!</v>
      </c>
      <c r="AD20" t="e">
        <f>('AEO Table 1'!AE$16*#REF!)/('AEO Table 1'!$C$16*#REF!)</f>
        <v>#REF!</v>
      </c>
      <c r="AE20" t="e">
        <f>('AEO Table 1'!AF$16*#REF!)/('AEO Table 1'!$C$16*#REF!)</f>
        <v>#REF!</v>
      </c>
      <c r="AF20" t="e">
        <f>('AEO Table 1'!AG$16*#REF!)/('AEO Table 1'!$C$16*#REF!)</f>
        <v>#REF!</v>
      </c>
      <c r="AG20" t="e">
        <f>('AEO Table 1'!AH$16*#REF!)/('AEO Table 1'!$C$16*#REF!)</f>
        <v>#REF!</v>
      </c>
      <c r="AH20" t="e">
        <f>('AEO Table 1'!AI$16*#REF!)/('AEO Table 1'!$C$16*#REF!)</f>
        <v>#REF!</v>
      </c>
      <c r="AI20" t="e">
        <f>('AEO Table 1'!AJ$16*#REF!)/('AEO Table 1'!$C$16*#REF!)</f>
        <v>#REF!</v>
      </c>
    </row>
    <row r="21" spans="1:35" x14ac:dyDescent="0.45">
      <c r="A21" s="27" t="s">
        <v>230</v>
      </c>
      <c r="B21" t="e">
        <f>('AEO Table 1'!C$17*#REF!)/('AEO Table 1'!$C$17*#REF!)</f>
        <v>#REF!</v>
      </c>
      <c r="C21" t="e">
        <f>('AEO Table 1'!D$17*#REF!)/('AEO Table 1'!$C$17*#REF!)</f>
        <v>#REF!</v>
      </c>
      <c r="D21" t="e">
        <f>('AEO Table 1'!E$17*#REF!)/('AEO Table 1'!$C$17*#REF!)</f>
        <v>#REF!</v>
      </c>
      <c r="E21" t="e">
        <f>('AEO Table 1'!F$17*#REF!)/('AEO Table 1'!$C$17*#REF!)</f>
        <v>#REF!</v>
      </c>
      <c r="F21" t="e">
        <f>('AEO Table 1'!G$17*#REF!)/('AEO Table 1'!$C$17*#REF!)</f>
        <v>#REF!</v>
      </c>
      <c r="G21" t="e">
        <f>('AEO Table 1'!H$17*#REF!)/('AEO Table 1'!$C$17*#REF!)</f>
        <v>#REF!</v>
      </c>
      <c r="H21" t="e">
        <f>('AEO Table 1'!I$17*#REF!)/('AEO Table 1'!$C$17*#REF!)</f>
        <v>#REF!</v>
      </c>
      <c r="I21" t="e">
        <f>('AEO Table 1'!J$17*#REF!)/('AEO Table 1'!$C$17*#REF!)</f>
        <v>#REF!</v>
      </c>
      <c r="J21" t="e">
        <f>('AEO Table 1'!K$17*#REF!)/('AEO Table 1'!$C$17*#REF!)</f>
        <v>#REF!</v>
      </c>
      <c r="K21" t="e">
        <f>('AEO Table 1'!L$17*#REF!)/('AEO Table 1'!$C$17*#REF!)</f>
        <v>#REF!</v>
      </c>
      <c r="L21" t="e">
        <f>('AEO Table 1'!M$17*#REF!)/('AEO Table 1'!$C$17*#REF!)</f>
        <v>#REF!</v>
      </c>
      <c r="M21" t="e">
        <f>('AEO Table 1'!N$17*#REF!)/('AEO Table 1'!$C$17*#REF!)</f>
        <v>#REF!</v>
      </c>
      <c r="N21" t="e">
        <f>('AEO Table 1'!O$17*#REF!)/('AEO Table 1'!$C$17*#REF!)</f>
        <v>#REF!</v>
      </c>
      <c r="O21" t="e">
        <f>('AEO Table 1'!P$17*#REF!)/('AEO Table 1'!$C$17*#REF!)</f>
        <v>#REF!</v>
      </c>
      <c r="P21" t="e">
        <f>('AEO Table 1'!Q$17*#REF!)/('AEO Table 1'!$C$17*#REF!)</f>
        <v>#REF!</v>
      </c>
      <c r="Q21" t="e">
        <f>('AEO Table 1'!R$17*#REF!)/('AEO Table 1'!$C$17*#REF!)</f>
        <v>#REF!</v>
      </c>
      <c r="R21" t="e">
        <f>('AEO Table 1'!S$17*#REF!)/('AEO Table 1'!$C$17*#REF!)</f>
        <v>#REF!</v>
      </c>
      <c r="S21" t="e">
        <f>('AEO Table 1'!T$17*#REF!)/('AEO Table 1'!$C$17*#REF!)</f>
        <v>#REF!</v>
      </c>
      <c r="T21" t="e">
        <f>('AEO Table 1'!U$17*#REF!)/('AEO Table 1'!$C$17*#REF!)</f>
        <v>#REF!</v>
      </c>
      <c r="U21" t="e">
        <f>('AEO Table 1'!V$17*#REF!)/('AEO Table 1'!$C$17*#REF!)</f>
        <v>#REF!</v>
      </c>
      <c r="V21" t="e">
        <f>('AEO Table 1'!W$17*#REF!)/('AEO Table 1'!$C$17*#REF!)</f>
        <v>#REF!</v>
      </c>
      <c r="W21" t="e">
        <f>('AEO Table 1'!X$17*#REF!)/('AEO Table 1'!$C$17*#REF!)</f>
        <v>#REF!</v>
      </c>
      <c r="X21" t="e">
        <f>('AEO Table 1'!Y$17*#REF!)/('AEO Table 1'!$C$17*#REF!)</f>
        <v>#REF!</v>
      </c>
      <c r="Y21" t="e">
        <f>('AEO Table 1'!Z$17*#REF!)/('AEO Table 1'!$C$17*#REF!)</f>
        <v>#REF!</v>
      </c>
      <c r="Z21" t="e">
        <f>('AEO Table 1'!AA$17*#REF!)/('AEO Table 1'!$C$17*#REF!)</f>
        <v>#REF!</v>
      </c>
      <c r="AA21" t="e">
        <f>('AEO Table 1'!AB$17*#REF!)/('AEO Table 1'!$C$17*#REF!)</f>
        <v>#REF!</v>
      </c>
      <c r="AB21" t="e">
        <f>('AEO Table 1'!AC$17*#REF!)/('AEO Table 1'!$C$17*#REF!)</f>
        <v>#REF!</v>
      </c>
      <c r="AC21" t="e">
        <f>('AEO Table 1'!AD$17*#REF!)/('AEO Table 1'!$C$17*#REF!)</f>
        <v>#REF!</v>
      </c>
      <c r="AD21" t="e">
        <f>('AEO Table 1'!AE$17*#REF!)/('AEO Table 1'!$C$17*#REF!)</f>
        <v>#REF!</v>
      </c>
      <c r="AE21" t="e">
        <f>('AEO Table 1'!AF$17*#REF!)/('AEO Table 1'!$C$17*#REF!)</f>
        <v>#REF!</v>
      </c>
      <c r="AF21" t="e">
        <f>('AEO Table 1'!AG$17*#REF!)/('AEO Table 1'!$C$17*#REF!)</f>
        <v>#REF!</v>
      </c>
      <c r="AG21" t="e">
        <f>('AEO Table 1'!AH$17*#REF!)/('AEO Table 1'!$C$17*#REF!)</f>
        <v>#REF!</v>
      </c>
      <c r="AH21" t="e">
        <f>('AEO Table 1'!AI$17*#REF!)/('AEO Table 1'!$C$17*#REF!)</f>
        <v>#REF!</v>
      </c>
      <c r="AI21" t="e">
        <f>('AEO Table 1'!AJ$17*#REF!)/('AEO Table 1'!$C$17*#REF!)</f>
        <v>#REF!</v>
      </c>
    </row>
    <row r="22" spans="1:35" x14ac:dyDescent="0.45">
      <c r="A22" s="27" t="s">
        <v>244</v>
      </c>
      <c r="B22" t="e">
        <f>('AEO Table 1'!C$24*#REF!)/('AEO Table 1'!$C$24*#REF!)</f>
        <v>#REF!</v>
      </c>
      <c r="C22" t="e">
        <f>('AEO Table 1'!D$24*#REF!)/('AEO Table 1'!$C$24*#REF!)</f>
        <v>#REF!</v>
      </c>
      <c r="D22" t="e">
        <f>('AEO Table 1'!E$24*#REF!)/('AEO Table 1'!$C$24*#REF!)</f>
        <v>#REF!</v>
      </c>
      <c r="E22" t="e">
        <f>('AEO Table 1'!F$24*#REF!)/('AEO Table 1'!$C$24*#REF!)</f>
        <v>#REF!</v>
      </c>
      <c r="F22" t="e">
        <f>('AEO Table 1'!G$24*#REF!)/('AEO Table 1'!$C$24*#REF!)</f>
        <v>#REF!</v>
      </c>
      <c r="G22" t="e">
        <f>('AEO Table 1'!H$24*#REF!)/('AEO Table 1'!$C$24*#REF!)</f>
        <v>#REF!</v>
      </c>
      <c r="H22" t="e">
        <f>('AEO Table 1'!I$24*#REF!)/('AEO Table 1'!$C$24*#REF!)</f>
        <v>#REF!</v>
      </c>
      <c r="I22" t="e">
        <f>('AEO Table 1'!J$24*#REF!)/('AEO Table 1'!$C$24*#REF!)</f>
        <v>#REF!</v>
      </c>
      <c r="J22" t="e">
        <f>('AEO Table 1'!K$24*#REF!)/('AEO Table 1'!$C$24*#REF!)</f>
        <v>#REF!</v>
      </c>
      <c r="K22" t="e">
        <f>('AEO Table 1'!L$24*#REF!)/('AEO Table 1'!$C$24*#REF!)</f>
        <v>#REF!</v>
      </c>
      <c r="L22" t="e">
        <f>('AEO Table 1'!M$24*#REF!)/('AEO Table 1'!$C$24*#REF!)</f>
        <v>#REF!</v>
      </c>
      <c r="M22" t="e">
        <f>('AEO Table 1'!N$24*#REF!)/('AEO Table 1'!$C$24*#REF!)</f>
        <v>#REF!</v>
      </c>
      <c r="N22" t="e">
        <f>('AEO Table 1'!O$24*#REF!)/('AEO Table 1'!$C$24*#REF!)</f>
        <v>#REF!</v>
      </c>
      <c r="O22" t="e">
        <f>('AEO Table 1'!P$24*#REF!)/('AEO Table 1'!$C$24*#REF!)</f>
        <v>#REF!</v>
      </c>
      <c r="P22" t="e">
        <f>('AEO Table 1'!Q$24*#REF!)/('AEO Table 1'!$C$24*#REF!)</f>
        <v>#REF!</v>
      </c>
      <c r="Q22" t="e">
        <f>('AEO Table 1'!R$24*#REF!)/('AEO Table 1'!$C$24*#REF!)</f>
        <v>#REF!</v>
      </c>
      <c r="R22" t="e">
        <f>('AEO Table 1'!S$24*#REF!)/('AEO Table 1'!$C$24*#REF!)</f>
        <v>#REF!</v>
      </c>
      <c r="S22" t="e">
        <f>('AEO Table 1'!T$24*#REF!)/('AEO Table 1'!$C$24*#REF!)</f>
        <v>#REF!</v>
      </c>
      <c r="T22" t="e">
        <f>('AEO Table 1'!U$24*#REF!)/('AEO Table 1'!$C$24*#REF!)</f>
        <v>#REF!</v>
      </c>
      <c r="U22" t="e">
        <f>('AEO Table 1'!V$24*#REF!)/('AEO Table 1'!$C$24*#REF!)</f>
        <v>#REF!</v>
      </c>
      <c r="V22" t="e">
        <f>('AEO Table 1'!W$24*#REF!)/('AEO Table 1'!$C$24*#REF!)</f>
        <v>#REF!</v>
      </c>
      <c r="W22" t="e">
        <f>('AEO Table 1'!X$24*#REF!)/('AEO Table 1'!$C$24*#REF!)</f>
        <v>#REF!</v>
      </c>
      <c r="X22" t="e">
        <f>('AEO Table 1'!Y$24*#REF!)/('AEO Table 1'!$C$24*#REF!)</f>
        <v>#REF!</v>
      </c>
      <c r="Y22" t="e">
        <f>('AEO Table 1'!Z$24*#REF!)/('AEO Table 1'!$C$24*#REF!)</f>
        <v>#REF!</v>
      </c>
      <c r="Z22" t="e">
        <f>('AEO Table 1'!AA$24*#REF!)/('AEO Table 1'!$C$24*#REF!)</f>
        <v>#REF!</v>
      </c>
      <c r="AA22" t="e">
        <f>('AEO Table 1'!AB$24*#REF!)/('AEO Table 1'!$C$24*#REF!)</f>
        <v>#REF!</v>
      </c>
      <c r="AB22" t="e">
        <f>('AEO Table 1'!AC$24*#REF!)/('AEO Table 1'!$C$24*#REF!)</f>
        <v>#REF!</v>
      </c>
      <c r="AC22" t="e">
        <f>('AEO Table 1'!AD$24*#REF!)/('AEO Table 1'!$C$24*#REF!)</f>
        <v>#REF!</v>
      </c>
      <c r="AD22" t="e">
        <f>('AEO Table 1'!AE$24*#REF!)/('AEO Table 1'!$C$24*#REF!)</f>
        <v>#REF!</v>
      </c>
      <c r="AE22" t="e">
        <f>('AEO Table 1'!AF$24*#REF!)/('AEO Table 1'!$C$24*#REF!)</f>
        <v>#REF!</v>
      </c>
      <c r="AF22" t="e">
        <f>('AEO Table 1'!AG$24*#REF!)/('AEO Table 1'!$C$24*#REF!)</f>
        <v>#REF!</v>
      </c>
      <c r="AG22" t="e">
        <f>('AEO Table 1'!AH$24*#REF!)/('AEO Table 1'!$C$24*#REF!)</f>
        <v>#REF!</v>
      </c>
      <c r="AH22" t="e">
        <f>('AEO Table 1'!AI$24*#REF!)/('AEO Table 1'!$C$24*#REF!)</f>
        <v>#REF!</v>
      </c>
      <c r="AI22" t="e">
        <f>('AEO Table 1'!AJ$24*#REF!)/('AEO Table 1'!$C$24*#REF!)</f>
        <v>#REF!</v>
      </c>
    </row>
    <row r="23" spans="1:35" x14ac:dyDescent="0.45">
      <c r="A23" s="27" t="s">
        <v>245</v>
      </c>
      <c r="B23">
        <v>1</v>
      </c>
      <c r="C23">
        <v>1</v>
      </c>
      <c r="D23">
        <v>1</v>
      </c>
      <c r="E23">
        <v>1</v>
      </c>
      <c r="F23">
        <v>1</v>
      </c>
      <c r="G23">
        <v>1</v>
      </c>
      <c r="H23">
        <v>1</v>
      </c>
      <c r="I23">
        <v>1</v>
      </c>
      <c r="J23">
        <v>1</v>
      </c>
      <c r="K23">
        <v>1</v>
      </c>
      <c r="L23">
        <v>1</v>
      </c>
      <c r="M23">
        <v>1</v>
      </c>
      <c r="N23">
        <v>1</v>
      </c>
      <c r="O23">
        <v>1</v>
      </c>
      <c r="P23">
        <v>1</v>
      </c>
      <c r="Q23">
        <v>1</v>
      </c>
      <c r="R23">
        <v>1</v>
      </c>
      <c r="S23">
        <v>1</v>
      </c>
      <c r="T23">
        <v>1</v>
      </c>
      <c r="U23">
        <v>1</v>
      </c>
      <c r="V23">
        <v>1</v>
      </c>
      <c r="W23">
        <v>1</v>
      </c>
      <c r="X23">
        <v>1</v>
      </c>
      <c r="Y23">
        <v>1</v>
      </c>
      <c r="Z23">
        <v>1</v>
      </c>
      <c r="AA23">
        <v>1</v>
      </c>
      <c r="AB23">
        <v>1</v>
      </c>
      <c r="AC23">
        <v>1</v>
      </c>
      <c r="AD23">
        <v>1</v>
      </c>
      <c r="AE23">
        <v>1</v>
      </c>
      <c r="AF23">
        <v>1</v>
      </c>
      <c r="AG23">
        <v>1</v>
      </c>
      <c r="AH23">
        <v>1</v>
      </c>
      <c r="AI23">
        <v>1</v>
      </c>
    </row>
    <row r="24" spans="1:35" x14ac:dyDescent="0.45">
      <c r="A24" s="27"/>
    </row>
    <row r="26" spans="1:35" x14ac:dyDescent="0.45">
      <c r="A26" s="226" t="s">
        <v>586</v>
      </c>
      <c r="B26" s="226"/>
      <c r="C26" s="227"/>
      <c r="D26" s="227"/>
      <c r="E26" s="227"/>
      <c r="F26" s="227"/>
      <c r="G26" s="227"/>
      <c r="H26" s="227"/>
      <c r="I26" s="227"/>
      <c r="J26" s="227"/>
      <c r="K26" s="227"/>
      <c r="L26" s="227"/>
      <c r="M26" s="227"/>
      <c r="N26" s="227"/>
      <c r="O26" s="227"/>
      <c r="P26" s="227"/>
      <c r="Q26" s="227"/>
      <c r="R26" s="227"/>
      <c r="S26" s="227"/>
      <c r="T26" s="227"/>
      <c r="U26" s="227"/>
      <c r="V26" s="227"/>
      <c r="W26" s="227"/>
      <c r="X26" s="227"/>
      <c r="Y26" s="227"/>
      <c r="Z26" s="227"/>
      <c r="AA26" s="227"/>
      <c r="AB26" s="227"/>
      <c r="AC26" s="227"/>
      <c r="AD26" s="227"/>
      <c r="AE26" s="227"/>
      <c r="AF26" s="227"/>
      <c r="AG26" s="227"/>
      <c r="AH26" s="227"/>
      <c r="AI26" s="227"/>
    </row>
    <row r="27" spans="1:35" s="1" customFormat="1" x14ac:dyDescent="0.45">
      <c r="B27" s="1">
        <v>2017</v>
      </c>
      <c r="C27" s="1">
        <v>2018</v>
      </c>
      <c r="D27" s="1">
        <v>2019</v>
      </c>
      <c r="E27" s="1">
        <v>2020</v>
      </c>
      <c r="F27" s="1">
        <v>2021</v>
      </c>
      <c r="G27" s="1">
        <v>2022</v>
      </c>
      <c r="H27" s="1">
        <v>2023</v>
      </c>
      <c r="I27" s="1">
        <v>2024</v>
      </c>
      <c r="J27" s="1">
        <v>2025</v>
      </c>
      <c r="K27" s="1">
        <v>2026</v>
      </c>
      <c r="L27" s="1">
        <v>2027</v>
      </c>
      <c r="M27" s="1">
        <v>2028</v>
      </c>
      <c r="N27" s="1">
        <v>2029</v>
      </c>
      <c r="O27" s="1">
        <v>2030</v>
      </c>
      <c r="P27" s="1">
        <v>2031</v>
      </c>
      <c r="Q27" s="1">
        <v>2032</v>
      </c>
      <c r="R27" s="1">
        <v>2033</v>
      </c>
      <c r="S27" s="1">
        <v>2034</v>
      </c>
      <c r="T27" s="1">
        <v>2035</v>
      </c>
      <c r="U27" s="1">
        <v>2036</v>
      </c>
      <c r="V27" s="1">
        <v>2037</v>
      </c>
      <c r="W27" s="1">
        <v>2038</v>
      </c>
      <c r="X27" s="1">
        <v>2039</v>
      </c>
      <c r="Y27" s="1">
        <v>2040</v>
      </c>
      <c r="Z27" s="1">
        <v>2041</v>
      </c>
      <c r="AA27" s="1">
        <v>2042</v>
      </c>
      <c r="AB27" s="1">
        <v>2043</v>
      </c>
      <c r="AC27" s="1">
        <v>2044</v>
      </c>
      <c r="AD27" s="1">
        <v>2045</v>
      </c>
      <c r="AE27" s="1">
        <v>2046</v>
      </c>
      <c r="AF27" s="1">
        <v>2047</v>
      </c>
      <c r="AG27" s="1">
        <v>2048</v>
      </c>
      <c r="AH27" s="1">
        <v>2049</v>
      </c>
      <c r="AI27" s="1">
        <v>2050</v>
      </c>
    </row>
    <row r="28" spans="1:35" x14ac:dyDescent="0.45">
      <c r="A28" s="31" t="s">
        <v>231</v>
      </c>
      <c r="B28" s="8">
        <v>0</v>
      </c>
      <c r="C28" s="8">
        <v>0</v>
      </c>
      <c r="D28" s="8">
        <v>0</v>
      </c>
      <c r="E28" s="8">
        <v>0</v>
      </c>
      <c r="F28" s="8">
        <v>0</v>
      </c>
      <c r="G28" s="8">
        <v>0</v>
      </c>
      <c r="H28" s="8">
        <v>0</v>
      </c>
      <c r="I28" s="8">
        <v>0</v>
      </c>
      <c r="J28" s="8">
        <v>0</v>
      </c>
      <c r="K28" s="8">
        <v>0</v>
      </c>
      <c r="L28" s="8">
        <v>0</v>
      </c>
      <c r="M28" s="8">
        <v>0</v>
      </c>
      <c r="N28" s="8">
        <v>0</v>
      </c>
      <c r="O28" s="8">
        <v>0</v>
      </c>
      <c r="P28" s="8">
        <v>0</v>
      </c>
      <c r="Q28" s="8">
        <v>0</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row>
    <row r="29" spans="1:35" x14ac:dyDescent="0.45">
      <c r="A29" s="27" t="s">
        <v>232</v>
      </c>
      <c r="B29" t="e">
        <f>('AEO Table 1'!C$31*#REF!)/('AEO Table 1'!$C$31*#REF!)</f>
        <v>#REF!</v>
      </c>
      <c r="C29" t="e">
        <f>('AEO Table 1'!D$31*#REF!)/('AEO Table 1'!$C$31*#REF!)</f>
        <v>#REF!</v>
      </c>
      <c r="D29" t="e">
        <f>('AEO Table 1'!E$31*#REF!)/('AEO Table 1'!$C$31*#REF!)</f>
        <v>#REF!</v>
      </c>
      <c r="E29" t="e">
        <f>('AEO Table 1'!F$31*#REF!)/('AEO Table 1'!$C$31*#REF!)</f>
        <v>#REF!</v>
      </c>
      <c r="F29" t="e">
        <f>('AEO Table 1'!G$31*#REF!)/('AEO Table 1'!$C$31*#REF!)</f>
        <v>#REF!</v>
      </c>
      <c r="G29" t="e">
        <f>('AEO Table 1'!H$31*#REF!)/('AEO Table 1'!$C$31*#REF!)</f>
        <v>#REF!</v>
      </c>
      <c r="H29" t="e">
        <f>('AEO Table 1'!I$31*#REF!)/('AEO Table 1'!$C$31*#REF!)</f>
        <v>#REF!</v>
      </c>
      <c r="I29" t="e">
        <f>('AEO Table 1'!J$31*#REF!)/('AEO Table 1'!$C$31*#REF!)</f>
        <v>#REF!</v>
      </c>
      <c r="J29" t="e">
        <f>('AEO Table 1'!K$31*#REF!)/('AEO Table 1'!$C$31*#REF!)</f>
        <v>#REF!</v>
      </c>
      <c r="K29" t="e">
        <f>('AEO Table 1'!L$31*#REF!)/('AEO Table 1'!$C$31*#REF!)</f>
        <v>#REF!</v>
      </c>
      <c r="L29" t="e">
        <f>('AEO Table 1'!M$31*#REF!)/('AEO Table 1'!$C$31*#REF!)</f>
        <v>#REF!</v>
      </c>
      <c r="M29" t="e">
        <f>('AEO Table 1'!N$31*#REF!)/('AEO Table 1'!$C$31*#REF!)</f>
        <v>#REF!</v>
      </c>
      <c r="N29" t="e">
        <f>('AEO Table 1'!O$31*#REF!)/('AEO Table 1'!$C$31*#REF!)</f>
        <v>#REF!</v>
      </c>
      <c r="O29" t="e">
        <f>('AEO Table 1'!P$31*#REF!)/('AEO Table 1'!$C$31*#REF!)</f>
        <v>#REF!</v>
      </c>
      <c r="P29" t="e">
        <f>('AEO Table 1'!Q$31*#REF!)/('AEO Table 1'!$C$31*#REF!)</f>
        <v>#REF!</v>
      </c>
      <c r="Q29" t="e">
        <f>('AEO Table 1'!R$31*#REF!)/('AEO Table 1'!$C$31*#REF!)</f>
        <v>#REF!</v>
      </c>
      <c r="R29" t="e">
        <f>('AEO Table 1'!S$31*#REF!)/('AEO Table 1'!$C$31*#REF!)</f>
        <v>#REF!</v>
      </c>
      <c r="S29" t="e">
        <f>('AEO Table 1'!T$31*#REF!)/('AEO Table 1'!$C$31*#REF!)</f>
        <v>#REF!</v>
      </c>
      <c r="T29" t="e">
        <f>('AEO Table 1'!U$31*#REF!)/('AEO Table 1'!$C$31*#REF!)</f>
        <v>#REF!</v>
      </c>
      <c r="U29" t="e">
        <f>('AEO Table 1'!V$31*#REF!)/('AEO Table 1'!$C$31*#REF!)</f>
        <v>#REF!</v>
      </c>
      <c r="V29" t="e">
        <f>('AEO Table 1'!W$31*#REF!)/('AEO Table 1'!$C$31*#REF!)</f>
        <v>#REF!</v>
      </c>
      <c r="W29" t="e">
        <f>('AEO Table 1'!X$31*#REF!)/('AEO Table 1'!$C$31*#REF!)</f>
        <v>#REF!</v>
      </c>
      <c r="X29" t="e">
        <f>('AEO Table 1'!Y$31*#REF!)/('AEO Table 1'!$C$31*#REF!)</f>
        <v>#REF!</v>
      </c>
      <c r="Y29" t="e">
        <f>('AEO Table 1'!Z$31*#REF!)/('AEO Table 1'!$C$31*#REF!)</f>
        <v>#REF!</v>
      </c>
      <c r="Z29" t="e">
        <f>('AEO Table 1'!AA$31*#REF!)/('AEO Table 1'!$C$31*#REF!)</f>
        <v>#REF!</v>
      </c>
      <c r="AA29" t="e">
        <f>('AEO Table 1'!AB$31*#REF!)/('AEO Table 1'!$C$31*#REF!)</f>
        <v>#REF!</v>
      </c>
      <c r="AB29" t="e">
        <f>('AEO Table 1'!AC$31*#REF!)/('AEO Table 1'!$C$31*#REF!)</f>
        <v>#REF!</v>
      </c>
      <c r="AC29" t="e">
        <f>('AEO Table 1'!AD$31*#REF!)/('AEO Table 1'!$C$31*#REF!)</f>
        <v>#REF!</v>
      </c>
      <c r="AD29" t="e">
        <f>('AEO Table 1'!AE$31*#REF!)/('AEO Table 1'!$C$31*#REF!)</f>
        <v>#REF!</v>
      </c>
      <c r="AE29" t="e">
        <f>('AEO Table 1'!AF$31*#REF!)/('AEO Table 1'!$C$31*#REF!)</f>
        <v>#REF!</v>
      </c>
      <c r="AF29" t="e">
        <f>('AEO Table 1'!AG$31*#REF!)/('AEO Table 1'!$C$31*#REF!)</f>
        <v>#REF!</v>
      </c>
      <c r="AG29" t="e">
        <f>('AEO Table 1'!AH$31*#REF!)/('AEO Table 1'!$C$31*#REF!)</f>
        <v>#REF!</v>
      </c>
      <c r="AH29" t="e">
        <f>('AEO Table 1'!AI$31*#REF!)/('AEO Table 1'!$C$31*#REF!)</f>
        <v>#REF!</v>
      </c>
      <c r="AI29" t="e">
        <f>('AEO Table 1'!AJ$31*#REF!)/('AEO Table 1'!$C$31*#REF!)</f>
        <v>#REF!</v>
      </c>
    </row>
    <row r="30" spans="1:35" x14ac:dyDescent="0.45">
      <c r="A30" s="27" t="s">
        <v>223</v>
      </c>
      <c r="B30" t="e">
        <f>('AEO Table 1'!C$30*#REF!)/('AEO Table 1'!$C$30*#REF!)</f>
        <v>#REF!</v>
      </c>
      <c r="C30" t="e">
        <f>('AEO Table 1'!D$30*#REF!)/('AEO Table 1'!$C$30*#REF!)</f>
        <v>#REF!</v>
      </c>
      <c r="D30" t="e">
        <f>('AEO Table 1'!E$30*#REF!)/('AEO Table 1'!$C$30*#REF!)</f>
        <v>#REF!</v>
      </c>
      <c r="E30" t="e">
        <f>('AEO Table 1'!F$30*#REF!)/('AEO Table 1'!$C$30*#REF!)</f>
        <v>#REF!</v>
      </c>
      <c r="F30" t="e">
        <f>('AEO Table 1'!G$30*#REF!)/('AEO Table 1'!$C$30*#REF!)</f>
        <v>#REF!</v>
      </c>
      <c r="G30" t="e">
        <f>('AEO Table 1'!H$30*#REF!)/('AEO Table 1'!$C$30*#REF!)</f>
        <v>#REF!</v>
      </c>
      <c r="H30" t="e">
        <f>('AEO Table 1'!I$30*#REF!)/('AEO Table 1'!$C$30*#REF!)</f>
        <v>#REF!</v>
      </c>
      <c r="I30" t="e">
        <f>('AEO Table 1'!J$30*#REF!)/('AEO Table 1'!$C$30*#REF!)</f>
        <v>#REF!</v>
      </c>
      <c r="J30" t="e">
        <f>('AEO Table 1'!K$30*#REF!)/('AEO Table 1'!$C$30*#REF!)</f>
        <v>#REF!</v>
      </c>
      <c r="K30" t="e">
        <f>('AEO Table 1'!L$30*#REF!)/('AEO Table 1'!$C$30*#REF!)</f>
        <v>#REF!</v>
      </c>
      <c r="L30" t="e">
        <f>('AEO Table 1'!M$30*#REF!)/('AEO Table 1'!$C$30*#REF!)</f>
        <v>#REF!</v>
      </c>
      <c r="M30" t="e">
        <f>('AEO Table 1'!N$30*#REF!)/('AEO Table 1'!$C$30*#REF!)</f>
        <v>#REF!</v>
      </c>
      <c r="N30" t="e">
        <f>('AEO Table 1'!O$30*#REF!)/('AEO Table 1'!$C$30*#REF!)</f>
        <v>#REF!</v>
      </c>
      <c r="O30" t="e">
        <f>('AEO Table 1'!P$30*#REF!)/('AEO Table 1'!$C$30*#REF!)</f>
        <v>#REF!</v>
      </c>
      <c r="P30" t="e">
        <f>('AEO Table 1'!Q$30*#REF!)/('AEO Table 1'!$C$30*#REF!)</f>
        <v>#REF!</v>
      </c>
      <c r="Q30" t="e">
        <f>('AEO Table 1'!R$30*#REF!)/('AEO Table 1'!$C$30*#REF!)</f>
        <v>#REF!</v>
      </c>
      <c r="R30" t="e">
        <f>('AEO Table 1'!S$30*#REF!)/('AEO Table 1'!$C$30*#REF!)</f>
        <v>#REF!</v>
      </c>
      <c r="S30" t="e">
        <f>('AEO Table 1'!T$30*#REF!)/('AEO Table 1'!$C$30*#REF!)</f>
        <v>#REF!</v>
      </c>
      <c r="T30" t="e">
        <f>('AEO Table 1'!U$30*#REF!)/('AEO Table 1'!$C$30*#REF!)</f>
        <v>#REF!</v>
      </c>
      <c r="U30" t="e">
        <f>('AEO Table 1'!V$30*#REF!)/('AEO Table 1'!$C$30*#REF!)</f>
        <v>#REF!</v>
      </c>
      <c r="V30" t="e">
        <f>('AEO Table 1'!W$30*#REF!)/('AEO Table 1'!$C$30*#REF!)</f>
        <v>#REF!</v>
      </c>
      <c r="W30" t="e">
        <f>('AEO Table 1'!X$30*#REF!)/('AEO Table 1'!$C$30*#REF!)</f>
        <v>#REF!</v>
      </c>
      <c r="X30" t="e">
        <f>('AEO Table 1'!Y$30*#REF!)/('AEO Table 1'!$C$30*#REF!)</f>
        <v>#REF!</v>
      </c>
      <c r="Y30" t="e">
        <f>('AEO Table 1'!Z$30*#REF!)/('AEO Table 1'!$C$30*#REF!)</f>
        <v>#REF!</v>
      </c>
      <c r="Z30" t="e">
        <f>('AEO Table 1'!AA$30*#REF!)/('AEO Table 1'!$C$30*#REF!)</f>
        <v>#REF!</v>
      </c>
      <c r="AA30" t="e">
        <f>('AEO Table 1'!AB$30*#REF!)/('AEO Table 1'!$C$30*#REF!)</f>
        <v>#REF!</v>
      </c>
      <c r="AB30" t="e">
        <f>('AEO Table 1'!AC$30*#REF!)/('AEO Table 1'!$C$30*#REF!)</f>
        <v>#REF!</v>
      </c>
      <c r="AC30" t="e">
        <f>('AEO Table 1'!AD$30*#REF!)/('AEO Table 1'!$C$30*#REF!)</f>
        <v>#REF!</v>
      </c>
      <c r="AD30" t="e">
        <f>('AEO Table 1'!AE$30*#REF!)/('AEO Table 1'!$C$30*#REF!)</f>
        <v>#REF!</v>
      </c>
      <c r="AE30" t="e">
        <f>('AEO Table 1'!AF$30*#REF!)/('AEO Table 1'!$C$30*#REF!)</f>
        <v>#REF!</v>
      </c>
      <c r="AF30" t="e">
        <f>('AEO Table 1'!AG$30*#REF!)/('AEO Table 1'!$C$30*#REF!)</f>
        <v>#REF!</v>
      </c>
      <c r="AG30" t="e">
        <f>('AEO Table 1'!AH$30*#REF!)/('AEO Table 1'!$C$30*#REF!)</f>
        <v>#REF!</v>
      </c>
      <c r="AH30" t="e">
        <f>('AEO Table 1'!AI$30*#REF!)/('AEO Table 1'!$C$30*#REF!)</f>
        <v>#REF!</v>
      </c>
      <c r="AI30" t="e">
        <f>('AEO Table 1'!AJ$30*#REF!)/('AEO Table 1'!$C$30*#REF!)</f>
        <v>#REF!</v>
      </c>
    </row>
    <row r="31" spans="1:35" x14ac:dyDescent="0.45">
      <c r="A31" s="27" t="s">
        <v>224</v>
      </c>
      <c r="B31">
        <v>1</v>
      </c>
      <c r="C31">
        <v>1</v>
      </c>
      <c r="D31">
        <v>1</v>
      </c>
      <c r="E31">
        <v>1</v>
      </c>
      <c r="F31">
        <v>1</v>
      </c>
      <c r="G31">
        <v>1</v>
      </c>
      <c r="H31">
        <v>1</v>
      </c>
      <c r="I31">
        <v>1</v>
      </c>
      <c r="J31">
        <v>1</v>
      </c>
      <c r="K31">
        <v>1</v>
      </c>
      <c r="L31">
        <v>1</v>
      </c>
      <c r="M31">
        <v>1</v>
      </c>
      <c r="N31">
        <v>1</v>
      </c>
      <c r="O31">
        <v>1</v>
      </c>
      <c r="P31">
        <v>1</v>
      </c>
      <c r="Q31">
        <v>1</v>
      </c>
      <c r="R31">
        <v>1</v>
      </c>
      <c r="S31">
        <v>1</v>
      </c>
      <c r="T31">
        <v>1</v>
      </c>
      <c r="U31">
        <v>1</v>
      </c>
      <c r="V31">
        <v>1</v>
      </c>
      <c r="W31">
        <v>1</v>
      </c>
      <c r="X31">
        <v>1</v>
      </c>
      <c r="Y31">
        <v>1</v>
      </c>
      <c r="Z31">
        <v>1</v>
      </c>
      <c r="AA31">
        <v>1</v>
      </c>
      <c r="AB31">
        <v>1</v>
      </c>
      <c r="AC31">
        <v>1</v>
      </c>
      <c r="AD31">
        <v>1</v>
      </c>
      <c r="AE31">
        <v>1</v>
      </c>
      <c r="AF31">
        <v>1</v>
      </c>
      <c r="AG31">
        <v>1</v>
      </c>
      <c r="AH31">
        <v>1</v>
      </c>
      <c r="AI31">
        <v>1</v>
      </c>
    </row>
    <row r="32" spans="1:35" x14ac:dyDescent="0.45">
      <c r="A32" s="28" t="s">
        <v>234</v>
      </c>
      <c r="B32" s="8">
        <v>0</v>
      </c>
      <c r="C32" s="8">
        <v>0</v>
      </c>
      <c r="D32" s="8">
        <v>0</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row>
    <row r="33" spans="1:35" x14ac:dyDescent="0.45">
      <c r="A33" s="28" t="s">
        <v>235</v>
      </c>
      <c r="B33" s="8">
        <v>0</v>
      </c>
      <c r="C33" s="8">
        <v>0</v>
      </c>
      <c r="D33" s="8">
        <v>0</v>
      </c>
      <c r="E33" s="8">
        <v>0</v>
      </c>
      <c r="F33" s="8">
        <v>0</v>
      </c>
      <c r="G33" s="8">
        <v>0</v>
      </c>
      <c r="H33" s="8">
        <v>0</v>
      </c>
      <c r="I33" s="8">
        <v>0</v>
      </c>
      <c r="J33" s="8">
        <v>0</v>
      </c>
      <c r="K33" s="8">
        <v>0</v>
      </c>
      <c r="L33" s="8">
        <v>0</v>
      </c>
      <c r="M33" s="8">
        <v>0</v>
      </c>
      <c r="N33" s="8">
        <v>0</v>
      </c>
      <c r="O33" s="8">
        <v>0</v>
      </c>
      <c r="P33" s="8">
        <v>0</v>
      </c>
      <c r="Q33" s="8">
        <v>0</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row>
    <row r="34" spans="1:35" x14ac:dyDescent="0.45">
      <c r="A34" s="28" t="s">
        <v>236</v>
      </c>
      <c r="B34" s="8">
        <v>0</v>
      </c>
      <c r="C34" s="8">
        <v>0</v>
      </c>
      <c r="D34" s="8">
        <v>0</v>
      </c>
      <c r="E34" s="8">
        <v>0</v>
      </c>
      <c r="F34" s="8">
        <v>0</v>
      </c>
      <c r="G34" s="8">
        <v>0</v>
      </c>
      <c r="H34" s="8">
        <v>0</v>
      </c>
      <c r="I34" s="8">
        <v>0</v>
      </c>
      <c r="J34" s="8">
        <v>0</v>
      </c>
      <c r="K34" s="8">
        <v>0</v>
      </c>
      <c r="L34" s="8">
        <v>0</v>
      </c>
      <c r="M34" s="8">
        <v>0</v>
      </c>
      <c r="N34" s="8">
        <v>0</v>
      </c>
      <c r="O34" s="8">
        <v>0</v>
      </c>
      <c r="P34" s="8">
        <v>0</v>
      </c>
      <c r="Q34" s="8">
        <v>0</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row>
    <row r="35" spans="1:35" x14ac:dyDescent="0.45">
      <c r="A35" s="27" t="s">
        <v>225</v>
      </c>
      <c r="B35">
        <v>1</v>
      </c>
      <c r="C35">
        <v>1</v>
      </c>
      <c r="D35">
        <v>1</v>
      </c>
      <c r="E35">
        <v>1</v>
      </c>
      <c r="F35">
        <v>1</v>
      </c>
      <c r="G35">
        <v>1</v>
      </c>
      <c r="H35">
        <v>1</v>
      </c>
      <c r="I35">
        <v>1</v>
      </c>
      <c r="J35">
        <v>1</v>
      </c>
      <c r="K35">
        <v>1</v>
      </c>
      <c r="L35">
        <v>1</v>
      </c>
      <c r="M35">
        <v>1</v>
      </c>
      <c r="N35">
        <v>1</v>
      </c>
      <c r="O35">
        <v>1</v>
      </c>
      <c r="P35">
        <v>1</v>
      </c>
      <c r="Q35">
        <v>1</v>
      </c>
      <c r="R35">
        <v>1</v>
      </c>
      <c r="S35">
        <v>1</v>
      </c>
      <c r="T35">
        <v>1</v>
      </c>
      <c r="U35">
        <v>1</v>
      </c>
      <c r="V35">
        <v>1</v>
      </c>
      <c r="W35">
        <v>1</v>
      </c>
      <c r="X35">
        <v>1</v>
      </c>
      <c r="Y35">
        <v>1</v>
      </c>
      <c r="Z35">
        <v>1</v>
      </c>
      <c r="AA35">
        <v>1</v>
      </c>
      <c r="AB35">
        <v>1</v>
      </c>
      <c r="AC35">
        <v>1</v>
      </c>
      <c r="AD35">
        <v>1</v>
      </c>
      <c r="AE35">
        <v>1</v>
      </c>
      <c r="AF35">
        <v>1</v>
      </c>
      <c r="AG35">
        <v>1</v>
      </c>
      <c r="AH35">
        <v>1</v>
      </c>
      <c r="AI35">
        <v>1</v>
      </c>
    </row>
    <row r="36" spans="1:35" x14ac:dyDescent="0.45">
      <c r="A36" s="27" t="s">
        <v>226</v>
      </c>
      <c r="B36" t="e">
        <f>('AEO Table 1'!C$29*#REF!)/('AEO Table 1'!$C$29*#REF!)</f>
        <v>#REF!</v>
      </c>
      <c r="C36" t="e">
        <f>('AEO Table 1'!D$29*#REF!)/('AEO Table 1'!$C$29*#REF!)</f>
        <v>#REF!</v>
      </c>
      <c r="D36" t="e">
        <f>('AEO Table 1'!E$29*#REF!)/('AEO Table 1'!$C$29*#REF!)</f>
        <v>#REF!</v>
      </c>
      <c r="E36" t="e">
        <f>('AEO Table 1'!F$29*#REF!)/('AEO Table 1'!$C$29*#REF!)</f>
        <v>#REF!</v>
      </c>
      <c r="F36" t="e">
        <f>('AEO Table 1'!G$29*#REF!)/('AEO Table 1'!$C$29*#REF!)</f>
        <v>#REF!</v>
      </c>
      <c r="G36" t="e">
        <f>('AEO Table 1'!H$29*#REF!)/('AEO Table 1'!$C$29*#REF!)</f>
        <v>#REF!</v>
      </c>
      <c r="H36" t="e">
        <f>('AEO Table 1'!I$29*#REF!)/('AEO Table 1'!$C$29*#REF!)</f>
        <v>#REF!</v>
      </c>
      <c r="I36" t="e">
        <f>('AEO Table 1'!J$29*#REF!)/('AEO Table 1'!$C$29*#REF!)</f>
        <v>#REF!</v>
      </c>
      <c r="J36" t="e">
        <f>('AEO Table 1'!K$29*#REF!)/('AEO Table 1'!$C$29*#REF!)</f>
        <v>#REF!</v>
      </c>
      <c r="K36" t="e">
        <f>('AEO Table 1'!L$29*#REF!)/('AEO Table 1'!$C$29*#REF!)</f>
        <v>#REF!</v>
      </c>
      <c r="L36" t="e">
        <f>('AEO Table 1'!M$29*#REF!)/('AEO Table 1'!$C$29*#REF!)</f>
        <v>#REF!</v>
      </c>
      <c r="M36" t="e">
        <f>('AEO Table 1'!N$29*#REF!)/('AEO Table 1'!$C$29*#REF!)</f>
        <v>#REF!</v>
      </c>
      <c r="N36" t="e">
        <f>('AEO Table 1'!O$29*#REF!)/('AEO Table 1'!$C$29*#REF!)</f>
        <v>#REF!</v>
      </c>
      <c r="O36" t="e">
        <f>('AEO Table 1'!P$29*#REF!)/('AEO Table 1'!$C$29*#REF!)</f>
        <v>#REF!</v>
      </c>
      <c r="P36" t="e">
        <f>('AEO Table 1'!Q$29*#REF!)/('AEO Table 1'!$C$29*#REF!)</f>
        <v>#REF!</v>
      </c>
      <c r="Q36" t="e">
        <f>('AEO Table 1'!R$29*#REF!)/('AEO Table 1'!$C$29*#REF!)</f>
        <v>#REF!</v>
      </c>
      <c r="R36" t="e">
        <f>('AEO Table 1'!S$29*#REF!)/('AEO Table 1'!$C$29*#REF!)</f>
        <v>#REF!</v>
      </c>
      <c r="S36" t="e">
        <f>('AEO Table 1'!T$29*#REF!)/('AEO Table 1'!$C$29*#REF!)</f>
        <v>#REF!</v>
      </c>
      <c r="T36" t="e">
        <f>('AEO Table 1'!U$29*#REF!)/('AEO Table 1'!$C$29*#REF!)</f>
        <v>#REF!</v>
      </c>
      <c r="U36" t="e">
        <f>('AEO Table 1'!V$29*#REF!)/('AEO Table 1'!$C$29*#REF!)</f>
        <v>#REF!</v>
      </c>
      <c r="V36" t="e">
        <f>('AEO Table 1'!W$29*#REF!)/('AEO Table 1'!$C$29*#REF!)</f>
        <v>#REF!</v>
      </c>
      <c r="W36" t="e">
        <f>('AEO Table 1'!X$29*#REF!)/('AEO Table 1'!$C$29*#REF!)</f>
        <v>#REF!</v>
      </c>
      <c r="X36" t="e">
        <f>('AEO Table 1'!Y$29*#REF!)/('AEO Table 1'!$C$29*#REF!)</f>
        <v>#REF!</v>
      </c>
      <c r="Y36" t="e">
        <f>('AEO Table 1'!Z$29*#REF!)/('AEO Table 1'!$C$29*#REF!)</f>
        <v>#REF!</v>
      </c>
      <c r="Z36" t="e">
        <f>('AEO Table 1'!AA$29*#REF!)/('AEO Table 1'!$C$29*#REF!)</f>
        <v>#REF!</v>
      </c>
      <c r="AA36" t="e">
        <f>('AEO Table 1'!AB$29*#REF!)/('AEO Table 1'!$C$29*#REF!)</f>
        <v>#REF!</v>
      </c>
      <c r="AB36" t="e">
        <f>('AEO Table 1'!AC$29*#REF!)/('AEO Table 1'!$C$29*#REF!)</f>
        <v>#REF!</v>
      </c>
      <c r="AC36" t="e">
        <f>('AEO Table 1'!AD$29*#REF!)/('AEO Table 1'!$C$29*#REF!)</f>
        <v>#REF!</v>
      </c>
      <c r="AD36" t="e">
        <f>('AEO Table 1'!AE$29*#REF!)/('AEO Table 1'!$C$29*#REF!)</f>
        <v>#REF!</v>
      </c>
      <c r="AE36" t="e">
        <f>('AEO Table 1'!AF$29*#REF!)/('AEO Table 1'!$C$29*#REF!)</f>
        <v>#REF!</v>
      </c>
      <c r="AF36" t="e">
        <f>('AEO Table 1'!AG$29*#REF!)/('AEO Table 1'!$C$29*#REF!)</f>
        <v>#REF!</v>
      </c>
      <c r="AG36" t="e">
        <f>('AEO Table 1'!AH$29*#REF!)/('AEO Table 1'!$C$29*#REF!)</f>
        <v>#REF!</v>
      </c>
      <c r="AH36" t="e">
        <f>('AEO Table 1'!AI$29*#REF!)/('AEO Table 1'!$C$29*#REF!)</f>
        <v>#REF!</v>
      </c>
      <c r="AI36" t="e">
        <f>('AEO Table 1'!AJ$29*#REF!)/('AEO Table 1'!$C$29*#REF!)</f>
        <v>#REF!</v>
      </c>
    </row>
    <row r="37" spans="1:35" x14ac:dyDescent="0.45">
      <c r="A37" s="27" t="s">
        <v>237</v>
      </c>
      <c r="B37" t="e">
        <f>('AEO Table 1'!C$29*#REF!)/('AEO Table 1'!$C$29*#REF!)</f>
        <v>#REF!</v>
      </c>
      <c r="C37" t="e">
        <f>('AEO Table 1'!D$29*#REF!)/('AEO Table 1'!$C$29*#REF!)</f>
        <v>#REF!</v>
      </c>
      <c r="D37" t="e">
        <f>('AEO Table 1'!E$29*#REF!)/('AEO Table 1'!$C$29*#REF!)</f>
        <v>#REF!</v>
      </c>
      <c r="E37" t="e">
        <f>('AEO Table 1'!F$29*#REF!)/('AEO Table 1'!$C$29*#REF!)</f>
        <v>#REF!</v>
      </c>
      <c r="F37" t="e">
        <f>('AEO Table 1'!G$29*#REF!)/('AEO Table 1'!$C$29*#REF!)</f>
        <v>#REF!</v>
      </c>
      <c r="G37" t="e">
        <f>('AEO Table 1'!H$29*#REF!)/('AEO Table 1'!$C$29*#REF!)</f>
        <v>#REF!</v>
      </c>
      <c r="H37" t="e">
        <f>('AEO Table 1'!I$29*#REF!)/('AEO Table 1'!$C$29*#REF!)</f>
        <v>#REF!</v>
      </c>
      <c r="I37" t="e">
        <f>('AEO Table 1'!J$29*#REF!)/('AEO Table 1'!$C$29*#REF!)</f>
        <v>#REF!</v>
      </c>
      <c r="J37" t="e">
        <f>('AEO Table 1'!K$29*#REF!)/('AEO Table 1'!$C$29*#REF!)</f>
        <v>#REF!</v>
      </c>
      <c r="K37" t="e">
        <f>('AEO Table 1'!L$29*#REF!)/('AEO Table 1'!$C$29*#REF!)</f>
        <v>#REF!</v>
      </c>
      <c r="L37" t="e">
        <f>('AEO Table 1'!M$29*#REF!)/('AEO Table 1'!$C$29*#REF!)</f>
        <v>#REF!</v>
      </c>
      <c r="M37" t="e">
        <f>('AEO Table 1'!N$29*#REF!)/('AEO Table 1'!$C$29*#REF!)</f>
        <v>#REF!</v>
      </c>
      <c r="N37" t="e">
        <f>('AEO Table 1'!O$29*#REF!)/('AEO Table 1'!$C$29*#REF!)</f>
        <v>#REF!</v>
      </c>
      <c r="O37" t="e">
        <f>('AEO Table 1'!P$29*#REF!)/('AEO Table 1'!$C$29*#REF!)</f>
        <v>#REF!</v>
      </c>
      <c r="P37" t="e">
        <f>('AEO Table 1'!Q$29*#REF!)/('AEO Table 1'!$C$29*#REF!)</f>
        <v>#REF!</v>
      </c>
      <c r="Q37" t="e">
        <f>('AEO Table 1'!R$29*#REF!)/('AEO Table 1'!$C$29*#REF!)</f>
        <v>#REF!</v>
      </c>
      <c r="R37" t="e">
        <f>('AEO Table 1'!S$29*#REF!)/('AEO Table 1'!$C$29*#REF!)</f>
        <v>#REF!</v>
      </c>
      <c r="S37" t="e">
        <f>('AEO Table 1'!T$29*#REF!)/('AEO Table 1'!$C$29*#REF!)</f>
        <v>#REF!</v>
      </c>
      <c r="T37" t="e">
        <f>('AEO Table 1'!U$29*#REF!)/('AEO Table 1'!$C$29*#REF!)</f>
        <v>#REF!</v>
      </c>
      <c r="U37" t="e">
        <f>('AEO Table 1'!V$29*#REF!)/('AEO Table 1'!$C$29*#REF!)</f>
        <v>#REF!</v>
      </c>
      <c r="V37" t="e">
        <f>('AEO Table 1'!W$29*#REF!)/('AEO Table 1'!$C$29*#REF!)</f>
        <v>#REF!</v>
      </c>
      <c r="W37" t="e">
        <f>('AEO Table 1'!X$29*#REF!)/('AEO Table 1'!$C$29*#REF!)</f>
        <v>#REF!</v>
      </c>
      <c r="X37" t="e">
        <f>('AEO Table 1'!Y$29*#REF!)/('AEO Table 1'!$C$29*#REF!)</f>
        <v>#REF!</v>
      </c>
      <c r="Y37" t="e">
        <f>('AEO Table 1'!Z$29*#REF!)/('AEO Table 1'!$C$29*#REF!)</f>
        <v>#REF!</v>
      </c>
      <c r="Z37" t="e">
        <f>('AEO Table 1'!AA$29*#REF!)/('AEO Table 1'!$C$29*#REF!)</f>
        <v>#REF!</v>
      </c>
      <c r="AA37" t="e">
        <f>('AEO Table 1'!AB$29*#REF!)/('AEO Table 1'!$C$29*#REF!)</f>
        <v>#REF!</v>
      </c>
      <c r="AB37" t="e">
        <f>('AEO Table 1'!AC$29*#REF!)/('AEO Table 1'!$C$29*#REF!)</f>
        <v>#REF!</v>
      </c>
      <c r="AC37" t="e">
        <f>('AEO Table 1'!AD$29*#REF!)/('AEO Table 1'!$C$29*#REF!)</f>
        <v>#REF!</v>
      </c>
      <c r="AD37" t="e">
        <f>('AEO Table 1'!AE$29*#REF!)/('AEO Table 1'!$C$29*#REF!)</f>
        <v>#REF!</v>
      </c>
      <c r="AE37" t="e">
        <f>('AEO Table 1'!AF$29*#REF!)/('AEO Table 1'!$C$29*#REF!)</f>
        <v>#REF!</v>
      </c>
      <c r="AF37" t="e">
        <f>('AEO Table 1'!AG$29*#REF!)/('AEO Table 1'!$C$29*#REF!)</f>
        <v>#REF!</v>
      </c>
      <c r="AG37" t="e">
        <f>('AEO Table 1'!AH$29*#REF!)/('AEO Table 1'!$C$29*#REF!)</f>
        <v>#REF!</v>
      </c>
      <c r="AH37" t="e">
        <f>('AEO Table 1'!AI$29*#REF!)/('AEO Table 1'!$C$29*#REF!)</f>
        <v>#REF!</v>
      </c>
      <c r="AI37" t="e">
        <f>('AEO Table 1'!AJ$29*#REF!)/('AEO Table 1'!$C$29*#REF!)</f>
        <v>#REF!</v>
      </c>
    </row>
    <row r="38" spans="1:35" x14ac:dyDescent="0.45">
      <c r="A38" s="27" t="s">
        <v>238</v>
      </c>
      <c r="B38" t="e">
        <f>('AEO Table 1'!C$29*#REF!)/('AEO Table 1'!$C$29*#REF!)</f>
        <v>#REF!</v>
      </c>
      <c r="C38" t="e">
        <f>('AEO Table 1'!D$29*#REF!)/('AEO Table 1'!$C$29*#REF!)</f>
        <v>#REF!</v>
      </c>
      <c r="D38" t="e">
        <f>('AEO Table 1'!E$29*#REF!)/('AEO Table 1'!$C$29*#REF!)</f>
        <v>#REF!</v>
      </c>
      <c r="E38" t="e">
        <f>('AEO Table 1'!F$29*#REF!)/('AEO Table 1'!$C$29*#REF!)</f>
        <v>#REF!</v>
      </c>
      <c r="F38" t="e">
        <f>('AEO Table 1'!G$29*#REF!)/('AEO Table 1'!$C$29*#REF!)</f>
        <v>#REF!</v>
      </c>
      <c r="G38" t="e">
        <f>('AEO Table 1'!H$29*#REF!)/('AEO Table 1'!$C$29*#REF!)</f>
        <v>#REF!</v>
      </c>
      <c r="H38" t="e">
        <f>('AEO Table 1'!I$29*#REF!)/('AEO Table 1'!$C$29*#REF!)</f>
        <v>#REF!</v>
      </c>
      <c r="I38" t="e">
        <f>('AEO Table 1'!J$29*#REF!)/('AEO Table 1'!$C$29*#REF!)</f>
        <v>#REF!</v>
      </c>
      <c r="J38" t="e">
        <f>('AEO Table 1'!K$29*#REF!)/('AEO Table 1'!$C$29*#REF!)</f>
        <v>#REF!</v>
      </c>
      <c r="K38" t="e">
        <f>('AEO Table 1'!L$29*#REF!)/('AEO Table 1'!$C$29*#REF!)</f>
        <v>#REF!</v>
      </c>
      <c r="L38" t="e">
        <f>('AEO Table 1'!M$29*#REF!)/('AEO Table 1'!$C$29*#REF!)</f>
        <v>#REF!</v>
      </c>
      <c r="M38" t="e">
        <f>('AEO Table 1'!N$29*#REF!)/('AEO Table 1'!$C$29*#REF!)</f>
        <v>#REF!</v>
      </c>
      <c r="N38" t="e">
        <f>('AEO Table 1'!O$29*#REF!)/('AEO Table 1'!$C$29*#REF!)</f>
        <v>#REF!</v>
      </c>
      <c r="O38" t="e">
        <f>('AEO Table 1'!P$29*#REF!)/('AEO Table 1'!$C$29*#REF!)</f>
        <v>#REF!</v>
      </c>
      <c r="P38" t="e">
        <f>('AEO Table 1'!Q$29*#REF!)/('AEO Table 1'!$C$29*#REF!)</f>
        <v>#REF!</v>
      </c>
      <c r="Q38" t="e">
        <f>('AEO Table 1'!R$29*#REF!)/('AEO Table 1'!$C$29*#REF!)</f>
        <v>#REF!</v>
      </c>
      <c r="R38" t="e">
        <f>('AEO Table 1'!S$29*#REF!)/('AEO Table 1'!$C$29*#REF!)</f>
        <v>#REF!</v>
      </c>
      <c r="S38" t="e">
        <f>('AEO Table 1'!T$29*#REF!)/('AEO Table 1'!$C$29*#REF!)</f>
        <v>#REF!</v>
      </c>
      <c r="T38" t="e">
        <f>('AEO Table 1'!U$29*#REF!)/('AEO Table 1'!$C$29*#REF!)</f>
        <v>#REF!</v>
      </c>
      <c r="U38" t="e">
        <f>('AEO Table 1'!V$29*#REF!)/('AEO Table 1'!$C$29*#REF!)</f>
        <v>#REF!</v>
      </c>
      <c r="V38" t="e">
        <f>('AEO Table 1'!W$29*#REF!)/('AEO Table 1'!$C$29*#REF!)</f>
        <v>#REF!</v>
      </c>
      <c r="W38" t="e">
        <f>('AEO Table 1'!X$29*#REF!)/('AEO Table 1'!$C$29*#REF!)</f>
        <v>#REF!</v>
      </c>
      <c r="X38" t="e">
        <f>('AEO Table 1'!Y$29*#REF!)/('AEO Table 1'!$C$29*#REF!)</f>
        <v>#REF!</v>
      </c>
      <c r="Y38" t="e">
        <f>('AEO Table 1'!Z$29*#REF!)/('AEO Table 1'!$C$29*#REF!)</f>
        <v>#REF!</v>
      </c>
      <c r="Z38" t="e">
        <f>('AEO Table 1'!AA$29*#REF!)/('AEO Table 1'!$C$29*#REF!)</f>
        <v>#REF!</v>
      </c>
      <c r="AA38" t="e">
        <f>('AEO Table 1'!AB$29*#REF!)/('AEO Table 1'!$C$29*#REF!)</f>
        <v>#REF!</v>
      </c>
      <c r="AB38" t="e">
        <f>('AEO Table 1'!AC$29*#REF!)/('AEO Table 1'!$C$29*#REF!)</f>
        <v>#REF!</v>
      </c>
      <c r="AC38" t="e">
        <f>('AEO Table 1'!AD$29*#REF!)/('AEO Table 1'!$C$29*#REF!)</f>
        <v>#REF!</v>
      </c>
      <c r="AD38" t="e">
        <f>('AEO Table 1'!AE$29*#REF!)/('AEO Table 1'!$C$29*#REF!)</f>
        <v>#REF!</v>
      </c>
      <c r="AE38" t="e">
        <f>('AEO Table 1'!AF$29*#REF!)/('AEO Table 1'!$C$29*#REF!)</f>
        <v>#REF!</v>
      </c>
      <c r="AF38" t="e">
        <f>('AEO Table 1'!AG$29*#REF!)/('AEO Table 1'!$C$29*#REF!)</f>
        <v>#REF!</v>
      </c>
      <c r="AG38" t="e">
        <f>('AEO Table 1'!AH$29*#REF!)/('AEO Table 1'!$C$29*#REF!)</f>
        <v>#REF!</v>
      </c>
      <c r="AH38" t="e">
        <f>('AEO Table 1'!AI$29*#REF!)/('AEO Table 1'!$C$29*#REF!)</f>
        <v>#REF!</v>
      </c>
      <c r="AI38" t="e">
        <f>('AEO Table 1'!AJ$29*#REF!)/('AEO Table 1'!$C$29*#REF!)</f>
        <v>#REF!</v>
      </c>
    </row>
    <row r="39" spans="1:35" x14ac:dyDescent="0.45">
      <c r="A39" s="27" t="s">
        <v>239</v>
      </c>
      <c r="B39" t="e">
        <f>('AEO Table 1'!C$29*#REF!)/('AEO Table 1'!$C$29*#REF!)</f>
        <v>#REF!</v>
      </c>
      <c r="C39" t="e">
        <f>('AEO Table 1'!D$29*#REF!)/('AEO Table 1'!$C$29*#REF!)</f>
        <v>#REF!</v>
      </c>
      <c r="D39" t="e">
        <f>('AEO Table 1'!E$29*#REF!)/('AEO Table 1'!$C$29*#REF!)</f>
        <v>#REF!</v>
      </c>
      <c r="E39" t="e">
        <f>('AEO Table 1'!F$29*#REF!)/('AEO Table 1'!$C$29*#REF!)</f>
        <v>#REF!</v>
      </c>
      <c r="F39" t="e">
        <f>('AEO Table 1'!G$29*#REF!)/('AEO Table 1'!$C$29*#REF!)</f>
        <v>#REF!</v>
      </c>
      <c r="G39" t="e">
        <f>('AEO Table 1'!H$29*#REF!)/('AEO Table 1'!$C$29*#REF!)</f>
        <v>#REF!</v>
      </c>
      <c r="H39" t="e">
        <f>('AEO Table 1'!I$29*#REF!)/('AEO Table 1'!$C$29*#REF!)</f>
        <v>#REF!</v>
      </c>
      <c r="I39" t="e">
        <f>('AEO Table 1'!J$29*#REF!)/('AEO Table 1'!$C$29*#REF!)</f>
        <v>#REF!</v>
      </c>
      <c r="J39" t="e">
        <f>('AEO Table 1'!K$29*#REF!)/('AEO Table 1'!$C$29*#REF!)</f>
        <v>#REF!</v>
      </c>
      <c r="K39" t="e">
        <f>('AEO Table 1'!L$29*#REF!)/('AEO Table 1'!$C$29*#REF!)</f>
        <v>#REF!</v>
      </c>
      <c r="L39" t="e">
        <f>('AEO Table 1'!M$29*#REF!)/('AEO Table 1'!$C$29*#REF!)</f>
        <v>#REF!</v>
      </c>
      <c r="M39" t="e">
        <f>('AEO Table 1'!N$29*#REF!)/('AEO Table 1'!$C$29*#REF!)</f>
        <v>#REF!</v>
      </c>
      <c r="N39" t="e">
        <f>('AEO Table 1'!O$29*#REF!)/('AEO Table 1'!$C$29*#REF!)</f>
        <v>#REF!</v>
      </c>
      <c r="O39" t="e">
        <f>('AEO Table 1'!P$29*#REF!)/('AEO Table 1'!$C$29*#REF!)</f>
        <v>#REF!</v>
      </c>
      <c r="P39" t="e">
        <f>('AEO Table 1'!Q$29*#REF!)/('AEO Table 1'!$C$29*#REF!)</f>
        <v>#REF!</v>
      </c>
      <c r="Q39" t="e">
        <f>('AEO Table 1'!R$29*#REF!)/('AEO Table 1'!$C$29*#REF!)</f>
        <v>#REF!</v>
      </c>
      <c r="R39" t="e">
        <f>('AEO Table 1'!S$29*#REF!)/('AEO Table 1'!$C$29*#REF!)</f>
        <v>#REF!</v>
      </c>
      <c r="S39" t="e">
        <f>('AEO Table 1'!T$29*#REF!)/('AEO Table 1'!$C$29*#REF!)</f>
        <v>#REF!</v>
      </c>
      <c r="T39" t="e">
        <f>('AEO Table 1'!U$29*#REF!)/('AEO Table 1'!$C$29*#REF!)</f>
        <v>#REF!</v>
      </c>
      <c r="U39" t="e">
        <f>('AEO Table 1'!V$29*#REF!)/('AEO Table 1'!$C$29*#REF!)</f>
        <v>#REF!</v>
      </c>
      <c r="V39" t="e">
        <f>('AEO Table 1'!W$29*#REF!)/('AEO Table 1'!$C$29*#REF!)</f>
        <v>#REF!</v>
      </c>
      <c r="W39" t="e">
        <f>('AEO Table 1'!X$29*#REF!)/('AEO Table 1'!$C$29*#REF!)</f>
        <v>#REF!</v>
      </c>
      <c r="X39" t="e">
        <f>('AEO Table 1'!Y$29*#REF!)/('AEO Table 1'!$C$29*#REF!)</f>
        <v>#REF!</v>
      </c>
      <c r="Y39" t="e">
        <f>('AEO Table 1'!Z$29*#REF!)/('AEO Table 1'!$C$29*#REF!)</f>
        <v>#REF!</v>
      </c>
      <c r="Z39" t="e">
        <f>('AEO Table 1'!AA$29*#REF!)/('AEO Table 1'!$C$29*#REF!)</f>
        <v>#REF!</v>
      </c>
      <c r="AA39" t="e">
        <f>('AEO Table 1'!AB$29*#REF!)/('AEO Table 1'!$C$29*#REF!)</f>
        <v>#REF!</v>
      </c>
      <c r="AB39" t="e">
        <f>('AEO Table 1'!AC$29*#REF!)/('AEO Table 1'!$C$29*#REF!)</f>
        <v>#REF!</v>
      </c>
      <c r="AC39" t="e">
        <f>('AEO Table 1'!AD$29*#REF!)/('AEO Table 1'!$C$29*#REF!)</f>
        <v>#REF!</v>
      </c>
      <c r="AD39" t="e">
        <f>('AEO Table 1'!AE$29*#REF!)/('AEO Table 1'!$C$29*#REF!)</f>
        <v>#REF!</v>
      </c>
      <c r="AE39" t="e">
        <f>('AEO Table 1'!AF$29*#REF!)/('AEO Table 1'!$C$29*#REF!)</f>
        <v>#REF!</v>
      </c>
      <c r="AF39" t="e">
        <f>('AEO Table 1'!AG$29*#REF!)/('AEO Table 1'!$C$29*#REF!)</f>
        <v>#REF!</v>
      </c>
      <c r="AG39" t="e">
        <f>('AEO Table 1'!AH$29*#REF!)/('AEO Table 1'!$C$29*#REF!)</f>
        <v>#REF!</v>
      </c>
      <c r="AH39" t="e">
        <f>('AEO Table 1'!AI$29*#REF!)/('AEO Table 1'!$C$29*#REF!)</f>
        <v>#REF!</v>
      </c>
      <c r="AI39" t="e">
        <f>('AEO Table 1'!AJ$29*#REF!)/('AEO Table 1'!$C$29*#REF!)</f>
        <v>#REF!</v>
      </c>
    </row>
    <row r="40" spans="1:35" x14ac:dyDescent="0.45">
      <c r="A40" s="27" t="s">
        <v>228</v>
      </c>
      <c r="B40" t="e">
        <f>('AEO Table 1'!C$29*#REF!)/('AEO Table 1'!$C$29*#REF!)</f>
        <v>#REF!</v>
      </c>
      <c r="C40" t="e">
        <f>('AEO Table 1'!D$29*#REF!)/('AEO Table 1'!$C$29*#REF!)</f>
        <v>#REF!</v>
      </c>
      <c r="D40" t="e">
        <f>('AEO Table 1'!E$29*#REF!)/('AEO Table 1'!$C$29*#REF!)</f>
        <v>#REF!</v>
      </c>
      <c r="E40" t="e">
        <f>('AEO Table 1'!F$29*#REF!)/('AEO Table 1'!$C$29*#REF!)</f>
        <v>#REF!</v>
      </c>
      <c r="F40" t="e">
        <f>('AEO Table 1'!G$29*#REF!)/('AEO Table 1'!$C$29*#REF!)</f>
        <v>#REF!</v>
      </c>
      <c r="G40" t="e">
        <f>('AEO Table 1'!H$29*#REF!)/('AEO Table 1'!$C$29*#REF!)</f>
        <v>#REF!</v>
      </c>
      <c r="H40" t="e">
        <f>('AEO Table 1'!I$29*#REF!)/('AEO Table 1'!$C$29*#REF!)</f>
        <v>#REF!</v>
      </c>
      <c r="I40" t="e">
        <f>('AEO Table 1'!J$29*#REF!)/('AEO Table 1'!$C$29*#REF!)</f>
        <v>#REF!</v>
      </c>
      <c r="J40" t="e">
        <f>('AEO Table 1'!K$29*#REF!)/('AEO Table 1'!$C$29*#REF!)</f>
        <v>#REF!</v>
      </c>
      <c r="K40" t="e">
        <f>('AEO Table 1'!L$29*#REF!)/('AEO Table 1'!$C$29*#REF!)</f>
        <v>#REF!</v>
      </c>
      <c r="L40" t="e">
        <f>('AEO Table 1'!M$29*#REF!)/('AEO Table 1'!$C$29*#REF!)</f>
        <v>#REF!</v>
      </c>
      <c r="M40" t="e">
        <f>('AEO Table 1'!N$29*#REF!)/('AEO Table 1'!$C$29*#REF!)</f>
        <v>#REF!</v>
      </c>
      <c r="N40" t="e">
        <f>('AEO Table 1'!O$29*#REF!)/('AEO Table 1'!$C$29*#REF!)</f>
        <v>#REF!</v>
      </c>
      <c r="O40" t="e">
        <f>('AEO Table 1'!P$29*#REF!)/('AEO Table 1'!$C$29*#REF!)</f>
        <v>#REF!</v>
      </c>
      <c r="P40" t="e">
        <f>('AEO Table 1'!Q$29*#REF!)/('AEO Table 1'!$C$29*#REF!)</f>
        <v>#REF!</v>
      </c>
      <c r="Q40" t="e">
        <f>('AEO Table 1'!R$29*#REF!)/('AEO Table 1'!$C$29*#REF!)</f>
        <v>#REF!</v>
      </c>
      <c r="R40" t="e">
        <f>('AEO Table 1'!S$29*#REF!)/('AEO Table 1'!$C$29*#REF!)</f>
        <v>#REF!</v>
      </c>
      <c r="S40" t="e">
        <f>('AEO Table 1'!T$29*#REF!)/('AEO Table 1'!$C$29*#REF!)</f>
        <v>#REF!</v>
      </c>
      <c r="T40" t="e">
        <f>('AEO Table 1'!U$29*#REF!)/('AEO Table 1'!$C$29*#REF!)</f>
        <v>#REF!</v>
      </c>
      <c r="U40" t="e">
        <f>('AEO Table 1'!V$29*#REF!)/('AEO Table 1'!$C$29*#REF!)</f>
        <v>#REF!</v>
      </c>
      <c r="V40" t="e">
        <f>('AEO Table 1'!W$29*#REF!)/('AEO Table 1'!$C$29*#REF!)</f>
        <v>#REF!</v>
      </c>
      <c r="W40" t="e">
        <f>('AEO Table 1'!X$29*#REF!)/('AEO Table 1'!$C$29*#REF!)</f>
        <v>#REF!</v>
      </c>
      <c r="X40" t="e">
        <f>('AEO Table 1'!Y$29*#REF!)/('AEO Table 1'!$C$29*#REF!)</f>
        <v>#REF!</v>
      </c>
      <c r="Y40" t="e">
        <f>('AEO Table 1'!Z$29*#REF!)/('AEO Table 1'!$C$29*#REF!)</f>
        <v>#REF!</v>
      </c>
      <c r="Z40" t="e">
        <f>('AEO Table 1'!AA$29*#REF!)/('AEO Table 1'!$C$29*#REF!)</f>
        <v>#REF!</v>
      </c>
      <c r="AA40" t="e">
        <f>('AEO Table 1'!AB$29*#REF!)/('AEO Table 1'!$C$29*#REF!)</f>
        <v>#REF!</v>
      </c>
      <c r="AB40" t="e">
        <f>('AEO Table 1'!AC$29*#REF!)/('AEO Table 1'!$C$29*#REF!)</f>
        <v>#REF!</v>
      </c>
      <c r="AC40" t="e">
        <f>('AEO Table 1'!AD$29*#REF!)/('AEO Table 1'!$C$29*#REF!)</f>
        <v>#REF!</v>
      </c>
      <c r="AD40" t="e">
        <f>('AEO Table 1'!AE$29*#REF!)/('AEO Table 1'!$C$29*#REF!)</f>
        <v>#REF!</v>
      </c>
      <c r="AE40" t="e">
        <f>('AEO Table 1'!AF$29*#REF!)/('AEO Table 1'!$C$29*#REF!)</f>
        <v>#REF!</v>
      </c>
      <c r="AF40" t="e">
        <f>('AEO Table 1'!AG$29*#REF!)/('AEO Table 1'!$C$29*#REF!)</f>
        <v>#REF!</v>
      </c>
      <c r="AG40" t="e">
        <f>('AEO Table 1'!AH$29*#REF!)/('AEO Table 1'!$C$29*#REF!)</f>
        <v>#REF!</v>
      </c>
      <c r="AH40" t="e">
        <f>('AEO Table 1'!AI$29*#REF!)/('AEO Table 1'!$C$29*#REF!)</f>
        <v>#REF!</v>
      </c>
      <c r="AI40" t="e">
        <f>('AEO Table 1'!AJ$29*#REF!)/('AEO Table 1'!$C$29*#REF!)</f>
        <v>#REF!</v>
      </c>
    </row>
    <row r="41" spans="1:35" x14ac:dyDescent="0.45">
      <c r="A41" s="28" t="s">
        <v>252</v>
      </c>
      <c r="B41" s="8">
        <v>0</v>
      </c>
      <c r="C41" s="8">
        <v>0</v>
      </c>
      <c r="D41" s="8">
        <v>0</v>
      </c>
      <c r="E41" s="8">
        <v>0</v>
      </c>
      <c r="F41" s="8">
        <v>0</v>
      </c>
      <c r="G41" s="8">
        <v>0</v>
      </c>
      <c r="H41" s="8">
        <v>0</v>
      </c>
      <c r="I41" s="8">
        <v>0</v>
      </c>
      <c r="J41" s="8">
        <v>0</v>
      </c>
      <c r="K41" s="8">
        <v>0</v>
      </c>
      <c r="L41" s="8">
        <v>0</v>
      </c>
      <c r="M41" s="8">
        <v>0</v>
      </c>
      <c r="N41" s="8">
        <v>0</v>
      </c>
      <c r="O41" s="8">
        <v>0</v>
      </c>
      <c r="P41" s="8">
        <v>0</v>
      </c>
      <c r="Q41" s="8">
        <v>0</v>
      </c>
      <c r="R41" s="8">
        <v>0</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row>
    <row r="42" spans="1:35" x14ac:dyDescent="0.45">
      <c r="A42" s="28" t="s">
        <v>241</v>
      </c>
      <c r="B42" s="8">
        <v>0</v>
      </c>
      <c r="C42" s="8">
        <v>0</v>
      </c>
      <c r="D42" s="8">
        <v>0</v>
      </c>
      <c r="E42" s="8">
        <v>0</v>
      </c>
      <c r="F42" s="8">
        <v>0</v>
      </c>
      <c r="G42" s="8">
        <v>0</v>
      </c>
      <c r="H42" s="8">
        <v>0</v>
      </c>
      <c r="I42" s="8">
        <v>0</v>
      </c>
      <c r="J42" s="8">
        <v>0</v>
      </c>
      <c r="K42" s="8">
        <v>0</v>
      </c>
      <c r="L42" s="8">
        <v>0</v>
      </c>
      <c r="M42" s="8">
        <v>0</v>
      </c>
      <c r="N42" s="8">
        <v>0</v>
      </c>
      <c r="O42" s="8">
        <v>0</v>
      </c>
      <c r="P42" s="8">
        <v>0</v>
      </c>
      <c r="Q42" s="8">
        <v>0</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row>
    <row r="43" spans="1:35" x14ac:dyDescent="0.45">
      <c r="A43" s="27" t="s">
        <v>242</v>
      </c>
      <c r="B43" t="e">
        <f>('AEO Table 1'!C$31*#REF!)/('AEO Table 1'!$C$31*#REF!)</f>
        <v>#REF!</v>
      </c>
      <c r="C43" t="e">
        <f>('AEO Table 1'!D$31*#REF!)/('AEO Table 1'!$C$31*#REF!)</f>
        <v>#REF!</v>
      </c>
      <c r="D43" t="e">
        <f>('AEO Table 1'!E$31*#REF!)/('AEO Table 1'!$C$31*#REF!)</f>
        <v>#REF!</v>
      </c>
      <c r="E43" t="e">
        <f>('AEO Table 1'!F$31*#REF!)/('AEO Table 1'!$C$31*#REF!)</f>
        <v>#REF!</v>
      </c>
      <c r="F43" t="e">
        <f>('AEO Table 1'!G$31*#REF!)/('AEO Table 1'!$C$31*#REF!)</f>
        <v>#REF!</v>
      </c>
      <c r="G43" t="e">
        <f>('AEO Table 1'!H$31*#REF!)/('AEO Table 1'!$C$31*#REF!)</f>
        <v>#REF!</v>
      </c>
      <c r="H43" t="e">
        <f>('AEO Table 1'!I$31*#REF!)/('AEO Table 1'!$C$31*#REF!)</f>
        <v>#REF!</v>
      </c>
      <c r="I43" t="e">
        <f>('AEO Table 1'!J$31*#REF!)/('AEO Table 1'!$C$31*#REF!)</f>
        <v>#REF!</v>
      </c>
      <c r="J43" t="e">
        <f>('AEO Table 1'!K$31*#REF!)/('AEO Table 1'!$C$31*#REF!)</f>
        <v>#REF!</v>
      </c>
      <c r="K43" t="e">
        <f>('AEO Table 1'!L$31*#REF!)/('AEO Table 1'!$C$31*#REF!)</f>
        <v>#REF!</v>
      </c>
      <c r="L43" t="e">
        <f>('AEO Table 1'!M$31*#REF!)/('AEO Table 1'!$C$31*#REF!)</f>
        <v>#REF!</v>
      </c>
      <c r="M43" t="e">
        <f>('AEO Table 1'!N$31*#REF!)/('AEO Table 1'!$C$31*#REF!)</f>
        <v>#REF!</v>
      </c>
      <c r="N43" t="e">
        <f>('AEO Table 1'!O$31*#REF!)/('AEO Table 1'!$C$31*#REF!)</f>
        <v>#REF!</v>
      </c>
      <c r="O43" t="e">
        <f>('AEO Table 1'!P$31*#REF!)/('AEO Table 1'!$C$31*#REF!)</f>
        <v>#REF!</v>
      </c>
      <c r="P43" t="e">
        <f>('AEO Table 1'!Q$31*#REF!)/('AEO Table 1'!$C$31*#REF!)</f>
        <v>#REF!</v>
      </c>
      <c r="Q43" t="e">
        <f>('AEO Table 1'!R$31*#REF!)/('AEO Table 1'!$C$31*#REF!)</f>
        <v>#REF!</v>
      </c>
      <c r="R43" t="e">
        <f>('AEO Table 1'!S$31*#REF!)/('AEO Table 1'!$C$31*#REF!)</f>
        <v>#REF!</v>
      </c>
      <c r="S43" t="e">
        <f>('AEO Table 1'!T$31*#REF!)/('AEO Table 1'!$C$31*#REF!)</f>
        <v>#REF!</v>
      </c>
      <c r="T43" t="e">
        <f>('AEO Table 1'!U$31*#REF!)/('AEO Table 1'!$C$31*#REF!)</f>
        <v>#REF!</v>
      </c>
      <c r="U43" t="e">
        <f>('AEO Table 1'!V$31*#REF!)/('AEO Table 1'!$C$31*#REF!)</f>
        <v>#REF!</v>
      </c>
      <c r="V43" t="e">
        <f>('AEO Table 1'!W$31*#REF!)/('AEO Table 1'!$C$31*#REF!)</f>
        <v>#REF!</v>
      </c>
      <c r="W43" t="e">
        <f>('AEO Table 1'!X$31*#REF!)/('AEO Table 1'!$C$31*#REF!)</f>
        <v>#REF!</v>
      </c>
      <c r="X43" t="e">
        <f>('AEO Table 1'!Y$31*#REF!)/('AEO Table 1'!$C$31*#REF!)</f>
        <v>#REF!</v>
      </c>
      <c r="Y43" t="e">
        <f>('AEO Table 1'!Z$31*#REF!)/('AEO Table 1'!$C$31*#REF!)</f>
        <v>#REF!</v>
      </c>
      <c r="Z43" t="e">
        <f>('AEO Table 1'!AA$31*#REF!)/('AEO Table 1'!$C$31*#REF!)</f>
        <v>#REF!</v>
      </c>
      <c r="AA43" t="e">
        <f>('AEO Table 1'!AB$31*#REF!)/('AEO Table 1'!$C$31*#REF!)</f>
        <v>#REF!</v>
      </c>
      <c r="AB43" t="e">
        <f>('AEO Table 1'!AC$31*#REF!)/('AEO Table 1'!$C$31*#REF!)</f>
        <v>#REF!</v>
      </c>
      <c r="AC43" t="e">
        <f>('AEO Table 1'!AD$31*#REF!)/('AEO Table 1'!$C$31*#REF!)</f>
        <v>#REF!</v>
      </c>
      <c r="AD43" t="e">
        <f>('AEO Table 1'!AE$31*#REF!)/('AEO Table 1'!$C$31*#REF!)</f>
        <v>#REF!</v>
      </c>
      <c r="AE43" t="e">
        <f>('AEO Table 1'!AF$31*#REF!)/('AEO Table 1'!$C$31*#REF!)</f>
        <v>#REF!</v>
      </c>
      <c r="AF43" t="e">
        <f>('AEO Table 1'!AG$31*#REF!)/('AEO Table 1'!$C$31*#REF!)</f>
        <v>#REF!</v>
      </c>
      <c r="AG43" t="e">
        <f>('AEO Table 1'!AH$31*#REF!)/('AEO Table 1'!$C$31*#REF!)</f>
        <v>#REF!</v>
      </c>
      <c r="AH43" t="e">
        <f>('AEO Table 1'!AI$31*#REF!)/('AEO Table 1'!$C$31*#REF!)</f>
        <v>#REF!</v>
      </c>
      <c r="AI43" t="e">
        <f>('AEO Table 1'!AJ$31*#REF!)/('AEO Table 1'!$C$31*#REF!)</f>
        <v>#REF!</v>
      </c>
    </row>
    <row r="44" spans="1:35" x14ac:dyDescent="0.45">
      <c r="A44" s="27" t="s">
        <v>229</v>
      </c>
      <c r="B44" t="e">
        <f>('AEO Table 1'!C$28*#REF!)/('AEO Table 1'!$C$28*#REF!)</f>
        <v>#REF!</v>
      </c>
      <c r="C44" t="e">
        <f>('AEO Table 1'!D$28*#REF!)/('AEO Table 1'!$C$28*#REF!)</f>
        <v>#REF!</v>
      </c>
      <c r="D44" t="e">
        <f>('AEO Table 1'!E$28*#REF!)/('AEO Table 1'!$C$28*#REF!)</f>
        <v>#REF!</v>
      </c>
      <c r="E44" t="e">
        <f>('AEO Table 1'!F$28*#REF!)/('AEO Table 1'!$C$28*#REF!)</f>
        <v>#REF!</v>
      </c>
      <c r="F44" t="e">
        <f>('AEO Table 1'!G$28*#REF!)/('AEO Table 1'!$C$28*#REF!)</f>
        <v>#REF!</v>
      </c>
      <c r="G44" t="e">
        <f>('AEO Table 1'!H$28*#REF!)/('AEO Table 1'!$C$28*#REF!)</f>
        <v>#REF!</v>
      </c>
      <c r="H44" t="e">
        <f>('AEO Table 1'!I$28*#REF!)/('AEO Table 1'!$C$28*#REF!)</f>
        <v>#REF!</v>
      </c>
      <c r="I44" t="e">
        <f>('AEO Table 1'!J$28*#REF!)/('AEO Table 1'!$C$28*#REF!)</f>
        <v>#REF!</v>
      </c>
      <c r="J44" t="e">
        <f>('AEO Table 1'!K$28*#REF!)/('AEO Table 1'!$C$28*#REF!)</f>
        <v>#REF!</v>
      </c>
      <c r="K44" t="e">
        <f>('AEO Table 1'!L$28*#REF!)/('AEO Table 1'!$C$28*#REF!)</f>
        <v>#REF!</v>
      </c>
      <c r="L44" t="e">
        <f>('AEO Table 1'!M$28*#REF!)/('AEO Table 1'!$C$28*#REF!)</f>
        <v>#REF!</v>
      </c>
      <c r="M44" t="e">
        <f>('AEO Table 1'!N$28*#REF!)/('AEO Table 1'!$C$28*#REF!)</f>
        <v>#REF!</v>
      </c>
      <c r="N44" t="e">
        <f>('AEO Table 1'!O$28*#REF!)/('AEO Table 1'!$C$28*#REF!)</f>
        <v>#REF!</v>
      </c>
      <c r="O44" t="e">
        <f>('AEO Table 1'!P$28*#REF!)/('AEO Table 1'!$C$28*#REF!)</f>
        <v>#REF!</v>
      </c>
      <c r="P44" t="e">
        <f>('AEO Table 1'!Q$28*#REF!)/('AEO Table 1'!$C$28*#REF!)</f>
        <v>#REF!</v>
      </c>
      <c r="Q44" t="e">
        <f>('AEO Table 1'!R$28*#REF!)/('AEO Table 1'!$C$28*#REF!)</f>
        <v>#REF!</v>
      </c>
      <c r="R44" t="e">
        <f>('AEO Table 1'!S$28*#REF!)/('AEO Table 1'!$C$28*#REF!)</f>
        <v>#REF!</v>
      </c>
      <c r="S44" t="e">
        <f>('AEO Table 1'!T$28*#REF!)/('AEO Table 1'!$C$28*#REF!)</f>
        <v>#REF!</v>
      </c>
      <c r="T44" t="e">
        <f>('AEO Table 1'!U$28*#REF!)/('AEO Table 1'!$C$28*#REF!)</f>
        <v>#REF!</v>
      </c>
      <c r="U44" t="e">
        <f>('AEO Table 1'!V$28*#REF!)/('AEO Table 1'!$C$28*#REF!)</f>
        <v>#REF!</v>
      </c>
      <c r="V44" t="e">
        <f>('AEO Table 1'!W$28*#REF!)/('AEO Table 1'!$C$28*#REF!)</f>
        <v>#REF!</v>
      </c>
      <c r="W44" t="e">
        <f>('AEO Table 1'!X$28*#REF!)/('AEO Table 1'!$C$28*#REF!)</f>
        <v>#REF!</v>
      </c>
      <c r="X44" t="e">
        <f>('AEO Table 1'!Y$28*#REF!)/('AEO Table 1'!$C$28*#REF!)</f>
        <v>#REF!</v>
      </c>
      <c r="Y44" t="e">
        <f>('AEO Table 1'!Z$28*#REF!)/('AEO Table 1'!$C$28*#REF!)</f>
        <v>#REF!</v>
      </c>
      <c r="Z44" t="e">
        <f>('AEO Table 1'!AA$28*#REF!)/('AEO Table 1'!$C$28*#REF!)</f>
        <v>#REF!</v>
      </c>
      <c r="AA44" t="e">
        <f>('AEO Table 1'!AB$28*#REF!)/('AEO Table 1'!$C$28*#REF!)</f>
        <v>#REF!</v>
      </c>
      <c r="AB44" t="e">
        <f>('AEO Table 1'!AC$28*#REF!)/('AEO Table 1'!$C$28*#REF!)</f>
        <v>#REF!</v>
      </c>
      <c r="AC44" t="e">
        <f>('AEO Table 1'!AD$28*#REF!)/('AEO Table 1'!$C$28*#REF!)</f>
        <v>#REF!</v>
      </c>
      <c r="AD44" t="e">
        <f>('AEO Table 1'!AE$28*#REF!)/('AEO Table 1'!$C$28*#REF!)</f>
        <v>#REF!</v>
      </c>
      <c r="AE44" t="e">
        <f>('AEO Table 1'!AF$28*#REF!)/('AEO Table 1'!$C$28*#REF!)</f>
        <v>#REF!</v>
      </c>
      <c r="AF44" t="e">
        <f>('AEO Table 1'!AG$28*#REF!)/('AEO Table 1'!$C$28*#REF!)</f>
        <v>#REF!</v>
      </c>
      <c r="AG44" t="e">
        <f>('AEO Table 1'!AH$28*#REF!)/('AEO Table 1'!$C$28*#REF!)</f>
        <v>#REF!</v>
      </c>
      <c r="AH44" t="e">
        <f>('AEO Table 1'!AI$28*#REF!)/('AEO Table 1'!$C$28*#REF!)</f>
        <v>#REF!</v>
      </c>
      <c r="AI44" t="e">
        <f>('AEO Table 1'!AJ$28*#REF!)/('AEO Table 1'!$C$28*#REF!)</f>
        <v>#REF!</v>
      </c>
    </row>
    <row r="45" spans="1:35" x14ac:dyDescent="0.45">
      <c r="A45" s="27" t="s">
        <v>243</v>
      </c>
      <c r="B45" t="e">
        <f>('AEO Table 1'!C$29*#REF!)/('AEO Table 1'!$C$29*#REF!)</f>
        <v>#REF!</v>
      </c>
      <c r="C45" t="e">
        <f>('AEO Table 1'!D$29*#REF!)/('AEO Table 1'!$C$29*#REF!)</f>
        <v>#REF!</v>
      </c>
      <c r="D45" t="e">
        <f>('AEO Table 1'!E$29*#REF!)/('AEO Table 1'!$C$29*#REF!)</f>
        <v>#REF!</v>
      </c>
      <c r="E45" t="e">
        <f>('AEO Table 1'!F$29*#REF!)/('AEO Table 1'!$C$29*#REF!)</f>
        <v>#REF!</v>
      </c>
      <c r="F45" t="e">
        <f>('AEO Table 1'!G$29*#REF!)/('AEO Table 1'!$C$29*#REF!)</f>
        <v>#REF!</v>
      </c>
      <c r="G45" t="e">
        <f>('AEO Table 1'!H$29*#REF!)/('AEO Table 1'!$C$29*#REF!)</f>
        <v>#REF!</v>
      </c>
      <c r="H45" t="e">
        <f>('AEO Table 1'!I$29*#REF!)/('AEO Table 1'!$C$29*#REF!)</f>
        <v>#REF!</v>
      </c>
      <c r="I45" t="e">
        <f>('AEO Table 1'!J$29*#REF!)/('AEO Table 1'!$C$29*#REF!)</f>
        <v>#REF!</v>
      </c>
      <c r="J45" t="e">
        <f>('AEO Table 1'!K$29*#REF!)/('AEO Table 1'!$C$29*#REF!)</f>
        <v>#REF!</v>
      </c>
      <c r="K45" t="e">
        <f>('AEO Table 1'!L$29*#REF!)/('AEO Table 1'!$C$29*#REF!)</f>
        <v>#REF!</v>
      </c>
      <c r="L45" t="e">
        <f>('AEO Table 1'!M$29*#REF!)/('AEO Table 1'!$C$29*#REF!)</f>
        <v>#REF!</v>
      </c>
      <c r="M45" t="e">
        <f>('AEO Table 1'!N$29*#REF!)/('AEO Table 1'!$C$29*#REF!)</f>
        <v>#REF!</v>
      </c>
      <c r="N45" t="e">
        <f>('AEO Table 1'!O$29*#REF!)/('AEO Table 1'!$C$29*#REF!)</f>
        <v>#REF!</v>
      </c>
      <c r="O45" t="e">
        <f>('AEO Table 1'!P$29*#REF!)/('AEO Table 1'!$C$29*#REF!)</f>
        <v>#REF!</v>
      </c>
      <c r="P45" t="e">
        <f>('AEO Table 1'!Q$29*#REF!)/('AEO Table 1'!$C$29*#REF!)</f>
        <v>#REF!</v>
      </c>
      <c r="Q45" t="e">
        <f>('AEO Table 1'!R$29*#REF!)/('AEO Table 1'!$C$29*#REF!)</f>
        <v>#REF!</v>
      </c>
      <c r="R45" t="e">
        <f>('AEO Table 1'!S$29*#REF!)/('AEO Table 1'!$C$29*#REF!)</f>
        <v>#REF!</v>
      </c>
      <c r="S45" t="e">
        <f>('AEO Table 1'!T$29*#REF!)/('AEO Table 1'!$C$29*#REF!)</f>
        <v>#REF!</v>
      </c>
      <c r="T45" t="e">
        <f>('AEO Table 1'!U$29*#REF!)/('AEO Table 1'!$C$29*#REF!)</f>
        <v>#REF!</v>
      </c>
      <c r="U45" t="e">
        <f>('AEO Table 1'!V$29*#REF!)/('AEO Table 1'!$C$29*#REF!)</f>
        <v>#REF!</v>
      </c>
      <c r="V45" t="e">
        <f>('AEO Table 1'!W$29*#REF!)/('AEO Table 1'!$C$29*#REF!)</f>
        <v>#REF!</v>
      </c>
      <c r="W45" t="e">
        <f>('AEO Table 1'!X$29*#REF!)/('AEO Table 1'!$C$29*#REF!)</f>
        <v>#REF!</v>
      </c>
      <c r="X45" t="e">
        <f>('AEO Table 1'!Y$29*#REF!)/('AEO Table 1'!$C$29*#REF!)</f>
        <v>#REF!</v>
      </c>
      <c r="Y45" t="e">
        <f>('AEO Table 1'!Z$29*#REF!)/('AEO Table 1'!$C$29*#REF!)</f>
        <v>#REF!</v>
      </c>
      <c r="Z45" t="e">
        <f>('AEO Table 1'!AA$29*#REF!)/('AEO Table 1'!$C$29*#REF!)</f>
        <v>#REF!</v>
      </c>
      <c r="AA45" t="e">
        <f>('AEO Table 1'!AB$29*#REF!)/('AEO Table 1'!$C$29*#REF!)</f>
        <v>#REF!</v>
      </c>
      <c r="AB45" t="e">
        <f>('AEO Table 1'!AC$29*#REF!)/('AEO Table 1'!$C$29*#REF!)</f>
        <v>#REF!</v>
      </c>
      <c r="AC45" t="e">
        <f>('AEO Table 1'!AD$29*#REF!)/('AEO Table 1'!$C$29*#REF!)</f>
        <v>#REF!</v>
      </c>
      <c r="AD45" t="e">
        <f>('AEO Table 1'!AE$29*#REF!)/('AEO Table 1'!$C$29*#REF!)</f>
        <v>#REF!</v>
      </c>
      <c r="AE45" t="e">
        <f>('AEO Table 1'!AF$29*#REF!)/('AEO Table 1'!$C$29*#REF!)</f>
        <v>#REF!</v>
      </c>
      <c r="AF45" t="e">
        <f>('AEO Table 1'!AG$29*#REF!)/('AEO Table 1'!$C$29*#REF!)</f>
        <v>#REF!</v>
      </c>
      <c r="AG45" t="e">
        <f>('AEO Table 1'!AH$29*#REF!)/('AEO Table 1'!$C$29*#REF!)</f>
        <v>#REF!</v>
      </c>
      <c r="AH45" t="e">
        <f>('AEO Table 1'!AI$29*#REF!)/('AEO Table 1'!$C$29*#REF!)</f>
        <v>#REF!</v>
      </c>
      <c r="AI45" t="e">
        <f>('AEO Table 1'!AJ$29*#REF!)/('AEO Table 1'!$C$29*#REF!)</f>
        <v>#REF!</v>
      </c>
    </row>
    <row r="46" spans="1:35" x14ac:dyDescent="0.45">
      <c r="A46" s="27" t="s">
        <v>230</v>
      </c>
      <c r="B46" t="e">
        <f>('AEO Table 1'!C$29*#REF!)/('AEO Table 1'!$C$29*#REF!)</f>
        <v>#REF!</v>
      </c>
      <c r="C46" t="e">
        <f>('AEO Table 1'!D$29*#REF!)/('AEO Table 1'!$C$29*#REF!)</f>
        <v>#REF!</v>
      </c>
      <c r="D46" t="e">
        <f>('AEO Table 1'!E$29*#REF!)/('AEO Table 1'!$C$29*#REF!)</f>
        <v>#REF!</v>
      </c>
      <c r="E46" t="e">
        <f>('AEO Table 1'!F$29*#REF!)/('AEO Table 1'!$C$29*#REF!)</f>
        <v>#REF!</v>
      </c>
      <c r="F46" t="e">
        <f>('AEO Table 1'!G$29*#REF!)/('AEO Table 1'!$C$29*#REF!)</f>
        <v>#REF!</v>
      </c>
      <c r="G46" t="e">
        <f>('AEO Table 1'!H$29*#REF!)/('AEO Table 1'!$C$29*#REF!)</f>
        <v>#REF!</v>
      </c>
      <c r="H46" t="e">
        <f>('AEO Table 1'!I$29*#REF!)/('AEO Table 1'!$C$29*#REF!)</f>
        <v>#REF!</v>
      </c>
      <c r="I46" t="e">
        <f>('AEO Table 1'!J$29*#REF!)/('AEO Table 1'!$C$29*#REF!)</f>
        <v>#REF!</v>
      </c>
      <c r="J46" t="e">
        <f>('AEO Table 1'!K$29*#REF!)/('AEO Table 1'!$C$29*#REF!)</f>
        <v>#REF!</v>
      </c>
      <c r="K46" t="e">
        <f>('AEO Table 1'!L$29*#REF!)/('AEO Table 1'!$C$29*#REF!)</f>
        <v>#REF!</v>
      </c>
      <c r="L46" t="e">
        <f>('AEO Table 1'!M$29*#REF!)/('AEO Table 1'!$C$29*#REF!)</f>
        <v>#REF!</v>
      </c>
      <c r="M46" t="e">
        <f>('AEO Table 1'!N$29*#REF!)/('AEO Table 1'!$C$29*#REF!)</f>
        <v>#REF!</v>
      </c>
      <c r="N46" t="e">
        <f>('AEO Table 1'!O$29*#REF!)/('AEO Table 1'!$C$29*#REF!)</f>
        <v>#REF!</v>
      </c>
      <c r="O46" t="e">
        <f>('AEO Table 1'!P$29*#REF!)/('AEO Table 1'!$C$29*#REF!)</f>
        <v>#REF!</v>
      </c>
      <c r="P46" t="e">
        <f>('AEO Table 1'!Q$29*#REF!)/('AEO Table 1'!$C$29*#REF!)</f>
        <v>#REF!</v>
      </c>
      <c r="Q46" t="e">
        <f>('AEO Table 1'!R$29*#REF!)/('AEO Table 1'!$C$29*#REF!)</f>
        <v>#REF!</v>
      </c>
      <c r="R46" t="e">
        <f>('AEO Table 1'!S$29*#REF!)/('AEO Table 1'!$C$29*#REF!)</f>
        <v>#REF!</v>
      </c>
      <c r="S46" t="e">
        <f>('AEO Table 1'!T$29*#REF!)/('AEO Table 1'!$C$29*#REF!)</f>
        <v>#REF!</v>
      </c>
      <c r="T46" t="e">
        <f>('AEO Table 1'!U$29*#REF!)/('AEO Table 1'!$C$29*#REF!)</f>
        <v>#REF!</v>
      </c>
      <c r="U46" t="e">
        <f>('AEO Table 1'!V$29*#REF!)/('AEO Table 1'!$C$29*#REF!)</f>
        <v>#REF!</v>
      </c>
      <c r="V46" t="e">
        <f>('AEO Table 1'!W$29*#REF!)/('AEO Table 1'!$C$29*#REF!)</f>
        <v>#REF!</v>
      </c>
      <c r="W46" t="e">
        <f>('AEO Table 1'!X$29*#REF!)/('AEO Table 1'!$C$29*#REF!)</f>
        <v>#REF!</v>
      </c>
      <c r="X46" t="e">
        <f>('AEO Table 1'!Y$29*#REF!)/('AEO Table 1'!$C$29*#REF!)</f>
        <v>#REF!</v>
      </c>
      <c r="Y46" t="e">
        <f>('AEO Table 1'!Z$29*#REF!)/('AEO Table 1'!$C$29*#REF!)</f>
        <v>#REF!</v>
      </c>
      <c r="Z46" t="e">
        <f>('AEO Table 1'!AA$29*#REF!)/('AEO Table 1'!$C$29*#REF!)</f>
        <v>#REF!</v>
      </c>
      <c r="AA46" t="e">
        <f>('AEO Table 1'!AB$29*#REF!)/('AEO Table 1'!$C$29*#REF!)</f>
        <v>#REF!</v>
      </c>
      <c r="AB46" t="e">
        <f>('AEO Table 1'!AC$29*#REF!)/('AEO Table 1'!$C$29*#REF!)</f>
        <v>#REF!</v>
      </c>
      <c r="AC46" t="e">
        <f>('AEO Table 1'!AD$29*#REF!)/('AEO Table 1'!$C$29*#REF!)</f>
        <v>#REF!</v>
      </c>
      <c r="AD46" t="e">
        <f>('AEO Table 1'!AE$29*#REF!)/('AEO Table 1'!$C$29*#REF!)</f>
        <v>#REF!</v>
      </c>
      <c r="AE46" t="e">
        <f>('AEO Table 1'!AF$29*#REF!)/('AEO Table 1'!$C$29*#REF!)</f>
        <v>#REF!</v>
      </c>
      <c r="AF46" t="e">
        <f>('AEO Table 1'!AG$29*#REF!)/('AEO Table 1'!$C$29*#REF!)</f>
        <v>#REF!</v>
      </c>
      <c r="AG46" t="e">
        <f>('AEO Table 1'!AH$29*#REF!)/('AEO Table 1'!$C$29*#REF!)</f>
        <v>#REF!</v>
      </c>
      <c r="AH46" t="e">
        <f>('AEO Table 1'!AI$29*#REF!)/('AEO Table 1'!$C$29*#REF!)</f>
        <v>#REF!</v>
      </c>
      <c r="AI46" t="e">
        <f>('AEO Table 1'!AJ$29*#REF!)/('AEO Table 1'!$C$29*#REF!)</f>
        <v>#REF!</v>
      </c>
    </row>
    <row r="47" spans="1:35" x14ac:dyDescent="0.45">
      <c r="A47" s="27" t="s">
        <v>244</v>
      </c>
      <c r="B47">
        <v>1</v>
      </c>
      <c r="C47">
        <v>1</v>
      </c>
      <c r="D47">
        <v>1</v>
      </c>
      <c r="E47">
        <v>1</v>
      </c>
      <c r="F47">
        <v>1</v>
      </c>
      <c r="G47">
        <v>1</v>
      </c>
      <c r="H47">
        <v>1</v>
      </c>
      <c r="I47">
        <v>1</v>
      </c>
      <c r="J47">
        <v>1</v>
      </c>
      <c r="K47">
        <v>1</v>
      </c>
      <c r="L47">
        <v>1</v>
      </c>
      <c r="M47">
        <v>1</v>
      </c>
      <c r="N47">
        <v>1</v>
      </c>
      <c r="O47">
        <v>1</v>
      </c>
      <c r="P47">
        <v>1</v>
      </c>
      <c r="Q47">
        <v>1</v>
      </c>
      <c r="R47">
        <v>1</v>
      </c>
      <c r="S47">
        <v>1</v>
      </c>
      <c r="T47">
        <v>1</v>
      </c>
      <c r="U47">
        <v>1</v>
      </c>
      <c r="V47">
        <v>1</v>
      </c>
      <c r="W47">
        <v>1</v>
      </c>
      <c r="X47">
        <v>1</v>
      </c>
      <c r="Y47">
        <v>1</v>
      </c>
      <c r="Z47">
        <v>1</v>
      </c>
      <c r="AA47">
        <v>1</v>
      </c>
      <c r="AB47">
        <v>1</v>
      </c>
      <c r="AC47">
        <v>1</v>
      </c>
      <c r="AD47">
        <v>1</v>
      </c>
      <c r="AE47">
        <v>1</v>
      </c>
      <c r="AF47">
        <v>1</v>
      </c>
      <c r="AG47">
        <v>1</v>
      </c>
      <c r="AH47">
        <v>1</v>
      </c>
      <c r="AI47">
        <v>1</v>
      </c>
    </row>
    <row r="48" spans="1:35" x14ac:dyDescent="0.45">
      <c r="A48" s="27" t="s">
        <v>245</v>
      </c>
      <c r="B48">
        <v>1</v>
      </c>
      <c r="C48">
        <v>1</v>
      </c>
      <c r="D48">
        <v>1</v>
      </c>
      <c r="E48">
        <v>1</v>
      </c>
      <c r="F48">
        <v>1</v>
      </c>
      <c r="G48">
        <v>1</v>
      </c>
      <c r="H48">
        <v>1</v>
      </c>
      <c r="I48">
        <v>1</v>
      </c>
      <c r="J48">
        <v>1</v>
      </c>
      <c r="K48">
        <v>1</v>
      </c>
      <c r="L48">
        <v>1</v>
      </c>
      <c r="M48">
        <v>1</v>
      </c>
      <c r="N48">
        <v>1</v>
      </c>
      <c r="O48">
        <v>1</v>
      </c>
      <c r="P48">
        <v>1</v>
      </c>
      <c r="Q48">
        <v>1</v>
      </c>
      <c r="R48">
        <v>1</v>
      </c>
      <c r="S48">
        <v>1</v>
      </c>
      <c r="T48">
        <v>1</v>
      </c>
      <c r="U48">
        <v>1</v>
      </c>
      <c r="V48">
        <v>1</v>
      </c>
      <c r="W48">
        <v>1</v>
      </c>
      <c r="X48">
        <v>1</v>
      </c>
      <c r="Y48">
        <v>1</v>
      </c>
      <c r="Z48">
        <v>1</v>
      </c>
      <c r="AA48">
        <v>1</v>
      </c>
      <c r="AB48">
        <v>1</v>
      </c>
      <c r="AC48">
        <v>1</v>
      </c>
      <c r="AD48">
        <v>1</v>
      </c>
      <c r="AE48">
        <v>1</v>
      </c>
      <c r="AF48">
        <v>1</v>
      </c>
      <c r="AG48">
        <v>1</v>
      </c>
      <c r="AH48">
        <v>1</v>
      </c>
      <c r="AI48">
        <v>1</v>
      </c>
    </row>
    <row r="51" spans="1:35" x14ac:dyDescent="0.45">
      <c r="A51" s="226" t="s">
        <v>579</v>
      </c>
      <c r="B51" s="226"/>
      <c r="C51" s="227"/>
      <c r="D51" s="227"/>
      <c r="E51" s="227"/>
      <c r="F51" s="227"/>
      <c r="G51" s="227"/>
      <c r="H51" s="227"/>
      <c r="I51" s="227"/>
      <c r="J51" s="227"/>
      <c r="K51" s="227"/>
      <c r="L51" s="227"/>
      <c r="M51" s="227"/>
      <c r="N51" s="227"/>
      <c r="O51" s="227"/>
      <c r="P51" s="227"/>
      <c r="Q51" s="227"/>
      <c r="R51" s="227"/>
      <c r="S51" s="227"/>
      <c r="T51" s="227"/>
      <c r="U51" s="227"/>
      <c r="V51" s="227"/>
      <c r="W51" s="227"/>
      <c r="X51" s="227"/>
      <c r="Y51" s="227"/>
      <c r="Z51" s="227"/>
      <c r="AA51" s="227"/>
      <c r="AB51" s="227"/>
      <c r="AC51" s="227"/>
      <c r="AD51" s="227"/>
      <c r="AE51" s="227"/>
      <c r="AF51" s="227"/>
      <c r="AG51" s="227"/>
      <c r="AH51" s="227"/>
      <c r="AI51" s="227"/>
    </row>
    <row r="52" spans="1:35" s="1" customFormat="1" x14ac:dyDescent="0.45">
      <c r="B52" s="1">
        <v>2017</v>
      </c>
      <c r="C52" s="1">
        <v>2018</v>
      </c>
      <c r="D52" s="1">
        <v>2019</v>
      </c>
      <c r="E52" s="1">
        <v>2020</v>
      </c>
      <c r="F52" s="1">
        <v>2021</v>
      </c>
      <c r="G52" s="1">
        <v>2022</v>
      </c>
      <c r="H52" s="1">
        <v>2023</v>
      </c>
      <c r="I52" s="1">
        <v>2024</v>
      </c>
      <c r="J52" s="1">
        <v>2025</v>
      </c>
      <c r="K52" s="1">
        <v>2026</v>
      </c>
      <c r="L52" s="1">
        <v>2027</v>
      </c>
      <c r="M52" s="1">
        <v>2028</v>
      </c>
      <c r="N52" s="1">
        <v>2029</v>
      </c>
      <c r="O52" s="1">
        <v>2030</v>
      </c>
      <c r="P52" s="1">
        <v>2031</v>
      </c>
      <c r="Q52" s="1">
        <v>2032</v>
      </c>
      <c r="R52" s="1">
        <v>2033</v>
      </c>
      <c r="S52" s="1">
        <v>2034</v>
      </c>
      <c r="T52" s="1">
        <v>2035</v>
      </c>
      <c r="U52" s="1">
        <v>2036</v>
      </c>
      <c r="V52" s="1">
        <v>2037</v>
      </c>
      <c r="W52" s="1">
        <v>2038</v>
      </c>
      <c r="X52" s="1">
        <v>2039</v>
      </c>
      <c r="Y52" s="1">
        <v>2040</v>
      </c>
      <c r="Z52" s="1">
        <v>2041</v>
      </c>
      <c r="AA52" s="1">
        <v>2042</v>
      </c>
      <c r="AB52" s="1">
        <v>2043</v>
      </c>
      <c r="AC52" s="1">
        <v>2044</v>
      </c>
      <c r="AD52" s="1">
        <v>2045</v>
      </c>
      <c r="AE52" s="1">
        <v>2046</v>
      </c>
      <c r="AF52" s="1">
        <v>2047</v>
      </c>
      <c r="AG52" s="1">
        <v>2048</v>
      </c>
      <c r="AH52" s="1">
        <v>2049</v>
      </c>
      <c r="AI52" s="1">
        <v>2050</v>
      </c>
    </row>
    <row r="53" spans="1:35" x14ac:dyDescent="0.45">
      <c r="A53" s="31" t="s">
        <v>231</v>
      </c>
      <c r="B53" s="8">
        <v>0</v>
      </c>
      <c r="C53" s="8">
        <v>0</v>
      </c>
      <c r="D53" s="8">
        <v>0</v>
      </c>
      <c r="E53" s="8">
        <v>0</v>
      </c>
      <c r="F53" s="8">
        <v>0</v>
      </c>
      <c r="G53" s="8">
        <v>0</v>
      </c>
      <c r="H53" s="8">
        <v>0</v>
      </c>
      <c r="I53" s="8">
        <v>0</v>
      </c>
      <c r="J53" s="8">
        <v>0</v>
      </c>
      <c r="K53" s="8">
        <v>0</v>
      </c>
      <c r="L53" s="8">
        <v>0</v>
      </c>
      <c r="M53" s="8">
        <v>0</v>
      </c>
      <c r="N53" s="8">
        <v>0</v>
      </c>
      <c r="O53" s="8">
        <v>0</v>
      </c>
      <c r="P53" s="8">
        <v>0</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row>
    <row r="54" spans="1:35" x14ac:dyDescent="0.45">
      <c r="A54" s="27" t="s">
        <v>232</v>
      </c>
      <c r="B54" t="e">
        <f>('AEO Table 1'!C$37*#REF!)/('AEO Table 1'!$C$37*#REF!)</f>
        <v>#REF!</v>
      </c>
      <c r="C54" t="e">
        <f>('AEO Table 1'!D$37*#REF!)/('AEO Table 1'!$C$37*#REF!)</f>
        <v>#REF!</v>
      </c>
      <c r="D54" t="e">
        <f>('AEO Table 1'!E$37*#REF!)/('AEO Table 1'!$C$37*#REF!)</f>
        <v>#REF!</v>
      </c>
      <c r="E54" t="e">
        <f>('AEO Table 1'!F$37*#REF!)/('AEO Table 1'!$C$37*#REF!)</f>
        <v>#REF!</v>
      </c>
      <c r="F54" t="e">
        <f>('AEO Table 1'!G$37*#REF!)/('AEO Table 1'!$C$37*#REF!)</f>
        <v>#REF!</v>
      </c>
      <c r="G54" t="e">
        <f>('AEO Table 1'!H$37*#REF!)/('AEO Table 1'!$C$37*#REF!)</f>
        <v>#REF!</v>
      </c>
      <c r="H54" t="e">
        <f>('AEO Table 1'!I$37*#REF!)/('AEO Table 1'!$C$37*#REF!)</f>
        <v>#REF!</v>
      </c>
      <c r="I54" t="e">
        <f>('AEO Table 1'!J$37*#REF!)/('AEO Table 1'!$C$37*#REF!)</f>
        <v>#REF!</v>
      </c>
      <c r="J54" t="e">
        <f>('AEO Table 1'!K$37*#REF!)/('AEO Table 1'!$C$37*#REF!)</f>
        <v>#REF!</v>
      </c>
      <c r="K54" t="e">
        <f>('AEO Table 1'!L$37*#REF!)/('AEO Table 1'!$C$37*#REF!)</f>
        <v>#REF!</v>
      </c>
      <c r="L54" t="e">
        <f>('AEO Table 1'!M$37*#REF!)/('AEO Table 1'!$C$37*#REF!)</f>
        <v>#REF!</v>
      </c>
      <c r="M54" t="e">
        <f>('AEO Table 1'!N$37*#REF!)/('AEO Table 1'!$C$37*#REF!)</f>
        <v>#REF!</v>
      </c>
      <c r="N54" t="e">
        <f>('AEO Table 1'!O$37*#REF!)/('AEO Table 1'!$C$37*#REF!)</f>
        <v>#REF!</v>
      </c>
      <c r="O54" t="e">
        <f>('AEO Table 1'!P$37*#REF!)/('AEO Table 1'!$C$37*#REF!)</f>
        <v>#REF!</v>
      </c>
      <c r="P54" t="e">
        <f>('AEO Table 1'!Q$37*#REF!)/('AEO Table 1'!$C$37*#REF!)</f>
        <v>#REF!</v>
      </c>
      <c r="Q54" t="e">
        <f>('AEO Table 1'!R$37*#REF!)/('AEO Table 1'!$C$37*#REF!)</f>
        <v>#REF!</v>
      </c>
      <c r="R54" t="e">
        <f>('AEO Table 1'!S$37*#REF!)/('AEO Table 1'!$C$37*#REF!)</f>
        <v>#REF!</v>
      </c>
      <c r="S54" t="e">
        <f>('AEO Table 1'!T$37*#REF!)/('AEO Table 1'!$C$37*#REF!)</f>
        <v>#REF!</v>
      </c>
      <c r="T54" t="e">
        <f>('AEO Table 1'!U$37*#REF!)/('AEO Table 1'!$C$37*#REF!)</f>
        <v>#REF!</v>
      </c>
      <c r="U54" t="e">
        <f>('AEO Table 1'!V$37*#REF!)/('AEO Table 1'!$C$37*#REF!)</f>
        <v>#REF!</v>
      </c>
      <c r="V54" t="e">
        <f>('AEO Table 1'!W$37*#REF!)/('AEO Table 1'!$C$37*#REF!)</f>
        <v>#REF!</v>
      </c>
      <c r="W54" t="e">
        <f>('AEO Table 1'!X$37*#REF!)/('AEO Table 1'!$C$37*#REF!)</f>
        <v>#REF!</v>
      </c>
      <c r="X54" t="e">
        <f>('AEO Table 1'!Y$37*#REF!)/('AEO Table 1'!$C$37*#REF!)</f>
        <v>#REF!</v>
      </c>
      <c r="Y54" t="e">
        <f>('AEO Table 1'!Z$37*#REF!)/('AEO Table 1'!$C$37*#REF!)</f>
        <v>#REF!</v>
      </c>
      <c r="Z54" t="e">
        <f>('AEO Table 1'!AA$37*#REF!)/('AEO Table 1'!$C$37*#REF!)</f>
        <v>#REF!</v>
      </c>
      <c r="AA54" t="e">
        <f>('AEO Table 1'!AB$37*#REF!)/('AEO Table 1'!$C$37*#REF!)</f>
        <v>#REF!</v>
      </c>
      <c r="AB54" t="e">
        <f>('AEO Table 1'!AC$37*#REF!)/('AEO Table 1'!$C$37*#REF!)</f>
        <v>#REF!</v>
      </c>
      <c r="AC54" t="e">
        <f>('AEO Table 1'!AD$37*#REF!)/('AEO Table 1'!$C$37*#REF!)</f>
        <v>#REF!</v>
      </c>
      <c r="AD54" t="e">
        <f>('AEO Table 1'!AE$37*#REF!)/('AEO Table 1'!$C$37*#REF!)</f>
        <v>#REF!</v>
      </c>
      <c r="AE54" t="e">
        <f>('AEO Table 1'!AF$37*#REF!)/('AEO Table 1'!$C$37*#REF!)</f>
        <v>#REF!</v>
      </c>
      <c r="AF54" t="e">
        <f>('AEO Table 1'!AG$37*#REF!)/('AEO Table 1'!$C$37*#REF!)</f>
        <v>#REF!</v>
      </c>
      <c r="AG54" t="e">
        <f>('AEO Table 1'!AH$37*#REF!)/('AEO Table 1'!$C$37*#REF!)</f>
        <v>#REF!</v>
      </c>
      <c r="AH54" t="e">
        <f>('AEO Table 1'!AI$37*#REF!)/('AEO Table 1'!$C$37*#REF!)</f>
        <v>#REF!</v>
      </c>
      <c r="AI54" t="e">
        <f>('AEO Table 1'!AJ$37*#REF!)/('AEO Table 1'!$C$37*#REF!)</f>
        <v>#REF!</v>
      </c>
    </row>
    <row r="55" spans="1:35" x14ac:dyDescent="0.45">
      <c r="A55" s="27" t="s">
        <v>223</v>
      </c>
      <c r="B55" t="e">
        <f>('AEO Table 1'!C$36*#REF!)/('AEO Table 1'!$C$36*#REF!)</f>
        <v>#REF!</v>
      </c>
      <c r="C55" t="e">
        <f>('AEO Table 1'!D$36*#REF!)/('AEO Table 1'!$C$36*#REF!)</f>
        <v>#REF!</v>
      </c>
      <c r="D55" t="e">
        <f>('AEO Table 1'!E$36*#REF!)/('AEO Table 1'!$C$36*#REF!)</f>
        <v>#REF!</v>
      </c>
      <c r="E55" t="e">
        <f>('AEO Table 1'!F$36*#REF!)/('AEO Table 1'!$C$36*#REF!)</f>
        <v>#REF!</v>
      </c>
      <c r="F55" t="e">
        <f>('AEO Table 1'!G$36*#REF!)/('AEO Table 1'!$C$36*#REF!)</f>
        <v>#REF!</v>
      </c>
      <c r="G55" t="e">
        <f>('AEO Table 1'!H$36*#REF!)/('AEO Table 1'!$C$36*#REF!)</f>
        <v>#REF!</v>
      </c>
      <c r="H55" t="e">
        <f>('AEO Table 1'!I$36*#REF!)/('AEO Table 1'!$C$36*#REF!)</f>
        <v>#REF!</v>
      </c>
      <c r="I55" t="e">
        <f>('AEO Table 1'!J$36*#REF!)/('AEO Table 1'!$C$36*#REF!)</f>
        <v>#REF!</v>
      </c>
      <c r="J55" t="e">
        <f>('AEO Table 1'!K$36*#REF!)/('AEO Table 1'!$C$36*#REF!)</f>
        <v>#REF!</v>
      </c>
      <c r="K55" t="e">
        <f>('AEO Table 1'!L$36*#REF!)/('AEO Table 1'!$C$36*#REF!)</f>
        <v>#REF!</v>
      </c>
      <c r="L55" t="e">
        <f>('AEO Table 1'!M$36*#REF!)/('AEO Table 1'!$C$36*#REF!)</f>
        <v>#REF!</v>
      </c>
      <c r="M55" t="e">
        <f>('AEO Table 1'!N$36*#REF!)/('AEO Table 1'!$C$36*#REF!)</f>
        <v>#REF!</v>
      </c>
      <c r="N55" t="e">
        <f>('AEO Table 1'!O$36*#REF!)/('AEO Table 1'!$C$36*#REF!)</f>
        <v>#REF!</v>
      </c>
      <c r="O55" t="e">
        <f>('AEO Table 1'!P$36*#REF!)/('AEO Table 1'!$C$36*#REF!)</f>
        <v>#REF!</v>
      </c>
      <c r="P55" t="e">
        <f>('AEO Table 1'!Q$36*#REF!)/('AEO Table 1'!$C$36*#REF!)</f>
        <v>#REF!</v>
      </c>
      <c r="Q55" t="e">
        <f>('AEO Table 1'!R$36*#REF!)/('AEO Table 1'!$C$36*#REF!)</f>
        <v>#REF!</v>
      </c>
      <c r="R55" t="e">
        <f>('AEO Table 1'!S$36*#REF!)/('AEO Table 1'!$C$36*#REF!)</f>
        <v>#REF!</v>
      </c>
      <c r="S55" t="e">
        <f>('AEO Table 1'!T$36*#REF!)/('AEO Table 1'!$C$36*#REF!)</f>
        <v>#REF!</v>
      </c>
      <c r="T55" t="e">
        <f>('AEO Table 1'!U$36*#REF!)/('AEO Table 1'!$C$36*#REF!)</f>
        <v>#REF!</v>
      </c>
      <c r="U55" t="e">
        <f>('AEO Table 1'!V$36*#REF!)/('AEO Table 1'!$C$36*#REF!)</f>
        <v>#REF!</v>
      </c>
      <c r="V55" t="e">
        <f>('AEO Table 1'!W$36*#REF!)/('AEO Table 1'!$C$36*#REF!)</f>
        <v>#REF!</v>
      </c>
      <c r="W55" t="e">
        <f>('AEO Table 1'!X$36*#REF!)/('AEO Table 1'!$C$36*#REF!)</f>
        <v>#REF!</v>
      </c>
      <c r="X55" t="e">
        <f>('AEO Table 1'!Y$36*#REF!)/('AEO Table 1'!$C$36*#REF!)</f>
        <v>#REF!</v>
      </c>
      <c r="Y55" t="e">
        <f>('AEO Table 1'!Z$36*#REF!)/('AEO Table 1'!$C$36*#REF!)</f>
        <v>#REF!</v>
      </c>
      <c r="Z55" t="e">
        <f>('AEO Table 1'!AA$36*#REF!)/('AEO Table 1'!$C$36*#REF!)</f>
        <v>#REF!</v>
      </c>
      <c r="AA55" t="e">
        <f>('AEO Table 1'!AB$36*#REF!)/('AEO Table 1'!$C$36*#REF!)</f>
        <v>#REF!</v>
      </c>
      <c r="AB55" t="e">
        <f>('AEO Table 1'!AC$36*#REF!)/('AEO Table 1'!$C$36*#REF!)</f>
        <v>#REF!</v>
      </c>
      <c r="AC55" t="e">
        <f>('AEO Table 1'!AD$36*#REF!)/('AEO Table 1'!$C$36*#REF!)</f>
        <v>#REF!</v>
      </c>
      <c r="AD55" t="e">
        <f>('AEO Table 1'!AE$36*#REF!)/('AEO Table 1'!$C$36*#REF!)</f>
        <v>#REF!</v>
      </c>
      <c r="AE55" t="e">
        <f>('AEO Table 1'!AF$36*#REF!)/('AEO Table 1'!$C$36*#REF!)</f>
        <v>#REF!</v>
      </c>
      <c r="AF55" t="e">
        <f>('AEO Table 1'!AG$36*#REF!)/('AEO Table 1'!$C$36*#REF!)</f>
        <v>#REF!</v>
      </c>
      <c r="AG55" t="e">
        <f>('AEO Table 1'!AH$36*#REF!)/('AEO Table 1'!$C$36*#REF!)</f>
        <v>#REF!</v>
      </c>
      <c r="AH55" t="e">
        <f>('AEO Table 1'!AI$36*#REF!)/('AEO Table 1'!$C$36*#REF!)</f>
        <v>#REF!</v>
      </c>
      <c r="AI55" t="e">
        <f>('AEO Table 1'!AJ$36*#REF!)/('AEO Table 1'!$C$36*#REF!)</f>
        <v>#REF!</v>
      </c>
    </row>
    <row r="56" spans="1:35" x14ac:dyDescent="0.45">
      <c r="A56" s="27" t="s">
        <v>224</v>
      </c>
      <c r="B56">
        <v>1</v>
      </c>
      <c r="C56">
        <v>1</v>
      </c>
      <c r="D56">
        <v>1</v>
      </c>
      <c r="E56">
        <v>1</v>
      </c>
      <c r="F56">
        <v>1</v>
      </c>
      <c r="G56">
        <v>1</v>
      </c>
      <c r="H56">
        <v>1</v>
      </c>
      <c r="I56">
        <v>1</v>
      </c>
      <c r="J56">
        <v>1</v>
      </c>
      <c r="K56">
        <v>1</v>
      </c>
      <c r="L56">
        <v>1</v>
      </c>
      <c r="M56">
        <v>1</v>
      </c>
      <c r="N56">
        <v>1</v>
      </c>
      <c r="O56">
        <v>1</v>
      </c>
      <c r="P56">
        <v>1</v>
      </c>
      <c r="Q56">
        <v>1</v>
      </c>
      <c r="R56">
        <v>1</v>
      </c>
      <c r="S56">
        <v>1</v>
      </c>
      <c r="T56">
        <v>1</v>
      </c>
      <c r="U56">
        <v>1</v>
      </c>
      <c r="V56">
        <v>1</v>
      </c>
      <c r="W56">
        <v>1</v>
      </c>
      <c r="X56">
        <v>1</v>
      </c>
      <c r="Y56">
        <v>1</v>
      </c>
      <c r="Z56">
        <v>1</v>
      </c>
      <c r="AA56">
        <v>1</v>
      </c>
      <c r="AB56">
        <v>1</v>
      </c>
      <c r="AC56">
        <v>1</v>
      </c>
      <c r="AD56">
        <v>1</v>
      </c>
      <c r="AE56">
        <v>1</v>
      </c>
      <c r="AF56">
        <v>1</v>
      </c>
      <c r="AG56">
        <v>1</v>
      </c>
      <c r="AH56">
        <v>1</v>
      </c>
      <c r="AI56">
        <v>1</v>
      </c>
    </row>
    <row r="57" spans="1:35" x14ac:dyDescent="0.45">
      <c r="A57" s="28" t="s">
        <v>234</v>
      </c>
      <c r="B57" s="8">
        <v>0</v>
      </c>
      <c r="C57" s="8">
        <v>0</v>
      </c>
      <c r="D57" s="8">
        <v>0</v>
      </c>
      <c r="E57" s="8">
        <v>0</v>
      </c>
      <c r="F57" s="8">
        <v>0</v>
      </c>
      <c r="G57" s="8">
        <v>0</v>
      </c>
      <c r="H57" s="8">
        <v>0</v>
      </c>
      <c r="I57" s="8">
        <v>0</v>
      </c>
      <c r="J57" s="8">
        <v>0</v>
      </c>
      <c r="K57" s="8">
        <v>0</v>
      </c>
      <c r="L57" s="8">
        <v>0</v>
      </c>
      <c r="M57" s="8">
        <v>0</v>
      </c>
      <c r="N57" s="8">
        <v>0</v>
      </c>
      <c r="O57" s="8">
        <v>0</v>
      </c>
      <c r="P57" s="8">
        <v>0</v>
      </c>
      <c r="Q57" s="8">
        <v>0</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row>
    <row r="58" spans="1:35" x14ac:dyDescent="0.45">
      <c r="A58" s="28" t="s">
        <v>235</v>
      </c>
      <c r="B58" s="8">
        <v>0</v>
      </c>
      <c r="C58" s="8">
        <v>0</v>
      </c>
      <c r="D58" s="8">
        <v>0</v>
      </c>
      <c r="E58" s="8">
        <v>0</v>
      </c>
      <c r="F58" s="8">
        <v>0</v>
      </c>
      <c r="G58" s="8">
        <v>0</v>
      </c>
      <c r="H58" s="8">
        <v>0</v>
      </c>
      <c r="I58" s="8">
        <v>0</v>
      </c>
      <c r="J58" s="8">
        <v>0</v>
      </c>
      <c r="K58" s="8">
        <v>0</v>
      </c>
      <c r="L58" s="8">
        <v>0</v>
      </c>
      <c r="M58" s="8">
        <v>0</v>
      </c>
      <c r="N58" s="8">
        <v>0</v>
      </c>
      <c r="O58" s="8">
        <v>0</v>
      </c>
      <c r="P58" s="8">
        <v>0</v>
      </c>
      <c r="Q58" s="8">
        <v>0</v>
      </c>
      <c r="R58" s="8">
        <v>0</v>
      </c>
      <c r="S58" s="8">
        <v>0</v>
      </c>
      <c r="T58" s="8">
        <v>0</v>
      </c>
      <c r="U58" s="8">
        <v>0</v>
      </c>
      <c r="V58" s="8">
        <v>0</v>
      </c>
      <c r="W58" s="8">
        <v>0</v>
      </c>
      <c r="X58" s="8">
        <v>0</v>
      </c>
      <c r="Y58" s="8">
        <v>0</v>
      </c>
      <c r="Z58" s="8">
        <v>0</v>
      </c>
      <c r="AA58" s="8">
        <v>0</v>
      </c>
      <c r="AB58" s="8">
        <v>0</v>
      </c>
      <c r="AC58" s="8">
        <v>0</v>
      </c>
      <c r="AD58" s="8">
        <v>0</v>
      </c>
      <c r="AE58" s="8">
        <v>0</v>
      </c>
      <c r="AF58" s="8">
        <v>0</v>
      </c>
      <c r="AG58" s="8">
        <v>0</v>
      </c>
      <c r="AH58" s="8">
        <v>0</v>
      </c>
      <c r="AI58" s="8">
        <v>0</v>
      </c>
    </row>
    <row r="59" spans="1:35" x14ac:dyDescent="0.45">
      <c r="A59" s="28" t="s">
        <v>236</v>
      </c>
      <c r="B59" s="8">
        <v>0</v>
      </c>
      <c r="C59" s="8">
        <v>0</v>
      </c>
      <c r="D59" s="8">
        <v>0</v>
      </c>
      <c r="E59" s="8">
        <v>0</v>
      </c>
      <c r="F59" s="8">
        <v>0</v>
      </c>
      <c r="G59" s="8">
        <v>0</v>
      </c>
      <c r="H59" s="8">
        <v>0</v>
      </c>
      <c r="I59" s="8">
        <v>0</v>
      </c>
      <c r="J59" s="8">
        <v>0</v>
      </c>
      <c r="K59" s="8">
        <v>0</v>
      </c>
      <c r="L59" s="8">
        <v>0</v>
      </c>
      <c r="M59" s="8">
        <v>0</v>
      </c>
      <c r="N59" s="8">
        <v>0</v>
      </c>
      <c r="O59" s="8">
        <v>0</v>
      </c>
      <c r="P59" s="8">
        <v>0</v>
      </c>
      <c r="Q59" s="8">
        <v>0</v>
      </c>
      <c r="R59" s="8">
        <v>0</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row>
    <row r="60" spans="1:35" x14ac:dyDescent="0.45">
      <c r="A60" s="27" t="s">
        <v>225</v>
      </c>
      <c r="B60">
        <v>1</v>
      </c>
      <c r="C60">
        <v>1</v>
      </c>
      <c r="D60">
        <v>1</v>
      </c>
      <c r="E60">
        <v>1</v>
      </c>
      <c r="F60">
        <v>1</v>
      </c>
      <c r="G60">
        <v>1</v>
      </c>
      <c r="H60">
        <v>1</v>
      </c>
      <c r="I60">
        <v>1</v>
      </c>
      <c r="J60">
        <v>1</v>
      </c>
      <c r="K60">
        <v>1</v>
      </c>
      <c r="L60">
        <v>1</v>
      </c>
      <c r="M60">
        <v>1</v>
      </c>
      <c r="N60">
        <v>1</v>
      </c>
      <c r="O60">
        <v>1</v>
      </c>
      <c r="P60">
        <v>1</v>
      </c>
      <c r="Q60">
        <v>1</v>
      </c>
      <c r="R60">
        <v>1</v>
      </c>
      <c r="S60">
        <v>1</v>
      </c>
      <c r="T60">
        <v>1</v>
      </c>
      <c r="U60">
        <v>1</v>
      </c>
      <c r="V60">
        <v>1</v>
      </c>
      <c r="W60">
        <v>1</v>
      </c>
      <c r="X60">
        <v>1</v>
      </c>
      <c r="Y60">
        <v>1</v>
      </c>
      <c r="Z60">
        <v>1</v>
      </c>
      <c r="AA60">
        <v>1</v>
      </c>
      <c r="AB60">
        <v>1</v>
      </c>
      <c r="AC60">
        <v>1</v>
      </c>
      <c r="AD60">
        <v>1</v>
      </c>
      <c r="AE60">
        <v>1</v>
      </c>
      <c r="AF60">
        <v>1</v>
      </c>
      <c r="AG60">
        <v>1</v>
      </c>
      <c r="AH60">
        <v>1</v>
      </c>
      <c r="AI60">
        <v>1</v>
      </c>
    </row>
    <row r="61" spans="1:35" x14ac:dyDescent="0.45">
      <c r="A61" s="27" t="s">
        <v>226</v>
      </c>
      <c r="B61" t="e">
        <f>('AEO Table 1'!C$35*#REF!)/('AEO Table 1'!$C$35*#REF!)</f>
        <v>#REF!</v>
      </c>
      <c r="C61" t="e">
        <f>('AEO Table 1'!D$35*#REF!)/('AEO Table 1'!$C$35*#REF!)</f>
        <v>#REF!</v>
      </c>
      <c r="D61" t="e">
        <f>('AEO Table 1'!E$35*#REF!)/('AEO Table 1'!$C$35*#REF!)</f>
        <v>#REF!</v>
      </c>
      <c r="E61" t="e">
        <f>('AEO Table 1'!F$35*#REF!)/('AEO Table 1'!$C$35*#REF!)</f>
        <v>#REF!</v>
      </c>
      <c r="F61" t="e">
        <f>('AEO Table 1'!G$35*#REF!)/('AEO Table 1'!$C$35*#REF!)</f>
        <v>#REF!</v>
      </c>
      <c r="G61" t="e">
        <f>('AEO Table 1'!H$35*#REF!)/('AEO Table 1'!$C$35*#REF!)</f>
        <v>#REF!</v>
      </c>
      <c r="H61" t="e">
        <f>('AEO Table 1'!I$35*#REF!)/('AEO Table 1'!$C$35*#REF!)</f>
        <v>#REF!</v>
      </c>
      <c r="I61" t="e">
        <f>('AEO Table 1'!J$35*#REF!)/('AEO Table 1'!$C$35*#REF!)</f>
        <v>#REF!</v>
      </c>
      <c r="J61" t="e">
        <f>('AEO Table 1'!K$35*#REF!)/('AEO Table 1'!$C$35*#REF!)</f>
        <v>#REF!</v>
      </c>
      <c r="K61" t="e">
        <f>('AEO Table 1'!L$35*#REF!)/('AEO Table 1'!$C$35*#REF!)</f>
        <v>#REF!</v>
      </c>
      <c r="L61" t="e">
        <f>('AEO Table 1'!M$35*#REF!)/('AEO Table 1'!$C$35*#REF!)</f>
        <v>#REF!</v>
      </c>
      <c r="M61" t="e">
        <f>('AEO Table 1'!N$35*#REF!)/('AEO Table 1'!$C$35*#REF!)</f>
        <v>#REF!</v>
      </c>
      <c r="N61" t="e">
        <f>('AEO Table 1'!O$35*#REF!)/('AEO Table 1'!$C$35*#REF!)</f>
        <v>#REF!</v>
      </c>
      <c r="O61" t="e">
        <f>('AEO Table 1'!P$35*#REF!)/('AEO Table 1'!$C$35*#REF!)</f>
        <v>#REF!</v>
      </c>
      <c r="P61" t="e">
        <f>('AEO Table 1'!Q$35*#REF!)/('AEO Table 1'!$C$35*#REF!)</f>
        <v>#REF!</v>
      </c>
      <c r="Q61" t="e">
        <f>('AEO Table 1'!R$35*#REF!)/('AEO Table 1'!$C$35*#REF!)</f>
        <v>#REF!</v>
      </c>
      <c r="R61" t="e">
        <f>('AEO Table 1'!S$35*#REF!)/('AEO Table 1'!$C$35*#REF!)</f>
        <v>#REF!</v>
      </c>
      <c r="S61" t="e">
        <f>('AEO Table 1'!T$35*#REF!)/('AEO Table 1'!$C$35*#REF!)</f>
        <v>#REF!</v>
      </c>
      <c r="T61" t="e">
        <f>('AEO Table 1'!U$35*#REF!)/('AEO Table 1'!$C$35*#REF!)</f>
        <v>#REF!</v>
      </c>
      <c r="U61" t="e">
        <f>('AEO Table 1'!V$35*#REF!)/('AEO Table 1'!$C$35*#REF!)</f>
        <v>#REF!</v>
      </c>
      <c r="V61" t="e">
        <f>('AEO Table 1'!W$35*#REF!)/('AEO Table 1'!$C$35*#REF!)</f>
        <v>#REF!</v>
      </c>
      <c r="W61" t="e">
        <f>('AEO Table 1'!X$35*#REF!)/('AEO Table 1'!$C$35*#REF!)</f>
        <v>#REF!</v>
      </c>
      <c r="X61" t="e">
        <f>('AEO Table 1'!Y$35*#REF!)/('AEO Table 1'!$C$35*#REF!)</f>
        <v>#REF!</v>
      </c>
      <c r="Y61" t="e">
        <f>('AEO Table 1'!Z$35*#REF!)/('AEO Table 1'!$C$35*#REF!)</f>
        <v>#REF!</v>
      </c>
      <c r="Z61" t="e">
        <f>('AEO Table 1'!AA$35*#REF!)/('AEO Table 1'!$C$35*#REF!)</f>
        <v>#REF!</v>
      </c>
      <c r="AA61" t="e">
        <f>('AEO Table 1'!AB$35*#REF!)/('AEO Table 1'!$C$35*#REF!)</f>
        <v>#REF!</v>
      </c>
      <c r="AB61" t="e">
        <f>('AEO Table 1'!AC$35*#REF!)/('AEO Table 1'!$C$35*#REF!)</f>
        <v>#REF!</v>
      </c>
      <c r="AC61" t="e">
        <f>('AEO Table 1'!AD$35*#REF!)/('AEO Table 1'!$C$35*#REF!)</f>
        <v>#REF!</v>
      </c>
      <c r="AD61" t="e">
        <f>('AEO Table 1'!AE$35*#REF!)/('AEO Table 1'!$C$35*#REF!)</f>
        <v>#REF!</v>
      </c>
      <c r="AE61" t="e">
        <f>('AEO Table 1'!AF$35*#REF!)/('AEO Table 1'!$C$35*#REF!)</f>
        <v>#REF!</v>
      </c>
      <c r="AF61" t="e">
        <f>('AEO Table 1'!AG$35*#REF!)/('AEO Table 1'!$C$35*#REF!)</f>
        <v>#REF!</v>
      </c>
      <c r="AG61" t="e">
        <f>('AEO Table 1'!AH$35*#REF!)/('AEO Table 1'!$C$35*#REF!)</f>
        <v>#REF!</v>
      </c>
      <c r="AH61" t="e">
        <f>('AEO Table 1'!AI$35*#REF!)/('AEO Table 1'!$C$35*#REF!)</f>
        <v>#REF!</v>
      </c>
      <c r="AI61" t="e">
        <f>('AEO Table 1'!AJ$35*#REF!)/('AEO Table 1'!$C$35*#REF!)</f>
        <v>#REF!</v>
      </c>
    </row>
    <row r="62" spans="1:35" x14ac:dyDescent="0.45">
      <c r="A62" s="27" t="s">
        <v>237</v>
      </c>
      <c r="B62" t="e">
        <f>('AEO Table 1'!C$35*#REF!)/('AEO Table 1'!$C$35*#REF!)</f>
        <v>#REF!</v>
      </c>
      <c r="C62" t="e">
        <f>('AEO Table 1'!D$35*#REF!)/('AEO Table 1'!$C$35*#REF!)</f>
        <v>#REF!</v>
      </c>
      <c r="D62" t="e">
        <f>('AEO Table 1'!E$35*#REF!)/('AEO Table 1'!$C$35*#REF!)</f>
        <v>#REF!</v>
      </c>
      <c r="E62" t="e">
        <f>('AEO Table 1'!F$35*#REF!)/('AEO Table 1'!$C$35*#REF!)</f>
        <v>#REF!</v>
      </c>
      <c r="F62" t="e">
        <f>('AEO Table 1'!G$35*#REF!)/('AEO Table 1'!$C$35*#REF!)</f>
        <v>#REF!</v>
      </c>
      <c r="G62" t="e">
        <f>('AEO Table 1'!H$35*#REF!)/('AEO Table 1'!$C$35*#REF!)</f>
        <v>#REF!</v>
      </c>
      <c r="H62" t="e">
        <f>('AEO Table 1'!I$35*#REF!)/('AEO Table 1'!$C$35*#REF!)</f>
        <v>#REF!</v>
      </c>
      <c r="I62" t="e">
        <f>('AEO Table 1'!J$35*#REF!)/('AEO Table 1'!$C$35*#REF!)</f>
        <v>#REF!</v>
      </c>
      <c r="J62" t="e">
        <f>('AEO Table 1'!K$35*#REF!)/('AEO Table 1'!$C$35*#REF!)</f>
        <v>#REF!</v>
      </c>
      <c r="K62" t="e">
        <f>('AEO Table 1'!L$35*#REF!)/('AEO Table 1'!$C$35*#REF!)</f>
        <v>#REF!</v>
      </c>
      <c r="L62" t="e">
        <f>('AEO Table 1'!M$35*#REF!)/('AEO Table 1'!$C$35*#REF!)</f>
        <v>#REF!</v>
      </c>
      <c r="M62" t="e">
        <f>('AEO Table 1'!N$35*#REF!)/('AEO Table 1'!$C$35*#REF!)</f>
        <v>#REF!</v>
      </c>
      <c r="N62" t="e">
        <f>('AEO Table 1'!O$35*#REF!)/('AEO Table 1'!$C$35*#REF!)</f>
        <v>#REF!</v>
      </c>
      <c r="O62" t="e">
        <f>('AEO Table 1'!P$35*#REF!)/('AEO Table 1'!$C$35*#REF!)</f>
        <v>#REF!</v>
      </c>
      <c r="P62" t="e">
        <f>('AEO Table 1'!Q$35*#REF!)/('AEO Table 1'!$C$35*#REF!)</f>
        <v>#REF!</v>
      </c>
      <c r="Q62" t="e">
        <f>('AEO Table 1'!R$35*#REF!)/('AEO Table 1'!$C$35*#REF!)</f>
        <v>#REF!</v>
      </c>
      <c r="R62" t="e">
        <f>('AEO Table 1'!S$35*#REF!)/('AEO Table 1'!$C$35*#REF!)</f>
        <v>#REF!</v>
      </c>
      <c r="S62" t="e">
        <f>('AEO Table 1'!T$35*#REF!)/('AEO Table 1'!$C$35*#REF!)</f>
        <v>#REF!</v>
      </c>
      <c r="T62" t="e">
        <f>('AEO Table 1'!U$35*#REF!)/('AEO Table 1'!$C$35*#REF!)</f>
        <v>#REF!</v>
      </c>
      <c r="U62" t="e">
        <f>('AEO Table 1'!V$35*#REF!)/('AEO Table 1'!$C$35*#REF!)</f>
        <v>#REF!</v>
      </c>
      <c r="V62" t="e">
        <f>('AEO Table 1'!W$35*#REF!)/('AEO Table 1'!$C$35*#REF!)</f>
        <v>#REF!</v>
      </c>
      <c r="W62" t="e">
        <f>('AEO Table 1'!X$35*#REF!)/('AEO Table 1'!$C$35*#REF!)</f>
        <v>#REF!</v>
      </c>
      <c r="X62" t="e">
        <f>('AEO Table 1'!Y$35*#REF!)/('AEO Table 1'!$C$35*#REF!)</f>
        <v>#REF!</v>
      </c>
      <c r="Y62" t="e">
        <f>('AEO Table 1'!Z$35*#REF!)/('AEO Table 1'!$C$35*#REF!)</f>
        <v>#REF!</v>
      </c>
      <c r="Z62" t="e">
        <f>('AEO Table 1'!AA$35*#REF!)/('AEO Table 1'!$C$35*#REF!)</f>
        <v>#REF!</v>
      </c>
      <c r="AA62" t="e">
        <f>('AEO Table 1'!AB$35*#REF!)/('AEO Table 1'!$C$35*#REF!)</f>
        <v>#REF!</v>
      </c>
      <c r="AB62" t="e">
        <f>('AEO Table 1'!AC$35*#REF!)/('AEO Table 1'!$C$35*#REF!)</f>
        <v>#REF!</v>
      </c>
      <c r="AC62" t="e">
        <f>('AEO Table 1'!AD$35*#REF!)/('AEO Table 1'!$C$35*#REF!)</f>
        <v>#REF!</v>
      </c>
      <c r="AD62" t="e">
        <f>('AEO Table 1'!AE$35*#REF!)/('AEO Table 1'!$C$35*#REF!)</f>
        <v>#REF!</v>
      </c>
      <c r="AE62" t="e">
        <f>('AEO Table 1'!AF$35*#REF!)/('AEO Table 1'!$C$35*#REF!)</f>
        <v>#REF!</v>
      </c>
      <c r="AF62" t="e">
        <f>('AEO Table 1'!AG$35*#REF!)/('AEO Table 1'!$C$35*#REF!)</f>
        <v>#REF!</v>
      </c>
      <c r="AG62" t="e">
        <f>('AEO Table 1'!AH$35*#REF!)/('AEO Table 1'!$C$35*#REF!)</f>
        <v>#REF!</v>
      </c>
      <c r="AH62" t="e">
        <f>('AEO Table 1'!AI$35*#REF!)/('AEO Table 1'!$C$35*#REF!)</f>
        <v>#REF!</v>
      </c>
      <c r="AI62" t="e">
        <f>('AEO Table 1'!AJ$35*#REF!)/('AEO Table 1'!$C$35*#REF!)</f>
        <v>#REF!</v>
      </c>
    </row>
    <row r="63" spans="1:35" x14ac:dyDescent="0.45">
      <c r="A63" s="27" t="s">
        <v>238</v>
      </c>
      <c r="B63" t="e">
        <f>('AEO Table 1'!C$35*#REF!)/('AEO Table 1'!$C$35*#REF!)</f>
        <v>#REF!</v>
      </c>
      <c r="C63" t="e">
        <f>('AEO Table 1'!D$35*#REF!)/('AEO Table 1'!$C$35*#REF!)</f>
        <v>#REF!</v>
      </c>
      <c r="D63" t="e">
        <f>('AEO Table 1'!E$35*#REF!)/('AEO Table 1'!$C$35*#REF!)</f>
        <v>#REF!</v>
      </c>
      <c r="E63" t="e">
        <f>('AEO Table 1'!F$35*#REF!)/('AEO Table 1'!$C$35*#REF!)</f>
        <v>#REF!</v>
      </c>
      <c r="F63" t="e">
        <f>('AEO Table 1'!G$35*#REF!)/('AEO Table 1'!$C$35*#REF!)</f>
        <v>#REF!</v>
      </c>
      <c r="G63" t="e">
        <f>('AEO Table 1'!H$35*#REF!)/('AEO Table 1'!$C$35*#REF!)</f>
        <v>#REF!</v>
      </c>
      <c r="H63" t="e">
        <f>('AEO Table 1'!I$35*#REF!)/('AEO Table 1'!$C$35*#REF!)</f>
        <v>#REF!</v>
      </c>
      <c r="I63" t="e">
        <f>('AEO Table 1'!J$35*#REF!)/('AEO Table 1'!$C$35*#REF!)</f>
        <v>#REF!</v>
      </c>
      <c r="J63" t="e">
        <f>('AEO Table 1'!K$35*#REF!)/('AEO Table 1'!$C$35*#REF!)</f>
        <v>#REF!</v>
      </c>
      <c r="K63" t="e">
        <f>('AEO Table 1'!L$35*#REF!)/('AEO Table 1'!$C$35*#REF!)</f>
        <v>#REF!</v>
      </c>
      <c r="L63" t="e">
        <f>('AEO Table 1'!M$35*#REF!)/('AEO Table 1'!$C$35*#REF!)</f>
        <v>#REF!</v>
      </c>
      <c r="M63" t="e">
        <f>('AEO Table 1'!N$35*#REF!)/('AEO Table 1'!$C$35*#REF!)</f>
        <v>#REF!</v>
      </c>
      <c r="N63" t="e">
        <f>('AEO Table 1'!O$35*#REF!)/('AEO Table 1'!$C$35*#REF!)</f>
        <v>#REF!</v>
      </c>
      <c r="O63" t="e">
        <f>('AEO Table 1'!P$35*#REF!)/('AEO Table 1'!$C$35*#REF!)</f>
        <v>#REF!</v>
      </c>
      <c r="P63" t="e">
        <f>('AEO Table 1'!Q$35*#REF!)/('AEO Table 1'!$C$35*#REF!)</f>
        <v>#REF!</v>
      </c>
      <c r="Q63" t="e">
        <f>('AEO Table 1'!R$35*#REF!)/('AEO Table 1'!$C$35*#REF!)</f>
        <v>#REF!</v>
      </c>
      <c r="R63" t="e">
        <f>('AEO Table 1'!S$35*#REF!)/('AEO Table 1'!$C$35*#REF!)</f>
        <v>#REF!</v>
      </c>
      <c r="S63" t="e">
        <f>('AEO Table 1'!T$35*#REF!)/('AEO Table 1'!$C$35*#REF!)</f>
        <v>#REF!</v>
      </c>
      <c r="T63" t="e">
        <f>('AEO Table 1'!U$35*#REF!)/('AEO Table 1'!$C$35*#REF!)</f>
        <v>#REF!</v>
      </c>
      <c r="U63" t="e">
        <f>('AEO Table 1'!V$35*#REF!)/('AEO Table 1'!$C$35*#REF!)</f>
        <v>#REF!</v>
      </c>
      <c r="V63" t="e">
        <f>('AEO Table 1'!W$35*#REF!)/('AEO Table 1'!$C$35*#REF!)</f>
        <v>#REF!</v>
      </c>
      <c r="W63" t="e">
        <f>('AEO Table 1'!X$35*#REF!)/('AEO Table 1'!$C$35*#REF!)</f>
        <v>#REF!</v>
      </c>
      <c r="X63" t="e">
        <f>('AEO Table 1'!Y$35*#REF!)/('AEO Table 1'!$C$35*#REF!)</f>
        <v>#REF!</v>
      </c>
      <c r="Y63" t="e">
        <f>('AEO Table 1'!Z$35*#REF!)/('AEO Table 1'!$C$35*#REF!)</f>
        <v>#REF!</v>
      </c>
      <c r="Z63" t="e">
        <f>('AEO Table 1'!AA$35*#REF!)/('AEO Table 1'!$C$35*#REF!)</f>
        <v>#REF!</v>
      </c>
      <c r="AA63" t="e">
        <f>('AEO Table 1'!AB$35*#REF!)/('AEO Table 1'!$C$35*#REF!)</f>
        <v>#REF!</v>
      </c>
      <c r="AB63" t="e">
        <f>('AEO Table 1'!AC$35*#REF!)/('AEO Table 1'!$C$35*#REF!)</f>
        <v>#REF!</v>
      </c>
      <c r="AC63" t="e">
        <f>('AEO Table 1'!AD$35*#REF!)/('AEO Table 1'!$C$35*#REF!)</f>
        <v>#REF!</v>
      </c>
      <c r="AD63" t="e">
        <f>('AEO Table 1'!AE$35*#REF!)/('AEO Table 1'!$C$35*#REF!)</f>
        <v>#REF!</v>
      </c>
      <c r="AE63" t="e">
        <f>('AEO Table 1'!AF$35*#REF!)/('AEO Table 1'!$C$35*#REF!)</f>
        <v>#REF!</v>
      </c>
      <c r="AF63" t="e">
        <f>('AEO Table 1'!AG$35*#REF!)/('AEO Table 1'!$C$35*#REF!)</f>
        <v>#REF!</v>
      </c>
      <c r="AG63" t="e">
        <f>('AEO Table 1'!AH$35*#REF!)/('AEO Table 1'!$C$35*#REF!)</f>
        <v>#REF!</v>
      </c>
      <c r="AH63" t="e">
        <f>('AEO Table 1'!AI$35*#REF!)/('AEO Table 1'!$C$35*#REF!)</f>
        <v>#REF!</v>
      </c>
      <c r="AI63" t="e">
        <f>('AEO Table 1'!AJ$35*#REF!)/('AEO Table 1'!$C$35*#REF!)</f>
        <v>#REF!</v>
      </c>
    </row>
    <row r="64" spans="1:35" x14ac:dyDescent="0.45">
      <c r="A64" s="27" t="s">
        <v>239</v>
      </c>
      <c r="B64" t="e">
        <f>('AEO Table 1'!C$35*#REF!)/('AEO Table 1'!$C$35*#REF!)</f>
        <v>#REF!</v>
      </c>
      <c r="C64" t="e">
        <f>('AEO Table 1'!D$35*#REF!)/('AEO Table 1'!$C$35*#REF!)</f>
        <v>#REF!</v>
      </c>
      <c r="D64" t="e">
        <f>('AEO Table 1'!E$35*#REF!)/('AEO Table 1'!$C$35*#REF!)</f>
        <v>#REF!</v>
      </c>
      <c r="E64" t="e">
        <f>('AEO Table 1'!F$35*#REF!)/('AEO Table 1'!$C$35*#REF!)</f>
        <v>#REF!</v>
      </c>
      <c r="F64" t="e">
        <f>('AEO Table 1'!G$35*#REF!)/('AEO Table 1'!$C$35*#REF!)</f>
        <v>#REF!</v>
      </c>
      <c r="G64" t="e">
        <f>('AEO Table 1'!H$35*#REF!)/('AEO Table 1'!$C$35*#REF!)</f>
        <v>#REF!</v>
      </c>
      <c r="H64" t="e">
        <f>('AEO Table 1'!I$35*#REF!)/('AEO Table 1'!$C$35*#REF!)</f>
        <v>#REF!</v>
      </c>
      <c r="I64" t="e">
        <f>('AEO Table 1'!J$35*#REF!)/('AEO Table 1'!$C$35*#REF!)</f>
        <v>#REF!</v>
      </c>
      <c r="J64" t="e">
        <f>('AEO Table 1'!K$35*#REF!)/('AEO Table 1'!$C$35*#REF!)</f>
        <v>#REF!</v>
      </c>
      <c r="K64" t="e">
        <f>('AEO Table 1'!L$35*#REF!)/('AEO Table 1'!$C$35*#REF!)</f>
        <v>#REF!</v>
      </c>
      <c r="L64" t="e">
        <f>('AEO Table 1'!M$35*#REF!)/('AEO Table 1'!$C$35*#REF!)</f>
        <v>#REF!</v>
      </c>
      <c r="M64" t="e">
        <f>('AEO Table 1'!N$35*#REF!)/('AEO Table 1'!$C$35*#REF!)</f>
        <v>#REF!</v>
      </c>
      <c r="N64" t="e">
        <f>('AEO Table 1'!O$35*#REF!)/('AEO Table 1'!$C$35*#REF!)</f>
        <v>#REF!</v>
      </c>
      <c r="O64" t="e">
        <f>('AEO Table 1'!P$35*#REF!)/('AEO Table 1'!$C$35*#REF!)</f>
        <v>#REF!</v>
      </c>
      <c r="P64" t="e">
        <f>('AEO Table 1'!Q$35*#REF!)/('AEO Table 1'!$C$35*#REF!)</f>
        <v>#REF!</v>
      </c>
      <c r="Q64" t="e">
        <f>('AEO Table 1'!R$35*#REF!)/('AEO Table 1'!$C$35*#REF!)</f>
        <v>#REF!</v>
      </c>
      <c r="R64" t="e">
        <f>('AEO Table 1'!S$35*#REF!)/('AEO Table 1'!$C$35*#REF!)</f>
        <v>#REF!</v>
      </c>
      <c r="S64" t="e">
        <f>('AEO Table 1'!T$35*#REF!)/('AEO Table 1'!$C$35*#REF!)</f>
        <v>#REF!</v>
      </c>
      <c r="T64" t="e">
        <f>('AEO Table 1'!U$35*#REF!)/('AEO Table 1'!$C$35*#REF!)</f>
        <v>#REF!</v>
      </c>
      <c r="U64" t="e">
        <f>('AEO Table 1'!V$35*#REF!)/('AEO Table 1'!$C$35*#REF!)</f>
        <v>#REF!</v>
      </c>
      <c r="V64" t="e">
        <f>('AEO Table 1'!W$35*#REF!)/('AEO Table 1'!$C$35*#REF!)</f>
        <v>#REF!</v>
      </c>
      <c r="W64" t="e">
        <f>('AEO Table 1'!X$35*#REF!)/('AEO Table 1'!$C$35*#REF!)</f>
        <v>#REF!</v>
      </c>
      <c r="X64" t="e">
        <f>('AEO Table 1'!Y$35*#REF!)/('AEO Table 1'!$C$35*#REF!)</f>
        <v>#REF!</v>
      </c>
      <c r="Y64" t="e">
        <f>('AEO Table 1'!Z$35*#REF!)/('AEO Table 1'!$C$35*#REF!)</f>
        <v>#REF!</v>
      </c>
      <c r="Z64" t="e">
        <f>('AEO Table 1'!AA$35*#REF!)/('AEO Table 1'!$C$35*#REF!)</f>
        <v>#REF!</v>
      </c>
      <c r="AA64" t="e">
        <f>('AEO Table 1'!AB$35*#REF!)/('AEO Table 1'!$C$35*#REF!)</f>
        <v>#REF!</v>
      </c>
      <c r="AB64" t="e">
        <f>('AEO Table 1'!AC$35*#REF!)/('AEO Table 1'!$C$35*#REF!)</f>
        <v>#REF!</v>
      </c>
      <c r="AC64" t="e">
        <f>('AEO Table 1'!AD$35*#REF!)/('AEO Table 1'!$C$35*#REF!)</f>
        <v>#REF!</v>
      </c>
      <c r="AD64" t="e">
        <f>('AEO Table 1'!AE$35*#REF!)/('AEO Table 1'!$C$35*#REF!)</f>
        <v>#REF!</v>
      </c>
      <c r="AE64" t="e">
        <f>('AEO Table 1'!AF$35*#REF!)/('AEO Table 1'!$C$35*#REF!)</f>
        <v>#REF!</v>
      </c>
      <c r="AF64" t="e">
        <f>('AEO Table 1'!AG$35*#REF!)/('AEO Table 1'!$C$35*#REF!)</f>
        <v>#REF!</v>
      </c>
      <c r="AG64" t="e">
        <f>('AEO Table 1'!AH$35*#REF!)/('AEO Table 1'!$C$35*#REF!)</f>
        <v>#REF!</v>
      </c>
      <c r="AH64" t="e">
        <f>('AEO Table 1'!AI$35*#REF!)/('AEO Table 1'!$C$35*#REF!)</f>
        <v>#REF!</v>
      </c>
      <c r="AI64" t="e">
        <f>('AEO Table 1'!AJ$35*#REF!)/('AEO Table 1'!$C$35*#REF!)</f>
        <v>#REF!</v>
      </c>
    </row>
    <row r="65" spans="1:35" x14ac:dyDescent="0.45">
      <c r="A65" s="27" t="s">
        <v>228</v>
      </c>
      <c r="B65" t="e">
        <f>('AEO Table 1'!C$35*#REF!)/('AEO Table 1'!$C$35*#REF!)</f>
        <v>#REF!</v>
      </c>
      <c r="C65" t="e">
        <f>('AEO Table 1'!D$35*#REF!)/('AEO Table 1'!$C$35*#REF!)</f>
        <v>#REF!</v>
      </c>
      <c r="D65" t="e">
        <f>('AEO Table 1'!E$35*#REF!)/('AEO Table 1'!$C$35*#REF!)</f>
        <v>#REF!</v>
      </c>
      <c r="E65" t="e">
        <f>('AEO Table 1'!F$35*#REF!)/('AEO Table 1'!$C$35*#REF!)</f>
        <v>#REF!</v>
      </c>
      <c r="F65" t="e">
        <f>('AEO Table 1'!G$35*#REF!)/('AEO Table 1'!$C$35*#REF!)</f>
        <v>#REF!</v>
      </c>
      <c r="G65" t="e">
        <f>('AEO Table 1'!H$35*#REF!)/('AEO Table 1'!$C$35*#REF!)</f>
        <v>#REF!</v>
      </c>
      <c r="H65" t="e">
        <f>('AEO Table 1'!I$35*#REF!)/('AEO Table 1'!$C$35*#REF!)</f>
        <v>#REF!</v>
      </c>
      <c r="I65" t="e">
        <f>('AEO Table 1'!J$35*#REF!)/('AEO Table 1'!$C$35*#REF!)</f>
        <v>#REF!</v>
      </c>
      <c r="J65" t="e">
        <f>('AEO Table 1'!K$35*#REF!)/('AEO Table 1'!$C$35*#REF!)</f>
        <v>#REF!</v>
      </c>
      <c r="K65" t="e">
        <f>('AEO Table 1'!L$35*#REF!)/('AEO Table 1'!$C$35*#REF!)</f>
        <v>#REF!</v>
      </c>
      <c r="L65" t="e">
        <f>('AEO Table 1'!M$35*#REF!)/('AEO Table 1'!$C$35*#REF!)</f>
        <v>#REF!</v>
      </c>
      <c r="M65" t="e">
        <f>('AEO Table 1'!N$35*#REF!)/('AEO Table 1'!$C$35*#REF!)</f>
        <v>#REF!</v>
      </c>
      <c r="N65" t="e">
        <f>('AEO Table 1'!O$35*#REF!)/('AEO Table 1'!$C$35*#REF!)</f>
        <v>#REF!</v>
      </c>
      <c r="O65" t="e">
        <f>('AEO Table 1'!P$35*#REF!)/('AEO Table 1'!$C$35*#REF!)</f>
        <v>#REF!</v>
      </c>
      <c r="P65" t="e">
        <f>('AEO Table 1'!Q$35*#REF!)/('AEO Table 1'!$C$35*#REF!)</f>
        <v>#REF!</v>
      </c>
      <c r="Q65" t="e">
        <f>('AEO Table 1'!R$35*#REF!)/('AEO Table 1'!$C$35*#REF!)</f>
        <v>#REF!</v>
      </c>
      <c r="R65" t="e">
        <f>('AEO Table 1'!S$35*#REF!)/('AEO Table 1'!$C$35*#REF!)</f>
        <v>#REF!</v>
      </c>
      <c r="S65" t="e">
        <f>('AEO Table 1'!T$35*#REF!)/('AEO Table 1'!$C$35*#REF!)</f>
        <v>#REF!</v>
      </c>
      <c r="T65" t="e">
        <f>('AEO Table 1'!U$35*#REF!)/('AEO Table 1'!$C$35*#REF!)</f>
        <v>#REF!</v>
      </c>
      <c r="U65" t="e">
        <f>('AEO Table 1'!V$35*#REF!)/('AEO Table 1'!$C$35*#REF!)</f>
        <v>#REF!</v>
      </c>
      <c r="V65" t="e">
        <f>('AEO Table 1'!W$35*#REF!)/('AEO Table 1'!$C$35*#REF!)</f>
        <v>#REF!</v>
      </c>
      <c r="W65" t="e">
        <f>('AEO Table 1'!X$35*#REF!)/('AEO Table 1'!$C$35*#REF!)</f>
        <v>#REF!</v>
      </c>
      <c r="X65" t="e">
        <f>('AEO Table 1'!Y$35*#REF!)/('AEO Table 1'!$C$35*#REF!)</f>
        <v>#REF!</v>
      </c>
      <c r="Y65" t="e">
        <f>('AEO Table 1'!Z$35*#REF!)/('AEO Table 1'!$C$35*#REF!)</f>
        <v>#REF!</v>
      </c>
      <c r="Z65" t="e">
        <f>('AEO Table 1'!AA$35*#REF!)/('AEO Table 1'!$C$35*#REF!)</f>
        <v>#REF!</v>
      </c>
      <c r="AA65" t="e">
        <f>('AEO Table 1'!AB$35*#REF!)/('AEO Table 1'!$C$35*#REF!)</f>
        <v>#REF!</v>
      </c>
      <c r="AB65" t="e">
        <f>('AEO Table 1'!AC$35*#REF!)/('AEO Table 1'!$C$35*#REF!)</f>
        <v>#REF!</v>
      </c>
      <c r="AC65" t="e">
        <f>('AEO Table 1'!AD$35*#REF!)/('AEO Table 1'!$C$35*#REF!)</f>
        <v>#REF!</v>
      </c>
      <c r="AD65" t="e">
        <f>('AEO Table 1'!AE$35*#REF!)/('AEO Table 1'!$C$35*#REF!)</f>
        <v>#REF!</v>
      </c>
      <c r="AE65" t="e">
        <f>('AEO Table 1'!AF$35*#REF!)/('AEO Table 1'!$C$35*#REF!)</f>
        <v>#REF!</v>
      </c>
      <c r="AF65" t="e">
        <f>('AEO Table 1'!AG$35*#REF!)/('AEO Table 1'!$C$35*#REF!)</f>
        <v>#REF!</v>
      </c>
      <c r="AG65" t="e">
        <f>('AEO Table 1'!AH$35*#REF!)/('AEO Table 1'!$C$35*#REF!)</f>
        <v>#REF!</v>
      </c>
      <c r="AH65" t="e">
        <f>('AEO Table 1'!AI$35*#REF!)/('AEO Table 1'!$C$35*#REF!)</f>
        <v>#REF!</v>
      </c>
      <c r="AI65" t="e">
        <f>('AEO Table 1'!AJ$35*#REF!)/('AEO Table 1'!$C$35*#REF!)</f>
        <v>#REF!</v>
      </c>
    </row>
    <row r="66" spans="1:35" x14ac:dyDescent="0.45">
      <c r="A66" s="28" t="s">
        <v>252</v>
      </c>
      <c r="B66" s="8">
        <v>0</v>
      </c>
      <c r="C66" s="8">
        <v>0</v>
      </c>
      <c r="D66" s="8">
        <v>0</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c r="AH66" s="8">
        <v>0</v>
      </c>
      <c r="AI66" s="8">
        <v>0</v>
      </c>
    </row>
    <row r="67" spans="1:35" x14ac:dyDescent="0.45">
      <c r="A67" s="28" t="s">
        <v>241</v>
      </c>
      <c r="B67" s="8">
        <v>0</v>
      </c>
      <c r="C67" s="8">
        <v>0</v>
      </c>
      <c r="D67" s="8">
        <v>0</v>
      </c>
      <c r="E67" s="8">
        <v>0</v>
      </c>
      <c r="F67" s="8">
        <v>0</v>
      </c>
      <c r="G67" s="8">
        <v>0</v>
      </c>
      <c r="H67" s="8">
        <v>0</v>
      </c>
      <c r="I67" s="8">
        <v>0</v>
      </c>
      <c r="J67" s="8">
        <v>0</v>
      </c>
      <c r="K67" s="8">
        <v>0</v>
      </c>
      <c r="L67" s="8">
        <v>0</v>
      </c>
      <c r="M67" s="8">
        <v>0</v>
      </c>
      <c r="N67" s="8">
        <v>0</v>
      </c>
      <c r="O67" s="8">
        <v>0</v>
      </c>
      <c r="P67" s="8">
        <v>0</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row>
    <row r="68" spans="1:35" x14ac:dyDescent="0.45">
      <c r="A68" s="27" t="s">
        <v>242</v>
      </c>
      <c r="B68" t="e">
        <f>('AEO Table 1'!C$37*#REF!)/('AEO Table 1'!$C$37*#REF!)</f>
        <v>#REF!</v>
      </c>
      <c r="C68" t="e">
        <f>('AEO Table 1'!D$37*#REF!)/('AEO Table 1'!$C$37*#REF!)</f>
        <v>#REF!</v>
      </c>
      <c r="D68" t="e">
        <f>('AEO Table 1'!E$37*#REF!)/('AEO Table 1'!$C$37*#REF!)</f>
        <v>#REF!</v>
      </c>
      <c r="E68" t="e">
        <f>('AEO Table 1'!F$37*#REF!)/('AEO Table 1'!$C$37*#REF!)</f>
        <v>#REF!</v>
      </c>
      <c r="F68" t="e">
        <f>('AEO Table 1'!G$37*#REF!)/('AEO Table 1'!$C$37*#REF!)</f>
        <v>#REF!</v>
      </c>
      <c r="G68" t="e">
        <f>('AEO Table 1'!H$37*#REF!)/('AEO Table 1'!$C$37*#REF!)</f>
        <v>#REF!</v>
      </c>
      <c r="H68" t="e">
        <f>('AEO Table 1'!I$37*#REF!)/('AEO Table 1'!$C$37*#REF!)</f>
        <v>#REF!</v>
      </c>
      <c r="I68" t="e">
        <f>('AEO Table 1'!J$37*#REF!)/('AEO Table 1'!$C$37*#REF!)</f>
        <v>#REF!</v>
      </c>
      <c r="J68" t="e">
        <f>('AEO Table 1'!K$37*#REF!)/('AEO Table 1'!$C$37*#REF!)</f>
        <v>#REF!</v>
      </c>
      <c r="K68" t="e">
        <f>('AEO Table 1'!L$37*#REF!)/('AEO Table 1'!$C$37*#REF!)</f>
        <v>#REF!</v>
      </c>
      <c r="L68" t="e">
        <f>('AEO Table 1'!M$37*#REF!)/('AEO Table 1'!$C$37*#REF!)</f>
        <v>#REF!</v>
      </c>
      <c r="M68" t="e">
        <f>('AEO Table 1'!N$37*#REF!)/('AEO Table 1'!$C$37*#REF!)</f>
        <v>#REF!</v>
      </c>
      <c r="N68" t="e">
        <f>('AEO Table 1'!O$37*#REF!)/('AEO Table 1'!$C$37*#REF!)</f>
        <v>#REF!</v>
      </c>
      <c r="O68" t="e">
        <f>('AEO Table 1'!P$37*#REF!)/('AEO Table 1'!$C$37*#REF!)</f>
        <v>#REF!</v>
      </c>
      <c r="P68" t="e">
        <f>('AEO Table 1'!Q$37*#REF!)/('AEO Table 1'!$C$37*#REF!)</f>
        <v>#REF!</v>
      </c>
      <c r="Q68" t="e">
        <f>('AEO Table 1'!R$37*#REF!)/('AEO Table 1'!$C$37*#REF!)</f>
        <v>#REF!</v>
      </c>
      <c r="R68" t="e">
        <f>('AEO Table 1'!S$37*#REF!)/('AEO Table 1'!$C$37*#REF!)</f>
        <v>#REF!</v>
      </c>
      <c r="S68" t="e">
        <f>('AEO Table 1'!T$37*#REF!)/('AEO Table 1'!$C$37*#REF!)</f>
        <v>#REF!</v>
      </c>
      <c r="T68" t="e">
        <f>('AEO Table 1'!U$37*#REF!)/('AEO Table 1'!$C$37*#REF!)</f>
        <v>#REF!</v>
      </c>
      <c r="U68" t="e">
        <f>('AEO Table 1'!V$37*#REF!)/('AEO Table 1'!$C$37*#REF!)</f>
        <v>#REF!</v>
      </c>
      <c r="V68" t="e">
        <f>('AEO Table 1'!W$37*#REF!)/('AEO Table 1'!$C$37*#REF!)</f>
        <v>#REF!</v>
      </c>
      <c r="W68" t="e">
        <f>('AEO Table 1'!X$37*#REF!)/('AEO Table 1'!$C$37*#REF!)</f>
        <v>#REF!</v>
      </c>
      <c r="X68" t="e">
        <f>('AEO Table 1'!Y$37*#REF!)/('AEO Table 1'!$C$37*#REF!)</f>
        <v>#REF!</v>
      </c>
      <c r="Y68" t="e">
        <f>('AEO Table 1'!Z$37*#REF!)/('AEO Table 1'!$C$37*#REF!)</f>
        <v>#REF!</v>
      </c>
      <c r="Z68" t="e">
        <f>('AEO Table 1'!AA$37*#REF!)/('AEO Table 1'!$C$37*#REF!)</f>
        <v>#REF!</v>
      </c>
      <c r="AA68" t="e">
        <f>('AEO Table 1'!AB$37*#REF!)/('AEO Table 1'!$C$37*#REF!)</f>
        <v>#REF!</v>
      </c>
      <c r="AB68" t="e">
        <f>('AEO Table 1'!AC$37*#REF!)/('AEO Table 1'!$C$37*#REF!)</f>
        <v>#REF!</v>
      </c>
      <c r="AC68" t="e">
        <f>('AEO Table 1'!AD$37*#REF!)/('AEO Table 1'!$C$37*#REF!)</f>
        <v>#REF!</v>
      </c>
      <c r="AD68" t="e">
        <f>('AEO Table 1'!AE$37*#REF!)/('AEO Table 1'!$C$37*#REF!)</f>
        <v>#REF!</v>
      </c>
      <c r="AE68" t="e">
        <f>('AEO Table 1'!AF$37*#REF!)/('AEO Table 1'!$C$37*#REF!)</f>
        <v>#REF!</v>
      </c>
      <c r="AF68" t="e">
        <f>('AEO Table 1'!AG$37*#REF!)/('AEO Table 1'!$C$37*#REF!)</f>
        <v>#REF!</v>
      </c>
      <c r="AG68" t="e">
        <f>('AEO Table 1'!AH$37*#REF!)/('AEO Table 1'!$C$37*#REF!)</f>
        <v>#REF!</v>
      </c>
      <c r="AH68" t="e">
        <f>('AEO Table 1'!AI$37*#REF!)/('AEO Table 1'!$C$37*#REF!)</f>
        <v>#REF!</v>
      </c>
      <c r="AI68" t="e">
        <f>('AEO Table 1'!AJ$37*#REF!)/('AEO Table 1'!$C$37*#REF!)</f>
        <v>#REF!</v>
      </c>
    </row>
    <row r="69" spans="1:35" x14ac:dyDescent="0.45">
      <c r="A69" s="27" t="s">
        <v>229</v>
      </c>
      <c r="B69" t="e">
        <f>('AEO Table 1'!C$35*#REF!)/('AEO Table 1'!$C$35*#REF!)</f>
        <v>#REF!</v>
      </c>
      <c r="C69" t="e">
        <f>('AEO Table 1'!D$35*#REF!)/('AEO Table 1'!$C$35*#REF!)</f>
        <v>#REF!</v>
      </c>
      <c r="D69" t="e">
        <f>('AEO Table 1'!E$35*#REF!)/('AEO Table 1'!$C$35*#REF!)</f>
        <v>#REF!</v>
      </c>
      <c r="E69" t="e">
        <f>('AEO Table 1'!F$35*#REF!)/('AEO Table 1'!$C$35*#REF!)</f>
        <v>#REF!</v>
      </c>
      <c r="F69" t="e">
        <f>('AEO Table 1'!G$35*#REF!)/('AEO Table 1'!$C$35*#REF!)</f>
        <v>#REF!</v>
      </c>
      <c r="G69" t="e">
        <f>('AEO Table 1'!H$35*#REF!)/('AEO Table 1'!$C$35*#REF!)</f>
        <v>#REF!</v>
      </c>
      <c r="H69" t="e">
        <f>('AEO Table 1'!I$35*#REF!)/('AEO Table 1'!$C$35*#REF!)</f>
        <v>#REF!</v>
      </c>
      <c r="I69" t="e">
        <f>('AEO Table 1'!J$35*#REF!)/('AEO Table 1'!$C$35*#REF!)</f>
        <v>#REF!</v>
      </c>
      <c r="J69" t="e">
        <f>('AEO Table 1'!K$35*#REF!)/('AEO Table 1'!$C$35*#REF!)</f>
        <v>#REF!</v>
      </c>
      <c r="K69" t="e">
        <f>('AEO Table 1'!L$35*#REF!)/('AEO Table 1'!$C$35*#REF!)</f>
        <v>#REF!</v>
      </c>
      <c r="L69" t="e">
        <f>('AEO Table 1'!M$35*#REF!)/('AEO Table 1'!$C$35*#REF!)</f>
        <v>#REF!</v>
      </c>
      <c r="M69" t="e">
        <f>('AEO Table 1'!N$35*#REF!)/('AEO Table 1'!$C$35*#REF!)</f>
        <v>#REF!</v>
      </c>
      <c r="N69" t="e">
        <f>('AEO Table 1'!O$35*#REF!)/('AEO Table 1'!$C$35*#REF!)</f>
        <v>#REF!</v>
      </c>
      <c r="O69" t="e">
        <f>('AEO Table 1'!P$35*#REF!)/('AEO Table 1'!$C$35*#REF!)</f>
        <v>#REF!</v>
      </c>
      <c r="P69" t="e">
        <f>('AEO Table 1'!Q$35*#REF!)/('AEO Table 1'!$C$35*#REF!)</f>
        <v>#REF!</v>
      </c>
      <c r="Q69" t="e">
        <f>('AEO Table 1'!R$35*#REF!)/('AEO Table 1'!$C$35*#REF!)</f>
        <v>#REF!</v>
      </c>
      <c r="R69" t="e">
        <f>('AEO Table 1'!S$35*#REF!)/('AEO Table 1'!$C$35*#REF!)</f>
        <v>#REF!</v>
      </c>
      <c r="S69" t="e">
        <f>('AEO Table 1'!T$35*#REF!)/('AEO Table 1'!$C$35*#REF!)</f>
        <v>#REF!</v>
      </c>
      <c r="T69" t="e">
        <f>('AEO Table 1'!U$35*#REF!)/('AEO Table 1'!$C$35*#REF!)</f>
        <v>#REF!</v>
      </c>
      <c r="U69" t="e">
        <f>('AEO Table 1'!V$35*#REF!)/('AEO Table 1'!$C$35*#REF!)</f>
        <v>#REF!</v>
      </c>
      <c r="V69" t="e">
        <f>('AEO Table 1'!W$35*#REF!)/('AEO Table 1'!$C$35*#REF!)</f>
        <v>#REF!</v>
      </c>
      <c r="W69" t="e">
        <f>('AEO Table 1'!X$35*#REF!)/('AEO Table 1'!$C$35*#REF!)</f>
        <v>#REF!</v>
      </c>
      <c r="X69" t="e">
        <f>('AEO Table 1'!Y$35*#REF!)/('AEO Table 1'!$C$35*#REF!)</f>
        <v>#REF!</v>
      </c>
      <c r="Y69" t="e">
        <f>('AEO Table 1'!Z$35*#REF!)/('AEO Table 1'!$C$35*#REF!)</f>
        <v>#REF!</v>
      </c>
      <c r="Z69" t="e">
        <f>('AEO Table 1'!AA$35*#REF!)/('AEO Table 1'!$C$35*#REF!)</f>
        <v>#REF!</v>
      </c>
      <c r="AA69" t="e">
        <f>('AEO Table 1'!AB$35*#REF!)/('AEO Table 1'!$C$35*#REF!)</f>
        <v>#REF!</v>
      </c>
      <c r="AB69" t="e">
        <f>('AEO Table 1'!AC$35*#REF!)/('AEO Table 1'!$C$35*#REF!)</f>
        <v>#REF!</v>
      </c>
      <c r="AC69" t="e">
        <f>('AEO Table 1'!AD$35*#REF!)/('AEO Table 1'!$C$35*#REF!)</f>
        <v>#REF!</v>
      </c>
      <c r="AD69" t="e">
        <f>('AEO Table 1'!AE$35*#REF!)/('AEO Table 1'!$C$35*#REF!)</f>
        <v>#REF!</v>
      </c>
      <c r="AE69" t="e">
        <f>('AEO Table 1'!AF$35*#REF!)/('AEO Table 1'!$C$35*#REF!)</f>
        <v>#REF!</v>
      </c>
      <c r="AF69" t="e">
        <f>('AEO Table 1'!AG$35*#REF!)/('AEO Table 1'!$C$35*#REF!)</f>
        <v>#REF!</v>
      </c>
      <c r="AG69" t="e">
        <f>('AEO Table 1'!AH$35*#REF!)/('AEO Table 1'!$C$35*#REF!)</f>
        <v>#REF!</v>
      </c>
      <c r="AH69" t="e">
        <f>('AEO Table 1'!AI$35*#REF!)/('AEO Table 1'!$C$35*#REF!)</f>
        <v>#REF!</v>
      </c>
      <c r="AI69" t="e">
        <f>('AEO Table 1'!AJ$35*#REF!)/('AEO Table 1'!$C$35*#REF!)</f>
        <v>#REF!</v>
      </c>
    </row>
    <row r="70" spans="1:35" x14ac:dyDescent="0.45">
      <c r="A70" s="27" t="s">
        <v>243</v>
      </c>
      <c r="B70" t="e">
        <f>('AEO Table 1'!C$35*#REF!)/('AEO Table 1'!$C$35*#REF!)</f>
        <v>#REF!</v>
      </c>
      <c r="C70" t="e">
        <f>('AEO Table 1'!D$35*#REF!)/('AEO Table 1'!$C$35*#REF!)</f>
        <v>#REF!</v>
      </c>
      <c r="D70" t="e">
        <f>('AEO Table 1'!E$35*#REF!)/('AEO Table 1'!$C$35*#REF!)</f>
        <v>#REF!</v>
      </c>
      <c r="E70" t="e">
        <f>('AEO Table 1'!F$35*#REF!)/('AEO Table 1'!$C$35*#REF!)</f>
        <v>#REF!</v>
      </c>
      <c r="F70" t="e">
        <f>('AEO Table 1'!G$35*#REF!)/('AEO Table 1'!$C$35*#REF!)</f>
        <v>#REF!</v>
      </c>
      <c r="G70" t="e">
        <f>('AEO Table 1'!H$35*#REF!)/('AEO Table 1'!$C$35*#REF!)</f>
        <v>#REF!</v>
      </c>
      <c r="H70" t="e">
        <f>('AEO Table 1'!I$35*#REF!)/('AEO Table 1'!$C$35*#REF!)</f>
        <v>#REF!</v>
      </c>
      <c r="I70" t="e">
        <f>('AEO Table 1'!J$35*#REF!)/('AEO Table 1'!$C$35*#REF!)</f>
        <v>#REF!</v>
      </c>
      <c r="J70" t="e">
        <f>('AEO Table 1'!K$35*#REF!)/('AEO Table 1'!$C$35*#REF!)</f>
        <v>#REF!</v>
      </c>
      <c r="K70" t="e">
        <f>('AEO Table 1'!L$35*#REF!)/('AEO Table 1'!$C$35*#REF!)</f>
        <v>#REF!</v>
      </c>
      <c r="L70" t="e">
        <f>('AEO Table 1'!M$35*#REF!)/('AEO Table 1'!$C$35*#REF!)</f>
        <v>#REF!</v>
      </c>
      <c r="M70" t="e">
        <f>('AEO Table 1'!N$35*#REF!)/('AEO Table 1'!$C$35*#REF!)</f>
        <v>#REF!</v>
      </c>
      <c r="N70" t="e">
        <f>('AEO Table 1'!O$35*#REF!)/('AEO Table 1'!$C$35*#REF!)</f>
        <v>#REF!</v>
      </c>
      <c r="O70" t="e">
        <f>('AEO Table 1'!P$35*#REF!)/('AEO Table 1'!$C$35*#REF!)</f>
        <v>#REF!</v>
      </c>
      <c r="P70" t="e">
        <f>('AEO Table 1'!Q$35*#REF!)/('AEO Table 1'!$C$35*#REF!)</f>
        <v>#REF!</v>
      </c>
      <c r="Q70" t="e">
        <f>('AEO Table 1'!R$35*#REF!)/('AEO Table 1'!$C$35*#REF!)</f>
        <v>#REF!</v>
      </c>
      <c r="R70" t="e">
        <f>('AEO Table 1'!S$35*#REF!)/('AEO Table 1'!$C$35*#REF!)</f>
        <v>#REF!</v>
      </c>
      <c r="S70" t="e">
        <f>('AEO Table 1'!T$35*#REF!)/('AEO Table 1'!$C$35*#REF!)</f>
        <v>#REF!</v>
      </c>
      <c r="T70" t="e">
        <f>('AEO Table 1'!U$35*#REF!)/('AEO Table 1'!$C$35*#REF!)</f>
        <v>#REF!</v>
      </c>
      <c r="U70" t="e">
        <f>('AEO Table 1'!V$35*#REF!)/('AEO Table 1'!$C$35*#REF!)</f>
        <v>#REF!</v>
      </c>
      <c r="V70" t="e">
        <f>('AEO Table 1'!W$35*#REF!)/('AEO Table 1'!$C$35*#REF!)</f>
        <v>#REF!</v>
      </c>
      <c r="W70" t="e">
        <f>('AEO Table 1'!X$35*#REF!)/('AEO Table 1'!$C$35*#REF!)</f>
        <v>#REF!</v>
      </c>
      <c r="X70" t="e">
        <f>('AEO Table 1'!Y$35*#REF!)/('AEO Table 1'!$C$35*#REF!)</f>
        <v>#REF!</v>
      </c>
      <c r="Y70" t="e">
        <f>('AEO Table 1'!Z$35*#REF!)/('AEO Table 1'!$C$35*#REF!)</f>
        <v>#REF!</v>
      </c>
      <c r="Z70" t="e">
        <f>('AEO Table 1'!AA$35*#REF!)/('AEO Table 1'!$C$35*#REF!)</f>
        <v>#REF!</v>
      </c>
      <c r="AA70" t="e">
        <f>('AEO Table 1'!AB$35*#REF!)/('AEO Table 1'!$C$35*#REF!)</f>
        <v>#REF!</v>
      </c>
      <c r="AB70" t="e">
        <f>('AEO Table 1'!AC$35*#REF!)/('AEO Table 1'!$C$35*#REF!)</f>
        <v>#REF!</v>
      </c>
      <c r="AC70" t="e">
        <f>('AEO Table 1'!AD$35*#REF!)/('AEO Table 1'!$C$35*#REF!)</f>
        <v>#REF!</v>
      </c>
      <c r="AD70" t="e">
        <f>('AEO Table 1'!AE$35*#REF!)/('AEO Table 1'!$C$35*#REF!)</f>
        <v>#REF!</v>
      </c>
      <c r="AE70" t="e">
        <f>('AEO Table 1'!AF$35*#REF!)/('AEO Table 1'!$C$35*#REF!)</f>
        <v>#REF!</v>
      </c>
      <c r="AF70" t="e">
        <f>('AEO Table 1'!AG$35*#REF!)/('AEO Table 1'!$C$35*#REF!)</f>
        <v>#REF!</v>
      </c>
      <c r="AG70" t="e">
        <f>('AEO Table 1'!AH$35*#REF!)/('AEO Table 1'!$C$35*#REF!)</f>
        <v>#REF!</v>
      </c>
      <c r="AH70" t="e">
        <f>('AEO Table 1'!AI$35*#REF!)/('AEO Table 1'!$C$35*#REF!)</f>
        <v>#REF!</v>
      </c>
      <c r="AI70" t="e">
        <f>('AEO Table 1'!AJ$35*#REF!)/('AEO Table 1'!$C$35*#REF!)</f>
        <v>#REF!</v>
      </c>
    </row>
    <row r="71" spans="1:35" x14ac:dyDescent="0.45">
      <c r="A71" s="27" t="s">
        <v>230</v>
      </c>
      <c r="B71" t="e">
        <f>('AEO Table 1'!C$35*#REF!)/('AEO Table 1'!$C$35*#REF!)</f>
        <v>#REF!</v>
      </c>
      <c r="C71" t="e">
        <f>('AEO Table 1'!D$35*#REF!)/('AEO Table 1'!$C$35*#REF!)</f>
        <v>#REF!</v>
      </c>
      <c r="D71" t="e">
        <f>('AEO Table 1'!E$35*#REF!)/('AEO Table 1'!$C$35*#REF!)</f>
        <v>#REF!</v>
      </c>
      <c r="E71" t="e">
        <f>('AEO Table 1'!F$35*#REF!)/('AEO Table 1'!$C$35*#REF!)</f>
        <v>#REF!</v>
      </c>
      <c r="F71" t="e">
        <f>('AEO Table 1'!G$35*#REF!)/('AEO Table 1'!$C$35*#REF!)</f>
        <v>#REF!</v>
      </c>
      <c r="G71" t="e">
        <f>('AEO Table 1'!H$35*#REF!)/('AEO Table 1'!$C$35*#REF!)</f>
        <v>#REF!</v>
      </c>
      <c r="H71" t="e">
        <f>('AEO Table 1'!I$35*#REF!)/('AEO Table 1'!$C$35*#REF!)</f>
        <v>#REF!</v>
      </c>
      <c r="I71" t="e">
        <f>('AEO Table 1'!J$35*#REF!)/('AEO Table 1'!$C$35*#REF!)</f>
        <v>#REF!</v>
      </c>
      <c r="J71" t="e">
        <f>('AEO Table 1'!K$35*#REF!)/('AEO Table 1'!$C$35*#REF!)</f>
        <v>#REF!</v>
      </c>
      <c r="K71" t="e">
        <f>('AEO Table 1'!L$35*#REF!)/('AEO Table 1'!$C$35*#REF!)</f>
        <v>#REF!</v>
      </c>
      <c r="L71" t="e">
        <f>('AEO Table 1'!M$35*#REF!)/('AEO Table 1'!$C$35*#REF!)</f>
        <v>#REF!</v>
      </c>
      <c r="M71" t="e">
        <f>('AEO Table 1'!N$35*#REF!)/('AEO Table 1'!$C$35*#REF!)</f>
        <v>#REF!</v>
      </c>
      <c r="N71" t="e">
        <f>('AEO Table 1'!O$35*#REF!)/('AEO Table 1'!$C$35*#REF!)</f>
        <v>#REF!</v>
      </c>
      <c r="O71" t="e">
        <f>('AEO Table 1'!P$35*#REF!)/('AEO Table 1'!$C$35*#REF!)</f>
        <v>#REF!</v>
      </c>
      <c r="P71" t="e">
        <f>('AEO Table 1'!Q$35*#REF!)/('AEO Table 1'!$C$35*#REF!)</f>
        <v>#REF!</v>
      </c>
      <c r="Q71" t="e">
        <f>('AEO Table 1'!R$35*#REF!)/('AEO Table 1'!$C$35*#REF!)</f>
        <v>#REF!</v>
      </c>
      <c r="R71" t="e">
        <f>('AEO Table 1'!S$35*#REF!)/('AEO Table 1'!$C$35*#REF!)</f>
        <v>#REF!</v>
      </c>
      <c r="S71" t="e">
        <f>('AEO Table 1'!T$35*#REF!)/('AEO Table 1'!$C$35*#REF!)</f>
        <v>#REF!</v>
      </c>
      <c r="T71" t="e">
        <f>('AEO Table 1'!U$35*#REF!)/('AEO Table 1'!$C$35*#REF!)</f>
        <v>#REF!</v>
      </c>
      <c r="U71" t="e">
        <f>('AEO Table 1'!V$35*#REF!)/('AEO Table 1'!$C$35*#REF!)</f>
        <v>#REF!</v>
      </c>
      <c r="V71" t="e">
        <f>('AEO Table 1'!W$35*#REF!)/('AEO Table 1'!$C$35*#REF!)</f>
        <v>#REF!</v>
      </c>
      <c r="W71" t="e">
        <f>('AEO Table 1'!X$35*#REF!)/('AEO Table 1'!$C$35*#REF!)</f>
        <v>#REF!</v>
      </c>
      <c r="X71" t="e">
        <f>('AEO Table 1'!Y$35*#REF!)/('AEO Table 1'!$C$35*#REF!)</f>
        <v>#REF!</v>
      </c>
      <c r="Y71" t="e">
        <f>('AEO Table 1'!Z$35*#REF!)/('AEO Table 1'!$C$35*#REF!)</f>
        <v>#REF!</v>
      </c>
      <c r="Z71" t="e">
        <f>('AEO Table 1'!AA$35*#REF!)/('AEO Table 1'!$C$35*#REF!)</f>
        <v>#REF!</v>
      </c>
      <c r="AA71" t="e">
        <f>('AEO Table 1'!AB$35*#REF!)/('AEO Table 1'!$C$35*#REF!)</f>
        <v>#REF!</v>
      </c>
      <c r="AB71" t="e">
        <f>('AEO Table 1'!AC$35*#REF!)/('AEO Table 1'!$C$35*#REF!)</f>
        <v>#REF!</v>
      </c>
      <c r="AC71" t="e">
        <f>('AEO Table 1'!AD$35*#REF!)/('AEO Table 1'!$C$35*#REF!)</f>
        <v>#REF!</v>
      </c>
      <c r="AD71" t="e">
        <f>('AEO Table 1'!AE$35*#REF!)/('AEO Table 1'!$C$35*#REF!)</f>
        <v>#REF!</v>
      </c>
      <c r="AE71" t="e">
        <f>('AEO Table 1'!AF$35*#REF!)/('AEO Table 1'!$C$35*#REF!)</f>
        <v>#REF!</v>
      </c>
      <c r="AF71" t="e">
        <f>('AEO Table 1'!AG$35*#REF!)/('AEO Table 1'!$C$35*#REF!)</f>
        <v>#REF!</v>
      </c>
      <c r="AG71" t="e">
        <f>('AEO Table 1'!AH$35*#REF!)/('AEO Table 1'!$C$35*#REF!)</f>
        <v>#REF!</v>
      </c>
      <c r="AH71" t="e">
        <f>('AEO Table 1'!AI$35*#REF!)/('AEO Table 1'!$C$35*#REF!)</f>
        <v>#REF!</v>
      </c>
      <c r="AI71" t="e">
        <f>('AEO Table 1'!AJ$35*#REF!)/('AEO Table 1'!$C$35*#REF!)</f>
        <v>#REF!</v>
      </c>
    </row>
    <row r="72" spans="1:35" x14ac:dyDescent="0.45">
      <c r="A72" s="27" t="s">
        <v>244</v>
      </c>
      <c r="B72">
        <v>1</v>
      </c>
      <c r="C72">
        <v>1</v>
      </c>
      <c r="D72">
        <v>1</v>
      </c>
      <c r="E72">
        <v>1</v>
      </c>
      <c r="F72">
        <v>1</v>
      </c>
      <c r="G72">
        <v>1</v>
      </c>
      <c r="H72">
        <v>1</v>
      </c>
      <c r="I72">
        <v>1</v>
      </c>
      <c r="J72">
        <v>1</v>
      </c>
      <c r="K72">
        <v>1</v>
      </c>
      <c r="L72">
        <v>1</v>
      </c>
      <c r="M72">
        <v>1</v>
      </c>
      <c r="N72">
        <v>1</v>
      </c>
      <c r="O72">
        <v>1</v>
      </c>
      <c r="P72">
        <v>1</v>
      </c>
      <c r="Q72">
        <v>1</v>
      </c>
      <c r="R72">
        <v>1</v>
      </c>
      <c r="S72">
        <v>1</v>
      </c>
      <c r="T72">
        <v>1</v>
      </c>
      <c r="U72">
        <v>1</v>
      </c>
      <c r="V72">
        <v>1</v>
      </c>
      <c r="W72">
        <v>1</v>
      </c>
      <c r="X72">
        <v>1</v>
      </c>
      <c r="Y72">
        <v>1</v>
      </c>
      <c r="Z72">
        <v>1</v>
      </c>
      <c r="AA72">
        <v>1</v>
      </c>
      <c r="AB72">
        <v>1</v>
      </c>
      <c r="AC72">
        <v>1</v>
      </c>
      <c r="AD72">
        <v>1</v>
      </c>
      <c r="AE72">
        <v>1</v>
      </c>
      <c r="AF72">
        <v>1</v>
      </c>
      <c r="AG72">
        <v>1</v>
      </c>
      <c r="AH72">
        <v>1</v>
      </c>
      <c r="AI72">
        <v>1</v>
      </c>
    </row>
    <row r="73" spans="1:35" x14ac:dyDescent="0.45">
      <c r="A73" s="27" t="s">
        <v>245</v>
      </c>
      <c r="B73">
        <v>1</v>
      </c>
      <c r="C73">
        <v>1</v>
      </c>
      <c r="D73">
        <v>1</v>
      </c>
      <c r="E73">
        <v>1</v>
      </c>
      <c r="F73">
        <v>1</v>
      </c>
      <c r="G73">
        <v>1</v>
      </c>
      <c r="H73">
        <v>1</v>
      </c>
      <c r="I73">
        <v>1</v>
      </c>
      <c r="J73">
        <v>1</v>
      </c>
      <c r="K73">
        <v>1</v>
      </c>
      <c r="L73">
        <v>1</v>
      </c>
      <c r="M73">
        <v>1</v>
      </c>
      <c r="N73">
        <v>1</v>
      </c>
      <c r="O73">
        <v>1</v>
      </c>
      <c r="P73">
        <v>1</v>
      </c>
      <c r="Q73">
        <v>1</v>
      </c>
      <c r="R73">
        <v>1</v>
      </c>
      <c r="S73">
        <v>1</v>
      </c>
      <c r="T73">
        <v>1</v>
      </c>
      <c r="U73">
        <v>1</v>
      </c>
      <c r="V73">
        <v>1</v>
      </c>
      <c r="W73">
        <v>1</v>
      </c>
      <c r="X73">
        <v>1</v>
      </c>
      <c r="Y73">
        <v>1</v>
      </c>
      <c r="Z73">
        <v>1</v>
      </c>
      <c r="AA73">
        <v>1</v>
      </c>
      <c r="AB73">
        <v>1</v>
      </c>
      <c r="AC73">
        <v>1</v>
      </c>
      <c r="AD73">
        <v>1</v>
      </c>
      <c r="AE73">
        <v>1</v>
      </c>
      <c r="AF73">
        <v>1</v>
      </c>
      <c r="AG73">
        <v>1</v>
      </c>
      <c r="AH73">
        <v>1</v>
      </c>
      <c r="AI73">
        <v>1</v>
      </c>
    </row>
    <row r="74" spans="1:35" x14ac:dyDescent="0.45">
      <c r="B74" s="2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G45"/>
  <sheetViews>
    <sheetView workbookViewId="0">
      <selection activeCell="E32" sqref="E32"/>
    </sheetView>
  </sheetViews>
  <sheetFormatPr defaultColWidth="8.796875" defaultRowHeight="14.25" x14ac:dyDescent="0.45"/>
  <cols>
    <col min="1" max="1" width="36.33203125" customWidth="1"/>
    <col min="2" max="2" width="20.265625" bestFit="1" customWidth="1"/>
    <col min="3" max="33" width="13" customWidth="1"/>
  </cols>
  <sheetData>
    <row r="1" spans="1:33" x14ac:dyDescent="0.45">
      <c r="A1" s="25" t="s">
        <v>587</v>
      </c>
      <c r="B1" s="228">
        <v>2019</v>
      </c>
      <c r="C1" s="5">
        <v>2020</v>
      </c>
      <c r="D1" s="228">
        <v>2021</v>
      </c>
      <c r="E1" s="5">
        <v>2022</v>
      </c>
      <c r="F1" s="228">
        <v>2023</v>
      </c>
      <c r="G1" s="5">
        <v>2024</v>
      </c>
      <c r="H1" s="228">
        <v>2025</v>
      </c>
      <c r="I1" s="5">
        <v>2026</v>
      </c>
      <c r="J1" s="228">
        <v>2027</v>
      </c>
      <c r="K1" s="5">
        <v>2028</v>
      </c>
      <c r="L1" s="228">
        <v>2029</v>
      </c>
      <c r="M1" s="5">
        <v>2030</v>
      </c>
      <c r="N1" s="228">
        <v>2031</v>
      </c>
      <c r="O1" s="5">
        <v>2032</v>
      </c>
      <c r="P1" s="228">
        <v>2033</v>
      </c>
      <c r="Q1" s="5">
        <v>2034</v>
      </c>
      <c r="R1" s="228">
        <v>2035</v>
      </c>
      <c r="S1" s="5">
        <v>2036</v>
      </c>
      <c r="T1" s="228">
        <v>2037</v>
      </c>
      <c r="U1" s="5">
        <v>2038</v>
      </c>
      <c r="V1" s="228">
        <v>2039</v>
      </c>
      <c r="W1" s="5">
        <v>2040</v>
      </c>
      <c r="X1" s="228">
        <v>2041</v>
      </c>
      <c r="Y1" s="5">
        <v>2042</v>
      </c>
      <c r="Z1" s="228">
        <v>2043</v>
      </c>
      <c r="AA1" s="5">
        <v>2044</v>
      </c>
      <c r="AB1" s="228">
        <v>2045</v>
      </c>
      <c r="AC1" s="5">
        <v>2046</v>
      </c>
      <c r="AD1" s="228">
        <v>2047</v>
      </c>
      <c r="AE1" s="5">
        <v>2048</v>
      </c>
      <c r="AF1" s="228">
        <v>2049</v>
      </c>
      <c r="AG1" s="5">
        <v>2050</v>
      </c>
    </row>
    <row r="2" spans="1:33" x14ac:dyDescent="0.45">
      <c r="A2" s="25" t="s">
        <v>231</v>
      </c>
      <c r="B2">
        <f>'Start Year Data'!B2</f>
        <v>0</v>
      </c>
      <c r="C2">
        <f>'Start Year Data'!C2</f>
        <v>0</v>
      </c>
      <c r="D2">
        <f>'Start Year Data'!D2</f>
        <v>0</v>
      </c>
      <c r="E2">
        <f>'Start Year Data'!E2</f>
        <v>0</v>
      </c>
      <c r="F2">
        <f>'Start Year Data'!F2</f>
        <v>0</v>
      </c>
      <c r="G2">
        <f>'Start Year Data'!G2</f>
        <v>0</v>
      </c>
      <c r="H2">
        <f>'Start Year Data'!H2</f>
        <v>0</v>
      </c>
      <c r="I2">
        <f>'Start Year Data'!I2</f>
        <v>0</v>
      </c>
      <c r="J2">
        <f>'Start Year Data'!J2</f>
        <v>0</v>
      </c>
      <c r="K2">
        <f>'Start Year Data'!K2</f>
        <v>0</v>
      </c>
      <c r="L2">
        <f>'Start Year Data'!L2</f>
        <v>0</v>
      </c>
      <c r="M2">
        <f>'Start Year Data'!M2</f>
        <v>0</v>
      </c>
      <c r="N2">
        <f>'Start Year Data'!N2</f>
        <v>0</v>
      </c>
      <c r="O2">
        <f>'Start Year Data'!O2</f>
        <v>0</v>
      </c>
      <c r="P2">
        <f>'Start Year Data'!P2</f>
        <v>0</v>
      </c>
      <c r="Q2">
        <f>'Start Year Data'!Q2</f>
        <v>0</v>
      </c>
      <c r="R2">
        <f>'Start Year Data'!R2</f>
        <v>0</v>
      </c>
      <c r="S2">
        <f>'Start Year Data'!S2</f>
        <v>0</v>
      </c>
      <c r="T2">
        <f>'Start Year Data'!T2</f>
        <v>0</v>
      </c>
      <c r="U2">
        <f>'Start Year Data'!U2</f>
        <v>0</v>
      </c>
      <c r="V2">
        <f>'Start Year Data'!V2</f>
        <v>0</v>
      </c>
      <c r="W2">
        <f>'Start Year Data'!W2</f>
        <v>0</v>
      </c>
      <c r="X2">
        <f>'Start Year Data'!X2</f>
        <v>0</v>
      </c>
      <c r="Y2">
        <f>'Start Year Data'!Y2</f>
        <v>0</v>
      </c>
      <c r="Z2">
        <f>'Start Year Data'!Z2</f>
        <v>0</v>
      </c>
      <c r="AA2">
        <f>'Start Year Data'!AA2</f>
        <v>0</v>
      </c>
      <c r="AB2">
        <f>'Start Year Data'!AB2</f>
        <v>0</v>
      </c>
      <c r="AC2">
        <f>'Start Year Data'!AC2</f>
        <v>0</v>
      </c>
      <c r="AD2">
        <f>'Start Year Data'!AD2</f>
        <v>0</v>
      </c>
      <c r="AE2">
        <f>'Start Year Data'!AE2</f>
        <v>0</v>
      </c>
      <c r="AF2">
        <f>'Start Year Data'!AF2</f>
        <v>0</v>
      </c>
      <c r="AG2">
        <f>'Start Year Data'!AG2</f>
        <v>0</v>
      </c>
    </row>
    <row r="3" spans="1:33" x14ac:dyDescent="0.45">
      <c r="A3" s="26" t="s">
        <v>232</v>
      </c>
      <c r="B3">
        <f>'Start Year Data'!B3</f>
        <v>0</v>
      </c>
      <c r="C3">
        <f>B3</f>
        <v>0</v>
      </c>
      <c r="D3">
        <f t="shared" ref="D3:AG3" si="0">C3</f>
        <v>0</v>
      </c>
      <c r="E3">
        <f t="shared" si="0"/>
        <v>0</v>
      </c>
      <c r="F3">
        <f t="shared" si="0"/>
        <v>0</v>
      </c>
      <c r="G3">
        <f t="shared" si="0"/>
        <v>0</v>
      </c>
      <c r="H3">
        <f t="shared" si="0"/>
        <v>0</v>
      </c>
      <c r="I3">
        <f t="shared" si="0"/>
        <v>0</v>
      </c>
      <c r="J3">
        <f t="shared" si="0"/>
        <v>0</v>
      </c>
      <c r="K3">
        <f t="shared" si="0"/>
        <v>0</v>
      </c>
      <c r="L3">
        <f t="shared" si="0"/>
        <v>0</v>
      </c>
      <c r="M3">
        <f t="shared" si="0"/>
        <v>0</v>
      </c>
      <c r="N3">
        <f t="shared" si="0"/>
        <v>0</v>
      </c>
      <c r="O3">
        <f t="shared" si="0"/>
        <v>0</v>
      </c>
      <c r="P3">
        <f t="shared" si="0"/>
        <v>0</v>
      </c>
      <c r="Q3">
        <f t="shared" si="0"/>
        <v>0</v>
      </c>
      <c r="R3">
        <f t="shared" si="0"/>
        <v>0</v>
      </c>
      <c r="S3">
        <f t="shared" si="0"/>
        <v>0</v>
      </c>
      <c r="T3">
        <f t="shared" si="0"/>
        <v>0</v>
      </c>
      <c r="U3">
        <f t="shared" si="0"/>
        <v>0</v>
      </c>
      <c r="V3">
        <f t="shared" si="0"/>
        <v>0</v>
      </c>
      <c r="W3">
        <f t="shared" si="0"/>
        <v>0</v>
      </c>
      <c r="X3">
        <f t="shared" si="0"/>
        <v>0</v>
      </c>
      <c r="Y3">
        <f t="shared" si="0"/>
        <v>0</v>
      </c>
      <c r="Z3">
        <f t="shared" si="0"/>
        <v>0</v>
      </c>
      <c r="AA3">
        <f t="shared" si="0"/>
        <v>0</v>
      </c>
      <c r="AB3">
        <f t="shared" si="0"/>
        <v>0</v>
      </c>
      <c r="AC3">
        <f t="shared" si="0"/>
        <v>0</v>
      </c>
      <c r="AD3">
        <f t="shared" si="0"/>
        <v>0</v>
      </c>
      <c r="AE3">
        <f t="shared" si="0"/>
        <v>0</v>
      </c>
      <c r="AF3">
        <f t="shared" si="0"/>
        <v>0</v>
      </c>
      <c r="AG3">
        <f t="shared" si="0"/>
        <v>0</v>
      </c>
    </row>
    <row r="4" spans="1:33" x14ac:dyDescent="0.45">
      <c r="A4" s="26" t="s">
        <v>223</v>
      </c>
      <c r="B4">
        <f>'Start Year Data'!B4</f>
        <v>8408120440000000</v>
      </c>
      <c r="C4">
        <f>'EPS Primary Energy Use'!C6*1000000000000000-'BFPIaE-imports'!C4+'BFPIaE-exports'!C4</f>
        <v>8333350440000000</v>
      </c>
      <c r="D4">
        <f>'EPS Primary Energy Use'!D6*1000000000000000-'BFPIaE-imports'!D4+'BFPIaE-exports'!D4</f>
        <v>8389760440000000</v>
      </c>
      <c r="E4">
        <f>'EPS Primary Energy Use'!E6*1000000000000000-'BFPIaE-imports'!E4+'BFPIaE-exports'!E4</f>
        <v>8435330439999999</v>
      </c>
      <c r="F4">
        <f>'EPS Primary Energy Use'!F6*1000000000000000-'BFPIaE-imports'!F4+'BFPIaE-exports'!F4</f>
        <v>8426770440000000</v>
      </c>
      <c r="G4">
        <f>'EPS Primary Energy Use'!G6*1000000000000000-'BFPIaE-imports'!G4+'BFPIaE-exports'!G4</f>
        <v>8417080440000000</v>
      </c>
      <c r="H4">
        <f>'EPS Primary Energy Use'!H6*1000000000000000-'BFPIaE-imports'!H4+'BFPIaE-exports'!H4</f>
        <v>8435070439999999</v>
      </c>
      <c r="I4">
        <f>'EPS Primary Energy Use'!I6*1000000000000000-'BFPIaE-imports'!I4+'BFPIaE-exports'!I4</f>
        <v>8520000439999999</v>
      </c>
      <c r="J4">
        <f>'EPS Primary Energy Use'!J6*1000000000000000-'BFPIaE-imports'!J4+'BFPIaE-exports'!J4</f>
        <v>8613700440000000</v>
      </c>
      <c r="K4">
        <f>'EPS Primary Energy Use'!K6*1000000000000000-'BFPIaE-imports'!K4+'BFPIaE-exports'!K4</f>
        <v>8705540440000000</v>
      </c>
      <c r="L4">
        <f>'EPS Primary Energy Use'!L6*1000000000000000-'BFPIaE-imports'!L4+'BFPIaE-exports'!L4</f>
        <v>8819490440000000</v>
      </c>
      <c r="M4">
        <f>'EPS Primary Energy Use'!M6*1000000000000000-'BFPIaE-imports'!M4+'BFPIaE-exports'!M4</f>
        <v>8933180440000000</v>
      </c>
      <c r="N4">
        <f>'EPS Primary Energy Use'!N6*1000000000000000-'BFPIaE-imports'!N4+'BFPIaE-exports'!N4</f>
        <v>9055720440000000</v>
      </c>
      <c r="O4">
        <f>'EPS Primary Energy Use'!O6*1000000000000000-'BFPIaE-imports'!O4+'BFPIaE-exports'!O4</f>
        <v>9180010440000000</v>
      </c>
      <c r="P4">
        <f>'EPS Primary Energy Use'!P6*1000000000000000-'BFPIaE-imports'!P4+'BFPIaE-exports'!P4</f>
        <v>9313080440000000</v>
      </c>
      <c r="Q4">
        <f>'EPS Primary Energy Use'!Q6*1000000000000000-'BFPIaE-imports'!Q4+'BFPIaE-exports'!Q4</f>
        <v>9447610440000000</v>
      </c>
      <c r="R4">
        <f>'EPS Primary Energy Use'!R6*1000000000000000-'BFPIaE-imports'!R4+'BFPIaE-exports'!R4</f>
        <v>9523800440000000</v>
      </c>
      <c r="S4">
        <f>'EPS Primary Energy Use'!S6*1000000000000000-'BFPIaE-imports'!S4+'BFPIaE-exports'!S4</f>
        <v>9554700440000000</v>
      </c>
      <c r="T4">
        <f>'EPS Primary Energy Use'!T6*1000000000000000-'BFPIaE-imports'!T4+'BFPIaE-exports'!T4</f>
        <v>9581850440000000</v>
      </c>
      <c r="U4">
        <f>'EPS Primary Energy Use'!U6*1000000000000000-'BFPIaE-imports'!U4+'BFPIaE-exports'!U4</f>
        <v>9609900440000000</v>
      </c>
      <c r="V4">
        <f>'EPS Primary Energy Use'!V6*1000000000000000-'BFPIaE-imports'!V4+'BFPIaE-exports'!V4</f>
        <v>9640110440000000</v>
      </c>
      <c r="W4">
        <f>'EPS Primary Energy Use'!W6*1000000000000000-'BFPIaE-imports'!W4+'BFPIaE-exports'!W4</f>
        <v>9666710440000000</v>
      </c>
      <c r="X4">
        <f>'EPS Primary Energy Use'!X6*1000000000000000-'BFPIaE-imports'!X4+'BFPIaE-exports'!X4</f>
        <v>9697010440000000</v>
      </c>
      <c r="Y4">
        <f>'EPS Primary Energy Use'!Y6*1000000000000000-'BFPIaE-imports'!Y4+'BFPIaE-exports'!Y4</f>
        <v>9724150440000000</v>
      </c>
      <c r="Z4">
        <f>'EPS Primary Energy Use'!Z6*1000000000000000-'BFPIaE-imports'!Z4+'BFPIaE-exports'!Z4</f>
        <v>9753880440000000</v>
      </c>
      <c r="AA4">
        <f>'EPS Primary Energy Use'!AA6*1000000000000000-'BFPIaE-imports'!AA4+'BFPIaE-exports'!AA4</f>
        <v>9783150440000000</v>
      </c>
      <c r="AB4">
        <f>'EPS Primary Energy Use'!AB6*1000000000000000-'BFPIaE-imports'!AB4+'BFPIaE-exports'!AB4</f>
        <v>9813390440000000</v>
      </c>
      <c r="AC4">
        <f>'EPS Primary Energy Use'!AC6*1000000000000000-'BFPIaE-imports'!AC4+'BFPIaE-exports'!AC4</f>
        <v>9844130440000000</v>
      </c>
      <c r="AD4">
        <f>'EPS Primary Energy Use'!AD6*1000000000000000-'BFPIaE-imports'!AD4+'BFPIaE-exports'!AD4</f>
        <v>9873930440000000</v>
      </c>
      <c r="AE4">
        <f>'EPS Primary Energy Use'!AE6*1000000000000000-'BFPIaE-imports'!AE4+'BFPIaE-exports'!AE4</f>
        <v>9903720440000000</v>
      </c>
      <c r="AF4">
        <f>'EPS Primary Energy Use'!AF6*1000000000000000-'BFPIaE-imports'!AF4+'BFPIaE-exports'!AF4</f>
        <v>9934440440000000</v>
      </c>
      <c r="AG4">
        <f>'EPS Primary Energy Use'!AG6*1000000000000000-'BFPIaE-imports'!AG4+'BFPIaE-exports'!AG4</f>
        <v>9963140440000000</v>
      </c>
    </row>
    <row r="5" spans="1:33" x14ac:dyDescent="0.45">
      <c r="A5" s="26" t="s">
        <v>233</v>
      </c>
      <c r="B5">
        <f>'Start Year Data'!B5</f>
        <v>0</v>
      </c>
      <c r="C5">
        <f>'EPS Primary Energy Use'!C7*1000000000000000-'BFPIaE-imports'!C5+'BFPIaE-exports'!C5</f>
        <v>0</v>
      </c>
      <c r="D5">
        <f>'EPS Primary Energy Use'!D7*1000000000000000-'BFPIaE-imports'!D5+'BFPIaE-exports'!D5</f>
        <v>0</v>
      </c>
      <c r="E5">
        <f>'EPS Primary Energy Use'!E7*1000000000000000-'BFPIaE-imports'!E5+'BFPIaE-exports'!E5</f>
        <v>0</v>
      </c>
      <c r="F5">
        <f>'EPS Primary Energy Use'!F7*1000000000000000-'BFPIaE-imports'!F5+'BFPIaE-exports'!F5</f>
        <v>0</v>
      </c>
      <c r="G5">
        <f>'EPS Primary Energy Use'!G7*1000000000000000-'BFPIaE-imports'!G5+'BFPIaE-exports'!G5</f>
        <v>0</v>
      </c>
      <c r="H5">
        <f>'EPS Primary Energy Use'!H7*1000000000000000-'BFPIaE-imports'!H5+'BFPIaE-exports'!H5</f>
        <v>0</v>
      </c>
      <c r="I5">
        <f>'EPS Primary Energy Use'!I7*1000000000000000-'BFPIaE-imports'!I5+'BFPIaE-exports'!I5</f>
        <v>0</v>
      </c>
      <c r="J5">
        <f>'EPS Primary Energy Use'!J7*1000000000000000-'BFPIaE-imports'!J5+'BFPIaE-exports'!J5</f>
        <v>0</v>
      </c>
      <c r="K5">
        <f>'EPS Primary Energy Use'!K7*1000000000000000-'BFPIaE-imports'!K5+'BFPIaE-exports'!K5</f>
        <v>0</v>
      </c>
      <c r="L5">
        <f>'EPS Primary Energy Use'!L7*1000000000000000-'BFPIaE-imports'!L5+'BFPIaE-exports'!L5</f>
        <v>0</v>
      </c>
      <c r="M5">
        <f>'EPS Primary Energy Use'!M7*1000000000000000-'BFPIaE-imports'!M5+'BFPIaE-exports'!M5</f>
        <v>0</v>
      </c>
      <c r="N5">
        <f>'EPS Primary Energy Use'!N7*1000000000000000-'BFPIaE-imports'!N5+'BFPIaE-exports'!N5</f>
        <v>0</v>
      </c>
      <c r="O5">
        <f>'EPS Primary Energy Use'!O7*1000000000000000-'BFPIaE-imports'!O5+'BFPIaE-exports'!O5</f>
        <v>0</v>
      </c>
      <c r="P5">
        <f>'EPS Primary Energy Use'!P7*1000000000000000-'BFPIaE-imports'!P5+'BFPIaE-exports'!P5</f>
        <v>0</v>
      </c>
      <c r="Q5">
        <f>'EPS Primary Energy Use'!Q7*1000000000000000-'BFPIaE-imports'!Q5+'BFPIaE-exports'!Q5</f>
        <v>0</v>
      </c>
      <c r="R5">
        <f>'EPS Primary Energy Use'!R7*1000000000000000-'BFPIaE-imports'!R5+'BFPIaE-exports'!R5</f>
        <v>0</v>
      </c>
      <c r="S5">
        <f>'EPS Primary Energy Use'!S7*1000000000000000-'BFPIaE-imports'!S5+'BFPIaE-exports'!S5</f>
        <v>0</v>
      </c>
      <c r="T5">
        <f>'EPS Primary Energy Use'!T7*1000000000000000-'BFPIaE-imports'!T5+'BFPIaE-exports'!T5</f>
        <v>0</v>
      </c>
      <c r="U5">
        <f>'EPS Primary Energy Use'!U7*1000000000000000-'BFPIaE-imports'!U5+'BFPIaE-exports'!U5</f>
        <v>0</v>
      </c>
      <c r="V5">
        <f>'EPS Primary Energy Use'!V7*1000000000000000-'BFPIaE-imports'!V5+'BFPIaE-exports'!V5</f>
        <v>0</v>
      </c>
      <c r="W5">
        <f>'EPS Primary Energy Use'!W7*1000000000000000-'BFPIaE-imports'!W5+'BFPIaE-exports'!W5</f>
        <v>0</v>
      </c>
      <c r="X5">
        <f>'EPS Primary Energy Use'!X7*1000000000000000-'BFPIaE-imports'!X5+'BFPIaE-exports'!X5</f>
        <v>0</v>
      </c>
      <c r="Y5">
        <f>'EPS Primary Energy Use'!Y7*1000000000000000-'BFPIaE-imports'!Y5+'BFPIaE-exports'!Y5</f>
        <v>0</v>
      </c>
      <c r="Z5">
        <f>'EPS Primary Energy Use'!Z7*1000000000000000-'BFPIaE-imports'!Z5+'BFPIaE-exports'!Z5</f>
        <v>0</v>
      </c>
      <c r="AA5">
        <f>'EPS Primary Energy Use'!AA7*1000000000000000-'BFPIaE-imports'!AA5+'BFPIaE-exports'!AA5</f>
        <v>0</v>
      </c>
      <c r="AB5">
        <f>'EPS Primary Energy Use'!AB7*1000000000000000-'BFPIaE-imports'!AB5+'BFPIaE-exports'!AB5</f>
        <v>0</v>
      </c>
      <c r="AC5">
        <f>'EPS Primary Energy Use'!AC7*1000000000000000-'BFPIaE-imports'!AC5+'BFPIaE-exports'!AC5</f>
        <v>0</v>
      </c>
      <c r="AD5">
        <f>'EPS Primary Energy Use'!AD7*1000000000000000-'BFPIaE-imports'!AD5+'BFPIaE-exports'!AD5</f>
        <v>0</v>
      </c>
      <c r="AE5">
        <f>'EPS Primary Energy Use'!AE7*1000000000000000-'BFPIaE-imports'!AE5+'BFPIaE-exports'!AE5</f>
        <v>0</v>
      </c>
      <c r="AF5">
        <f>'EPS Primary Energy Use'!AF7*1000000000000000-'BFPIaE-imports'!AF5+'BFPIaE-exports'!AF5</f>
        <v>0</v>
      </c>
      <c r="AG5">
        <f>'EPS Primary Energy Use'!AG7*1000000000000000-'BFPIaE-imports'!AG5+'BFPIaE-exports'!AG5</f>
        <v>0</v>
      </c>
    </row>
    <row r="6" spans="1:33" x14ac:dyDescent="0.45">
      <c r="A6" s="26" t="s">
        <v>234</v>
      </c>
      <c r="B6">
        <f>'Start Year Data'!B6</f>
        <v>0</v>
      </c>
      <c r="C6">
        <f>'EPS Primary Energy Use'!C8*1000000000000000-'BFPIaE-imports'!C6+'BFPIaE-exports'!C6</f>
        <v>30672400000000</v>
      </c>
      <c r="D6">
        <f>'EPS Primary Energy Use'!D8*1000000000000000-'BFPIaE-imports'!D6+'BFPIaE-exports'!D6</f>
        <v>30672400000000</v>
      </c>
      <c r="E6">
        <f>'EPS Primary Energy Use'!E8*1000000000000000-'BFPIaE-imports'!E6+'BFPIaE-exports'!E6</f>
        <v>30672400000000</v>
      </c>
      <c r="F6">
        <f>'EPS Primary Energy Use'!F8*1000000000000000-'BFPIaE-imports'!F6+'BFPIaE-exports'!F6</f>
        <v>30672400000000</v>
      </c>
      <c r="G6">
        <f>'EPS Primary Energy Use'!G8*1000000000000000-'BFPIaE-imports'!G6+'BFPIaE-exports'!G6</f>
        <v>30672400000000</v>
      </c>
      <c r="H6">
        <f>'EPS Primary Energy Use'!H8*1000000000000000-'BFPIaE-imports'!H6+'BFPIaE-exports'!H6</f>
        <v>30672400000000</v>
      </c>
      <c r="I6">
        <f>'EPS Primary Energy Use'!I8*1000000000000000-'BFPIaE-imports'!I6+'BFPIaE-exports'!I6</f>
        <v>30672400000000</v>
      </c>
      <c r="J6">
        <f>'EPS Primary Energy Use'!J8*1000000000000000-'BFPIaE-imports'!J6+'BFPIaE-exports'!J6</f>
        <v>30672400000000</v>
      </c>
      <c r="K6">
        <f>'EPS Primary Energy Use'!K8*1000000000000000-'BFPIaE-imports'!K6+'BFPIaE-exports'!K6</f>
        <v>30672400000000</v>
      </c>
      <c r="L6">
        <f>'EPS Primary Energy Use'!L8*1000000000000000-'BFPIaE-imports'!L6+'BFPIaE-exports'!L6</f>
        <v>30672400000000</v>
      </c>
      <c r="M6">
        <f>'EPS Primary Energy Use'!M8*1000000000000000-'BFPIaE-imports'!M6+'BFPIaE-exports'!M6</f>
        <v>30672400000000</v>
      </c>
      <c r="N6">
        <f>'EPS Primary Energy Use'!N8*1000000000000000-'BFPIaE-imports'!N6+'BFPIaE-exports'!N6</f>
        <v>30672400000000</v>
      </c>
      <c r="O6">
        <f>'EPS Primary Energy Use'!O8*1000000000000000-'BFPIaE-imports'!O6+'BFPIaE-exports'!O6</f>
        <v>30672400000000</v>
      </c>
      <c r="P6">
        <f>'EPS Primary Energy Use'!P8*1000000000000000-'BFPIaE-imports'!P6+'BFPIaE-exports'!P6</f>
        <v>30672400000000</v>
      </c>
      <c r="Q6">
        <f>'EPS Primary Energy Use'!Q8*1000000000000000-'BFPIaE-imports'!Q6+'BFPIaE-exports'!Q6</f>
        <v>30672400000000</v>
      </c>
      <c r="R6">
        <f>'EPS Primary Energy Use'!R8*1000000000000000-'BFPIaE-imports'!R6+'BFPIaE-exports'!R6</f>
        <v>30672400000000</v>
      </c>
      <c r="S6">
        <f>'EPS Primary Energy Use'!S8*1000000000000000-'BFPIaE-imports'!S6+'BFPIaE-exports'!S6</f>
        <v>30672400000000</v>
      </c>
      <c r="T6">
        <f>'EPS Primary Energy Use'!T8*1000000000000000-'BFPIaE-imports'!T6+'BFPIaE-exports'!T6</f>
        <v>30672400000000</v>
      </c>
      <c r="U6">
        <f>'EPS Primary Energy Use'!U8*1000000000000000-'BFPIaE-imports'!U6+'BFPIaE-exports'!U6</f>
        <v>30672400000000</v>
      </c>
      <c r="V6">
        <f>'EPS Primary Energy Use'!V8*1000000000000000-'BFPIaE-imports'!V6+'BFPIaE-exports'!V6</f>
        <v>30672400000000</v>
      </c>
      <c r="W6">
        <f>'EPS Primary Energy Use'!W8*1000000000000000-'BFPIaE-imports'!W6+'BFPIaE-exports'!W6</f>
        <v>30672400000000</v>
      </c>
      <c r="X6">
        <f>'EPS Primary Energy Use'!X8*1000000000000000-'BFPIaE-imports'!X6+'BFPIaE-exports'!X6</f>
        <v>30672400000000</v>
      </c>
      <c r="Y6">
        <f>'EPS Primary Energy Use'!Y8*1000000000000000-'BFPIaE-imports'!Y6+'BFPIaE-exports'!Y6</f>
        <v>30672400000000</v>
      </c>
      <c r="Z6">
        <f>'EPS Primary Energy Use'!Z8*1000000000000000-'BFPIaE-imports'!Z6+'BFPIaE-exports'!Z6</f>
        <v>30672400000000</v>
      </c>
      <c r="AA6">
        <f>'EPS Primary Energy Use'!AA8*1000000000000000-'BFPIaE-imports'!AA6+'BFPIaE-exports'!AA6</f>
        <v>30672400000000</v>
      </c>
      <c r="AB6">
        <f>'EPS Primary Energy Use'!AB8*1000000000000000-'BFPIaE-imports'!AB6+'BFPIaE-exports'!AB6</f>
        <v>30672400000000</v>
      </c>
      <c r="AC6">
        <f>'EPS Primary Energy Use'!AC8*1000000000000000-'BFPIaE-imports'!AC6+'BFPIaE-exports'!AC6</f>
        <v>30672400000000</v>
      </c>
      <c r="AD6">
        <f>'EPS Primary Energy Use'!AD8*1000000000000000-'BFPIaE-imports'!AD6+'BFPIaE-exports'!AD6</f>
        <v>30672400000000</v>
      </c>
      <c r="AE6">
        <f>'EPS Primary Energy Use'!AE8*1000000000000000-'BFPIaE-imports'!AE6+'BFPIaE-exports'!AE6</f>
        <v>30672400000000</v>
      </c>
      <c r="AF6">
        <f>'EPS Primary Energy Use'!AF8*1000000000000000-'BFPIaE-imports'!AF6+'BFPIaE-exports'!AF6</f>
        <v>30672400000000</v>
      </c>
      <c r="AG6">
        <f>'EPS Primary Energy Use'!AG8*1000000000000000-'BFPIaE-imports'!AG6+'BFPIaE-exports'!AG6</f>
        <v>30672400000000</v>
      </c>
    </row>
    <row r="7" spans="1:33" x14ac:dyDescent="0.45">
      <c r="A7" s="26" t="s">
        <v>235</v>
      </c>
      <c r="B7">
        <f>'Start Year Data'!B7</f>
        <v>0</v>
      </c>
      <c r="C7">
        <f>'EPS Primary Energy Use'!C9*1000000000000000-'BFPIaE-imports'!C7+'BFPIaE-exports'!C7</f>
        <v>1000220000000000.1</v>
      </c>
      <c r="D7">
        <f>'EPS Primary Energy Use'!D9*1000000000000000-'BFPIaE-imports'!D7+'BFPIaE-exports'!D7</f>
        <v>1044190000000000</v>
      </c>
      <c r="E7">
        <f>'EPS Primary Energy Use'!E9*1000000000000000-'BFPIaE-imports'!E7+'BFPIaE-exports'!E7</f>
        <v>1045490000000000</v>
      </c>
      <c r="F7">
        <f>'EPS Primary Energy Use'!F9*1000000000000000-'BFPIaE-imports'!F7+'BFPIaE-exports'!F7</f>
        <v>1052000000000000</v>
      </c>
      <c r="G7">
        <f>'EPS Primary Energy Use'!G9*1000000000000000-'BFPIaE-imports'!G7+'BFPIaE-exports'!G7</f>
        <v>1056030000000000</v>
      </c>
      <c r="H7">
        <f>'EPS Primary Energy Use'!H9*1000000000000000-'BFPIaE-imports'!H7+'BFPIaE-exports'!H7</f>
        <v>1061970000000000.1</v>
      </c>
      <c r="I7">
        <f>'EPS Primary Energy Use'!I9*1000000000000000-'BFPIaE-imports'!I7+'BFPIaE-exports'!I7</f>
        <v>1067939999999999.9</v>
      </c>
      <c r="J7">
        <f>'EPS Primary Energy Use'!J9*1000000000000000-'BFPIaE-imports'!J7+'BFPIaE-exports'!J7</f>
        <v>1072330000000000</v>
      </c>
      <c r="K7">
        <f>'EPS Primary Energy Use'!K9*1000000000000000-'BFPIaE-imports'!K7+'BFPIaE-exports'!K7</f>
        <v>1078619999999999.9</v>
      </c>
      <c r="L7">
        <f>'EPS Primary Energy Use'!L9*1000000000000000-'BFPIaE-imports'!L7+'BFPIaE-exports'!L7</f>
        <v>1086230000000000</v>
      </c>
      <c r="M7">
        <f>'EPS Primary Energy Use'!M9*1000000000000000-'BFPIaE-imports'!M7+'BFPIaE-exports'!M7</f>
        <v>1093140000000000</v>
      </c>
      <c r="N7">
        <f>'EPS Primary Energy Use'!N9*1000000000000000-'BFPIaE-imports'!N7+'BFPIaE-exports'!N7</f>
        <v>1099229999999999.9</v>
      </c>
      <c r="O7">
        <f>'EPS Primary Energy Use'!O9*1000000000000000-'BFPIaE-imports'!O7+'BFPIaE-exports'!O7</f>
        <v>1103780000000000</v>
      </c>
      <c r="P7">
        <f>'EPS Primary Energy Use'!P9*1000000000000000-'BFPIaE-imports'!P7+'BFPIaE-exports'!P7</f>
        <v>1107660000000000.1</v>
      </c>
      <c r="Q7">
        <f>'EPS Primary Energy Use'!Q9*1000000000000000-'BFPIaE-imports'!Q7+'BFPIaE-exports'!Q7</f>
        <v>1117259999999999.9</v>
      </c>
      <c r="R7">
        <f>'EPS Primary Energy Use'!R9*1000000000000000-'BFPIaE-imports'!R7+'BFPIaE-exports'!R7</f>
        <v>1170570000000000</v>
      </c>
      <c r="S7">
        <f>'EPS Primary Energy Use'!S9*1000000000000000-'BFPIaE-imports'!S7+'BFPIaE-exports'!S7</f>
        <v>1195950000000000</v>
      </c>
      <c r="T7">
        <f>'EPS Primary Energy Use'!T9*1000000000000000-'BFPIaE-imports'!T7+'BFPIaE-exports'!T7</f>
        <v>1224150000000000</v>
      </c>
      <c r="U7">
        <f>'EPS Primary Energy Use'!U9*1000000000000000-'BFPIaE-imports'!U7+'BFPIaE-exports'!U7</f>
        <v>1250840000000000</v>
      </c>
      <c r="V7">
        <f>'EPS Primary Energy Use'!V9*1000000000000000-'BFPIaE-imports'!V7+'BFPIaE-exports'!V7</f>
        <v>1274400000000000</v>
      </c>
      <c r="W7">
        <f>'EPS Primary Energy Use'!W9*1000000000000000-'BFPIaE-imports'!W7+'BFPIaE-exports'!W7</f>
        <v>1296590000000000</v>
      </c>
      <c r="X7">
        <f>'EPS Primary Energy Use'!X9*1000000000000000-'BFPIaE-imports'!X7+'BFPIaE-exports'!X7</f>
        <v>1315420000000000</v>
      </c>
      <c r="Y7">
        <f>'EPS Primary Energy Use'!Y9*1000000000000000-'BFPIaE-imports'!Y7+'BFPIaE-exports'!Y7</f>
        <v>1341150000000000</v>
      </c>
      <c r="Z7">
        <f>'EPS Primary Energy Use'!Z9*1000000000000000-'BFPIaE-imports'!Z7+'BFPIaE-exports'!Z7</f>
        <v>1363240000000000</v>
      </c>
      <c r="AA7">
        <f>'EPS Primary Energy Use'!AA9*1000000000000000-'BFPIaE-imports'!AA7+'BFPIaE-exports'!AA7</f>
        <v>1384050000000000</v>
      </c>
      <c r="AB7">
        <f>'EPS Primary Energy Use'!AB9*1000000000000000-'BFPIaE-imports'!AB7+'BFPIaE-exports'!AB7</f>
        <v>1401160000000000</v>
      </c>
      <c r="AC7">
        <f>'EPS Primary Energy Use'!AC9*1000000000000000-'BFPIaE-imports'!AC7+'BFPIaE-exports'!AC7</f>
        <v>1417100000000000</v>
      </c>
      <c r="AD7">
        <f>'EPS Primary Energy Use'!AD9*1000000000000000-'BFPIaE-imports'!AD7+'BFPIaE-exports'!AD7</f>
        <v>1432000000000000</v>
      </c>
      <c r="AE7">
        <f>'EPS Primary Energy Use'!AE9*1000000000000000-'BFPIaE-imports'!AE7+'BFPIaE-exports'!AE7</f>
        <v>1445720000000000</v>
      </c>
      <c r="AF7">
        <f>'EPS Primary Energy Use'!AF9*1000000000000000-'BFPIaE-imports'!AF7+'BFPIaE-exports'!AF7</f>
        <v>1458360000000000</v>
      </c>
      <c r="AG7">
        <f>'EPS Primary Energy Use'!AG9*1000000000000000-'BFPIaE-imports'!AG7+'BFPIaE-exports'!AG7</f>
        <v>1472550000000000</v>
      </c>
    </row>
    <row r="8" spans="1:33" x14ac:dyDescent="0.45">
      <c r="A8" s="26" t="s">
        <v>236</v>
      </c>
      <c r="B8">
        <f>'Start Year Data'!B8</f>
        <v>0</v>
      </c>
      <c r="C8">
        <f>'EPS Primary Energy Use'!C10*1000000000000000-'BFPIaE-imports'!C8+'BFPIaE-exports'!C8</f>
        <v>90496800000000</v>
      </c>
      <c r="D8">
        <f>'EPS Primary Energy Use'!D10*1000000000000000-'BFPIaE-imports'!D8+'BFPIaE-exports'!D8</f>
        <v>154184000000000</v>
      </c>
      <c r="E8">
        <f>'EPS Primary Energy Use'!E10*1000000000000000-'BFPIaE-imports'!E8+'BFPIaE-exports'!E8</f>
        <v>157304000000000</v>
      </c>
      <c r="F8">
        <f>'EPS Primary Energy Use'!F10*1000000000000000-'BFPIaE-imports'!F8+'BFPIaE-exports'!F8</f>
        <v>161183000000000</v>
      </c>
      <c r="G8">
        <f>'EPS Primary Energy Use'!G10*1000000000000000-'BFPIaE-imports'!G8+'BFPIaE-exports'!G8</f>
        <v>165000000000000</v>
      </c>
      <c r="H8">
        <f>'EPS Primary Energy Use'!H10*1000000000000000-'BFPIaE-imports'!H8+'BFPIaE-exports'!H8</f>
        <v>169634000000000</v>
      </c>
      <c r="I8">
        <f>'EPS Primary Energy Use'!I10*1000000000000000-'BFPIaE-imports'!I8+'BFPIaE-exports'!I8</f>
        <v>174205000000000</v>
      </c>
      <c r="J8">
        <f>'EPS Primary Energy Use'!J10*1000000000000000-'BFPIaE-imports'!J8+'BFPIaE-exports'!J8</f>
        <v>179583000000000</v>
      </c>
      <c r="K8">
        <f>'EPS Primary Energy Use'!K10*1000000000000000-'BFPIaE-imports'!K8+'BFPIaE-exports'!K8</f>
        <v>184912000000000</v>
      </c>
      <c r="L8">
        <f>'EPS Primary Energy Use'!L10*1000000000000000-'BFPIaE-imports'!L8+'BFPIaE-exports'!L8</f>
        <v>191051000000000</v>
      </c>
      <c r="M8">
        <f>'EPS Primary Energy Use'!M10*1000000000000000-'BFPIaE-imports'!M8+'BFPIaE-exports'!M8</f>
        <v>197136000000000</v>
      </c>
      <c r="N8">
        <f>'EPS Primary Energy Use'!N10*1000000000000000-'BFPIaE-imports'!N8+'BFPIaE-exports'!N8</f>
        <v>203593000000000</v>
      </c>
      <c r="O8">
        <f>'EPS Primary Energy Use'!O10*1000000000000000-'BFPIaE-imports'!O8+'BFPIaE-exports'!O8</f>
        <v>210412000000000</v>
      </c>
      <c r="P8">
        <f>'EPS Primary Energy Use'!P10*1000000000000000-'BFPIaE-imports'!P8+'BFPIaE-exports'!P8</f>
        <v>217606000000000</v>
      </c>
      <c r="Q8">
        <f>'EPS Primary Energy Use'!Q10*1000000000000000-'BFPIaE-imports'!Q8+'BFPIaE-exports'!Q8</f>
        <v>226948000000000</v>
      </c>
      <c r="R8">
        <f>'EPS Primary Energy Use'!R10*1000000000000000-'BFPIaE-imports'!R8+'BFPIaE-exports'!R8</f>
        <v>276181999999999.97</v>
      </c>
      <c r="S8">
        <f>'EPS Primary Energy Use'!S10*1000000000000000-'BFPIaE-imports'!S8+'BFPIaE-exports'!S8</f>
        <v>310032000000000</v>
      </c>
      <c r="T8">
        <f>'EPS Primary Energy Use'!T10*1000000000000000-'BFPIaE-imports'!T8+'BFPIaE-exports'!T8</f>
        <v>350598000000000</v>
      </c>
      <c r="U8">
        <f>'EPS Primary Energy Use'!U10*1000000000000000-'BFPIaE-imports'!U8+'BFPIaE-exports'!U8</f>
        <v>393330000000000</v>
      </c>
      <c r="V8">
        <f>'EPS Primary Energy Use'!V10*1000000000000000-'BFPIaE-imports'!V8+'BFPIaE-exports'!V8</f>
        <v>438217000000000</v>
      </c>
      <c r="W8">
        <f>'EPS Primary Energy Use'!W10*1000000000000000-'BFPIaE-imports'!W8+'BFPIaE-exports'!W8</f>
        <v>482371000000000</v>
      </c>
      <c r="X8">
        <f>'EPS Primary Energy Use'!X10*1000000000000000-'BFPIaE-imports'!X8+'BFPIaE-exports'!X8</f>
        <v>526728000000000</v>
      </c>
      <c r="Y8">
        <f>'EPS Primary Energy Use'!Y10*1000000000000000-'BFPIaE-imports'!Y8+'BFPIaE-exports'!Y8</f>
        <v>577024000000000</v>
      </c>
      <c r="Z8">
        <f>'EPS Primary Energy Use'!Z10*1000000000000000-'BFPIaE-imports'!Z8+'BFPIaE-exports'!Z8</f>
        <v>626026000000000</v>
      </c>
      <c r="AA8">
        <f>'EPS Primary Energy Use'!AA10*1000000000000000-'BFPIaE-imports'!AA8+'BFPIaE-exports'!AA8</f>
        <v>674158000000000</v>
      </c>
      <c r="AB8">
        <f>'EPS Primary Energy Use'!AB10*1000000000000000-'BFPIaE-imports'!AB8+'BFPIaE-exports'!AB8</f>
        <v>722936000000000</v>
      </c>
      <c r="AC8">
        <f>'EPS Primary Energy Use'!AC10*1000000000000000-'BFPIaE-imports'!AC8+'BFPIaE-exports'!AC8</f>
        <v>768343000000000</v>
      </c>
      <c r="AD8">
        <f>'EPS Primary Energy Use'!AD10*1000000000000000-'BFPIaE-imports'!AD8+'BFPIaE-exports'!AD8</f>
        <v>812928000000000</v>
      </c>
      <c r="AE8">
        <f>'EPS Primary Energy Use'!AE10*1000000000000000-'BFPIaE-imports'!AE8+'BFPIaE-exports'!AE8</f>
        <v>855528000000000</v>
      </c>
      <c r="AF8">
        <f>'EPS Primary Energy Use'!AF10*1000000000000000-'BFPIaE-imports'!AF8+'BFPIaE-exports'!AF8</f>
        <v>898164000000000</v>
      </c>
      <c r="AG8">
        <f>'EPS Primary Energy Use'!AG10*1000000000000000-'BFPIaE-imports'!AG8+'BFPIaE-exports'!AG8</f>
        <v>940990000000000</v>
      </c>
    </row>
    <row r="9" spans="1:33" x14ac:dyDescent="0.45">
      <c r="A9" s="26" t="s">
        <v>225</v>
      </c>
      <c r="B9">
        <f>'Start Year Data'!B9</f>
        <v>551156</v>
      </c>
      <c r="C9">
        <f>'EPS Primary Energy Use'!C11*1000000000000000-'BFPIaE-imports'!C9+'BFPIaE-exports'!C9</f>
        <v>90763142435808.266</v>
      </c>
      <c r="D9">
        <f>'EPS Primary Energy Use'!D11*1000000000000000-'BFPIaE-imports'!D9+'BFPIaE-exports'!D9</f>
        <v>90932742435808.266</v>
      </c>
      <c r="E9">
        <f>'EPS Primary Energy Use'!E11*1000000000000000-'BFPIaE-imports'!E9+'BFPIaE-exports'!E9</f>
        <v>91022542435808.266</v>
      </c>
      <c r="F9">
        <f>'EPS Primary Energy Use'!F11*1000000000000000-'BFPIaE-imports'!F9+'BFPIaE-exports'!F9</f>
        <v>91798642435808.266</v>
      </c>
      <c r="G9">
        <f>'EPS Primary Energy Use'!G11*1000000000000000-'BFPIaE-imports'!G9+'BFPIaE-exports'!G9</f>
        <v>100101442435808.27</v>
      </c>
      <c r="H9">
        <f>'EPS Primary Energy Use'!H11*1000000000000000-'BFPIaE-imports'!H9+'BFPIaE-exports'!H9</f>
        <v>113405142435808.27</v>
      </c>
      <c r="I9">
        <f>'EPS Primary Energy Use'!I11*1000000000000000-'BFPIaE-imports'!I9+'BFPIaE-exports'!I9</f>
        <v>115399142435808.27</v>
      </c>
      <c r="J9">
        <f>'EPS Primary Energy Use'!J11*1000000000000000-'BFPIaE-imports'!J9+'BFPIaE-exports'!J9</f>
        <v>115811142435808.27</v>
      </c>
      <c r="K9">
        <f>'EPS Primary Energy Use'!K11*1000000000000000-'BFPIaE-imports'!K9+'BFPIaE-exports'!K9</f>
        <v>115991142435808.27</v>
      </c>
      <c r="L9">
        <f>'EPS Primary Energy Use'!L11*1000000000000000-'BFPIaE-imports'!L9+'BFPIaE-exports'!L9</f>
        <v>116167142435808.27</v>
      </c>
      <c r="M9">
        <f>'EPS Primary Energy Use'!M11*1000000000000000-'BFPIaE-imports'!M9+'BFPIaE-exports'!M9</f>
        <v>116252142435808.27</v>
      </c>
      <c r="N9">
        <f>'EPS Primary Energy Use'!N11*1000000000000000-'BFPIaE-imports'!N9+'BFPIaE-exports'!N9</f>
        <v>116338142435808.27</v>
      </c>
      <c r="O9">
        <f>'EPS Primary Energy Use'!O11*1000000000000000-'BFPIaE-imports'!O9+'BFPIaE-exports'!O9</f>
        <v>116545142435808.27</v>
      </c>
      <c r="P9">
        <f>'EPS Primary Energy Use'!P11*1000000000000000-'BFPIaE-imports'!P9+'BFPIaE-exports'!P9</f>
        <v>116641142435808.27</v>
      </c>
      <c r="Q9">
        <f>'EPS Primary Energy Use'!Q11*1000000000000000-'BFPIaE-imports'!Q9+'BFPIaE-exports'!Q9</f>
        <v>116861142435808.27</v>
      </c>
      <c r="R9">
        <f>'EPS Primary Energy Use'!R11*1000000000000000-'BFPIaE-imports'!R9+'BFPIaE-exports'!R9</f>
        <v>116991142435808.27</v>
      </c>
      <c r="S9">
        <f>'EPS Primary Energy Use'!S11*1000000000000000-'BFPIaE-imports'!S9+'BFPIaE-exports'!S9</f>
        <v>117146142435808.27</v>
      </c>
      <c r="T9">
        <f>'EPS Primary Energy Use'!T11*1000000000000000-'BFPIaE-imports'!T9+'BFPIaE-exports'!T9</f>
        <v>117424142435808.27</v>
      </c>
      <c r="U9">
        <f>'EPS Primary Energy Use'!U11*1000000000000000-'BFPIaE-imports'!U9+'BFPIaE-exports'!U9</f>
        <v>117603142435808.27</v>
      </c>
      <c r="V9">
        <f>'EPS Primary Energy Use'!V11*1000000000000000-'BFPIaE-imports'!V9+'BFPIaE-exports'!V9</f>
        <v>117893142435808.27</v>
      </c>
      <c r="W9">
        <f>'EPS Primary Energy Use'!W11*1000000000000000-'BFPIaE-imports'!W9+'BFPIaE-exports'!W9</f>
        <v>118081142435808.27</v>
      </c>
      <c r="X9">
        <f>'EPS Primary Energy Use'!X11*1000000000000000-'BFPIaE-imports'!X9+'BFPIaE-exports'!X9</f>
        <v>118297142435808.27</v>
      </c>
      <c r="Y9">
        <f>'EPS Primary Energy Use'!Y11*1000000000000000-'BFPIaE-imports'!Y9+'BFPIaE-exports'!Y9</f>
        <v>118610142435808.27</v>
      </c>
      <c r="Z9">
        <f>'EPS Primary Energy Use'!Z11*1000000000000000-'BFPIaE-imports'!Z9+'BFPIaE-exports'!Z9</f>
        <v>118813142435808.27</v>
      </c>
      <c r="AA9">
        <f>'EPS Primary Energy Use'!AA11*1000000000000000-'BFPIaE-imports'!AA9+'BFPIaE-exports'!AA9</f>
        <v>119103142435808.27</v>
      </c>
      <c r="AB9">
        <f>'EPS Primary Energy Use'!AB11*1000000000000000-'BFPIaE-imports'!AB9+'BFPIaE-exports'!AB9</f>
        <v>119292142435808.27</v>
      </c>
      <c r="AC9">
        <f>'EPS Primary Energy Use'!AC11*1000000000000000-'BFPIaE-imports'!AC9+'BFPIaE-exports'!AC9</f>
        <v>119460142435808.27</v>
      </c>
      <c r="AD9">
        <f>'EPS Primary Energy Use'!AD11*1000000000000000-'BFPIaE-imports'!AD9+'BFPIaE-exports'!AD9</f>
        <v>119739142435808.27</v>
      </c>
      <c r="AE9">
        <f>'EPS Primary Energy Use'!AE11*1000000000000000-'BFPIaE-imports'!AE9+'BFPIaE-exports'!AE9</f>
        <v>119928142435808.27</v>
      </c>
      <c r="AF9">
        <f>'EPS Primary Energy Use'!AF11*1000000000000000-'BFPIaE-imports'!AF9+'BFPIaE-exports'!AF9</f>
        <v>120208142435808.27</v>
      </c>
      <c r="AG9">
        <f>'EPS Primary Energy Use'!AG11*1000000000000000-'BFPIaE-imports'!AG9+'BFPIaE-exports'!AG9</f>
        <v>120398142435808.27</v>
      </c>
    </row>
    <row r="10" spans="1:33" x14ac:dyDescent="0.45">
      <c r="A10" s="26" t="s">
        <v>226</v>
      </c>
      <c r="B10">
        <f>'Start Year Data'!B10</f>
        <v>502018.90171119676</v>
      </c>
      <c r="C10">
        <f>'EPS Primary Energy Use'!C12*1000000000000000-'BFPIaE-imports'!C10+'BFPIaE-exports'!C10</f>
        <v>2530160365205611</v>
      </c>
      <c r="D10">
        <f>'EPS Primary Energy Use'!D12*1000000000000000-'BFPIaE-imports'!D10+'BFPIaE-exports'!D10</f>
        <v>2514550365205611</v>
      </c>
      <c r="E10">
        <f>'EPS Primary Energy Use'!E12*1000000000000000-'BFPIaE-imports'!E10+'BFPIaE-exports'!E10</f>
        <v>2475250365205611</v>
      </c>
      <c r="F10">
        <f>'EPS Primary Energy Use'!F12*1000000000000000-'BFPIaE-imports'!F10+'BFPIaE-exports'!F10</f>
        <v>2444100365205611</v>
      </c>
      <c r="G10">
        <f>'EPS Primary Energy Use'!G12*1000000000000000-'BFPIaE-imports'!G10+'BFPIaE-exports'!G10</f>
        <v>2411490365205611</v>
      </c>
      <c r="H10">
        <f>'EPS Primary Energy Use'!H12*1000000000000000-'BFPIaE-imports'!H10+'BFPIaE-exports'!H10</f>
        <v>2373730365205611</v>
      </c>
      <c r="I10">
        <f>'EPS Primary Energy Use'!I12*1000000000000000-'BFPIaE-imports'!I10+'BFPIaE-exports'!I10</f>
        <v>2342270365205611</v>
      </c>
      <c r="J10">
        <f>'EPS Primary Energy Use'!J12*1000000000000000-'BFPIaE-imports'!J10+'BFPIaE-exports'!J10</f>
        <v>2312430365205611</v>
      </c>
      <c r="K10">
        <f>'EPS Primary Energy Use'!K12*1000000000000000-'BFPIaE-imports'!K10+'BFPIaE-exports'!K10</f>
        <v>2284640365205611</v>
      </c>
      <c r="L10">
        <f>'EPS Primary Energy Use'!L12*1000000000000000-'BFPIaE-imports'!L10+'BFPIaE-exports'!L10</f>
        <v>2257780365205611</v>
      </c>
      <c r="M10">
        <f>'EPS Primary Energy Use'!M12*1000000000000000-'BFPIaE-imports'!M10+'BFPIaE-exports'!M10</f>
        <v>2228250365205611.3</v>
      </c>
      <c r="N10">
        <f>'EPS Primary Energy Use'!N12*1000000000000000-'BFPIaE-imports'!N10+'BFPIaE-exports'!N10</f>
        <v>2189660365205611</v>
      </c>
      <c r="O10">
        <f>'EPS Primary Energy Use'!O12*1000000000000000-'BFPIaE-imports'!O10+'BFPIaE-exports'!O10</f>
        <v>2156940365205611.3</v>
      </c>
      <c r="P10">
        <f>'EPS Primary Energy Use'!P12*1000000000000000-'BFPIaE-imports'!P10+'BFPIaE-exports'!P10</f>
        <v>2122980365205611.3</v>
      </c>
      <c r="Q10">
        <f>'EPS Primary Energy Use'!Q12*1000000000000000-'BFPIaE-imports'!Q10+'BFPIaE-exports'!Q10</f>
        <v>2090195365205611.3</v>
      </c>
      <c r="R10">
        <f>'EPS Primary Energy Use'!R12*1000000000000000-'BFPIaE-imports'!R10+'BFPIaE-exports'!R10</f>
        <v>2058994365205611.3</v>
      </c>
      <c r="S10">
        <f>'EPS Primary Energy Use'!S12*1000000000000000-'BFPIaE-imports'!S10+'BFPIaE-exports'!S10</f>
        <v>2030401365205611.3</v>
      </c>
      <c r="T10">
        <f>'EPS Primary Energy Use'!T12*1000000000000000-'BFPIaE-imports'!T10+'BFPIaE-exports'!T10</f>
        <v>2001882365205611.3</v>
      </c>
      <c r="U10">
        <f>'EPS Primary Energy Use'!U12*1000000000000000-'BFPIaE-imports'!U10+'BFPIaE-exports'!U10</f>
        <v>1975797365205611.3</v>
      </c>
      <c r="V10">
        <f>'EPS Primary Energy Use'!V12*1000000000000000-'BFPIaE-imports'!V10+'BFPIaE-exports'!V10</f>
        <v>1949879365205611.3</v>
      </c>
      <c r="W10">
        <f>'EPS Primary Energy Use'!W12*1000000000000000-'BFPIaE-imports'!W10+'BFPIaE-exports'!W10</f>
        <v>1924343365205611.3</v>
      </c>
      <c r="X10">
        <f>'EPS Primary Energy Use'!X12*1000000000000000-'BFPIaE-imports'!X10+'BFPIaE-exports'!X10</f>
        <v>1900310365205611.3</v>
      </c>
      <c r="Y10">
        <f>'EPS Primary Energy Use'!Y12*1000000000000000-'BFPIaE-imports'!Y10+'BFPIaE-exports'!Y10</f>
        <v>1877948365205611.3</v>
      </c>
      <c r="Z10">
        <f>'EPS Primary Energy Use'!Z12*1000000000000000-'BFPIaE-imports'!Z10+'BFPIaE-exports'!Z10</f>
        <v>1857819365205611.3</v>
      </c>
      <c r="AA10">
        <f>'EPS Primary Energy Use'!AA12*1000000000000000-'BFPIaE-imports'!AA10+'BFPIaE-exports'!AA10</f>
        <v>1839492365205611.3</v>
      </c>
      <c r="AB10">
        <f>'EPS Primary Energy Use'!AB12*1000000000000000-'BFPIaE-imports'!AB10+'BFPIaE-exports'!AB10</f>
        <v>1824338365205611.3</v>
      </c>
      <c r="AC10">
        <f>'EPS Primary Energy Use'!AC12*1000000000000000-'BFPIaE-imports'!AC10+'BFPIaE-exports'!AC10</f>
        <v>1812773365205611.3</v>
      </c>
      <c r="AD10">
        <f>'EPS Primary Energy Use'!AD12*1000000000000000-'BFPIaE-imports'!AD10+'BFPIaE-exports'!AD10</f>
        <v>1805192365205611.3</v>
      </c>
      <c r="AE10">
        <f>'EPS Primary Energy Use'!AE12*1000000000000000-'BFPIaE-imports'!AE10+'BFPIaE-exports'!AE10</f>
        <v>1798771365205611.3</v>
      </c>
      <c r="AF10">
        <f>'EPS Primary Energy Use'!AF12*1000000000000000-'BFPIaE-imports'!AF10+'BFPIaE-exports'!AF10</f>
        <v>1793534365205611.3</v>
      </c>
      <c r="AG10">
        <f>'EPS Primary Energy Use'!AG12*1000000000000000-'BFPIaE-imports'!AG10+'BFPIaE-exports'!AG10</f>
        <v>1789351365205611.3</v>
      </c>
    </row>
    <row r="11" spans="1:33" x14ac:dyDescent="0.45">
      <c r="A11" s="26" t="s">
        <v>237</v>
      </c>
      <c r="B11">
        <f>'Start Year Data'!B11</f>
        <v>628923.38461465447</v>
      </c>
      <c r="C11">
        <f>'EPS Primary Energy Use'!C13*1000000000000000-'BFPIaE-imports'!C11+'BFPIaE-exports'!C11</f>
        <v>3696338715380362.5</v>
      </c>
      <c r="D11">
        <f>'EPS Primary Energy Use'!D13*1000000000000000-'BFPIaE-imports'!D11+'BFPIaE-exports'!D11</f>
        <v>3696168715380362.5</v>
      </c>
      <c r="E11">
        <f>'EPS Primary Energy Use'!E13*1000000000000000-'BFPIaE-imports'!E11+'BFPIaE-exports'!E11</f>
        <v>3695938715380362.5</v>
      </c>
      <c r="F11">
        <f>'EPS Primary Energy Use'!F13*1000000000000000-'BFPIaE-imports'!F11+'BFPIaE-exports'!F11</f>
        <v>3703868715380362.5</v>
      </c>
      <c r="G11">
        <f>'EPS Primary Energy Use'!G13*1000000000000000-'BFPIaE-imports'!G11+'BFPIaE-exports'!G11</f>
        <v>3712888715380362.5</v>
      </c>
      <c r="H11">
        <f>'EPS Primary Energy Use'!H13*1000000000000000-'BFPIaE-imports'!H11+'BFPIaE-exports'!H11</f>
        <v>3714628715380362.5</v>
      </c>
      <c r="I11">
        <f>'EPS Primary Energy Use'!I13*1000000000000000-'BFPIaE-imports'!I11+'BFPIaE-exports'!I11</f>
        <v>3711168715380362.5</v>
      </c>
      <c r="J11">
        <f>'EPS Primary Energy Use'!J13*1000000000000000-'BFPIaE-imports'!J11+'BFPIaE-exports'!J11</f>
        <v>3714128715380362.5</v>
      </c>
      <c r="K11">
        <f>'EPS Primary Energy Use'!K13*1000000000000000-'BFPIaE-imports'!K11+'BFPIaE-exports'!K11</f>
        <v>3717068715380362.5</v>
      </c>
      <c r="L11">
        <f>'EPS Primary Energy Use'!L13*1000000000000000-'BFPIaE-imports'!L11+'BFPIaE-exports'!L11</f>
        <v>3720658715380362.5</v>
      </c>
      <c r="M11">
        <f>'EPS Primary Energy Use'!M13*1000000000000000-'BFPIaE-imports'!M11+'BFPIaE-exports'!M11</f>
        <v>3723488715380362.5</v>
      </c>
      <c r="N11">
        <f>'EPS Primary Energy Use'!N13*1000000000000000-'BFPIaE-imports'!N11+'BFPIaE-exports'!N11</f>
        <v>3722018715380362.5</v>
      </c>
      <c r="O11">
        <f>'EPS Primary Energy Use'!O13*1000000000000000-'BFPIaE-imports'!O11+'BFPIaE-exports'!O11</f>
        <v>3722018715380362.5</v>
      </c>
      <c r="P11">
        <f>'EPS Primary Energy Use'!P13*1000000000000000-'BFPIaE-imports'!P11+'BFPIaE-exports'!P11</f>
        <v>3721478715380362.5</v>
      </c>
      <c r="Q11">
        <f>'EPS Primary Energy Use'!Q13*1000000000000000-'BFPIaE-imports'!Q11+'BFPIaE-exports'!Q11</f>
        <v>3726618715380362.5</v>
      </c>
      <c r="R11">
        <f>'EPS Primary Energy Use'!R13*1000000000000000-'BFPIaE-imports'!R11+'BFPIaE-exports'!R11</f>
        <v>3731878715380362.5</v>
      </c>
      <c r="S11">
        <f>'EPS Primary Energy Use'!S13*1000000000000000-'BFPIaE-imports'!S11+'BFPIaE-exports'!S11</f>
        <v>3736158715380362.5</v>
      </c>
      <c r="T11">
        <f>'EPS Primary Energy Use'!T13*1000000000000000-'BFPIaE-imports'!T11+'BFPIaE-exports'!T11</f>
        <v>3740058715380362.5</v>
      </c>
      <c r="U11">
        <f>'EPS Primary Energy Use'!U13*1000000000000000-'BFPIaE-imports'!U11+'BFPIaE-exports'!U11</f>
        <v>3743788715380362.5</v>
      </c>
      <c r="V11">
        <f>'EPS Primary Energy Use'!V13*1000000000000000-'BFPIaE-imports'!V11+'BFPIaE-exports'!V11</f>
        <v>3746838715380362.5</v>
      </c>
      <c r="W11">
        <f>'EPS Primary Energy Use'!W13*1000000000000000-'BFPIaE-imports'!W11+'BFPIaE-exports'!W11</f>
        <v>3749668715380362.5</v>
      </c>
      <c r="X11">
        <f>'EPS Primary Energy Use'!X13*1000000000000000-'BFPIaE-imports'!X11+'BFPIaE-exports'!X11</f>
        <v>3752788715380362.5</v>
      </c>
      <c r="Y11">
        <f>'EPS Primary Energy Use'!Y13*1000000000000000-'BFPIaE-imports'!Y11+'BFPIaE-exports'!Y11</f>
        <v>3755388715380362.5</v>
      </c>
      <c r="Z11">
        <f>'EPS Primary Energy Use'!Z13*1000000000000000-'BFPIaE-imports'!Z11+'BFPIaE-exports'!Z11</f>
        <v>3757498715380362.5</v>
      </c>
      <c r="AA11">
        <f>'EPS Primary Energy Use'!AA13*1000000000000000-'BFPIaE-imports'!AA11+'BFPIaE-exports'!AA11</f>
        <v>3761268715380362.5</v>
      </c>
      <c r="AB11">
        <f>'EPS Primary Energy Use'!AB13*1000000000000000-'BFPIaE-imports'!AB11+'BFPIaE-exports'!AB11</f>
        <v>3767508715380362.5</v>
      </c>
      <c r="AC11">
        <f>'EPS Primary Energy Use'!AC13*1000000000000000-'BFPIaE-imports'!AC11+'BFPIaE-exports'!AC11</f>
        <v>3771468715380362.5</v>
      </c>
      <c r="AD11">
        <f>'EPS Primary Energy Use'!AD13*1000000000000000-'BFPIaE-imports'!AD11+'BFPIaE-exports'!AD11</f>
        <v>3777668715380362.5</v>
      </c>
      <c r="AE11">
        <f>'EPS Primary Energy Use'!AE13*1000000000000000-'BFPIaE-imports'!AE11+'BFPIaE-exports'!AE11</f>
        <v>3784808715380362.5</v>
      </c>
      <c r="AF11">
        <f>'EPS Primary Energy Use'!AF13*1000000000000000-'BFPIaE-imports'!AF11+'BFPIaE-exports'!AF11</f>
        <v>3794678715380362.5</v>
      </c>
      <c r="AG11">
        <f>'EPS Primary Energy Use'!AG13*1000000000000000-'BFPIaE-imports'!AG11+'BFPIaE-exports'!AG11</f>
        <v>3802048715380362.5</v>
      </c>
    </row>
    <row r="12" spans="1:33" x14ac:dyDescent="0.45">
      <c r="A12" s="26" t="s">
        <v>238</v>
      </c>
      <c r="B12">
        <f>'Start Year Data'!B12</f>
        <v>4213.9757618040776</v>
      </c>
      <c r="C12">
        <f>'EPS Primary Energy Use'!C14*1000000000000000-'BFPIaE-imports'!C12+'BFPIaE-exports'!C12</f>
        <v>27294188194598.492</v>
      </c>
      <c r="D12">
        <f>'EPS Primary Energy Use'!D14*1000000000000000-'BFPIaE-imports'!D12+'BFPIaE-exports'!D12</f>
        <v>35936288194598.492</v>
      </c>
      <c r="E12">
        <f>'EPS Primary Energy Use'!E14*1000000000000000-'BFPIaE-imports'!E12+'BFPIaE-exports'!E12</f>
        <v>46802888194598.492</v>
      </c>
      <c r="F12">
        <f>'EPS Primary Energy Use'!F14*1000000000000000-'BFPIaE-imports'!F12+'BFPIaE-exports'!F12</f>
        <v>44610788194598.492</v>
      </c>
      <c r="G12">
        <f>'EPS Primary Energy Use'!G14*1000000000000000-'BFPIaE-imports'!G12+'BFPIaE-exports'!G12</f>
        <v>41902488194598.492</v>
      </c>
      <c r="H12">
        <f>'EPS Primary Energy Use'!H14*1000000000000000-'BFPIaE-imports'!H12+'BFPIaE-exports'!H12</f>
        <v>38748488194598.492</v>
      </c>
      <c r="I12">
        <f>'EPS Primary Energy Use'!I14*1000000000000000-'BFPIaE-imports'!I12+'BFPIaE-exports'!I12</f>
        <v>33035788194598.492</v>
      </c>
      <c r="J12">
        <f>'EPS Primary Energy Use'!J14*1000000000000000-'BFPIaE-imports'!J12+'BFPIaE-exports'!J12</f>
        <v>26351988194598.492</v>
      </c>
      <c r="K12">
        <f>'EPS Primary Energy Use'!K14*1000000000000000-'BFPIaE-imports'!K12+'BFPIaE-exports'!K12</f>
        <v>17228788194598.492</v>
      </c>
      <c r="L12">
        <f>'EPS Primary Energy Use'!L14*1000000000000000-'BFPIaE-imports'!L12+'BFPIaE-exports'!L12</f>
        <v>6378688194598.4961</v>
      </c>
      <c r="M12">
        <f>'EPS Primary Energy Use'!M14*1000000000000000-'BFPIaE-imports'!M12+'BFPIaE-exports'!M12</f>
        <v>-2848911805401.5078</v>
      </c>
      <c r="N12">
        <f>'EPS Primary Energy Use'!N14*1000000000000000-'BFPIaE-imports'!N12+'BFPIaE-exports'!N12</f>
        <v>-2510411805401.5078</v>
      </c>
      <c r="O12">
        <f>'EPS Primary Energy Use'!O14*1000000000000000-'BFPIaE-imports'!O12+'BFPIaE-exports'!O12</f>
        <v>-2327111805401.5078</v>
      </c>
      <c r="P12">
        <f>'EPS Primary Energy Use'!P14*1000000000000000-'BFPIaE-imports'!P12+'BFPIaE-exports'!P12</f>
        <v>-1791011805401.5078</v>
      </c>
      <c r="Q12">
        <f>'EPS Primary Energy Use'!Q14*1000000000000000-'BFPIaE-imports'!Q12+'BFPIaE-exports'!Q12</f>
        <v>-723411805401.50781</v>
      </c>
      <c r="R12">
        <f>'EPS Primary Energy Use'!R14*1000000000000000-'BFPIaE-imports'!R12+'BFPIaE-exports'!R12</f>
        <v>-506311805401.50781</v>
      </c>
      <c r="S12">
        <f>'EPS Primary Energy Use'!S14*1000000000000000-'BFPIaE-imports'!S12+'BFPIaE-exports'!S12</f>
        <v>-70611805401.507813</v>
      </c>
      <c r="T12">
        <f>'EPS Primary Energy Use'!T14*1000000000000000-'BFPIaE-imports'!T12+'BFPIaE-exports'!T12</f>
        <v>206788194598.49219</v>
      </c>
      <c r="U12">
        <f>'EPS Primary Energy Use'!U14*1000000000000000-'BFPIaE-imports'!U12+'BFPIaE-exports'!U12</f>
        <v>139188194598.49219</v>
      </c>
      <c r="V12">
        <f>'EPS Primary Energy Use'!V14*1000000000000000-'BFPIaE-imports'!V12+'BFPIaE-exports'!V12</f>
        <v>-416811805401.50781</v>
      </c>
      <c r="W12">
        <f>'EPS Primary Energy Use'!W14*1000000000000000-'BFPIaE-imports'!W12+'BFPIaE-exports'!W12</f>
        <v>-1076911805401.5078</v>
      </c>
      <c r="X12">
        <f>'EPS Primary Energy Use'!X14*1000000000000000-'BFPIaE-imports'!X12+'BFPIaE-exports'!X12</f>
        <v>-2404911805401.5078</v>
      </c>
      <c r="Y12">
        <f>'EPS Primary Energy Use'!Y14*1000000000000000-'BFPIaE-imports'!Y12+'BFPIaE-exports'!Y12</f>
        <v>-3702211805401.5078</v>
      </c>
      <c r="Z12">
        <f>'EPS Primary Energy Use'!Z14*1000000000000000-'BFPIaE-imports'!Z12+'BFPIaE-exports'!Z12</f>
        <v>-5373011805401.5078</v>
      </c>
      <c r="AA12">
        <f>'EPS Primary Energy Use'!AA14*1000000000000000-'BFPIaE-imports'!AA12+'BFPIaE-exports'!AA12</f>
        <v>-6577511805401.5078</v>
      </c>
      <c r="AB12">
        <f>'EPS Primary Energy Use'!AB14*1000000000000000-'BFPIaE-imports'!AB12+'BFPIaE-exports'!AB12</f>
        <v>-7400811805401.5078</v>
      </c>
      <c r="AC12">
        <f>'EPS Primary Energy Use'!AC14*1000000000000000-'BFPIaE-imports'!AC12+'BFPIaE-exports'!AC12</f>
        <v>-9932411805401.5078</v>
      </c>
      <c r="AD12">
        <f>'EPS Primary Energy Use'!AD14*1000000000000000-'BFPIaE-imports'!AD12+'BFPIaE-exports'!AD12</f>
        <v>-12951111805401.508</v>
      </c>
      <c r="AE12">
        <f>'EPS Primary Energy Use'!AE14*1000000000000000-'BFPIaE-imports'!AE12+'BFPIaE-exports'!AE12</f>
        <v>-14734111805401.508</v>
      </c>
      <c r="AF12">
        <f>'EPS Primary Energy Use'!AF14*1000000000000000-'BFPIaE-imports'!AF12+'BFPIaE-exports'!AF12</f>
        <v>-14532611805401.508</v>
      </c>
      <c r="AG12">
        <f>'EPS Primary Energy Use'!AG14*1000000000000000-'BFPIaE-imports'!AG12+'BFPIaE-exports'!AG12</f>
        <v>-14349211805401.508</v>
      </c>
    </row>
    <row r="13" spans="1:33" x14ac:dyDescent="0.45">
      <c r="A13" s="26" t="s">
        <v>239</v>
      </c>
      <c r="B13">
        <f>'Start Year Data'!B13</f>
        <v>4718.0060797197921</v>
      </c>
      <c r="C13">
        <f>'EPS Primary Energy Use'!C15*1000000000000000-'BFPIaE-imports'!C13+'BFPIaE-exports'!C13</f>
        <v>24775694581218.367</v>
      </c>
      <c r="D13">
        <f>'EPS Primary Energy Use'!D15*1000000000000000-'BFPIaE-imports'!D13+'BFPIaE-exports'!D13</f>
        <v>28040194581218.367</v>
      </c>
      <c r="E13">
        <f>'EPS Primary Energy Use'!E15*1000000000000000-'BFPIaE-imports'!E13+'BFPIaE-exports'!E13</f>
        <v>29257194581218.367</v>
      </c>
      <c r="F13">
        <f>'EPS Primary Energy Use'!F15*1000000000000000-'BFPIaE-imports'!F13+'BFPIaE-exports'!F13</f>
        <v>28424594581218.367</v>
      </c>
      <c r="G13">
        <f>'EPS Primary Energy Use'!G15*1000000000000000-'BFPIaE-imports'!G13+'BFPIaE-exports'!G13</f>
        <v>27044894581218.367</v>
      </c>
      <c r="H13">
        <f>'EPS Primary Energy Use'!H15*1000000000000000-'BFPIaE-imports'!H13+'BFPIaE-exports'!H13</f>
        <v>24656394581218.367</v>
      </c>
      <c r="I13">
        <f>'EPS Primary Energy Use'!I15*1000000000000000-'BFPIaE-imports'!I13+'BFPIaE-exports'!I13</f>
        <v>21990394581218.367</v>
      </c>
      <c r="J13">
        <f>'EPS Primary Energy Use'!J15*1000000000000000-'BFPIaE-imports'!J13+'BFPIaE-exports'!J13</f>
        <v>18750794581218.367</v>
      </c>
      <c r="K13">
        <f>'EPS Primary Energy Use'!K15*1000000000000000-'BFPIaE-imports'!K13+'BFPIaE-exports'!K13</f>
        <v>14583494581218.367</v>
      </c>
      <c r="L13">
        <f>'EPS Primary Energy Use'!L15*1000000000000000-'BFPIaE-imports'!L13+'BFPIaE-exports'!L13</f>
        <v>9612194581218.3672</v>
      </c>
      <c r="M13">
        <f>'EPS Primary Energy Use'!M15*1000000000000000-'BFPIaE-imports'!M13+'BFPIaE-exports'!M13</f>
        <v>4896694581218.3672</v>
      </c>
      <c r="N13">
        <f>'EPS Primary Energy Use'!N15*1000000000000000-'BFPIaE-imports'!N13+'BFPIaE-exports'!N13</f>
        <v>4585494581218.3672</v>
      </c>
      <c r="O13">
        <f>'EPS Primary Energy Use'!O15*1000000000000000-'BFPIaE-imports'!O13+'BFPIaE-exports'!O13</f>
        <v>4301594581218.3672</v>
      </c>
      <c r="P13">
        <f>'EPS Primary Energy Use'!P15*1000000000000000-'BFPIaE-imports'!P13+'BFPIaE-exports'!P13</f>
        <v>4000794581218.3672</v>
      </c>
      <c r="Q13">
        <f>'EPS Primary Energy Use'!Q15*1000000000000000-'BFPIaE-imports'!Q13+'BFPIaE-exports'!Q13</f>
        <v>4032694581218.3672</v>
      </c>
      <c r="R13">
        <f>'EPS Primary Energy Use'!R15*1000000000000000-'BFPIaE-imports'!R13+'BFPIaE-exports'!R13</f>
        <v>4168794581218.3672</v>
      </c>
      <c r="S13">
        <f>'EPS Primary Energy Use'!S15*1000000000000000-'BFPIaE-imports'!S13+'BFPIaE-exports'!S13</f>
        <v>4031994581218.3672</v>
      </c>
      <c r="T13">
        <f>'EPS Primary Energy Use'!T15*1000000000000000-'BFPIaE-imports'!T13+'BFPIaE-exports'!T13</f>
        <v>3683194581218.3672</v>
      </c>
      <c r="U13">
        <f>'EPS Primary Energy Use'!U15*1000000000000000-'BFPIaE-imports'!U13+'BFPIaE-exports'!U13</f>
        <v>3201794581218.3672</v>
      </c>
      <c r="V13">
        <f>'EPS Primary Energy Use'!V15*1000000000000000-'BFPIaE-imports'!V13+'BFPIaE-exports'!V13</f>
        <v>2714494581218.3672</v>
      </c>
      <c r="W13">
        <f>'EPS Primary Energy Use'!W15*1000000000000000-'BFPIaE-imports'!W13+'BFPIaE-exports'!W13</f>
        <v>2283594581218.3672</v>
      </c>
      <c r="X13">
        <f>'EPS Primary Energy Use'!X15*1000000000000000-'BFPIaE-imports'!X13+'BFPIaE-exports'!X13</f>
        <v>2028194581218.3672</v>
      </c>
      <c r="Y13">
        <f>'EPS Primary Energy Use'!Y15*1000000000000000-'BFPIaE-imports'!Y13+'BFPIaE-exports'!Y13</f>
        <v>1652194581218.3672</v>
      </c>
      <c r="Z13">
        <f>'EPS Primary Energy Use'!Z15*1000000000000000-'BFPIaE-imports'!Z13+'BFPIaE-exports'!Z13</f>
        <v>1213394581218.3672</v>
      </c>
      <c r="AA13">
        <f>'EPS Primary Energy Use'!AA15*1000000000000000-'BFPIaE-imports'!AA13+'BFPIaE-exports'!AA13</f>
        <v>839394581218.36719</v>
      </c>
      <c r="AB13">
        <f>'EPS Primary Energy Use'!AB15*1000000000000000-'BFPIaE-imports'!AB13+'BFPIaE-exports'!AB13</f>
        <v>572394581218.36719</v>
      </c>
      <c r="AC13">
        <f>'EPS Primary Energy Use'!AC15*1000000000000000-'BFPIaE-imports'!AC13+'BFPIaE-exports'!AC13</f>
        <v>156994581218.36719</v>
      </c>
      <c r="AD13">
        <f>'EPS Primary Energy Use'!AD15*1000000000000000-'BFPIaE-imports'!AD13+'BFPIaE-exports'!AD13</f>
        <v>-110805418781.63281</v>
      </c>
      <c r="AE13">
        <f>'EPS Primary Energy Use'!AE15*1000000000000000-'BFPIaE-imports'!AE13+'BFPIaE-exports'!AE13</f>
        <v>-420605418781.63281</v>
      </c>
      <c r="AF13">
        <f>'EPS Primary Energy Use'!AF15*1000000000000000-'BFPIaE-imports'!AF13+'BFPIaE-exports'!AF13</f>
        <v>-521605418781.63281</v>
      </c>
      <c r="AG13">
        <f>'EPS Primary Energy Use'!AG15*1000000000000000-'BFPIaE-imports'!AG13+'BFPIaE-exports'!AG13</f>
        <v>-760905418781.63281</v>
      </c>
    </row>
    <row r="14" spans="1:33" x14ac:dyDescent="0.45">
      <c r="A14" s="26" t="s">
        <v>228</v>
      </c>
      <c r="B14">
        <f>'Start Year Data'!B14</f>
        <v>202407.28351380277</v>
      </c>
      <c r="C14">
        <f>'EPS Primary Energy Use'!C16*1000000000000000-'BFPIaE-imports'!C14+'BFPIaE-exports'!C14</f>
        <v>1152370297523261.8</v>
      </c>
      <c r="D14">
        <f>'EPS Primary Energy Use'!D16*1000000000000000-'BFPIaE-imports'!D14+'BFPIaE-exports'!D14</f>
        <v>1157706297523261.8</v>
      </c>
      <c r="E14">
        <f>'EPS Primary Energy Use'!E16*1000000000000000-'BFPIaE-imports'!E14+'BFPIaE-exports'!E14</f>
        <v>1162963297523261.8</v>
      </c>
      <c r="F14">
        <f>'EPS Primary Energy Use'!F16*1000000000000000-'BFPIaE-imports'!F14+'BFPIaE-exports'!F14</f>
        <v>1167788297523261.8</v>
      </c>
      <c r="G14">
        <f>'EPS Primary Energy Use'!G16*1000000000000000-'BFPIaE-imports'!G14+'BFPIaE-exports'!G14</f>
        <v>1172545297523261.8</v>
      </c>
      <c r="H14">
        <f>'EPS Primary Energy Use'!H16*1000000000000000-'BFPIaE-imports'!H14+'BFPIaE-exports'!H14</f>
        <v>1177034297523261.8</v>
      </c>
      <c r="I14">
        <f>'EPS Primary Energy Use'!I16*1000000000000000-'BFPIaE-imports'!I14+'BFPIaE-exports'!I14</f>
        <v>1181127297523261.8</v>
      </c>
      <c r="J14">
        <f>'EPS Primary Energy Use'!J16*1000000000000000-'BFPIaE-imports'!J14+'BFPIaE-exports'!J14</f>
        <v>1185291297523261.8</v>
      </c>
      <c r="K14">
        <f>'EPS Primary Energy Use'!K16*1000000000000000-'BFPIaE-imports'!K14+'BFPIaE-exports'!K14</f>
        <v>1189769297523261.8</v>
      </c>
      <c r="L14">
        <f>'EPS Primary Energy Use'!L16*1000000000000000-'BFPIaE-imports'!L14+'BFPIaE-exports'!L14</f>
        <v>1193827297523261.8</v>
      </c>
      <c r="M14">
        <f>'EPS Primary Energy Use'!M16*1000000000000000-'BFPIaE-imports'!M14+'BFPIaE-exports'!M14</f>
        <v>1197039297523261.8</v>
      </c>
      <c r="N14">
        <f>'EPS Primary Energy Use'!N16*1000000000000000-'BFPIaE-imports'!N14+'BFPIaE-exports'!N14</f>
        <v>1200140297523261.8</v>
      </c>
      <c r="O14">
        <f>'EPS Primary Energy Use'!O16*1000000000000000-'BFPIaE-imports'!O14+'BFPIaE-exports'!O14</f>
        <v>1203458297523261.8</v>
      </c>
      <c r="P14">
        <f>'EPS Primary Energy Use'!P16*1000000000000000-'BFPIaE-imports'!P14+'BFPIaE-exports'!P14</f>
        <v>1207166297523261.8</v>
      </c>
      <c r="Q14">
        <f>'EPS Primary Energy Use'!Q16*1000000000000000-'BFPIaE-imports'!Q14+'BFPIaE-exports'!Q14</f>
        <v>1211111297523261.8</v>
      </c>
      <c r="R14">
        <f>'EPS Primary Energy Use'!R16*1000000000000000-'BFPIaE-imports'!R14+'BFPIaE-exports'!R14</f>
        <v>1215157297523261.8</v>
      </c>
      <c r="S14">
        <f>'EPS Primary Energy Use'!S16*1000000000000000-'BFPIaE-imports'!S14+'BFPIaE-exports'!S14</f>
        <v>1219242297523261.8</v>
      </c>
      <c r="T14">
        <f>'EPS Primary Energy Use'!T16*1000000000000000-'BFPIaE-imports'!T14+'BFPIaE-exports'!T14</f>
        <v>1223248297523261.8</v>
      </c>
      <c r="U14">
        <f>'EPS Primary Energy Use'!U16*1000000000000000-'BFPIaE-imports'!U14+'BFPIaE-exports'!U14</f>
        <v>1227591297523261.8</v>
      </c>
      <c r="V14">
        <f>'EPS Primary Energy Use'!V16*1000000000000000-'BFPIaE-imports'!V14+'BFPIaE-exports'!V14</f>
        <v>1231659297523261.8</v>
      </c>
      <c r="W14">
        <f>'EPS Primary Energy Use'!W16*1000000000000000-'BFPIaE-imports'!W14+'BFPIaE-exports'!W14</f>
        <v>1235406297523261.8</v>
      </c>
      <c r="X14">
        <f>'EPS Primary Energy Use'!X16*1000000000000000-'BFPIaE-imports'!X14+'BFPIaE-exports'!X14</f>
        <v>1239151297523261.8</v>
      </c>
      <c r="Y14">
        <f>'EPS Primary Energy Use'!Y16*1000000000000000-'BFPIaE-imports'!Y14+'BFPIaE-exports'!Y14</f>
        <v>1243092297523261.8</v>
      </c>
      <c r="Z14">
        <f>'EPS Primary Energy Use'!Z16*1000000000000000-'BFPIaE-imports'!Z14+'BFPIaE-exports'!Z14</f>
        <v>1247825297523261.8</v>
      </c>
      <c r="AA14">
        <f>'EPS Primary Energy Use'!AA16*1000000000000000-'BFPIaE-imports'!AA14+'BFPIaE-exports'!AA14</f>
        <v>1252439297523261.8</v>
      </c>
      <c r="AB14">
        <f>'EPS Primary Energy Use'!AB16*1000000000000000-'BFPIaE-imports'!AB14+'BFPIaE-exports'!AB14</f>
        <v>1257178297523261.8</v>
      </c>
      <c r="AC14">
        <f>'EPS Primary Energy Use'!AC16*1000000000000000-'BFPIaE-imports'!AC14+'BFPIaE-exports'!AC14</f>
        <v>1261919297523261.8</v>
      </c>
      <c r="AD14">
        <f>'EPS Primary Energy Use'!AD16*1000000000000000-'BFPIaE-imports'!AD14+'BFPIaE-exports'!AD14</f>
        <v>1266319297523261.8</v>
      </c>
      <c r="AE14">
        <f>'EPS Primary Energy Use'!AE16*1000000000000000-'BFPIaE-imports'!AE14+'BFPIaE-exports'!AE14</f>
        <v>1270572297523261.8</v>
      </c>
      <c r="AF14">
        <f>'EPS Primary Energy Use'!AF16*1000000000000000-'BFPIaE-imports'!AF14+'BFPIaE-exports'!AF14</f>
        <v>1275068297523261.8</v>
      </c>
      <c r="AG14">
        <f>'EPS Primary Energy Use'!AG16*1000000000000000-'BFPIaE-imports'!AG14+'BFPIaE-exports'!AG14</f>
        <v>1279636297523261.8</v>
      </c>
    </row>
    <row r="15" spans="1:33" x14ac:dyDescent="0.45">
      <c r="A15" s="26" t="s">
        <v>252</v>
      </c>
      <c r="B15">
        <f>'Start Year Data'!B15</f>
        <v>0</v>
      </c>
      <c r="C15">
        <f>'EPS Primary Energy Use'!C17*1000000000000000-'BFPIaE-imports'!C15+'BFPIaE-exports'!C15</f>
        <v>0</v>
      </c>
      <c r="D15">
        <f>'EPS Primary Energy Use'!D17*1000000000000000-'BFPIaE-imports'!D15+'BFPIaE-exports'!D15</f>
        <v>0</v>
      </c>
      <c r="E15">
        <f>'EPS Primary Energy Use'!E17*1000000000000000-'BFPIaE-imports'!E15+'BFPIaE-exports'!E15</f>
        <v>0</v>
      </c>
      <c r="F15">
        <f>'EPS Primary Energy Use'!F17*1000000000000000-'BFPIaE-imports'!F15+'BFPIaE-exports'!F15</f>
        <v>0</v>
      </c>
      <c r="G15">
        <f>'EPS Primary Energy Use'!G17*1000000000000000-'BFPIaE-imports'!G15+'BFPIaE-exports'!G15</f>
        <v>0</v>
      </c>
      <c r="H15">
        <f>'EPS Primary Energy Use'!H17*1000000000000000-'BFPIaE-imports'!H15+'BFPIaE-exports'!H15</f>
        <v>0</v>
      </c>
      <c r="I15">
        <f>'EPS Primary Energy Use'!I17*1000000000000000-'BFPIaE-imports'!I15+'BFPIaE-exports'!I15</f>
        <v>0</v>
      </c>
      <c r="J15">
        <f>'EPS Primary Energy Use'!J17*1000000000000000-'BFPIaE-imports'!J15+'BFPIaE-exports'!J15</f>
        <v>0</v>
      </c>
      <c r="K15">
        <f>'EPS Primary Energy Use'!K17*1000000000000000-'BFPIaE-imports'!K15+'BFPIaE-exports'!K15</f>
        <v>0</v>
      </c>
      <c r="L15">
        <f>'EPS Primary Energy Use'!L17*1000000000000000-'BFPIaE-imports'!L15+'BFPIaE-exports'!L15</f>
        <v>0</v>
      </c>
      <c r="M15">
        <f>'EPS Primary Energy Use'!M17*1000000000000000-'BFPIaE-imports'!M15+'BFPIaE-exports'!M15</f>
        <v>0</v>
      </c>
      <c r="N15">
        <f>'EPS Primary Energy Use'!N17*1000000000000000-'BFPIaE-imports'!N15+'BFPIaE-exports'!N15</f>
        <v>0</v>
      </c>
      <c r="O15">
        <f>'EPS Primary Energy Use'!O17*1000000000000000-'BFPIaE-imports'!O15+'BFPIaE-exports'!O15</f>
        <v>0</v>
      </c>
      <c r="P15">
        <f>'EPS Primary Energy Use'!P17*1000000000000000-'BFPIaE-imports'!P15+'BFPIaE-exports'!P15</f>
        <v>0</v>
      </c>
      <c r="Q15">
        <f>'EPS Primary Energy Use'!Q17*1000000000000000-'BFPIaE-imports'!Q15+'BFPIaE-exports'!Q15</f>
        <v>0</v>
      </c>
      <c r="R15">
        <f>'EPS Primary Energy Use'!R17*1000000000000000-'BFPIaE-imports'!R15+'BFPIaE-exports'!R15</f>
        <v>0</v>
      </c>
      <c r="S15">
        <f>'EPS Primary Energy Use'!S17*1000000000000000-'BFPIaE-imports'!S15+'BFPIaE-exports'!S15</f>
        <v>0</v>
      </c>
      <c r="T15">
        <f>'EPS Primary Energy Use'!T17*1000000000000000-'BFPIaE-imports'!T15+'BFPIaE-exports'!T15</f>
        <v>0</v>
      </c>
      <c r="U15">
        <f>'EPS Primary Energy Use'!U17*1000000000000000-'BFPIaE-imports'!U15+'BFPIaE-exports'!U15</f>
        <v>0</v>
      </c>
      <c r="V15">
        <f>'EPS Primary Energy Use'!V17*1000000000000000-'BFPIaE-imports'!V15+'BFPIaE-exports'!V15</f>
        <v>0</v>
      </c>
      <c r="W15">
        <f>'EPS Primary Energy Use'!W17*1000000000000000-'BFPIaE-imports'!W15+'BFPIaE-exports'!W15</f>
        <v>0</v>
      </c>
      <c r="X15">
        <f>'EPS Primary Energy Use'!X17*1000000000000000-'BFPIaE-imports'!X15+'BFPIaE-exports'!X15</f>
        <v>0</v>
      </c>
      <c r="Y15">
        <f>'EPS Primary Energy Use'!Y17*1000000000000000-'BFPIaE-imports'!Y15+'BFPIaE-exports'!Y15</f>
        <v>0</v>
      </c>
      <c r="Z15">
        <f>'EPS Primary Energy Use'!Z17*1000000000000000-'BFPIaE-imports'!Z15+'BFPIaE-exports'!Z15</f>
        <v>0</v>
      </c>
      <c r="AA15">
        <f>'EPS Primary Energy Use'!AA17*1000000000000000-'BFPIaE-imports'!AA15+'BFPIaE-exports'!AA15</f>
        <v>0</v>
      </c>
      <c r="AB15">
        <f>'EPS Primary Energy Use'!AB17*1000000000000000-'BFPIaE-imports'!AB15+'BFPIaE-exports'!AB15</f>
        <v>0</v>
      </c>
      <c r="AC15">
        <f>'EPS Primary Energy Use'!AC17*1000000000000000-'BFPIaE-imports'!AC15+'BFPIaE-exports'!AC15</f>
        <v>0</v>
      </c>
      <c r="AD15">
        <f>'EPS Primary Energy Use'!AD17*1000000000000000-'BFPIaE-imports'!AD15+'BFPIaE-exports'!AD15</f>
        <v>0</v>
      </c>
      <c r="AE15">
        <f>'EPS Primary Energy Use'!AE17*1000000000000000-'BFPIaE-imports'!AE15+'BFPIaE-exports'!AE15</f>
        <v>0</v>
      </c>
      <c r="AF15">
        <f>'EPS Primary Energy Use'!AF17*1000000000000000-'BFPIaE-imports'!AF15+'BFPIaE-exports'!AF15</f>
        <v>0</v>
      </c>
      <c r="AG15">
        <f>'EPS Primary Energy Use'!AG17*1000000000000000-'BFPIaE-imports'!AG15+'BFPIaE-exports'!AG15</f>
        <v>0</v>
      </c>
    </row>
    <row r="16" spans="1:33" x14ac:dyDescent="0.45">
      <c r="A16" s="26" t="s">
        <v>241</v>
      </c>
      <c r="B16">
        <f>'Start Year Data'!B16</f>
        <v>0</v>
      </c>
      <c r="C16">
        <f>'EPS Primary Energy Use'!C18*1000000000000000-'BFPIaE-imports'!C16+'BFPIaE-exports'!C16</f>
        <v>0</v>
      </c>
      <c r="D16">
        <f>'EPS Primary Energy Use'!D18*1000000000000000-'BFPIaE-imports'!D16+'BFPIaE-exports'!D16</f>
        <v>0</v>
      </c>
      <c r="E16">
        <f>'EPS Primary Energy Use'!E18*1000000000000000-'BFPIaE-imports'!E16+'BFPIaE-exports'!E16</f>
        <v>0</v>
      </c>
      <c r="F16">
        <f>'EPS Primary Energy Use'!F18*1000000000000000-'BFPIaE-imports'!F16+'BFPIaE-exports'!F16</f>
        <v>0</v>
      </c>
      <c r="G16">
        <f>'EPS Primary Energy Use'!G18*1000000000000000-'BFPIaE-imports'!G16+'BFPIaE-exports'!G16</f>
        <v>0</v>
      </c>
      <c r="H16">
        <f>'EPS Primary Energy Use'!H18*1000000000000000-'BFPIaE-imports'!H16+'BFPIaE-exports'!H16</f>
        <v>0</v>
      </c>
      <c r="I16">
        <f>'EPS Primary Energy Use'!I18*1000000000000000-'BFPIaE-imports'!I16+'BFPIaE-exports'!I16</f>
        <v>0</v>
      </c>
      <c r="J16">
        <f>'EPS Primary Energy Use'!J18*1000000000000000-'BFPIaE-imports'!J16+'BFPIaE-exports'!J16</f>
        <v>0</v>
      </c>
      <c r="K16">
        <f>'EPS Primary Energy Use'!K18*1000000000000000-'BFPIaE-imports'!K16+'BFPIaE-exports'!K16</f>
        <v>0</v>
      </c>
      <c r="L16">
        <f>'EPS Primary Energy Use'!L18*1000000000000000-'BFPIaE-imports'!L16+'BFPIaE-exports'!L16</f>
        <v>0</v>
      </c>
      <c r="M16">
        <f>'EPS Primary Energy Use'!M18*1000000000000000-'BFPIaE-imports'!M16+'BFPIaE-exports'!M16</f>
        <v>0</v>
      </c>
      <c r="N16">
        <f>'EPS Primary Energy Use'!N18*1000000000000000-'BFPIaE-imports'!N16+'BFPIaE-exports'!N16</f>
        <v>0</v>
      </c>
      <c r="O16">
        <f>'EPS Primary Energy Use'!O18*1000000000000000-'BFPIaE-imports'!O16+'BFPIaE-exports'!O16</f>
        <v>0</v>
      </c>
      <c r="P16">
        <f>'EPS Primary Energy Use'!P18*1000000000000000-'BFPIaE-imports'!P16+'BFPIaE-exports'!P16</f>
        <v>0</v>
      </c>
      <c r="Q16">
        <f>'EPS Primary Energy Use'!Q18*1000000000000000-'BFPIaE-imports'!Q16+'BFPIaE-exports'!Q16</f>
        <v>0</v>
      </c>
      <c r="R16">
        <f>'EPS Primary Energy Use'!R18*1000000000000000-'BFPIaE-imports'!R16+'BFPIaE-exports'!R16</f>
        <v>0</v>
      </c>
      <c r="S16">
        <f>'EPS Primary Energy Use'!S18*1000000000000000-'BFPIaE-imports'!S16+'BFPIaE-exports'!S16</f>
        <v>0</v>
      </c>
      <c r="T16">
        <f>'EPS Primary Energy Use'!T18*1000000000000000-'BFPIaE-imports'!T16+'BFPIaE-exports'!T16</f>
        <v>0</v>
      </c>
      <c r="U16">
        <f>'EPS Primary Energy Use'!U18*1000000000000000-'BFPIaE-imports'!U16+'BFPIaE-exports'!U16</f>
        <v>0</v>
      </c>
      <c r="V16">
        <f>'EPS Primary Energy Use'!V18*1000000000000000-'BFPIaE-imports'!V16+'BFPIaE-exports'!V16</f>
        <v>0</v>
      </c>
      <c r="W16">
        <f>'EPS Primary Energy Use'!W18*1000000000000000-'BFPIaE-imports'!W16+'BFPIaE-exports'!W16</f>
        <v>0</v>
      </c>
      <c r="X16">
        <f>'EPS Primary Energy Use'!X18*1000000000000000-'BFPIaE-imports'!X16+'BFPIaE-exports'!X16</f>
        <v>0</v>
      </c>
      <c r="Y16">
        <f>'EPS Primary Energy Use'!Y18*1000000000000000-'BFPIaE-imports'!Y16+'BFPIaE-exports'!Y16</f>
        <v>0</v>
      </c>
      <c r="Z16">
        <f>'EPS Primary Energy Use'!Z18*1000000000000000-'BFPIaE-imports'!Z16+'BFPIaE-exports'!Z16</f>
        <v>0</v>
      </c>
      <c r="AA16">
        <f>'EPS Primary Energy Use'!AA18*1000000000000000-'BFPIaE-imports'!AA16+'BFPIaE-exports'!AA16</f>
        <v>0</v>
      </c>
      <c r="AB16">
        <f>'EPS Primary Energy Use'!AB18*1000000000000000-'BFPIaE-imports'!AB16+'BFPIaE-exports'!AB16</f>
        <v>0</v>
      </c>
      <c r="AC16">
        <f>'EPS Primary Energy Use'!AC18*1000000000000000-'BFPIaE-imports'!AC16+'BFPIaE-exports'!AC16</f>
        <v>0</v>
      </c>
      <c r="AD16">
        <f>'EPS Primary Energy Use'!AD18*1000000000000000-'BFPIaE-imports'!AD16+'BFPIaE-exports'!AD16</f>
        <v>0</v>
      </c>
      <c r="AE16">
        <f>'EPS Primary Energy Use'!AE18*1000000000000000-'BFPIaE-imports'!AE16+'BFPIaE-exports'!AE16</f>
        <v>0</v>
      </c>
      <c r="AF16">
        <f>'EPS Primary Energy Use'!AF18*1000000000000000-'BFPIaE-imports'!AF16+'BFPIaE-exports'!AF16</f>
        <v>0</v>
      </c>
      <c r="AG16">
        <f>'EPS Primary Energy Use'!AG18*1000000000000000-'BFPIaE-imports'!AG16+'BFPIaE-exports'!AG16</f>
        <v>0</v>
      </c>
    </row>
    <row r="17" spans="1:33" x14ac:dyDescent="0.45">
      <c r="A17" s="26" t="s">
        <v>242</v>
      </c>
      <c r="B17">
        <f>'Start Year Data'!B17</f>
        <v>440962891</v>
      </c>
      <c r="C17">
        <f>'EPS Primary Energy Use'!C19*1000000000000000-'BFPIaE-imports'!C17+'BFPIaE-exports'!C17</f>
        <v>480177000000000</v>
      </c>
      <c r="D17">
        <f>'EPS Primary Energy Use'!D19*1000000000000000-'BFPIaE-imports'!D17+'BFPIaE-exports'!D17</f>
        <v>441933000000000</v>
      </c>
      <c r="E17">
        <f>'EPS Primary Energy Use'!E19*1000000000000000-'BFPIaE-imports'!E17+'BFPIaE-exports'!E17</f>
        <v>414747000000000</v>
      </c>
      <c r="F17">
        <f>'EPS Primary Energy Use'!F19*1000000000000000-'BFPIaE-imports'!F17+'BFPIaE-exports'!F17</f>
        <v>390221000000000</v>
      </c>
      <c r="G17">
        <f>'EPS Primary Energy Use'!G19*1000000000000000-'BFPIaE-imports'!G17+'BFPIaE-exports'!G17</f>
        <v>362047000000000</v>
      </c>
      <c r="H17">
        <f>'EPS Primary Energy Use'!H19*1000000000000000-'BFPIaE-imports'!H17+'BFPIaE-exports'!H17</f>
        <v>330768000000000</v>
      </c>
      <c r="I17">
        <f>'EPS Primary Energy Use'!I19*1000000000000000-'BFPIaE-imports'!I17+'BFPIaE-exports'!I17</f>
        <v>298031000000000</v>
      </c>
      <c r="J17">
        <f>'EPS Primary Energy Use'!J19*1000000000000000-'BFPIaE-imports'!J17+'BFPIaE-exports'!J17</f>
        <v>265168000000000</v>
      </c>
      <c r="K17">
        <f>'EPS Primary Energy Use'!K19*1000000000000000-'BFPIaE-imports'!K17+'BFPIaE-exports'!K17</f>
        <v>232280000000000</v>
      </c>
      <c r="L17">
        <f>'EPS Primary Energy Use'!L19*1000000000000000-'BFPIaE-imports'!L17+'BFPIaE-exports'!L17</f>
        <v>199238000000000</v>
      </c>
      <c r="M17">
        <f>'EPS Primary Energy Use'!M19*1000000000000000-'BFPIaE-imports'!M17+'BFPIaE-exports'!M17</f>
        <v>166200000000000</v>
      </c>
      <c r="N17">
        <f>'EPS Primary Energy Use'!N19*1000000000000000-'BFPIaE-imports'!N17+'BFPIaE-exports'!N17</f>
        <v>133127000000000</v>
      </c>
      <c r="O17">
        <f>'EPS Primary Energy Use'!O19*1000000000000000-'BFPIaE-imports'!O17+'BFPIaE-exports'!O17</f>
        <v>100055000000000</v>
      </c>
      <c r="P17">
        <f>'EPS Primary Energy Use'!P19*1000000000000000-'BFPIaE-imports'!P17+'BFPIaE-exports'!P17</f>
        <v>66960000000000.008</v>
      </c>
      <c r="Q17">
        <f>'EPS Primary Energy Use'!Q19*1000000000000000-'BFPIaE-imports'!Q17+'BFPIaE-exports'!Q17</f>
        <v>33855299999999.996</v>
      </c>
      <c r="R17">
        <f>'EPS Primary Energy Use'!R19*1000000000000000-'BFPIaE-imports'!R17+'BFPIaE-exports'!R17</f>
        <v>743469000000</v>
      </c>
      <c r="S17">
        <f>'EPS Primary Energy Use'!S19*1000000000000000-'BFPIaE-imports'!S17+'BFPIaE-exports'!S17</f>
        <v>675615000000</v>
      </c>
      <c r="T17">
        <f>'EPS Primary Energy Use'!T19*1000000000000000-'BFPIaE-imports'!T17+'BFPIaE-exports'!T17</f>
        <v>675630000000</v>
      </c>
      <c r="U17">
        <f>'EPS Primary Energy Use'!U19*1000000000000000-'BFPIaE-imports'!U17+'BFPIaE-exports'!U17</f>
        <v>675693000000</v>
      </c>
      <c r="V17">
        <f>'EPS Primary Energy Use'!V19*1000000000000000-'BFPIaE-imports'!V17+'BFPIaE-exports'!V17</f>
        <v>675756000000</v>
      </c>
      <c r="W17">
        <f>'EPS Primary Energy Use'!W19*1000000000000000-'BFPIaE-imports'!W17+'BFPIaE-exports'!W17</f>
        <v>675820000000</v>
      </c>
      <c r="X17">
        <f>'EPS Primary Energy Use'!X19*1000000000000000-'BFPIaE-imports'!X17+'BFPIaE-exports'!X17</f>
        <v>675883000000</v>
      </c>
      <c r="Y17">
        <f>'EPS Primary Energy Use'!Y19*1000000000000000-'BFPIaE-imports'!Y17+'BFPIaE-exports'!Y17</f>
        <v>675946000000</v>
      </c>
      <c r="Z17">
        <f>'EPS Primary Energy Use'!Z19*1000000000000000-'BFPIaE-imports'!Z17+'BFPIaE-exports'!Z17</f>
        <v>676009000000</v>
      </c>
      <c r="AA17">
        <f>'EPS Primary Energy Use'!AA19*1000000000000000-'BFPIaE-imports'!AA17+'BFPIaE-exports'!AA17</f>
        <v>676073000000</v>
      </c>
      <c r="AB17">
        <f>'EPS Primary Energy Use'!AB19*1000000000000000-'BFPIaE-imports'!AB17+'BFPIaE-exports'!AB17</f>
        <v>676136000000</v>
      </c>
      <c r="AC17">
        <f>'EPS Primary Energy Use'!AC19*1000000000000000-'BFPIaE-imports'!AC17+'BFPIaE-exports'!AC17</f>
        <v>676199000000</v>
      </c>
      <c r="AD17">
        <f>'EPS Primary Energy Use'!AD19*1000000000000000-'BFPIaE-imports'!AD17+'BFPIaE-exports'!AD17</f>
        <v>676262000000</v>
      </c>
      <c r="AE17">
        <f>'EPS Primary Energy Use'!AE19*1000000000000000-'BFPIaE-imports'!AE17+'BFPIaE-exports'!AE17</f>
        <v>676325000000</v>
      </c>
      <c r="AF17">
        <f>'EPS Primary Energy Use'!AF19*1000000000000000-'BFPIaE-imports'!AF17+'BFPIaE-exports'!AF17</f>
        <v>676388000000</v>
      </c>
      <c r="AG17">
        <f>'EPS Primary Energy Use'!AG19*1000000000000000-'BFPIaE-imports'!AG17+'BFPIaE-exports'!AG17</f>
        <v>676451000000</v>
      </c>
    </row>
    <row r="18" spans="1:33" x14ac:dyDescent="0.45">
      <c r="A18" s="26" t="s">
        <v>229</v>
      </c>
      <c r="B18">
        <f>'EPS Primary Energy Use'!B20*1000000000000000-'BFPIaE-imports'!B18+'BFPIaE-exports'!B18</f>
        <v>1.059069765E+16</v>
      </c>
      <c r="C18">
        <f>'EPS Primary Energy Use'!C20*1000000000000000-'BFPIaE-imports'!C18+'BFPIaE-exports'!C18</f>
        <v>1.059899765E+16</v>
      </c>
      <c r="D18">
        <f>'EPS Primary Energy Use'!D20*1000000000000000-'BFPIaE-imports'!D18+'BFPIaE-exports'!D18</f>
        <v>1.060569765E+16</v>
      </c>
      <c r="E18">
        <f>'EPS Primary Energy Use'!E20*1000000000000000-'BFPIaE-imports'!E18+'BFPIaE-exports'!E18</f>
        <v>1.061249765E+16</v>
      </c>
      <c r="F18">
        <f>'EPS Primary Energy Use'!F20*1000000000000000-'BFPIaE-imports'!F18+'BFPIaE-exports'!F18</f>
        <v>1.061929765E+16</v>
      </c>
      <c r="G18">
        <f>'EPS Primary Energy Use'!G20*1000000000000000-'BFPIaE-imports'!G18+'BFPIaE-exports'!G18</f>
        <v>1.062599765E+16</v>
      </c>
      <c r="H18">
        <f>'EPS Primary Energy Use'!H20*1000000000000000-'BFPIaE-imports'!H18+'BFPIaE-exports'!H18</f>
        <v>1.063289765E+16</v>
      </c>
      <c r="I18">
        <f>'EPS Primary Energy Use'!I20*1000000000000000-'BFPIaE-imports'!I18+'BFPIaE-exports'!I18</f>
        <v>1.063959765E+16</v>
      </c>
      <c r="J18">
        <f>'EPS Primary Energy Use'!J20*1000000000000000-'BFPIaE-imports'!J18+'BFPIaE-exports'!J18</f>
        <v>1.064629765E+16</v>
      </c>
      <c r="K18">
        <f>'EPS Primary Energy Use'!K20*1000000000000000-'BFPIaE-imports'!K18+'BFPIaE-exports'!K18</f>
        <v>1.065319765E+16</v>
      </c>
      <c r="L18">
        <f>'EPS Primary Energy Use'!L20*1000000000000000-'BFPIaE-imports'!L18+'BFPIaE-exports'!L18</f>
        <v>1.065989765E+16</v>
      </c>
      <c r="M18">
        <f>'EPS Primary Energy Use'!M20*1000000000000000-'BFPIaE-imports'!M18+'BFPIaE-exports'!M18</f>
        <v>1.066669765E+16</v>
      </c>
      <c r="N18">
        <f>'EPS Primary Energy Use'!N20*1000000000000000-'BFPIaE-imports'!N18+'BFPIaE-exports'!N18</f>
        <v>1.067349765E+16</v>
      </c>
      <c r="O18">
        <f>'EPS Primary Energy Use'!O20*1000000000000000-'BFPIaE-imports'!O18+'BFPIaE-exports'!O18</f>
        <v>1.068019765E+16</v>
      </c>
      <c r="P18">
        <f>'EPS Primary Energy Use'!P20*1000000000000000-'BFPIaE-imports'!P18+'BFPIaE-exports'!P18</f>
        <v>1.068699765E+16</v>
      </c>
      <c r="Q18">
        <f>'EPS Primary Energy Use'!Q20*1000000000000000-'BFPIaE-imports'!Q18+'BFPIaE-exports'!Q18</f>
        <v>1.069379765E+16</v>
      </c>
      <c r="R18">
        <f>'EPS Primary Energy Use'!R20*1000000000000000-'BFPIaE-imports'!R18+'BFPIaE-exports'!R18</f>
        <v>1.070049765E+16</v>
      </c>
      <c r="S18">
        <f>'EPS Primary Energy Use'!S20*1000000000000000-'BFPIaE-imports'!S18+'BFPIaE-exports'!S18</f>
        <v>1.070729765E+16</v>
      </c>
      <c r="T18">
        <f>'EPS Primary Energy Use'!T20*1000000000000000-'BFPIaE-imports'!T18+'BFPIaE-exports'!T18</f>
        <v>1.071409765E+16</v>
      </c>
      <c r="U18">
        <f>'EPS Primary Energy Use'!U20*1000000000000000-'BFPIaE-imports'!U18+'BFPIaE-exports'!U18</f>
        <v>1.072089765E+16</v>
      </c>
      <c r="V18">
        <f>'EPS Primary Energy Use'!V20*1000000000000000-'BFPIaE-imports'!V18+'BFPIaE-exports'!V18</f>
        <v>1.072769765E+16</v>
      </c>
      <c r="W18">
        <f>'EPS Primary Energy Use'!W20*1000000000000000-'BFPIaE-imports'!W18+'BFPIaE-exports'!W18</f>
        <v>1.073439765E+16</v>
      </c>
      <c r="X18">
        <f>'EPS Primary Energy Use'!X20*1000000000000000-'BFPIaE-imports'!X18+'BFPIaE-exports'!X18</f>
        <v>1.074119765E+16</v>
      </c>
      <c r="Y18">
        <f>'EPS Primary Energy Use'!Y20*1000000000000000-'BFPIaE-imports'!Y18+'BFPIaE-exports'!Y18</f>
        <v>1.074799765E+16</v>
      </c>
      <c r="Z18">
        <f>'EPS Primary Energy Use'!Z20*1000000000000000-'BFPIaE-imports'!Z18+'BFPIaE-exports'!Z18</f>
        <v>1.075469765E+16</v>
      </c>
      <c r="AA18">
        <f>'EPS Primary Energy Use'!AA20*1000000000000000-'BFPIaE-imports'!AA18+'BFPIaE-exports'!AA18</f>
        <v>1.076149765E+16</v>
      </c>
      <c r="AB18">
        <f>'EPS Primary Energy Use'!AB20*1000000000000000-'BFPIaE-imports'!AB18+'BFPIaE-exports'!AB18</f>
        <v>1.076829765E+16</v>
      </c>
      <c r="AC18">
        <f>'EPS Primary Energy Use'!AC20*1000000000000000-'BFPIaE-imports'!AC18+'BFPIaE-exports'!AC18</f>
        <v>1.077509765E+16</v>
      </c>
      <c r="AD18">
        <f>'EPS Primary Energy Use'!AD20*1000000000000000-'BFPIaE-imports'!AD18+'BFPIaE-exports'!AD18</f>
        <v>1.078179765E+16</v>
      </c>
      <c r="AE18">
        <f>'EPS Primary Energy Use'!AE20*1000000000000000-'BFPIaE-imports'!AE18+'BFPIaE-exports'!AE18</f>
        <v>1.078859765E+16</v>
      </c>
      <c r="AF18">
        <f>'EPS Primary Energy Use'!AF20*1000000000000000-'BFPIaE-imports'!AF18+'BFPIaE-exports'!AF18</f>
        <v>1.079539765E+16</v>
      </c>
      <c r="AG18">
        <f>'EPS Primary Energy Use'!AG20*1000000000000000-'BFPIaE-imports'!AG18+'BFPIaE-exports'!AG18</f>
        <v>1.080209765E+16</v>
      </c>
    </row>
    <row r="19" spans="1:33" x14ac:dyDescent="0.45">
      <c r="A19" s="26" t="s">
        <v>243</v>
      </c>
      <c r="B19">
        <f>'Start Year Data'!B19</f>
        <v>33936.473050609755</v>
      </c>
      <c r="C19">
        <f>'EPS Primary Energy Use'!C21*1000000000000000-'BFPIaE-imports'!C19+'BFPIaE-exports'!C19</f>
        <v>195700006069183.56</v>
      </c>
      <c r="D19">
        <f>'EPS Primary Energy Use'!D21*1000000000000000-'BFPIaE-imports'!D19+'BFPIaE-exports'!D19</f>
        <v>203526406069183.56</v>
      </c>
      <c r="E19">
        <f>'EPS Primary Energy Use'!E21*1000000000000000-'BFPIaE-imports'!E19+'BFPIaE-exports'!E19</f>
        <v>213256706069183.56</v>
      </c>
      <c r="F19">
        <f>'EPS Primary Energy Use'!F21*1000000000000000-'BFPIaE-imports'!F19+'BFPIaE-exports'!F19</f>
        <v>215220206069183.56</v>
      </c>
      <c r="G19">
        <f>'EPS Primary Energy Use'!G21*1000000000000000-'BFPIaE-imports'!G19+'BFPIaE-exports'!G19</f>
        <v>216835506069183.56</v>
      </c>
      <c r="H19">
        <f>'EPS Primary Energy Use'!H21*1000000000000000-'BFPIaE-imports'!H19+'BFPIaE-exports'!H19</f>
        <v>217696206069183.56</v>
      </c>
      <c r="I19">
        <f>'EPS Primary Energy Use'!I21*1000000000000000-'BFPIaE-imports'!I19+'BFPIaE-exports'!I19</f>
        <v>216693806069183.56</v>
      </c>
      <c r="J19">
        <f>'EPS Primary Energy Use'!J21*1000000000000000-'BFPIaE-imports'!J19+'BFPIaE-exports'!J19</f>
        <v>216546006069183.56</v>
      </c>
      <c r="K19">
        <f>'EPS Primary Energy Use'!K21*1000000000000000-'BFPIaE-imports'!K19+'BFPIaE-exports'!K19</f>
        <v>216412606069183.53</v>
      </c>
      <c r="L19">
        <f>'EPS Primary Energy Use'!L21*1000000000000000-'BFPIaE-imports'!L19+'BFPIaE-exports'!L19</f>
        <v>216724606069183.56</v>
      </c>
      <c r="M19">
        <f>'EPS Primary Energy Use'!M21*1000000000000000-'BFPIaE-imports'!M19+'BFPIaE-exports'!M19</f>
        <v>214724806069183.56</v>
      </c>
      <c r="N19">
        <f>'EPS Primary Energy Use'!N21*1000000000000000-'BFPIaE-imports'!N19+'BFPIaE-exports'!N19</f>
        <v>214788506069183.56</v>
      </c>
      <c r="O19">
        <f>'EPS Primary Energy Use'!O21*1000000000000000-'BFPIaE-imports'!O19+'BFPIaE-exports'!O19</f>
        <v>214891706069183.56</v>
      </c>
      <c r="P19">
        <f>'EPS Primary Energy Use'!P21*1000000000000000-'BFPIaE-imports'!P19+'BFPIaE-exports'!P19</f>
        <v>214983406069183.56</v>
      </c>
      <c r="Q19">
        <f>'EPS Primary Energy Use'!Q21*1000000000000000-'BFPIaE-imports'!Q19+'BFPIaE-exports'!Q19</f>
        <v>214984306069183.56</v>
      </c>
      <c r="R19">
        <f>'EPS Primary Energy Use'!R21*1000000000000000-'BFPIaE-imports'!R19+'BFPIaE-exports'!R19</f>
        <v>212008006069183.56</v>
      </c>
      <c r="S19">
        <f>'EPS Primary Energy Use'!S21*1000000000000000-'BFPIaE-imports'!S19+'BFPIaE-exports'!S19</f>
        <v>212149606069183.56</v>
      </c>
      <c r="T19">
        <f>'EPS Primary Energy Use'!T21*1000000000000000-'BFPIaE-imports'!T19+'BFPIaE-exports'!T19</f>
        <v>211775906069183.56</v>
      </c>
      <c r="U19">
        <f>'EPS Primary Energy Use'!U21*1000000000000000-'BFPIaE-imports'!U19+'BFPIaE-exports'!U19</f>
        <v>211363906069183.56</v>
      </c>
      <c r="V19">
        <f>'EPS Primary Energy Use'!V21*1000000000000000-'BFPIaE-imports'!V19+'BFPIaE-exports'!V19</f>
        <v>211495906069183.56</v>
      </c>
      <c r="W19">
        <f>'EPS Primary Energy Use'!W21*1000000000000000-'BFPIaE-imports'!W19+'BFPIaE-exports'!W19</f>
        <v>211592406069183.56</v>
      </c>
      <c r="X19">
        <f>'EPS Primary Energy Use'!X21*1000000000000000-'BFPIaE-imports'!X19+'BFPIaE-exports'!X19</f>
        <v>211630806069183.53</v>
      </c>
      <c r="Y19">
        <f>'EPS Primary Energy Use'!Y21*1000000000000000-'BFPIaE-imports'!Y19+'BFPIaE-exports'!Y19</f>
        <v>211612206069183.56</v>
      </c>
      <c r="Z19">
        <f>'EPS Primary Energy Use'!Z21*1000000000000000-'BFPIaE-imports'!Z19+'BFPIaE-exports'!Z19</f>
        <v>212720806069183.56</v>
      </c>
      <c r="AA19">
        <f>'EPS Primary Energy Use'!AA21*1000000000000000-'BFPIaE-imports'!AA19+'BFPIaE-exports'!AA19</f>
        <v>211685306069183.56</v>
      </c>
      <c r="AB19">
        <f>'EPS Primary Energy Use'!AB21*1000000000000000-'BFPIaE-imports'!AB19+'BFPIaE-exports'!AB19</f>
        <v>211782406069183.53</v>
      </c>
      <c r="AC19">
        <f>'EPS Primary Energy Use'!AC21*1000000000000000-'BFPIaE-imports'!AC19+'BFPIaE-exports'!AC19</f>
        <v>211262406069183.56</v>
      </c>
      <c r="AD19">
        <f>'EPS Primary Energy Use'!AD21*1000000000000000-'BFPIaE-imports'!AD19+'BFPIaE-exports'!AD19</f>
        <v>211264206069183.56</v>
      </c>
      <c r="AE19">
        <f>'EPS Primary Energy Use'!AE21*1000000000000000-'BFPIaE-imports'!AE19+'BFPIaE-exports'!AE19</f>
        <v>211258506069183.56</v>
      </c>
      <c r="AF19">
        <f>'EPS Primary Energy Use'!AF21*1000000000000000-'BFPIaE-imports'!AF19+'BFPIaE-exports'!AF19</f>
        <v>211379406069183.53</v>
      </c>
      <c r="AG19">
        <f>'EPS Primary Energy Use'!AG21*1000000000000000-'BFPIaE-imports'!AG19+'BFPIaE-exports'!AG19</f>
        <v>211385306069183.56</v>
      </c>
    </row>
    <row r="20" spans="1:33" x14ac:dyDescent="0.45">
      <c r="A20" s="26" t="s">
        <v>230</v>
      </c>
      <c r="B20">
        <f>'Start Year Data'!B20</f>
        <v>951218.13151843497</v>
      </c>
      <c r="C20">
        <f>'EPS Primary Energy Use'!C22*1000000000000000-'BFPIaE-imports'!C20+'BFPIaE-exports'!C20</f>
        <v>3702105674888206</v>
      </c>
      <c r="D20">
        <f>'EPS Primary Energy Use'!D22*1000000000000000-'BFPIaE-imports'!D20+'BFPIaE-exports'!D20</f>
        <v>3752095674888206</v>
      </c>
      <c r="E20">
        <f>'EPS Primary Energy Use'!E22*1000000000000000-'BFPIaE-imports'!E20+'BFPIaE-exports'!E20</f>
        <v>3802015674888206</v>
      </c>
      <c r="F20">
        <f>'EPS Primary Energy Use'!F22*1000000000000000-'BFPIaE-imports'!F20+'BFPIaE-exports'!F20</f>
        <v>3851945674888206</v>
      </c>
      <c r="G20">
        <f>'EPS Primary Energy Use'!G22*1000000000000000-'BFPIaE-imports'!G20+'BFPIaE-exports'!G20</f>
        <v>3901875674888206</v>
      </c>
      <c r="H20">
        <f>'EPS Primary Energy Use'!H22*1000000000000000-'BFPIaE-imports'!H20+'BFPIaE-exports'!H20</f>
        <v>3951735674888206</v>
      </c>
      <c r="I20">
        <f>'EPS Primary Energy Use'!I22*1000000000000000-'BFPIaE-imports'!I20+'BFPIaE-exports'!I20</f>
        <v>4001535674888206</v>
      </c>
      <c r="J20">
        <f>'EPS Primary Energy Use'!J22*1000000000000000-'BFPIaE-imports'!J20+'BFPIaE-exports'!J20</f>
        <v>4051435674888206</v>
      </c>
      <c r="K20">
        <f>'EPS Primary Energy Use'!K22*1000000000000000-'BFPIaE-imports'!K20+'BFPIaE-exports'!K20</f>
        <v>4101335674888206</v>
      </c>
      <c r="L20">
        <f>'EPS Primary Energy Use'!L22*1000000000000000-'BFPIaE-imports'!L20+'BFPIaE-exports'!L20</f>
        <v>4151235674888206</v>
      </c>
      <c r="M20">
        <f>'EPS Primary Energy Use'!M22*1000000000000000-'BFPIaE-imports'!M20+'BFPIaE-exports'!M20</f>
        <v>4201155674888206</v>
      </c>
      <c r="N20">
        <f>'EPS Primary Energy Use'!N22*1000000000000000-'BFPIaE-imports'!N20+'BFPIaE-exports'!N20</f>
        <v>4251085674888206</v>
      </c>
      <c r="O20">
        <f>'EPS Primary Energy Use'!O22*1000000000000000-'BFPIaE-imports'!O20+'BFPIaE-exports'!O20</f>
        <v>4301255674888206</v>
      </c>
      <c r="P20">
        <f>'EPS Primary Energy Use'!P22*1000000000000000-'BFPIaE-imports'!P20+'BFPIaE-exports'!P20</f>
        <v>4351405674888206</v>
      </c>
      <c r="Q20">
        <f>'EPS Primary Energy Use'!Q22*1000000000000000-'BFPIaE-imports'!Q20+'BFPIaE-exports'!Q20</f>
        <v>4401585674888206</v>
      </c>
      <c r="R20">
        <f>'EPS Primary Energy Use'!R22*1000000000000000-'BFPIaE-imports'!R20+'BFPIaE-exports'!R20</f>
        <v>4451765674888206</v>
      </c>
      <c r="S20">
        <f>'EPS Primary Energy Use'!S22*1000000000000000-'BFPIaE-imports'!S20+'BFPIaE-exports'!S20</f>
        <v>4501935674888206</v>
      </c>
      <c r="T20">
        <f>'EPS Primary Energy Use'!T22*1000000000000000-'BFPIaE-imports'!T20+'BFPIaE-exports'!T20</f>
        <v>4552095674888206</v>
      </c>
      <c r="U20">
        <f>'EPS Primary Energy Use'!U22*1000000000000000-'BFPIaE-imports'!U20+'BFPIaE-exports'!U20</f>
        <v>4602235674888206</v>
      </c>
      <c r="V20">
        <f>'EPS Primary Energy Use'!V22*1000000000000000-'BFPIaE-imports'!V20+'BFPIaE-exports'!V20</f>
        <v>4652365674888206</v>
      </c>
      <c r="W20">
        <f>'EPS Primary Energy Use'!W22*1000000000000000-'BFPIaE-imports'!W20+'BFPIaE-exports'!W20</f>
        <v>4702515674888206</v>
      </c>
      <c r="X20">
        <f>'EPS Primary Energy Use'!X22*1000000000000000-'BFPIaE-imports'!X20+'BFPIaE-exports'!X20</f>
        <v>4752695674888206</v>
      </c>
      <c r="Y20">
        <f>'EPS Primary Energy Use'!Y22*1000000000000000-'BFPIaE-imports'!Y20+'BFPIaE-exports'!Y20</f>
        <v>4802895674888206</v>
      </c>
      <c r="Z20">
        <f>'EPS Primary Energy Use'!Z22*1000000000000000-'BFPIaE-imports'!Z20+'BFPIaE-exports'!Z20</f>
        <v>4853085674888206</v>
      </c>
      <c r="AA20">
        <f>'EPS Primary Energy Use'!AA22*1000000000000000-'BFPIaE-imports'!AA20+'BFPIaE-exports'!AA20</f>
        <v>4903265674888206</v>
      </c>
      <c r="AB20">
        <f>'EPS Primary Energy Use'!AB22*1000000000000000-'BFPIaE-imports'!AB20+'BFPIaE-exports'!AB20</f>
        <v>4953495674888206</v>
      </c>
      <c r="AC20">
        <f>'EPS Primary Energy Use'!AC22*1000000000000000-'BFPIaE-imports'!AC20+'BFPIaE-exports'!AC20</f>
        <v>5003675674888206</v>
      </c>
      <c r="AD20">
        <f>'EPS Primary Energy Use'!AD22*1000000000000000-'BFPIaE-imports'!AD20+'BFPIaE-exports'!AD20</f>
        <v>5053935674888206</v>
      </c>
      <c r="AE20">
        <f>'EPS Primary Energy Use'!AE22*1000000000000000-'BFPIaE-imports'!AE20+'BFPIaE-exports'!AE20</f>
        <v>5104135674888206</v>
      </c>
      <c r="AF20">
        <f>'EPS Primary Energy Use'!AF22*1000000000000000-'BFPIaE-imports'!AF20+'BFPIaE-exports'!AF20</f>
        <v>5154355674888206</v>
      </c>
      <c r="AG20">
        <f>'EPS Primary Energy Use'!AG22*1000000000000000-'BFPIaE-imports'!AG20+'BFPIaE-exports'!AG20</f>
        <v>5204625674888206</v>
      </c>
    </row>
    <row r="21" spans="1:33" x14ac:dyDescent="0.45">
      <c r="A21" s="26" t="s">
        <v>244</v>
      </c>
      <c r="B21">
        <f>'Start Year Data'!B21</f>
        <v>35.31</v>
      </c>
      <c r="C21">
        <f>'EPS Primary Energy Use'!C23*1000000000000000-'BFPIaE-imports'!C21+'BFPIaE-exports'!C21</f>
        <v>479631428270381.69</v>
      </c>
      <c r="D21">
        <f>'EPS Primary Energy Use'!D23*1000000000000000-'BFPIaE-imports'!D21+'BFPIaE-exports'!D21</f>
        <v>479631428270381.69</v>
      </c>
      <c r="E21">
        <f>'EPS Primary Energy Use'!E23*1000000000000000-'BFPIaE-imports'!E21+'BFPIaE-exports'!E21</f>
        <v>479631428270381.69</v>
      </c>
      <c r="F21">
        <f>'EPS Primary Energy Use'!F23*1000000000000000-'BFPIaE-imports'!F21+'BFPIaE-exports'!F21</f>
        <v>479631428270381.69</v>
      </c>
      <c r="G21">
        <f>'EPS Primary Energy Use'!G23*1000000000000000-'BFPIaE-imports'!G21+'BFPIaE-exports'!G21</f>
        <v>479631428270381.69</v>
      </c>
      <c r="H21">
        <f>'EPS Primary Energy Use'!H23*1000000000000000-'BFPIaE-imports'!H21+'BFPIaE-exports'!H21</f>
        <v>479631428270381.69</v>
      </c>
      <c r="I21">
        <f>'EPS Primary Energy Use'!I23*1000000000000000-'BFPIaE-imports'!I21+'BFPIaE-exports'!I21</f>
        <v>479631428270381.69</v>
      </c>
      <c r="J21">
        <f>'EPS Primary Energy Use'!J23*1000000000000000-'BFPIaE-imports'!J21+'BFPIaE-exports'!J21</f>
        <v>479631428270381.69</v>
      </c>
      <c r="K21">
        <f>'EPS Primary Energy Use'!K23*1000000000000000-'BFPIaE-imports'!K21+'BFPIaE-exports'!K21</f>
        <v>479631428270381.69</v>
      </c>
      <c r="L21">
        <f>'EPS Primary Energy Use'!L23*1000000000000000-'BFPIaE-imports'!L21+'BFPIaE-exports'!L21</f>
        <v>479631428270381.69</v>
      </c>
      <c r="M21">
        <f>'EPS Primary Energy Use'!M23*1000000000000000-'BFPIaE-imports'!M21+'BFPIaE-exports'!M21</f>
        <v>479631428270381.69</v>
      </c>
      <c r="N21">
        <f>'EPS Primary Energy Use'!N23*1000000000000000-'BFPIaE-imports'!N21+'BFPIaE-exports'!N21</f>
        <v>479631428270381.69</v>
      </c>
      <c r="O21">
        <f>'EPS Primary Energy Use'!O23*1000000000000000-'BFPIaE-imports'!O21+'BFPIaE-exports'!O21</f>
        <v>479631428270381.69</v>
      </c>
      <c r="P21">
        <f>'EPS Primary Energy Use'!P23*1000000000000000-'BFPIaE-imports'!P21+'BFPIaE-exports'!P21</f>
        <v>479631428270381.69</v>
      </c>
      <c r="Q21">
        <f>'EPS Primary Energy Use'!Q23*1000000000000000-'BFPIaE-imports'!Q21+'BFPIaE-exports'!Q21</f>
        <v>479631428270381.69</v>
      </c>
      <c r="R21">
        <f>'EPS Primary Energy Use'!R23*1000000000000000-'BFPIaE-imports'!R21+'BFPIaE-exports'!R21</f>
        <v>479631428270381.69</v>
      </c>
      <c r="S21">
        <f>'EPS Primary Energy Use'!S23*1000000000000000-'BFPIaE-imports'!S21+'BFPIaE-exports'!S21</f>
        <v>479631428270381.69</v>
      </c>
      <c r="T21">
        <f>'EPS Primary Energy Use'!T23*1000000000000000-'BFPIaE-imports'!T21+'BFPIaE-exports'!T21</f>
        <v>479631428270381.69</v>
      </c>
      <c r="U21">
        <f>'EPS Primary Energy Use'!U23*1000000000000000-'BFPIaE-imports'!U21+'BFPIaE-exports'!U21</f>
        <v>479631428270381.69</v>
      </c>
      <c r="V21">
        <f>'EPS Primary Energy Use'!V23*1000000000000000-'BFPIaE-imports'!V21+'BFPIaE-exports'!V21</f>
        <v>479631428270381.69</v>
      </c>
      <c r="W21">
        <f>'EPS Primary Energy Use'!W23*1000000000000000-'BFPIaE-imports'!W21+'BFPIaE-exports'!W21</f>
        <v>479631428270381.69</v>
      </c>
      <c r="X21">
        <f>'EPS Primary Energy Use'!X23*1000000000000000-'BFPIaE-imports'!X21+'BFPIaE-exports'!X21</f>
        <v>479631428270381.69</v>
      </c>
      <c r="Y21">
        <f>'EPS Primary Energy Use'!Y23*1000000000000000-'BFPIaE-imports'!Y21+'BFPIaE-exports'!Y21</f>
        <v>479631428270381.69</v>
      </c>
      <c r="Z21">
        <f>'EPS Primary Energy Use'!Z23*1000000000000000-'BFPIaE-imports'!Z21+'BFPIaE-exports'!Z21</f>
        <v>479631428270381.69</v>
      </c>
      <c r="AA21">
        <f>'EPS Primary Energy Use'!AA23*1000000000000000-'BFPIaE-imports'!AA21+'BFPIaE-exports'!AA21</f>
        <v>479631428270381.69</v>
      </c>
      <c r="AB21">
        <f>'EPS Primary Energy Use'!AB23*1000000000000000-'BFPIaE-imports'!AB21+'BFPIaE-exports'!AB21</f>
        <v>479631428270381.69</v>
      </c>
      <c r="AC21">
        <f>'EPS Primary Energy Use'!AC23*1000000000000000-'BFPIaE-imports'!AC21+'BFPIaE-exports'!AC21</f>
        <v>479631428270381.69</v>
      </c>
      <c r="AD21">
        <f>'EPS Primary Energy Use'!AD23*1000000000000000-'BFPIaE-imports'!AD21+'BFPIaE-exports'!AD21</f>
        <v>479631428270381.69</v>
      </c>
      <c r="AE21">
        <f>'EPS Primary Energy Use'!AE23*1000000000000000-'BFPIaE-imports'!AE21+'BFPIaE-exports'!AE21</f>
        <v>479631428270381.69</v>
      </c>
      <c r="AF21">
        <f>'EPS Primary Energy Use'!AF23*1000000000000000-'BFPIaE-imports'!AF21+'BFPIaE-exports'!AF21</f>
        <v>479631428270381.69</v>
      </c>
      <c r="AG21">
        <f>'EPS Primary Energy Use'!AG23*1000000000000000-'BFPIaE-imports'!AG21+'BFPIaE-exports'!AG21</f>
        <v>479631428270381.69</v>
      </c>
    </row>
    <row r="22" spans="1:33" x14ac:dyDescent="0.45">
      <c r="A22" s="26" t="s">
        <v>245</v>
      </c>
      <c r="B22">
        <f>'Start Year Data'!B22</f>
        <v>0.3878125</v>
      </c>
      <c r="C22">
        <f>'EPS Primary Energy Use'!C24*1000000000000000-'BFPIaE-imports'!C22+'BFPIaE-exports'!C22</f>
        <v>339200203125000</v>
      </c>
      <c r="D22">
        <f>'EPS Primary Energy Use'!D24*1000000000000000-'BFPIaE-imports'!D22+'BFPIaE-exports'!D22</f>
        <v>339200203125000</v>
      </c>
      <c r="E22">
        <f>'EPS Primary Energy Use'!E24*1000000000000000-'BFPIaE-imports'!E22+'BFPIaE-exports'!E22</f>
        <v>339200203125000</v>
      </c>
      <c r="F22">
        <f>'EPS Primary Energy Use'!F24*1000000000000000-'BFPIaE-imports'!F22+'BFPIaE-exports'!F22</f>
        <v>339200203125000</v>
      </c>
      <c r="G22">
        <f>'EPS Primary Energy Use'!G24*1000000000000000-'BFPIaE-imports'!G22+'BFPIaE-exports'!G22</f>
        <v>339200203125000</v>
      </c>
      <c r="H22">
        <f>'EPS Primary Energy Use'!H24*1000000000000000-'BFPIaE-imports'!H22+'BFPIaE-exports'!H22</f>
        <v>339200203125000</v>
      </c>
      <c r="I22">
        <f>'EPS Primary Energy Use'!I24*1000000000000000-'BFPIaE-imports'!I22+'BFPIaE-exports'!I22</f>
        <v>339200203125000</v>
      </c>
      <c r="J22">
        <f>'EPS Primary Energy Use'!J24*1000000000000000-'BFPIaE-imports'!J22+'BFPIaE-exports'!J22</f>
        <v>339200203125000</v>
      </c>
      <c r="K22">
        <f>'EPS Primary Energy Use'!K24*1000000000000000-'BFPIaE-imports'!K22+'BFPIaE-exports'!K22</f>
        <v>339200203125000</v>
      </c>
      <c r="L22">
        <f>'EPS Primary Energy Use'!L24*1000000000000000-'BFPIaE-imports'!L22+'BFPIaE-exports'!L22</f>
        <v>339200203125000</v>
      </c>
      <c r="M22">
        <f>'EPS Primary Energy Use'!M24*1000000000000000-'BFPIaE-imports'!M22+'BFPIaE-exports'!M22</f>
        <v>339200203125000</v>
      </c>
      <c r="N22">
        <f>'EPS Primary Energy Use'!N24*1000000000000000-'BFPIaE-imports'!N22+'BFPIaE-exports'!N22</f>
        <v>339200203125000</v>
      </c>
      <c r="O22">
        <f>'EPS Primary Energy Use'!O24*1000000000000000-'BFPIaE-imports'!O22+'BFPIaE-exports'!O22</f>
        <v>339200203125000</v>
      </c>
      <c r="P22">
        <f>'EPS Primary Energy Use'!P24*1000000000000000-'BFPIaE-imports'!P22+'BFPIaE-exports'!P22</f>
        <v>339200203125000</v>
      </c>
      <c r="Q22">
        <f>'EPS Primary Energy Use'!Q24*1000000000000000-'BFPIaE-imports'!Q22+'BFPIaE-exports'!Q22</f>
        <v>339200203125000</v>
      </c>
      <c r="R22">
        <f>'EPS Primary Energy Use'!R24*1000000000000000-'BFPIaE-imports'!R22+'BFPIaE-exports'!R22</f>
        <v>339200203125000</v>
      </c>
      <c r="S22">
        <f>'EPS Primary Energy Use'!S24*1000000000000000-'BFPIaE-imports'!S22+'BFPIaE-exports'!S22</f>
        <v>339200203125000</v>
      </c>
      <c r="T22">
        <f>'EPS Primary Energy Use'!T24*1000000000000000-'BFPIaE-imports'!T22+'BFPIaE-exports'!T22</f>
        <v>339200203125000</v>
      </c>
      <c r="U22">
        <f>'EPS Primary Energy Use'!U24*1000000000000000-'BFPIaE-imports'!U22+'BFPIaE-exports'!U22</f>
        <v>339200203125000</v>
      </c>
      <c r="V22">
        <f>'EPS Primary Energy Use'!V24*1000000000000000-'BFPIaE-imports'!V22+'BFPIaE-exports'!V22</f>
        <v>339200203125000</v>
      </c>
      <c r="W22">
        <f>'EPS Primary Energy Use'!W24*1000000000000000-'BFPIaE-imports'!W22+'BFPIaE-exports'!W22</f>
        <v>339200203125000</v>
      </c>
      <c r="X22">
        <f>'EPS Primary Energy Use'!X24*1000000000000000-'BFPIaE-imports'!X22+'BFPIaE-exports'!X22</f>
        <v>339200203125000</v>
      </c>
      <c r="Y22">
        <f>'EPS Primary Energy Use'!Y24*1000000000000000-'BFPIaE-imports'!Y22+'BFPIaE-exports'!Y22</f>
        <v>339200203125000</v>
      </c>
      <c r="Z22">
        <f>'EPS Primary Energy Use'!Z24*1000000000000000-'BFPIaE-imports'!Z22+'BFPIaE-exports'!Z22</f>
        <v>339200203125000</v>
      </c>
      <c r="AA22">
        <f>'EPS Primary Energy Use'!AA24*1000000000000000-'BFPIaE-imports'!AA22+'BFPIaE-exports'!AA22</f>
        <v>339200203125000</v>
      </c>
      <c r="AB22">
        <f>'EPS Primary Energy Use'!AB24*1000000000000000-'BFPIaE-imports'!AB22+'BFPIaE-exports'!AB22</f>
        <v>339200203125000</v>
      </c>
      <c r="AC22">
        <f>'EPS Primary Energy Use'!AC24*1000000000000000-'BFPIaE-imports'!AC22+'BFPIaE-exports'!AC22</f>
        <v>339200203125000</v>
      </c>
      <c r="AD22">
        <f>'EPS Primary Energy Use'!AD24*1000000000000000-'BFPIaE-imports'!AD22+'BFPIaE-exports'!AD22</f>
        <v>339200203125000</v>
      </c>
      <c r="AE22">
        <f>'EPS Primary Energy Use'!AE24*1000000000000000-'BFPIaE-imports'!AE22+'BFPIaE-exports'!AE22</f>
        <v>339200203125000</v>
      </c>
      <c r="AF22">
        <f>'EPS Primary Energy Use'!AF24*1000000000000000-'BFPIaE-imports'!AF22+'BFPIaE-exports'!AF22</f>
        <v>339200203125000</v>
      </c>
      <c r="AG22">
        <f>'EPS Primary Energy Use'!AG24*1000000000000000-'BFPIaE-imports'!AG22+'BFPIaE-exports'!AG22</f>
        <v>339200203125000</v>
      </c>
    </row>
    <row r="23" spans="1:33" x14ac:dyDescent="0.45">
      <c r="A23" s="24"/>
    </row>
    <row r="24" spans="1:33" x14ac:dyDescent="0.45">
      <c r="A24" s="25"/>
    </row>
    <row r="25" spans="1:33" x14ac:dyDescent="0.45">
      <c r="A25" s="25"/>
      <c r="B25" s="341"/>
    </row>
    <row r="26" spans="1:33" x14ac:dyDescent="0.45">
      <c r="A26" s="26"/>
      <c r="B26" s="267"/>
    </row>
    <row r="27" spans="1:33" x14ac:dyDescent="0.45">
      <c r="A27" s="26"/>
      <c r="B27" s="267"/>
    </row>
    <row r="28" spans="1:33" x14ac:dyDescent="0.45">
      <c r="A28" s="26"/>
      <c r="B28" s="267"/>
    </row>
    <row r="29" spans="1:33" x14ac:dyDescent="0.45">
      <c r="A29" s="26"/>
      <c r="B29" s="267"/>
    </row>
    <row r="30" spans="1:33" x14ac:dyDescent="0.45">
      <c r="A30" s="26"/>
      <c r="B30" s="267"/>
    </row>
    <row r="31" spans="1:33" x14ac:dyDescent="0.45">
      <c r="A31" s="26"/>
      <c r="B31" s="267"/>
    </row>
    <row r="32" spans="1:33" x14ac:dyDescent="0.45">
      <c r="A32" s="26"/>
      <c r="B32" s="267"/>
    </row>
    <row r="33" spans="1:2" x14ac:dyDescent="0.45">
      <c r="A33" s="26"/>
      <c r="B33" s="267"/>
    </row>
    <row r="34" spans="1:2" x14ac:dyDescent="0.45">
      <c r="A34" s="26"/>
      <c r="B34" s="267"/>
    </row>
    <row r="35" spans="1:2" x14ac:dyDescent="0.45">
      <c r="A35" s="26"/>
      <c r="B35" s="267"/>
    </row>
    <row r="36" spans="1:2" x14ac:dyDescent="0.45">
      <c r="A36" s="26"/>
      <c r="B36" s="267"/>
    </row>
    <row r="37" spans="1:2" x14ac:dyDescent="0.45">
      <c r="A37" s="26"/>
      <c r="B37" s="267"/>
    </row>
    <row r="38" spans="1:2" x14ac:dyDescent="0.45">
      <c r="A38" s="26"/>
      <c r="B38" s="267"/>
    </row>
    <row r="39" spans="1:2" x14ac:dyDescent="0.45">
      <c r="A39" s="26"/>
      <c r="B39" s="267"/>
    </row>
    <row r="40" spans="1:2" x14ac:dyDescent="0.45">
      <c r="A40" s="26"/>
      <c r="B40" s="267"/>
    </row>
    <row r="41" spans="1:2" x14ac:dyDescent="0.45">
      <c r="A41" s="26"/>
      <c r="B41" s="267"/>
    </row>
    <row r="42" spans="1:2" x14ac:dyDescent="0.45">
      <c r="A42" s="26"/>
      <c r="B42" s="267"/>
    </row>
    <row r="43" spans="1:2" x14ac:dyDescent="0.45">
      <c r="A43" s="26"/>
      <c r="B43" s="267"/>
    </row>
    <row r="44" spans="1:2" x14ac:dyDescent="0.45">
      <c r="A44" s="26"/>
      <c r="B44" s="267"/>
    </row>
    <row r="45" spans="1:2" x14ac:dyDescent="0.45">
      <c r="A45" s="26"/>
      <c r="B45" s="267"/>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G44"/>
  <sheetViews>
    <sheetView workbookViewId="0">
      <selection activeCell="B3" sqref="B3:AG3"/>
    </sheetView>
  </sheetViews>
  <sheetFormatPr defaultColWidth="8.796875" defaultRowHeight="14.25" x14ac:dyDescent="0.45"/>
  <cols>
    <col min="1" max="1" width="36.33203125" customWidth="1"/>
    <col min="2" max="33" width="13" customWidth="1"/>
  </cols>
  <sheetData>
    <row r="1" spans="1:33" x14ac:dyDescent="0.45">
      <c r="A1" s="25" t="s">
        <v>587</v>
      </c>
      <c r="B1" s="229">
        <v>2019</v>
      </c>
      <c r="C1" s="5">
        <v>2020</v>
      </c>
      <c r="D1" s="229">
        <v>2021</v>
      </c>
      <c r="E1" s="5">
        <v>2022</v>
      </c>
      <c r="F1" s="229">
        <v>2023</v>
      </c>
      <c r="G1" s="5">
        <v>2024</v>
      </c>
      <c r="H1" s="229">
        <v>2025</v>
      </c>
      <c r="I1" s="5">
        <v>2026</v>
      </c>
      <c r="J1" s="229">
        <v>2027</v>
      </c>
      <c r="K1" s="5">
        <v>2028</v>
      </c>
      <c r="L1" s="229">
        <v>2029</v>
      </c>
      <c r="M1" s="5">
        <v>2030</v>
      </c>
      <c r="N1" s="229">
        <v>2031</v>
      </c>
      <c r="O1" s="5">
        <v>2032</v>
      </c>
      <c r="P1" s="229">
        <v>2033</v>
      </c>
      <c r="Q1" s="5">
        <v>2034</v>
      </c>
      <c r="R1" s="229">
        <v>2035</v>
      </c>
      <c r="S1" s="5">
        <v>2036</v>
      </c>
      <c r="T1" s="229">
        <v>2037</v>
      </c>
      <c r="U1" s="5">
        <v>2038</v>
      </c>
      <c r="V1" s="229">
        <v>2039</v>
      </c>
      <c r="W1" s="5">
        <v>2040</v>
      </c>
      <c r="X1" s="229">
        <v>2041</v>
      </c>
      <c r="Y1" s="5">
        <v>2042</v>
      </c>
      <c r="Z1" s="229">
        <v>2043</v>
      </c>
      <c r="AA1" s="5">
        <v>2044</v>
      </c>
      <c r="AB1" s="229">
        <v>2045</v>
      </c>
      <c r="AC1" s="5">
        <v>2046</v>
      </c>
      <c r="AD1" s="229">
        <v>2047</v>
      </c>
      <c r="AE1" s="5">
        <v>2048</v>
      </c>
      <c r="AF1" s="229">
        <v>2049</v>
      </c>
      <c r="AG1" s="5">
        <v>2050</v>
      </c>
    </row>
    <row r="2" spans="1:33" x14ac:dyDescent="0.45">
      <c r="A2" s="25" t="s">
        <v>231</v>
      </c>
      <c r="B2">
        <f>'Start Year Data'!C26</f>
        <v>0</v>
      </c>
      <c r="C2">
        <f>B2</f>
        <v>0</v>
      </c>
      <c r="D2">
        <f t="shared" ref="D2:AG10" si="0">C2</f>
        <v>0</v>
      </c>
      <c r="E2">
        <f t="shared" si="0"/>
        <v>0</v>
      </c>
      <c r="F2">
        <f t="shared" si="0"/>
        <v>0</v>
      </c>
      <c r="G2">
        <f t="shared" si="0"/>
        <v>0</v>
      </c>
      <c r="H2">
        <f t="shared" si="0"/>
        <v>0</v>
      </c>
      <c r="I2">
        <f t="shared" si="0"/>
        <v>0</v>
      </c>
      <c r="J2">
        <f t="shared" si="0"/>
        <v>0</v>
      </c>
      <c r="K2">
        <f t="shared" si="0"/>
        <v>0</v>
      </c>
      <c r="L2">
        <f t="shared" si="0"/>
        <v>0</v>
      </c>
      <c r="M2">
        <f t="shared" si="0"/>
        <v>0</v>
      </c>
      <c r="N2">
        <f t="shared" si="0"/>
        <v>0</v>
      </c>
      <c r="O2">
        <f t="shared" si="0"/>
        <v>0</v>
      </c>
      <c r="P2">
        <f t="shared" si="0"/>
        <v>0</v>
      </c>
      <c r="Q2">
        <f t="shared" si="0"/>
        <v>0</v>
      </c>
      <c r="R2">
        <f t="shared" si="0"/>
        <v>0</v>
      </c>
      <c r="S2">
        <f t="shared" si="0"/>
        <v>0</v>
      </c>
      <c r="T2">
        <f t="shared" si="0"/>
        <v>0</v>
      </c>
      <c r="U2">
        <f t="shared" si="0"/>
        <v>0</v>
      </c>
      <c r="V2">
        <f t="shared" si="0"/>
        <v>0</v>
      </c>
      <c r="W2">
        <f t="shared" si="0"/>
        <v>0</v>
      </c>
      <c r="X2">
        <f t="shared" si="0"/>
        <v>0</v>
      </c>
      <c r="Y2">
        <f t="shared" si="0"/>
        <v>0</v>
      </c>
      <c r="Z2">
        <f t="shared" si="0"/>
        <v>0</v>
      </c>
      <c r="AA2">
        <f t="shared" si="0"/>
        <v>0</v>
      </c>
      <c r="AB2">
        <f t="shared" si="0"/>
        <v>0</v>
      </c>
      <c r="AC2">
        <f t="shared" si="0"/>
        <v>0</v>
      </c>
      <c r="AD2">
        <f t="shared" si="0"/>
        <v>0</v>
      </c>
      <c r="AE2">
        <f t="shared" si="0"/>
        <v>0</v>
      </c>
      <c r="AF2">
        <f t="shared" si="0"/>
        <v>0</v>
      </c>
      <c r="AG2">
        <f t="shared" si="0"/>
        <v>0</v>
      </c>
    </row>
    <row r="3" spans="1:33" x14ac:dyDescent="0.45">
      <c r="A3" s="26" t="s">
        <v>232</v>
      </c>
      <c r="B3">
        <f>'EPS Primary Energy Use'!B5*1000000000000000</f>
        <v>423274000000000</v>
      </c>
      <c r="C3">
        <f>'EPS Primary Energy Use'!C5*1000000000000000</f>
        <v>491809000000000</v>
      </c>
      <c r="D3">
        <f>'EPS Primary Energy Use'!D5*1000000000000000</f>
        <v>386867000000000</v>
      </c>
      <c r="E3">
        <f>'EPS Primary Energy Use'!E5*1000000000000000</f>
        <v>400966000000000</v>
      </c>
      <c r="F3">
        <f>'EPS Primary Energy Use'!F5*1000000000000000</f>
        <v>481139000000000</v>
      </c>
      <c r="G3">
        <f>'EPS Primary Energy Use'!G5*1000000000000000</f>
        <v>569065000000000</v>
      </c>
      <c r="H3">
        <f>'EPS Primary Energy Use'!H5*1000000000000000</f>
        <v>615105000000000</v>
      </c>
      <c r="I3">
        <f>'EPS Primary Energy Use'!I5*1000000000000000</f>
        <v>579642000000000</v>
      </c>
      <c r="J3">
        <f>'EPS Primary Energy Use'!J5*1000000000000000</f>
        <v>537182000000000.06</v>
      </c>
      <c r="K3">
        <f>'EPS Primary Energy Use'!K5*1000000000000000</f>
        <v>501514000000000</v>
      </c>
      <c r="L3">
        <f>'EPS Primary Energy Use'!L5*1000000000000000</f>
        <v>436111000000000</v>
      </c>
      <c r="M3">
        <f>'EPS Primary Energy Use'!M5*1000000000000000</f>
        <v>375008000000000</v>
      </c>
      <c r="N3">
        <f>'EPS Primary Energy Use'!N5*1000000000000000</f>
        <v>305229000000000</v>
      </c>
      <c r="O3">
        <f>'EPS Primary Energy Use'!O5*1000000000000000</f>
        <v>240614000000000</v>
      </c>
      <c r="P3">
        <f>'EPS Primary Energy Use'!P5*1000000000000000</f>
        <v>167277000000000</v>
      </c>
      <c r="Q3">
        <f>'EPS Primary Energy Use'!Q5*1000000000000000</f>
        <v>90763100000000</v>
      </c>
      <c r="R3">
        <f>'EPS Primary Energy Use'!R5*1000000000000000</f>
        <v>12559500000000</v>
      </c>
      <c r="S3">
        <f>'EPS Primary Energy Use'!S5*1000000000000000</f>
        <v>12377000000000</v>
      </c>
      <c r="T3">
        <f>'EPS Primary Energy Use'!T5*1000000000000000</f>
        <v>12351700000000</v>
      </c>
      <c r="U3">
        <f>'EPS Primary Energy Use'!U5*1000000000000000</f>
        <v>12324300000000</v>
      </c>
      <c r="V3">
        <f>'EPS Primary Energy Use'!V5*1000000000000000</f>
        <v>12295900000000</v>
      </c>
      <c r="W3">
        <f>'EPS Primary Energy Use'!W5*1000000000000000</f>
        <v>12269500000000</v>
      </c>
      <c r="X3">
        <f>'EPS Primary Energy Use'!X5*1000000000000000</f>
        <v>12243800000000</v>
      </c>
      <c r="Y3">
        <f>'EPS Primary Energy Use'!Y5*1000000000000000</f>
        <v>12216000000000</v>
      </c>
      <c r="Z3">
        <f>'EPS Primary Energy Use'!Z5*1000000000000000</f>
        <v>12190100000000</v>
      </c>
      <c r="AA3">
        <f>'EPS Primary Energy Use'!AA5*1000000000000000</f>
        <v>12163100000000</v>
      </c>
      <c r="AB3">
        <f>'EPS Primary Energy Use'!AB5*1000000000000000</f>
        <v>12135900000000</v>
      </c>
      <c r="AC3">
        <f>'EPS Primary Energy Use'!AC5*1000000000000000</f>
        <v>12108600000000</v>
      </c>
      <c r="AD3">
        <f>'EPS Primary Energy Use'!AD5*1000000000000000</f>
        <v>12082300000000</v>
      </c>
      <c r="AE3">
        <f>'EPS Primary Energy Use'!AE5*1000000000000000</f>
        <v>12055100000000</v>
      </c>
      <c r="AF3">
        <f>'EPS Primary Energy Use'!AF5*1000000000000000</f>
        <v>12027700000000</v>
      </c>
      <c r="AG3">
        <f>'EPS Primary Energy Use'!AG5*1000000000000000</f>
        <v>12000200000000</v>
      </c>
    </row>
    <row r="4" spans="1:33" x14ac:dyDescent="0.45">
      <c r="A4" s="26" t="s">
        <v>223</v>
      </c>
      <c r="B4">
        <f>'Start Year Data'!C28</f>
        <v>1763914188855689.5</v>
      </c>
      <c r="C4">
        <f t="shared" ref="C3:R22" si="1">B4</f>
        <v>1763914188855689.5</v>
      </c>
      <c r="D4">
        <f t="shared" si="0"/>
        <v>1763914188855689.5</v>
      </c>
      <c r="E4">
        <f t="shared" si="0"/>
        <v>1763914188855689.5</v>
      </c>
      <c r="F4">
        <f t="shared" si="0"/>
        <v>1763914188855689.5</v>
      </c>
      <c r="G4">
        <f t="shared" si="0"/>
        <v>1763914188855689.5</v>
      </c>
      <c r="H4">
        <f t="shared" si="0"/>
        <v>1763914188855689.5</v>
      </c>
      <c r="I4">
        <f t="shared" si="0"/>
        <v>1763914188855689.5</v>
      </c>
      <c r="J4">
        <f t="shared" si="0"/>
        <v>1763914188855689.5</v>
      </c>
      <c r="K4">
        <f t="shared" si="0"/>
        <v>1763914188855689.5</v>
      </c>
      <c r="L4">
        <f t="shared" si="0"/>
        <v>1763914188855689.5</v>
      </c>
      <c r="M4">
        <f t="shared" si="0"/>
        <v>1763914188855689.5</v>
      </c>
      <c r="N4">
        <f t="shared" si="0"/>
        <v>1763914188855689.5</v>
      </c>
      <c r="O4">
        <f t="shared" si="0"/>
        <v>1763914188855689.5</v>
      </c>
      <c r="P4">
        <f t="shared" si="0"/>
        <v>1763914188855689.5</v>
      </c>
      <c r="Q4">
        <f t="shared" si="0"/>
        <v>1763914188855689.5</v>
      </c>
      <c r="R4">
        <f t="shared" si="0"/>
        <v>1763914188855689.5</v>
      </c>
      <c r="S4">
        <f t="shared" si="0"/>
        <v>1763914188855689.5</v>
      </c>
      <c r="T4">
        <f t="shared" si="0"/>
        <v>1763914188855689.5</v>
      </c>
      <c r="U4">
        <f t="shared" si="0"/>
        <v>1763914188855689.5</v>
      </c>
      <c r="V4">
        <f t="shared" si="0"/>
        <v>1763914188855689.5</v>
      </c>
      <c r="W4">
        <f t="shared" si="0"/>
        <v>1763914188855689.5</v>
      </c>
      <c r="X4">
        <f t="shared" si="0"/>
        <v>1763914188855689.5</v>
      </c>
      <c r="Y4">
        <f t="shared" si="0"/>
        <v>1763914188855689.5</v>
      </c>
      <c r="Z4">
        <f t="shared" si="0"/>
        <v>1763914188855689.5</v>
      </c>
      <c r="AA4">
        <f t="shared" si="0"/>
        <v>1763914188855689.5</v>
      </c>
      <c r="AB4">
        <f t="shared" si="0"/>
        <v>1763914188855689.5</v>
      </c>
      <c r="AC4">
        <f t="shared" si="0"/>
        <v>1763914188855689.5</v>
      </c>
      <c r="AD4">
        <f t="shared" si="0"/>
        <v>1763914188855689.5</v>
      </c>
      <c r="AE4">
        <f t="shared" si="0"/>
        <v>1763914188855689.5</v>
      </c>
      <c r="AF4">
        <f t="shared" si="0"/>
        <v>1763914188855689.5</v>
      </c>
      <c r="AG4">
        <f t="shared" si="0"/>
        <v>1763914188855689.5</v>
      </c>
    </row>
    <row r="5" spans="1:33" x14ac:dyDescent="0.45">
      <c r="A5" s="26" t="s">
        <v>233</v>
      </c>
      <c r="B5">
        <f>'Start Year Data'!C29</f>
        <v>431547000000000</v>
      </c>
      <c r="C5">
        <f t="shared" si="1"/>
        <v>431547000000000</v>
      </c>
      <c r="D5">
        <f t="shared" si="0"/>
        <v>431547000000000</v>
      </c>
      <c r="E5">
        <f t="shared" si="0"/>
        <v>431547000000000</v>
      </c>
      <c r="F5">
        <f t="shared" si="0"/>
        <v>431547000000000</v>
      </c>
      <c r="G5">
        <f t="shared" si="0"/>
        <v>431547000000000</v>
      </c>
      <c r="H5">
        <f t="shared" si="0"/>
        <v>431547000000000</v>
      </c>
      <c r="I5">
        <f t="shared" si="0"/>
        <v>431547000000000</v>
      </c>
      <c r="J5">
        <f t="shared" si="0"/>
        <v>431547000000000</v>
      </c>
      <c r="K5">
        <f t="shared" si="0"/>
        <v>431547000000000</v>
      </c>
      <c r="L5">
        <f t="shared" si="0"/>
        <v>431547000000000</v>
      </c>
      <c r="M5">
        <f t="shared" si="0"/>
        <v>431547000000000</v>
      </c>
      <c r="N5">
        <f t="shared" si="0"/>
        <v>431547000000000</v>
      </c>
      <c r="O5">
        <f t="shared" si="0"/>
        <v>431547000000000</v>
      </c>
      <c r="P5">
        <f t="shared" si="0"/>
        <v>431547000000000</v>
      </c>
      <c r="Q5">
        <f t="shared" si="0"/>
        <v>431547000000000</v>
      </c>
      <c r="R5">
        <f t="shared" si="0"/>
        <v>431547000000000</v>
      </c>
      <c r="S5">
        <f t="shared" si="0"/>
        <v>431547000000000</v>
      </c>
      <c r="T5">
        <f t="shared" si="0"/>
        <v>431547000000000</v>
      </c>
      <c r="U5">
        <f t="shared" si="0"/>
        <v>431547000000000</v>
      </c>
      <c r="V5">
        <f t="shared" si="0"/>
        <v>431547000000000</v>
      </c>
      <c r="W5">
        <f t="shared" si="0"/>
        <v>431547000000000</v>
      </c>
      <c r="X5">
        <f t="shared" si="0"/>
        <v>431547000000000</v>
      </c>
      <c r="Y5">
        <f t="shared" si="0"/>
        <v>431547000000000</v>
      </c>
      <c r="Z5">
        <f t="shared" si="0"/>
        <v>431547000000000</v>
      </c>
      <c r="AA5">
        <f t="shared" si="0"/>
        <v>431547000000000</v>
      </c>
      <c r="AB5">
        <f t="shared" si="0"/>
        <v>431547000000000</v>
      </c>
      <c r="AC5">
        <f t="shared" si="0"/>
        <v>431547000000000</v>
      </c>
      <c r="AD5">
        <f t="shared" si="0"/>
        <v>431547000000000</v>
      </c>
      <c r="AE5">
        <f t="shared" si="0"/>
        <v>431547000000000</v>
      </c>
      <c r="AF5">
        <f t="shared" si="0"/>
        <v>431547000000000</v>
      </c>
      <c r="AG5">
        <f t="shared" si="0"/>
        <v>431547000000000</v>
      </c>
    </row>
    <row r="6" spans="1:33" x14ac:dyDescent="0.45">
      <c r="A6" s="26" t="s">
        <v>234</v>
      </c>
      <c r="B6">
        <f>'Start Year Data'!C30</f>
        <v>0</v>
      </c>
      <c r="C6">
        <f t="shared" si="1"/>
        <v>0</v>
      </c>
      <c r="D6">
        <f t="shared" si="0"/>
        <v>0</v>
      </c>
      <c r="E6">
        <f t="shared" si="0"/>
        <v>0</v>
      </c>
      <c r="F6">
        <f t="shared" si="0"/>
        <v>0</v>
      </c>
      <c r="G6">
        <f t="shared" si="0"/>
        <v>0</v>
      </c>
      <c r="H6">
        <f t="shared" si="0"/>
        <v>0</v>
      </c>
      <c r="I6">
        <f t="shared" si="0"/>
        <v>0</v>
      </c>
      <c r="J6">
        <f t="shared" si="0"/>
        <v>0</v>
      </c>
      <c r="K6">
        <f t="shared" si="0"/>
        <v>0</v>
      </c>
      <c r="L6">
        <f t="shared" si="0"/>
        <v>0</v>
      </c>
      <c r="M6">
        <f t="shared" si="0"/>
        <v>0</v>
      </c>
      <c r="N6">
        <f t="shared" si="0"/>
        <v>0</v>
      </c>
      <c r="O6">
        <f t="shared" si="0"/>
        <v>0</v>
      </c>
      <c r="P6">
        <f t="shared" si="0"/>
        <v>0</v>
      </c>
      <c r="Q6">
        <f t="shared" si="0"/>
        <v>0</v>
      </c>
      <c r="R6">
        <f t="shared" si="0"/>
        <v>0</v>
      </c>
      <c r="S6">
        <f t="shared" si="0"/>
        <v>0</v>
      </c>
      <c r="T6">
        <f t="shared" si="0"/>
        <v>0</v>
      </c>
      <c r="U6">
        <f t="shared" si="0"/>
        <v>0</v>
      </c>
      <c r="V6">
        <f t="shared" si="0"/>
        <v>0</v>
      </c>
      <c r="W6">
        <f t="shared" si="0"/>
        <v>0</v>
      </c>
      <c r="X6">
        <f t="shared" si="0"/>
        <v>0</v>
      </c>
      <c r="Y6">
        <f t="shared" si="0"/>
        <v>0</v>
      </c>
      <c r="Z6">
        <f t="shared" si="0"/>
        <v>0</v>
      </c>
      <c r="AA6">
        <f t="shared" si="0"/>
        <v>0</v>
      </c>
      <c r="AB6">
        <f t="shared" si="0"/>
        <v>0</v>
      </c>
      <c r="AC6">
        <f t="shared" si="0"/>
        <v>0</v>
      </c>
      <c r="AD6">
        <f t="shared" si="0"/>
        <v>0</v>
      </c>
      <c r="AE6">
        <f t="shared" si="0"/>
        <v>0</v>
      </c>
      <c r="AF6">
        <f t="shared" si="0"/>
        <v>0</v>
      </c>
      <c r="AG6">
        <f t="shared" si="0"/>
        <v>0</v>
      </c>
    </row>
    <row r="7" spans="1:33" x14ac:dyDescent="0.45">
      <c r="A7" s="26" t="s">
        <v>235</v>
      </c>
      <c r="B7">
        <f>'Start Year Data'!C31</f>
        <v>0</v>
      </c>
      <c r="C7">
        <f t="shared" si="1"/>
        <v>0</v>
      </c>
      <c r="D7">
        <f t="shared" si="0"/>
        <v>0</v>
      </c>
      <c r="E7">
        <f t="shared" si="0"/>
        <v>0</v>
      </c>
      <c r="F7">
        <f t="shared" si="0"/>
        <v>0</v>
      </c>
      <c r="G7">
        <f t="shared" si="0"/>
        <v>0</v>
      </c>
      <c r="H7">
        <f t="shared" si="0"/>
        <v>0</v>
      </c>
      <c r="I7">
        <f t="shared" si="0"/>
        <v>0</v>
      </c>
      <c r="J7">
        <f t="shared" si="0"/>
        <v>0</v>
      </c>
      <c r="K7">
        <f t="shared" si="0"/>
        <v>0</v>
      </c>
      <c r="L7">
        <f t="shared" si="0"/>
        <v>0</v>
      </c>
      <c r="M7">
        <f t="shared" si="0"/>
        <v>0</v>
      </c>
      <c r="N7">
        <f t="shared" si="0"/>
        <v>0</v>
      </c>
      <c r="O7">
        <f t="shared" si="0"/>
        <v>0</v>
      </c>
      <c r="P7">
        <f t="shared" si="0"/>
        <v>0</v>
      </c>
      <c r="Q7">
        <f t="shared" si="0"/>
        <v>0</v>
      </c>
      <c r="R7">
        <f t="shared" si="0"/>
        <v>0</v>
      </c>
      <c r="S7">
        <f t="shared" si="0"/>
        <v>0</v>
      </c>
      <c r="T7">
        <f t="shared" si="0"/>
        <v>0</v>
      </c>
      <c r="U7">
        <f t="shared" si="0"/>
        <v>0</v>
      </c>
      <c r="V7">
        <f t="shared" si="0"/>
        <v>0</v>
      </c>
      <c r="W7">
        <f t="shared" si="0"/>
        <v>0</v>
      </c>
      <c r="X7">
        <f t="shared" si="0"/>
        <v>0</v>
      </c>
      <c r="Y7">
        <f t="shared" si="0"/>
        <v>0</v>
      </c>
      <c r="Z7">
        <f t="shared" si="0"/>
        <v>0</v>
      </c>
      <c r="AA7">
        <f t="shared" si="0"/>
        <v>0</v>
      </c>
      <c r="AB7">
        <f t="shared" si="0"/>
        <v>0</v>
      </c>
      <c r="AC7">
        <f t="shared" si="0"/>
        <v>0</v>
      </c>
      <c r="AD7">
        <f t="shared" si="0"/>
        <v>0</v>
      </c>
      <c r="AE7">
        <f t="shared" si="0"/>
        <v>0</v>
      </c>
      <c r="AF7">
        <f t="shared" si="0"/>
        <v>0</v>
      </c>
      <c r="AG7">
        <f t="shared" si="0"/>
        <v>0</v>
      </c>
    </row>
    <row r="8" spans="1:33" x14ac:dyDescent="0.45">
      <c r="A8" s="26" t="s">
        <v>236</v>
      </c>
      <c r="B8">
        <f>'Start Year Data'!C32</f>
        <v>0</v>
      </c>
      <c r="C8">
        <f t="shared" si="1"/>
        <v>0</v>
      </c>
      <c r="D8">
        <f t="shared" si="0"/>
        <v>0</v>
      </c>
      <c r="E8">
        <f t="shared" si="0"/>
        <v>0</v>
      </c>
      <c r="F8">
        <f t="shared" si="0"/>
        <v>0</v>
      </c>
      <c r="G8">
        <f t="shared" si="0"/>
        <v>0</v>
      </c>
      <c r="H8">
        <f t="shared" si="0"/>
        <v>0</v>
      </c>
      <c r="I8">
        <f t="shared" si="0"/>
        <v>0</v>
      </c>
      <c r="J8">
        <f t="shared" si="0"/>
        <v>0</v>
      </c>
      <c r="K8">
        <f t="shared" si="0"/>
        <v>0</v>
      </c>
      <c r="L8">
        <f t="shared" si="0"/>
        <v>0</v>
      </c>
      <c r="M8">
        <f t="shared" si="0"/>
        <v>0</v>
      </c>
      <c r="N8">
        <f t="shared" si="0"/>
        <v>0</v>
      </c>
      <c r="O8">
        <f t="shared" si="0"/>
        <v>0</v>
      </c>
      <c r="P8">
        <f t="shared" si="0"/>
        <v>0</v>
      </c>
      <c r="Q8">
        <f t="shared" si="0"/>
        <v>0</v>
      </c>
      <c r="R8">
        <f t="shared" si="0"/>
        <v>0</v>
      </c>
      <c r="S8">
        <f t="shared" si="0"/>
        <v>0</v>
      </c>
      <c r="T8">
        <f t="shared" si="0"/>
        <v>0</v>
      </c>
      <c r="U8">
        <f t="shared" si="0"/>
        <v>0</v>
      </c>
      <c r="V8">
        <f t="shared" si="0"/>
        <v>0</v>
      </c>
      <c r="W8">
        <f t="shared" si="0"/>
        <v>0</v>
      </c>
      <c r="X8">
        <f t="shared" si="0"/>
        <v>0</v>
      </c>
      <c r="Y8">
        <f t="shared" si="0"/>
        <v>0</v>
      </c>
      <c r="Z8">
        <f t="shared" si="0"/>
        <v>0</v>
      </c>
      <c r="AA8">
        <f t="shared" si="0"/>
        <v>0</v>
      </c>
      <c r="AB8">
        <f t="shared" si="0"/>
        <v>0</v>
      </c>
      <c r="AC8">
        <f t="shared" si="0"/>
        <v>0</v>
      </c>
      <c r="AD8">
        <f t="shared" si="0"/>
        <v>0</v>
      </c>
      <c r="AE8">
        <f t="shared" si="0"/>
        <v>0</v>
      </c>
      <c r="AF8">
        <f t="shared" si="0"/>
        <v>0</v>
      </c>
      <c r="AG8">
        <f t="shared" si="0"/>
        <v>0</v>
      </c>
    </row>
    <row r="9" spans="1:33" x14ac:dyDescent="0.45">
      <c r="A9" s="26" t="s">
        <v>225</v>
      </c>
      <c r="B9">
        <f>'Start Year Data'!C33</f>
        <v>0</v>
      </c>
      <c r="C9">
        <f t="shared" si="1"/>
        <v>0</v>
      </c>
      <c r="D9">
        <f t="shared" si="0"/>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f t="shared" si="0"/>
        <v>0</v>
      </c>
      <c r="X9">
        <f t="shared" si="0"/>
        <v>0</v>
      </c>
      <c r="Y9">
        <f t="shared" si="0"/>
        <v>0</v>
      </c>
      <c r="Z9">
        <f t="shared" si="0"/>
        <v>0</v>
      </c>
      <c r="AA9">
        <f t="shared" si="0"/>
        <v>0</v>
      </c>
      <c r="AB9">
        <f t="shared" si="0"/>
        <v>0</v>
      </c>
      <c r="AC9">
        <f t="shared" si="0"/>
        <v>0</v>
      </c>
      <c r="AD9">
        <f t="shared" si="0"/>
        <v>0</v>
      </c>
      <c r="AE9">
        <f t="shared" si="0"/>
        <v>0</v>
      </c>
      <c r="AF9">
        <f t="shared" si="0"/>
        <v>0</v>
      </c>
      <c r="AG9">
        <f t="shared" si="0"/>
        <v>0</v>
      </c>
    </row>
    <row r="10" spans="1:33" x14ac:dyDescent="0.45">
      <c r="A10" s="26" t="s">
        <v>226</v>
      </c>
      <c r="B10">
        <f>'Start Year Data'!C34</f>
        <v>2584389146141.751</v>
      </c>
      <c r="C10">
        <f t="shared" si="1"/>
        <v>2584389146141.751</v>
      </c>
      <c r="D10">
        <f t="shared" si="0"/>
        <v>2584389146141.751</v>
      </c>
      <c r="E10">
        <f t="shared" si="0"/>
        <v>2584389146141.751</v>
      </c>
      <c r="F10">
        <f t="shared" si="0"/>
        <v>2584389146141.751</v>
      </c>
      <c r="G10">
        <f t="shared" si="0"/>
        <v>2584389146141.751</v>
      </c>
      <c r="H10">
        <f t="shared" si="0"/>
        <v>2584389146141.751</v>
      </c>
      <c r="I10">
        <f t="shared" si="0"/>
        <v>2584389146141.751</v>
      </c>
      <c r="J10">
        <f t="shared" si="0"/>
        <v>2584389146141.751</v>
      </c>
      <c r="K10">
        <f t="shared" si="0"/>
        <v>2584389146141.751</v>
      </c>
      <c r="L10">
        <f t="shared" si="0"/>
        <v>2584389146141.751</v>
      </c>
      <c r="M10">
        <f t="shared" si="0"/>
        <v>2584389146141.751</v>
      </c>
      <c r="N10">
        <f t="shared" si="0"/>
        <v>2584389146141.751</v>
      </c>
      <c r="O10">
        <f t="shared" si="0"/>
        <v>2584389146141.751</v>
      </c>
      <c r="P10">
        <f t="shared" si="0"/>
        <v>2584389146141.751</v>
      </c>
      <c r="Q10">
        <f t="shared" si="0"/>
        <v>2584389146141.751</v>
      </c>
      <c r="R10">
        <f t="shared" si="0"/>
        <v>2584389146141.751</v>
      </c>
      <c r="S10">
        <f t="shared" si="0"/>
        <v>2584389146141.751</v>
      </c>
      <c r="T10">
        <f t="shared" si="0"/>
        <v>2584389146141.751</v>
      </c>
      <c r="U10">
        <f t="shared" si="0"/>
        <v>2584389146141.751</v>
      </c>
      <c r="V10">
        <f t="shared" si="0"/>
        <v>2584389146141.751</v>
      </c>
      <c r="W10">
        <f t="shared" si="0"/>
        <v>2584389146141.751</v>
      </c>
      <c r="X10">
        <f t="shared" si="0"/>
        <v>2584389146141.751</v>
      </c>
      <c r="Y10">
        <f t="shared" si="0"/>
        <v>2584389146141.751</v>
      </c>
      <c r="Z10">
        <f t="shared" si="0"/>
        <v>2584389146141.751</v>
      </c>
      <c r="AA10">
        <f t="shared" si="0"/>
        <v>2584389146141.751</v>
      </c>
      <c r="AB10">
        <f t="shared" si="0"/>
        <v>2584389146141.751</v>
      </c>
      <c r="AC10">
        <f t="shared" si="0"/>
        <v>2584389146141.751</v>
      </c>
      <c r="AD10">
        <f t="shared" si="0"/>
        <v>2584389146141.751</v>
      </c>
      <c r="AE10">
        <f t="shared" si="0"/>
        <v>2584389146141.751</v>
      </c>
      <c r="AF10">
        <f t="shared" si="0"/>
        <v>2584389146141.751</v>
      </c>
      <c r="AG10">
        <f t="shared" si="0"/>
        <v>2584389146141.751</v>
      </c>
    </row>
    <row r="11" spans="1:33" x14ac:dyDescent="0.45">
      <c r="A11" s="26" t="s">
        <v>237</v>
      </c>
      <c r="B11">
        <f>'Start Year Data'!C35</f>
        <v>6211115028203.541</v>
      </c>
      <c r="C11">
        <f t="shared" si="1"/>
        <v>6211115028203.541</v>
      </c>
      <c r="D11">
        <f t="shared" ref="D11:AG19" si="2">C11</f>
        <v>6211115028203.541</v>
      </c>
      <c r="E11">
        <f t="shared" si="2"/>
        <v>6211115028203.541</v>
      </c>
      <c r="F11">
        <f t="shared" si="2"/>
        <v>6211115028203.541</v>
      </c>
      <c r="G11">
        <f t="shared" si="2"/>
        <v>6211115028203.541</v>
      </c>
      <c r="H11">
        <f t="shared" si="2"/>
        <v>6211115028203.541</v>
      </c>
      <c r="I11">
        <f t="shared" si="2"/>
        <v>6211115028203.541</v>
      </c>
      <c r="J11">
        <f t="shared" si="2"/>
        <v>6211115028203.541</v>
      </c>
      <c r="K11">
        <f t="shared" si="2"/>
        <v>6211115028203.541</v>
      </c>
      <c r="L11">
        <f t="shared" si="2"/>
        <v>6211115028203.541</v>
      </c>
      <c r="M11">
        <f t="shared" si="2"/>
        <v>6211115028203.541</v>
      </c>
      <c r="N11">
        <f t="shared" si="2"/>
        <v>6211115028203.541</v>
      </c>
      <c r="O11">
        <f t="shared" si="2"/>
        <v>6211115028203.541</v>
      </c>
      <c r="P11">
        <f t="shared" si="2"/>
        <v>6211115028203.541</v>
      </c>
      <c r="Q11">
        <f t="shared" si="2"/>
        <v>6211115028203.541</v>
      </c>
      <c r="R11">
        <f t="shared" si="2"/>
        <v>6211115028203.541</v>
      </c>
      <c r="S11">
        <f t="shared" si="2"/>
        <v>6211115028203.541</v>
      </c>
      <c r="T11">
        <f t="shared" si="2"/>
        <v>6211115028203.541</v>
      </c>
      <c r="U11">
        <f t="shared" si="2"/>
        <v>6211115028203.541</v>
      </c>
      <c r="V11">
        <f t="shared" si="2"/>
        <v>6211115028203.541</v>
      </c>
      <c r="W11">
        <f t="shared" si="2"/>
        <v>6211115028203.541</v>
      </c>
      <c r="X11">
        <f t="shared" si="2"/>
        <v>6211115028203.541</v>
      </c>
      <c r="Y11">
        <f t="shared" si="2"/>
        <v>6211115028203.541</v>
      </c>
      <c r="Z11">
        <f t="shared" si="2"/>
        <v>6211115028203.541</v>
      </c>
      <c r="AA11">
        <f t="shared" si="2"/>
        <v>6211115028203.541</v>
      </c>
      <c r="AB11">
        <f t="shared" si="2"/>
        <v>6211115028203.541</v>
      </c>
      <c r="AC11">
        <f t="shared" si="2"/>
        <v>6211115028203.541</v>
      </c>
      <c r="AD11">
        <f t="shared" si="2"/>
        <v>6211115028203.541</v>
      </c>
      <c r="AE11">
        <f t="shared" si="2"/>
        <v>6211115028203.541</v>
      </c>
      <c r="AF11">
        <f t="shared" si="2"/>
        <v>6211115028203.541</v>
      </c>
      <c r="AG11">
        <f t="shared" si="2"/>
        <v>6211115028203.541</v>
      </c>
    </row>
    <row r="12" spans="1:33" x14ac:dyDescent="0.45">
      <c r="A12" s="26" t="s">
        <v>238</v>
      </c>
      <c r="B12">
        <f>'Start Year Data'!C36</f>
        <v>25361011805401.508</v>
      </c>
      <c r="C12">
        <f t="shared" si="1"/>
        <v>25361011805401.508</v>
      </c>
      <c r="D12">
        <f t="shared" si="2"/>
        <v>25361011805401.508</v>
      </c>
      <c r="E12">
        <f t="shared" si="2"/>
        <v>25361011805401.508</v>
      </c>
      <c r="F12">
        <f t="shared" si="2"/>
        <v>25361011805401.508</v>
      </c>
      <c r="G12">
        <f t="shared" si="2"/>
        <v>25361011805401.508</v>
      </c>
      <c r="H12">
        <f t="shared" si="2"/>
        <v>25361011805401.508</v>
      </c>
      <c r="I12">
        <f t="shared" si="2"/>
        <v>25361011805401.508</v>
      </c>
      <c r="J12">
        <f t="shared" si="2"/>
        <v>25361011805401.508</v>
      </c>
      <c r="K12">
        <f t="shared" si="2"/>
        <v>25361011805401.508</v>
      </c>
      <c r="L12">
        <f t="shared" si="2"/>
        <v>25361011805401.508</v>
      </c>
      <c r="M12">
        <f t="shared" si="2"/>
        <v>25361011805401.508</v>
      </c>
      <c r="N12">
        <f t="shared" si="2"/>
        <v>25361011805401.508</v>
      </c>
      <c r="O12">
        <f t="shared" si="2"/>
        <v>25361011805401.508</v>
      </c>
      <c r="P12">
        <f t="shared" si="2"/>
        <v>25361011805401.508</v>
      </c>
      <c r="Q12">
        <f t="shared" si="2"/>
        <v>25361011805401.508</v>
      </c>
      <c r="R12">
        <f t="shared" si="2"/>
        <v>25361011805401.508</v>
      </c>
      <c r="S12">
        <f t="shared" si="2"/>
        <v>25361011805401.508</v>
      </c>
      <c r="T12">
        <f t="shared" si="2"/>
        <v>25361011805401.508</v>
      </c>
      <c r="U12">
        <f t="shared" si="2"/>
        <v>25361011805401.508</v>
      </c>
      <c r="V12">
        <f t="shared" si="2"/>
        <v>25361011805401.508</v>
      </c>
      <c r="W12">
        <f t="shared" si="2"/>
        <v>25361011805401.508</v>
      </c>
      <c r="X12">
        <f t="shared" si="2"/>
        <v>25361011805401.508</v>
      </c>
      <c r="Y12">
        <f t="shared" si="2"/>
        <v>25361011805401.508</v>
      </c>
      <c r="Z12">
        <f t="shared" si="2"/>
        <v>25361011805401.508</v>
      </c>
      <c r="AA12">
        <f t="shared" si="2"/>
        <v>25361011805401.508</v>
      </c>
      <c r="AB12">
        <f t="shared" si="2"/>
        <v>25361011805401.508</v>
      </c>
      <c r="AC12">
        <f t="shared" si="2"/>
        <v>25361011805401.508</v>
      </c>
      <c r="AD12">
        <f t="shared" si="2"/>
        <v>25361011805401.508</v>
      </c>
      <c r="AE12">
        <f t="shared" si="2"/>
        <v>25361011805401.508</v>
      </c>
      <c r="AF12">
        <f t="shared" si="2"/>
        <v>25361011805401.508</v>
      </c>
      <c r="AG12">
        <f t="shared" si="2"/>
        <v>25361011805401.508</v>
      </c>
    </row>
    <row r="13" spans="1:33" x14ac:dyDescent="0.45">
      <c r="A13" s="26" t="s">
        <v>239</v>
      </c>
      <c r="B13">
        <f>'Start Year Data'!C37</f>
        <v>23332505418781.633</v>
      </c>
      <c r="C13">
        <f t="shared" si="1"/>
        <v>23332505418781.633</v>
      </c>
      <c r="D13">
        <f t="shared" si="2"/>
        <v>23332505418781.633</v>
      </c>
      <c r="E13">
        <f t="shared" si="2"/>
        <v>23332505418781.633</v>
      </c>
      <c r="F13">
        <f t="shared" si="2"/>
        <v>23332505418781.633</v>
      </c>
      <c r="G13">
        <f t="shared" si="2"/>
        <v>23332505418781.633</v>
      </c>
      <c r="H13">
        <f t="shared" si="2"/>
        <v>23332505418781.633</v>
      </c>
      <c r="I13">
        <f t="shared" si="2"/>
        <v>23332505418781.633</v>
      </c>
      <c r="J13">
        <f t="shared" si="2"/>
        <v>23332505418781.633</v>
      </c>
      <c r="K13">
        <f t="shared" si="2"/>
        <v>23332505418781.633</v>
      </c>
      <c r="L13">
        <f t="shared" si="2"/>
        <v>23332505418781.633</v>
      </c>
      <c r="M13">
        <f t="shared" si="2"/>
        <v>23332505418781.633</v>
      </c>
      <c r="N13">
        <f t="shared" si="2"/>
        <v>23332505418781.633</v>
      </c>
      <c r="O13">
        <f t="shared" si="2"/>
        <v>23332505418781.633</v>
      </c>
      <c r="P13">
        <f t="shared" si="2"/>
        <v>23332505418781.633</v>
      </c>
      <c r="Q13">
        <f t="shared" si="2"/>
        <v>23332505418781.633</v>
      </c>
      <c r="R13">
        <f t="shared" si="2"/>
        <v>23332505418781.633</v>
      </c>
      <c r="S13">
        <f t="shared" si="2"/>
        <v>23332505418781.633</v>
      </c>
      <c r="T13">
        <f t="shared" si="2"/>
        <v>23332505418781.633</v>
      </c>
      <c r="U13">
        <f t="shared" si="2"/>
        <v>23332505418781.633</v>
      </c>
      <c r="V13">
        <f t="shared" si="2"/>
        <v>23332505418781.633</v>
      </c>
      <c r="W13">
        <f t="shared" si="2"/>
        <v>23332505418781.633</v>
      </c>
      <c r="X13">
        <f t="shared" si="2"/>
        <v>23332505418781.633</v>
      </c>
      <c r="Y13">
        <f t="shared" si="2"/>
        <v>23332505418781.633</v>
      </c>
      <c r="Z13">
        <f t="shared" si="2"/>
        <v>23332505418781.633</v>
      </c>
      <c r="AA13">
        <f t="shared" si="2"/>
        <v>23332505418781.633</v>
      </c>
      <c r="AB13">
        <f t="shared" si="2"/>
        <v>23332505418781.633</v>
      </c>
      <c r="AC13">
        <f t="shared" si="2"/>
        <v>23332505418781.633</v>
      </c>
      <c r="AD13">
        <f t="shared" si="2"/>
        <v>23332505418781.633</v>
      </c>
      <c r="AE13">
        <f t="shared" si="2"/>
        <v>23332505418781.633</v>
      </c>
      <c r="AF13">
        <f t="shared" si="2"/>
        <v>23332505418781.633</v>
      </c>
      <c r="AG13">
        <f t="shared" si="2"/>
        <v>23332505418781.633</v>
      </c>
    </row>
    <row r="14" spans="1:33" x14ac:dyDescent="0.45">
      <c r="A14" s="26" t="s">
        <v>228</v>
      </c>
      <c r="B14">
        <f>'Start Year Data'!C38</f>
        <v>100041490172.06891</v>
      </c>
      <c r="C14">
        <f t="shared" si="1"/>
        <v>100041490172.06891</v>
      </c>
      <c r="D14">
        <f t="shared" si="2"/>
        <v>100041490172.06891</v>
      </c>
      <c r="E14">
        <f t="shared" si="2"/>
        <v>100041490172.06891</v>
      </c>
      <c r="F14">
        <f t="shared" si="2"/>
        <v>100041490172.06891</v>
      </c>
      <c r="G14">
        <f t="shared" si="2"/>
        <v>100041490172.06891</v>
      </c>
      <c r="H14">
        <f t="shared" si="2"/>
        <v>100041490172.06891</v>
      </c>
      <c r="I14">
        <f t="shared" si="2"/>
        <v>100041490172.06891</v>
      </c>
      <c r="J14">
        <f t="shared" si="2"/>
        <v>100041490172.06891</v>
      </c>
      <c r="K14">
        <f t="shared" si="2"/>
        <v>100041490172.06891</v>
      </c>
      <c r="L14">
        <f t="shared" si="2"/>
        <v>100041490172.06891</v>
      </c>
      <c r="M14">
        <f t="shared" si="2"/>
        <v>100041490172.06891</v>
      </c>
      <c r="N14">
        <f t="shared" si="2"/>
        <v>100041490172.06891</v>
      </c>
      <c r="O14">
        <f t="shared" si="2"/>
        <v>100041490172.06891</v>
      </c>
      <c r="P14">
        <f t="shared" si="2"/>
        <v>100041490172.06891</v>
      </c>
      <c r="Q14">
        <f t="shared" si="2"/>
        <v>100041490172.06891</v>
      </c>
      <c r="R14">
        <f t="shared" si="2"/>
        <v>100041490172.06891</v>
      </c>
      <c r="S14">
        <f t="shared" si="2"/>
        <v>100041490172.06891</v>
      </c>
      <c r="T14">
        <f t="shared" si="2"/>
        <v>100041490172.06891</v>
      </c>
      <c r="U14">
        <f t="shared" si="2"/>
        <v>100041490172.06891</v>
      </c>
      <c r="V14">
        <f t="shared" si="2"/>
        <v>100041490172.06891</v>
      </c>
      <c r="W14">
        <f t="shared" si="2"/>
        <v>100041490172.06891</v>
      </c>
      <c r="X14">
        <f t="shared" si="2"/>
        <v>100041490172.06891</v>
      </c>
      <c r="Y14">
        <f t="shared" si="2"/>
        <v>100041490172.06891</v>
      </c>
      <c r="Z14">
        <f t="shared" si="2"/>
        <v>100041490172.06891</v>
      </c>
      <c r="AA14">
        <f t="shared" si="2"/>
        <v>100041490172.06891</v>
      </c>
      <c r="AB14">
        <f t="shared" si="2"/>
        <v>100041490172.06891</v>
      </c>
      <c r="AC14">
        <f t="shared" si="2"/>
        <v>100041490172.06891</v>
      </c>
      <c r="AD14">
        <f t="shared" si="2"/>
        <v>100041490172.06891</v>
      </c>
      <c r="AE14">
        <f t="shared" si="2"/>
        <v>100041490172.06891</v>
      </c>
      <c r="AF14">
        <f t="shared" si="2"/>
        <v>100041490172.06891</v>
      </c>
      <c r="AG14">
        <f t="shared" si="2"/>
        <v>100041490172.06891</v>
      </c>
    </row>
    <row r="15" spans="1:33" x14ac:dyDescent="0.45">
      <c r="A15" s="26" t="s">
        <v>240</v>
      </c>
      <c r="B15">
        <f>'Start Year Data'!C39</f>
        <v>0</v>
      </c>
      <c r="C15">
        <f t="shared" si="1"/>
        <v>0</v>
      </c>
      <c r="D15">
        <f t="shared" si="2"/>
        <v>0</v>
      </c>
      <c r="E15">
        <f t="shared" si="2"/>
        <v>0</v>
      </c>
      <c r="F15">
        <f t="shared" si="2"/>
        <v>0</v>
      </c>
      <c r="G15">
        <f t="shared" si="2"/>
        <v>0</v>
      </c>
      <c r="H15">
        <f t="shared" si="2"/>
        <v>0</v>
      </c>
      <c r="I15">
        <f t="shared" si="2"/>
        <v>0</v>
      </c>
      <c r="J15">
        <f t="shared" si="2"/>
        <v>0</v>
      </c>
      <c r="K15">
        <f t="shared" si="2"/>
        <v>0</v>
      </c>
      <c r="L15">
        <f t="shared" si="2"/>
        <v>0</v>
      </c>
      <c r="M15">
        <f t="shared" si="2"/>
        <v>0</v>
      </c>
      <c r="N15">
        <f t="shared" si="2"/>
        <v>0</v>
      </c>
      <c r="O15">
        <f t="shared" si="2"/>
        <v>0</v>
      </c>
      <c r="P15">
        <f t="shared" si="2"/>
        <v>0</v>
      </c>
      <c r="Q15">
        <f t="shared" si="2"/>
        <v>0</v>
      </c>
      <c r="R15">
        <f t="shared" si="2"/>
        <v>0</v>
      </c>
      <c r="S15">
        <f t="shared" si="2"/>
        <v>0</v>
      </c>
      <c r="T15">
        <f t="shared" si="2"/>
        <v>0</v>
      </c>
      <c r="U15">
        <f t="shared" si="2"/>
        <v>0</v>
      </c>
      <c r="V15">
        <f t="shared" si="2"/>
        <v>0</v>
      </c>
      <c r="W15">
        <f t="shared" si="2"/>
        <v>0</v>
      </c>
      <c r="X15">
        <f t="shared" si="2"/>
        <v>0</v>
      </c>
      <c r="Y15">
        <f t="shared" si="2"/>
        <v>0</v>
      </c>
      <c r="Z15">
        <f t="shared" si="2"/>
        <v>0</v>
      </c>
      <c r="AA15">
        <f t="shared" si="2"/>
        <v>0</v>
      </c>
      <c r="AB15">
        <f t="shared" si="2"/>
        <v>0</v>
      </c>
      <c r="AC15">
        <f t="shared" si="2"/>
        <v>0</v>
      </c>
      <c r="AD15">
        <f t="shared" si="2"/>
        <v>0</v>
      </c>
      <c r="AE15">
        <f t="shared" si="2"/>
        <v>0</v>
      </c>
      <c r="AF15">
        <f t="shared" si="2"/>
        <v>0</v>
      </c>
      <c r="AG15">
        <f t="shared" si="2"/>
        <v>0</v>
      </c>
    </row>
    <row r="16" spans="1:33" x14ac:dyDescent="0.45">
      <c r="A16" s="26" t="s">
        <v>241</v>
      </c>
      <c r="B16">
        <f>'Start Year Data'!C40</f>
        <v>0</v>
      </c>
      <c r="C16">
        <f t="shared" si="1"/>
        <v>0</v>
      </c>
      <c r="D16">
        <f t="shared" si="2"/>
        <v>0</v>
      </c>
      <c r="E16">
        <f t="shared" si="2"/>
        <v>0</v>
      </c>
      <c r="F16">
        <f t="shared" si="2"/>
        <v>0</v>
      </c>
      <c r="G16">
        <f t="shared" si="2"/>
        <v>0</v>
      </c>
      <c r="H16">
        <f t="shared" si="2"/>
        <v>0</v>
      </c>
      <c r="I16">
        <f t="shared" si="2"/>
        <v>0</v>
      </c>
      <c r="J16">
        <f t="shared" si="2"/>
        <v>0</v>
      </c>
      <c r="K16">
        <f t="shared" si="2"/>
        <v>0</v>
      </c>
      <c r="L16">
        <f t="shared" si="2"/>
        <v>0</v>
      </c>
      <c r="M16">
        <f t="shared" si="2"/>
        <v>0</v>
      </c>
      <c r="N16">
        <f t="shared" si="2"/>
        <v>0</v>
      </c>
      <c r="O16">
        <f t="shared" si="2"/>
        <v>0</v>
      </c>
      <c r="P16">
        <f t="shared" si="2"/>
        <v>0</v>
      </c>
      <c r="Q16">
        <f t="shared" si="2"/>
        <v>0</v>
      </c>
      <c r="R16">
        <f t="shared" si="2"/>
        <v>0</v>
      </c>
      <c r="S16">
        <f t="shared" si="2"/>
        <v>0</v>
      </c>
      <c r="T16">
        <f t="shared" si="2"/>
        <v>0</v>
      </c>
      <c r="U16">
        <f t="shared" si="2"/>
        <v>0</v>
      </c>
      <c r="V16">
        <f t="shared" si="2"/>
        <v>0</v>
      </c>
      <c r="W16">
        <f t="shared" si="2"/>
        <v>0</v>
      </c>
      <c r="X16">
        <f t="shared" si="2"/>
        <v>0</v>
      </c>
      <c r="Y16">
        <f t="shared" si="2"/>
        <v>0</v>
      </c>
      <c r="Z16">
        <f t="shared" si="2"/>
        <v>0</v>
      </c>
      <c r="AA16">
        <f t="shared" si="2"/>
        <v>0</v>
      </c>
      <c r="AB16">
        <f t="shared" si="2"/>
        <v>0</v>
      </c>
      <c r="AC16">
        <f t="shared" si="2"/>
        <v>0</v>
      </c>
      <c r="AD16">
        <f t="shared" si="2"/>
        <v>0</v>
      </c>
      <c r="AE16">
        <f t="shared" si="2"/>
        <v>0</v>
      </c>
      <c r="AF16">
        <f t="shared" si="2"/>
        <v>0</v>
      </c>
      <c r="AG16">
        <f t="shared" si="2"/>
        <v>0</v>
      </c>
    </row>
    <row r="17" spans="1:33" x14ac:dyDescent="0.45">
      <c r="A17" s="26" t="s">
        <v>242</v>
      </c>
      <c r="B17">
        <f>'Start Year Data'!C41</f>
        <v>0</v>
      </c>
      <c r="C17">
        <f t="shared" si="1"/>
        <v>0</v>
      </c>
      <c r="D17">
        <f t="shared" si="2"/>
        <v>0</v>
      </c>
      <c r="E17">
        <f t="shared" si="2"/>
        <v>0</v>
      </c>
      <c r="F17">
        <f t="shared" si="2"/>
        <v>0</v>
      </c>
      <c r="G17">
        <f t="shared" si="2"/>
        <v>0</v>
      </c>
      <c r="H17">
        <f t="shared" si="2"/>
        <v>0</v>
      </c>
      <c r="I17">
        <f t="shared" si="2"/>
        <v>0</v>
      </c>
      <c r="J17">
        <f t="shared" si="2"/>
        <v>0</v>
      </c>
      <c r="K17">
        <f t="shared" si="2"/>
        <v>0</v>
      </c>
      <c r="L17">
        <f t="shared" si="2"/>
        <v>0</v>
      </c>
      <c r="M17">
        <f t="shared" si="2"/>
        <v>0</v>
      </c>
      <c r="N17">
        <f t="shared" si="2"/>
        <v>0</v>
      </c>
      <c r="O17">
        <f t="shared" si="2"/>
        <v>0</v>
      </c>
      <c r="P17">
        <f t="shared" si="2"/>
        <v>0</v>
      </c>
      <c r="Q17">
        <f t="shared" si="2"/>
        <v>0</v>
      </c>
      <c r="R17">
        <f t="shared" si="2"/>
        <v>0</v>
      </c>
      <c r="S17">
        <f t="shared" si="2"/>
        <v>0</v>
      </c>
      <c r="T17">
        <f t="shared" si="2"/>
        <v>0</v>
      </c>
      <c r="U17">
        <f t="shared" si="2"/>
        <v>0</v>
      </c>
      <c r="V17">
        <f t="shared" si="2"/>
        <v>0</v>
      </c>
      <c r="W17">
        <f t="shared" si="2"/>
        <v>0</v>
      </c>
      <c r="X17">
        <f t="shared" si="2"/>
        <v>0</v>
      </c>
      <c r="Y17">
        <f t="shared" si="2"/>
        <v>0</v>
      </c>
      <c r="Z17">
        <f t="shared" si="2"/>
        <v>0</v>
      </c>
      <c r="AA17">
        <f t="shared" si="2"/>
        <v>0</v>
      </c>
      <c r="AB17">
        <f t="shared" si="2"/>
        <v>0</v>
      </c>
      <c r="AC17">
        <f t="shared" si="2"/>
        <v>0</v>
      </c>
      <c r="AD17">
        <f t="shared" si="2"/>
        <v>0</v>
      </c>
      <c r="AE17">
        <f t="shared" si="2"/>
        <v>0</v>
      </c>
      <c r="AF17">
        <f t="shared" si="2"/>
        <v>0</v>
      </c>
      <c r="AG17">
        <f t="shared" si="2"/>
        <v>0</v>
      </c>
    </row>
    <row r="18" spans="1:33" x14ac:dyDescent="0.45">
      <c r="A18" s="26" t="s">
        <v>229</v>
      </c>
      <c r="B18">
        <f>'Start Year Data'!C42</f>
        <v>0</v>
      </c>
      <c r="C18">
        <f t="shared" si="1"/>
        <v>0</v>
      </c>
      <c r="D18">
        <f t="shared" si="2"/>
        <v>0</v>
      </c>
      <c r="E18">
        <f t="shared" si="2"/>
        <v>0</v>
      </c>
      <c r="F18">
        <f t="shared" si="2"/>
        <v>0</v>
      </c>
      <c r="G18">
        <f t="shared" si="2"/>
        <v>0</v>
      </c>
      <c r="H18">
        <f t="shared" si="2"/>
        <v>0</v>
      </c>
      <c r="I18">
        <f t="shared" si="2"/>
        <v>0</v>
      </c>
      <c r="J18">
        <f t="shared" si="2"/>
        <v>0</v>
      </c>
      <c r="K18">
        <f t="shared" si="2"/>
        <v>0</v>
      </c>
      <c r="L18">
        <f t="shared" si="2"/>
        <v>0</v>
      </c>
      <c r="M18">
        <f t="shared" si="2"/>
        <v>0</v>
      </c>
      <c r="N18">
        <f t="shared" si="2"/>
        <v>0</v>
      </c>
      <c r="O18">
        <f t="shared" si="2"/>
        <v>0</v>
      </c>
      <c r="P18">
        <f t="shared" si="2"/>
        <v>0</v>
      </c>
      <c r="Q18">
        <f t="shared" si="2"/>
        <v>0</v>
      </c>
      <c r="R18">
        <f t="shared" si="2"/>
        <v>0</v>
      </c>
      <c r="S18">
        <f t="shared" si="2"/>
        <v>0</v>
      </c>
      <c r="T18">
        <f t="shared" si="2"/>
        <v>0</v>
      </c>
      <c r="U18">
        <f t="shared" si="2"/>
        <v>0</v>
      </c>
      <c r="V18">
        <f t="shared" si="2"/>
        <v>0</v>
      </c>
      <c r="W18">
        <f t="shared" si="2"/>
        <v>0</v>
      </c>
      <c r="X18">
        <f t="shared" si="2"/>
        <v>0</v>
      </c>
      <c r="Y18">
        <f t="shared" si="2"/>
        <v>0</v>
      </c>
      <c r="Z18">
        <f t="shared" si="2"/>
        <v>0</v>
      </c>
      <c r="AA18">
        <f t="shared" si="2"/>
        <v>0</v>
      </c>
      <c r="AB18">
        <f t="shared" si="2"/>
        <v>0</v>
      </c>
      <c r="AC18">
        <f t="shared" si="2"/>
        <v>0</v>
      </c>
      <c r="AD18">
        <f t="shared" si="2"/>
        <v>0</v>
      </c>
      <c r="AE18">
        <f t="shared" si="2"/>
        <v>0</v>
      </c>
      <c r="AF18">
        <f t="shared" si="2"/>
        <v>0</v>
      </c>
      <c r="AG18">
        <f t="shared" si="2"/>
        <v>0</v>
      </c>
    </row>
    <row r="19" spans="1:33" x14ac:dyDescent="0.45">
      <c r="A19" s="26" t="s">
        <v>243</v>
      </c>
      <c r="B19">
        <f>'Start Year Data'!C43</f>
        <v>76288772666794.828</v>
      </c>
      <c r="C19">
        <f t="shared" si="1"/>
        <v>76288772666794.828</v>
      </c>
      <c r="D19">
        <f t="shared" si="2"/>
        <v>76288772666794.828</v>
      </c>
      <c r="E19">
        <f t="shared" si="2"/>
        <v>76288772666794.828</v>
      </c>
      <c r="F19">
        <f t="shared" si="2"/>
        <v>76288772666794.828</v>
      </c>
      <c r="G19">
        <f t="shared" si="2"/>
        <v>76288772666794.828</v>
      </c>
      <c r="H19">
        <f t="shared" si="2"/>
        <v>76288772666794.828</v>
      </c>
      <c r="I19">
        <f t="shared" si="2"/>
        <v>76288772666794.828</v>
      </c>
      <c r="J19">
        <f t="shared" si="2"/>
        <v>76288772666794.828</v>
      </c>
      <c r="K19">
        <f t="shared" si="2"/>
        <v>76288772666794.828</v>
      </c>
      <c r="L19">
        <f t="shared" si="2"/>
        <v>76288772666794.828</v>
      </c>
      <c r="M19">
        <f t="shared" si="2"/>
        <v>76288772666794.828</v>
      </c>
      <c r="N19">
        <f t="shared" si="2"/>
        <v>76288772666794.828</v>
      </c>
      <c r="O19">
        <f t="shared" si="2"/>
        <v>76288772666794.828</v>
      </c>
      <c r="P19">
        <f t="shared" si="2"/>
        <v>76288772666794.828</v>
      </c>
      <c r="Q19">
        <f t="shared" si="2"/>
        <v>76288772666794.828</v>
      </c>
      <c r="R19">
        <f t="shared" si="2"/>
        <v>76288772666794.828</v>
      </c>
      <c r="S19">
        <f t="shared" ref="D19:AG22" si="3">R19</f>
        <v>76288772666794.828</v>
      </c>
      <c r="T19">
        <f t="shared" si="3"/>
        <v>76288772666794.828</v>
      </c>
      <c r="U19">
        <f t="shared" si="3"/>
        <v>76288772666794.828</v>
      </c>
      <c r="V19">
        <f t="shared" si="3"/>
        <v>76288772666794.828</v>
      </c>
      <c r="W19">
        <f t="shared" si="3"/>
        <v>76288772666794.828</v>
      </c>
      <c r="X19">
        <f t="shared" si="3"/>
        <v>76288772666794.828</v>
      </c>
      <c r="Y19">
        <f t="shared" si="3"/>
        <v>76288772666794.828</v>
      </c>
      <c r="Z19">
        <f t="shared" si="3"/>
        <v>76288772666794.828</v>
      </c>
      <c r="AA19">
        <f t="shared" si="3"/>
        <v>76288772666794.828</v>
      </c>
      <c r="AB19">
        <f t="shared" si="3"/>
        <v>76288772666794.828</v>
      </c>
      <c r="AC19">
        <f t="shared" si="3"/>
        <v>76288772666794.828</v>
      </c>
      <c r="AD19">
        <f t="shared" si="3"/>
        <v>76288772666794.828</v>
      </c>
      <c r="AE19">
        <f t="shared" si="3"/>
        <v>76288772666794.828</v>
      </c>
      <c r="AF19">
        <f t="shared" si="3"/>
        <v>76288772666794.828</v>
      </c>
      <c r="AG19">
        <f t="shared" si="3"/>
        <v>76288772666794.828</v>
      </c>
    </row>
    <row r="20" spans="1:33" x14ac:dyDescent="0.45">
      <c r="A20" s="26" t="s">
        <v>230</v>
      </c>
      <c r="B20">
        <f>'Start Year Data'!C44</f>
        <v>67739204567.620872</v>
      </c>
      <c r="C20">
        <f t="shared" si="1"/>
        <v>67739204567.620872</v>
      </c>
      <c r="D20">
        <f t="shared" si="3"/>
        <v>67739204567.620872</v>
      </c>
      <c r="E20">
        <f t="shared" si="3"/>
        <v>67739204567.620872</v>
      </c>
      <c r="F20">
        <f t="shared" si="3"/>
        <v>67739204567.620872</v>
      </c>
      <c r="G20">
        <f t="shared" si="3"/>
        <v>67739204567.620872</v>
      </c>
      <c r="H20">
        <f t="shared" si="3"/>
        <v>67739204567.620872</v>
      </c>
      <c r="I20">
        <f t="shared" si="3"/>
        <v>67739204567.620872</v>
      </c>
      <c r="J20">
        <f t="shared" si="3"/>
        <v>67739204567.620872</v>
      </c>
      <c r="K20">
        <f t="shared" si="3"/>
        <v>67739204567.620872</v>
      </c>
      <c r="L20">
        <f t="shared" si="3"/>
        <v>67739204567.620872</v>
      </c>
      <c r="M20">
        <f t="shared" si="3"/>
        <v>67739204567.620872</v>
      </c>
      <c r="N20">
        <f t="shared" si="3"/>
        <v>67739204567.620872</v>
      </c>
      <c r="O20">
        <f t="shared" si="3"/>
        <v>67739204567.620872</v>
      </c>
      <c r="P20">
        <f t="shared" si="3"/>
        <v>67739204567.620872</v>
      </c>
      <c r="Q20">
        <f t="shared" si="3"/>
        <v>67739204567.620872</v>
      </c>
      <c r="R20">
        <f t="shared" si="3"/>
        <v>67739204567.620872</v>
      </c>
      <c r="S20">
        <f t="shared" si="3"/>
        <v>67739204567.620872</v>
      </c>
      <c r="T20">
        <f t="shared" si="3"/>
        <v>67739204567.620872</v>
      </c>
      <c r="U20">
        <f t="shared" si="3"/>
        <v>67739204567.620872</v>
      </c>
      <c r="V20">
        <f t="shared" si="3"/>
        <v>67739204567.620872</v>
      </c>
      <c r="W20">
        <f t="shared" si="3"/>
        <v>67739204567.620872</v>
      </c>
      <c r="X20">
        <f t="shared" si="3"/>
        <v>67739204567.620872</v>
      </c>
      <c r="Y20">
        <f t="shared" si="3"/>
        <v>67739204567.620872</v>
      </c>
      <c r="Z20">
        <f t="shared" si="3"/>
        <v>67739204567.620872</v>
      </c>
      <c r="AA20">
        <f t="shared" si="3"/>
        <v>67739204567.620872</v>
      </c>
      <c r="AB20">
        <f t="shared" si="3"/>
        <v>67739204567.620872</v>
      </c>
      <c r="AC20">
        <f t="shared" si="3"/>
        <v>67739204567.620872</v>
      </c>
      <c r="AD20">
        <f t="shared" si="3"/>
        <v>67739204567.620872</v>
      </c>
      <c r="AE20">
        <f t="shared" si="3"/>
        <v>67739204567.620872</v>
      </c>
      <c r="AF20">
        <f t="shared" si="3"/>
        <v>67739204567.620872</v>
      </c>
      <c r="AG20">
        <f t="shared" si="3"/>
        <v>67739204567.620872</v>
      </c>
    </row>
    <row r="21" spans="1:33" x14ac:dyDescent="0.45">
      <c r="A21" s="26" t="s">
        <v>244</v>
      </c>
      <c r="B21">
        <f>'Start Year Data'!C45</f>
        <v>0</v>
      </c>
      <c r="C21">
        <f t="shared" si="1"/>
        <v>0</v>
      </c>
      <c r="D21">
        <f t="shared" si="3"/>
        <v>0</v>
      </c>
      <c r="E21">
        <f t="shared" si="3"/>
        <v>0</v>
      </c>
      <c r="F21">
        <f t="shared" si="3"/>
        <v>0</v>
      </c>
      <c r="G21">
        <f t="shared" si="3"/>
        <v>0</v>
      </c>
      <c r="H21">
        <f t="shared" si="3"/>
        <v>0</v>
      </c>
      <c r="I21">
        <f t="shared" si="3"/>
        <v>0</v>
      </c>
      <c r="J21">
        <f t="shared" si="3"/>
        <v>0</v>
      </c>
      <c r="K21">
        <f t="shared" si="3"/>
        <v>0</v>
      </c>
      <c r="L21">
        <f t="shared" si="3"/>
        <v>0</v>
      </c>
      <c r="M21">
        <f t="shared" si="3"/>
        <v>0</v>
      </c>
      <c r="N21">
        <f t="shared" si="3"/>
        <v>0</v>
      </c>
      <c r="O21">
        <f t="shared" si="3"/>
        <v>0</v>
      </c>
      <c r="P21">
        <f t="shared" si="3"/>
        <v>0</v>
      </c>
      <c r="Q21">
        <f t="shared" si="3"/>
        <v>0</v>
      </c>
      <c r="R21">
        <f t="shared" si="3"/>
        <v>0</v>
      </c>
      <c r="S21">
        <f t="shared" si="3"/>
        <v>0</v>
      </c>
      <c r="T21">
        <f t="shared" si="3"/>
        <v>0</v>
      </c>
      <c r="U21">
        <f t="shared" si="3"/>
        <v>0</v>
      </c>
      <c r="V21">
        <f t="shared" si="3"/>
        <v>0</v>
      </c>
      <c r="W21">
        <f t="shared" si="3"/>
        <v>0</v>
      </c>
      <c r="X21">
        <f t="shared" si="3"/>
        <v>0</v>
      </c>
      <c r="Y21">
        <f t="shared" si="3"/>
        <v>0</v>
      </c>
      <c r="Z21">
        <f t="shared" si="3"/>
        <v>0</v>
      </c>
      <c r="AA21">
        <f t="shared" si="3"/>
        <v>0</v>
      </c>
      <c r="AB21">
        <f t="shared" si="3"/>
        <v>0</v>
      </c>
      <c r="AC21">
        <f t="shared" si="3"/>
        <v>0</v>
      </c>
      <c r="AD21">
        <f t="shared" si="3"/>
        <v>0</v>
      </c>
      <c r="AE21">
        <f t="shared" si="3"/>
        <v>0</v>
      </c>
      <c r="AF21">
        <f t="shared" si="3"/>
        <v>0</v>
      </c>
      <c r="AG21">
        <f t="shared" si="3"/>
        <v>0</v>
      </c>
    </row>
    <row r="22" spans="1:33" x14ac:dyDescent="0.45">
      <c r="A22" s="26" t="s">
        <v>245</v>
      </c>
      <c r="B22">
        <f>'Start Year Data'!C46</f>
        <v>0</v>
      </c>
      <c r="C22">
        <f t="shared" si="1"/>
        <v>0</v>
      </c>
      <c r="D22">
        <f t="shared" si="3"/>
        <v>0</v>
      </c>
      <c r="E22">
        <f t="shared" si="3"/>
        <v>0</v>
      </c>
      <c r="F22">
        <f t="shared" si="3"/>
        <v>0</v>
      </c>
      <c r="G22">
        <f t="shared" si="3"/>
        <v>0</v>
      </c>
      <c r="H22">
        <f t="shared" si="3"/>
        <v>0</v>
      </c>
      <c r="I22">
        <f t="shared" si="3"/>
        <v>0</v>
      </c>
      <c r="J22">
        <f t="shared" si="3"/>
        <v>0</v>
      </c>
      <c r="K22">
        <f t="shared" si="3"/>
        <v>0</v>
      </c>
      <c r="L22">
        <f t="shared" si="3"/>
        <v>0</v>
      </c>
      <c r="M22">
        <f t="shared" si="3"/>
        <v>0</v>
      </c>
      <c r="N22">
        <f t="shared" si="3"/>
        <v>0</v>
      </c>
      <c r="O22">
        <f t="shared" si="3"/>
        <v>0</v>
      </c>
      <c r="P22">
        <f t="shared" si="3"/>
        <v>0</v>
      </c>
      <c r="Q22">
        <f t="shared" si="3"/>
        <v>0</v>
      </c>
      <c r="R22">
        <f t="shared" si="3"/>
        <v>0</v>
      </c>
      <c r="S22">
        <f t="shared" si="3"/>
        <v>0</v>
      </c>
      <c r="T22">
        <f t="shared" si="3"/>
        <v>0</v>
      </c>
      <c r="U22">
        <f t="shared" si="3"/>
        <v>0</v>
      </c>
      <c r="V22">
        <f t="shared" si="3"/>
        <v>0</v>
      </c>
      <c r="W22">
        <f t="shared" si="3"/>
        <v>0</v>
      </c>
      <c r="X22">
        <f t="shared" si="3"/>
        <v>0</v>
      </c>
      <c r="Y22">
        <f t="shared" si="3"/>
        <v>0</v>
      </c>
      <c r="Z22">
        <f t="shared" si="3"/>
        <v>0</v>
      </c>
      <c r="AA22">
        <f t="shared" si="3"/>
        <v>0</v>
      </c>
      <c r="AB22">
        <f t="shared" si="3"/>
        <v>0</v>
      </c>
      <c r="AC22">
        <f t="shared" si="3"/>
        <v>0</v>
      </c>
      <c r="AD22">
        <f t="shared" si="3"/>
        <v>0</v>
      </c>
      <c r="AE22">
        <f t="shared" si="3"/>
        <v>0</v>
      </c>
      <c r="AF22">
        <f t="shared" si="3"/>
        <v>0</v>
      </c>
      <c r="AG22">
        <f t="shared" si="3"/>
        <v>0</v>
      </c>
    </row>
    <row r="23" spans="1:33" x14ac:dyDescent="0.45">
      <c r="A23" s="24"/>
    </row>
    <row r="24" spans="1:33" x14ac:dyDescent="0.45">
      <c r="A24" s="25"/>
    </row>
    <row r="25" spans="1:33" x14ac:dyDescent="0.45">
      <c r="A25" s="26"/>
    </row>
    <row r="26" spans="1:33" x14ac:dyDescent="0.45">
      <c r="A26" s="26"/>
    </row>
    <row r="27" spans="1:33" x14ac:dyDescent="0.45">
      <c r="A27" s="26"/>
    </row>
    <row r="28" spans="1:33" x14ac:dyDescent="0.45">
      <c r="A28" s="26"/>
    </row>
    <row r="29" spans="1:33" x14ac:dyDescent="0.45">
      <c r="A29" s="26"/>
    </row>
    <row r="30" spans="1:33" x14ac:dyDescent="0.45">
      <c r="A30" s="26"/>
    </row>
    <row r="31" spans="1:33" x14ac:dyDescent="0.45">
      <c r="A31" s="26"/>
    </row>
    <row r="32" spans="1:33" x14ac:dyDescent="0.45">
      <c r="A32" s="26"/>
    </row>
    <row r="33" spans="1:1" x14ac:dyDescent="0.45">
      <c r="A33" s="26"/>
    </row>
    <row r="34" spans="1:1" x14ac:dyDescent="0.45">
      <c r="A34" s="26"/>
    </row>
    <row r="35" spans="1:1" x14ac:dyDescent="0.45">
      <c r="A35" s="26"/>
    </row>
    <row r="36" spans="1:1" x14ac:dyDescent="0.45">
      <c r="A36" s="26"/>
    </row>
    <row r="37" spans="1:1" x14ac:dyDescent="0.45">
      <c r="A37" s="26"/>
    </row>
    <row r="38" spans="1:1" x14ac:dyDescent="0.45">
      <c r="A38" s="26"/>
    </row>
    <row r="39" spans="1:1" x14ac:dyDescent="0.45">
      <c r="A39" s="26"/>
    </row>
    <row r="40" spans="1:1" x14ac:dyDescent="0.45">
      <c r="A40" s="26"/>
    </row>
    <row r="41" spans="1:1" x14ac:dyDescent="0.45">
      <c r="A41" s="26"/>
    </row>
    <row r="42" spans="1:1" x14ac:dyDescent="0.45">
      <c r="A42" s="26"/>
    </row>
    <row r="43" spans="1:1" x14ac:dyDescent="0.45">
      <c r="A43" s="26"/>
    </row>
    <row r="44" spans="1:1" x14ac:dyDescent="0.45">
      <c r="A44" s="26"/>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G44"/>
  <sheetViews>
    <sheetView workbookViewId="0">
      <selection activeCell="H29" sqref="H29"/>
    </sheetView>
  </sheetViews>
  <sheetFormatPr defaultColWidth="8.796875" defaultRowHeight="14.25" x14ac:dyDescent="0.45"/>
  <cols>
    <col min="1" max="1" width="36.33203125" customWidth="1"/>
    <col min="2" max="33" width="13" customWidth="1"/>
  </cols>
  <sheetData>
    <row r="1" spans="1:33" x14ac:dyDescent="0.45">
      <c r="A1" s="25" t="s">
        <v>587</v>
      </c>
      <c r="B1" s="229">
        <v>2019</v>
      </c>
      <c r="C1" s="5">
        <v>2020</v>
      </c>
      <c r="D1" s="229">
        <v>2021</v>
      </c>
      <c r="E1" s="5">
        <v>2022</v>
      </c>
      <c r="F1" s="229">
        <v>2023</v>
      </c>
      <c r="G1" s="5">
        <v>2024</v>
      </c>
      <c r="H1" s="229">
        <v>2025</v>
      </c>
      <c r="I1" s="5">
        <v>2026</v>
      </c>
      <c r="J1" s="229">
        <v>2027</v>
      </c>
      <c r="K1" s="5">
        <v>2028</v>
      </c>
      <c r="L1" s="229">
        <v>2029</v>
      </c>
      <c r="M1" s="5">
        <v>2030</v>
      </c>
      <c r="N1" s="229">
        <v>2031</v>
      </c>
      <c r="O1" s="5">
        <v>2032</v>
      </c>
      <c r="P1" s="229">
        <v>2033</v>
      </c>
      <c r="Q1" s="5">
        <v>2034</v>
      </c>
      <c r="R1" s="229">
        <v>2035</v>
      </c>
      <c r="S1" s="5">
        <v>2036</v>
      </c>
      <c r="T1" s="229">
        <v>2037</v>
      </c>
      <c r="U1" s="5">
        <v>2038</v>
      </c>
      <c r="V1" s="229">
        <v>2039</v>
      </c>
      <c r="W1" s="5">
        <v>2040</v>
      </c>
      <c r="X1" s="229">
        <v>2041</v>
      </c>
      <c r="Y1" s="5">
        <v>2042</v>
      </c>
      <c r="Z1" s="229">
        <v>2043</v>
      </c>
      <c r="AA1" s="5">
        <v>2044</v>
      </c>
      <c r="AB1" s="229">
        <v>2045</v>
      </c>
      <c r="AC1" s="5">
        <v>2046</v>
      </c>
      <c r="AD1" s="229">
        <v>2047</v>
      </c>
      <c r="AE1" s="5">
        <v>2048</v>
      </c>
      <c r="AF1" s="229">
        <v>2049</v>
      </c>
      <c r="AG1" s="5">
        <v>2050</v>
      </c>
    </row>
    <row r="2" spans="1:33" x14ac:dyDescent="0.45">
      <c r="A2" s="25" t="s">
        <v>231</v>
      </c>
      <c r="B2">
        <f>'Start Year Data'!D26</f>
        <v>0</v>
      </c>
      <c r="C2">
        <f>B2</f>
        <v>0</v>
      </c>
      <c r="D2">
        <f t="shared" ref="D2:AG10" si="0">C2</f>
        <v>0</v>
      </c>
      <c r="E2">
        <f t="shared" si="0"/>
        <v>0</v>
      </c>
      <c r="F2">
        <f t="shared" si="0"/>
        <v>0</v>
      </c>
      <c r="G2">
        <f t="shared" si="0"/>
        <v>0</v>
      </c>
      <c r="H2">
        <f t="shared" si="0"/>
        <v>0</v>
      </c>
      <c r="I2">
        <f t="shared" si="0"/>
        <v>0</v>
      </c>
      <c r="J2">
        <f t="shared" si="0"/>
        <v>0</v>
      </c>
      <c r="K2">
        <f t="shared" si="0"/>
        <v>0</v>
      </c>
      <c r="L2">
        <f t="shared" si="0"/>
        <v>0</v>
      </c>
      <c r="M2">
        <f t="shared" si="0"/>
        <v>0</v>
      </c>
      <c r="N2">
        <f t="shared" si="0"/>
        <v>0</v>
      </c>
      <c r="O2">
        <f t="shared" si="0"/>
        <v>0</v>
      </c>
      <c r="P2">
        <f t="shared" si="0"/>
        <v>0</v>
      </c>
      <c r="Q2">
        <f t="shared" si="0"/>
        <v>0</v>
      </c>
      <c r="R2">
        <f t="shared" si="0"/>
        <v>0</v>
      </c>
      <c r="S2">
        <f t="shared" si="0"/>
        <v>0</v>
      </c>
      <c r="T2">
        <f t="shared" si="0"/>
        <v>0</v>
      </c>
      <c r="U2">
        <f t="shared" si="0"/>
        <v>0</v>
      </c>
      <c r="V2">
        <f t="shared" si="0"/>
        <v>0</v>
      </c>
      <c r="W2">
        <f t="shared" si="0"/>
        <v>0</v>
      </c>
      <c r="X2">
        <f t="shared" si="0"/>
        <v>0</v>
      </c>
      <c r="Y2">
        <f t="shared" si="0"/>
        <v>0</v>
      </c>
      <c r="Z2">
        <f t="shared" si="0"/>
        <v>0</v>
      </c>
      <c r="AA2">
        <f t="shared" si="0"/>
        <v>0</v>
      </c>
      <c r="AB2">
        <f t="shared" si="0"/>
        <v>0</v>
      </c>
      <c r="AC2">
        <f t="shared" si="0"/>
        <v>0</v>
      </c>
      <c r="AD2">
        <f t="shared" si="0"/>
        <v>0</v>
      </c>
      <c r="AE2">
        <f t="shared" si="0"/>
        <v>0</v>
      </c>
      <c r="AF2">
        <f t="shared" si="0"/>
        <v>0</v>
      </c>
      <c r="AG2">
        <f t="shared" si="0"/>
        <v>0</v>
      </c>
    </row>
    <row r="3" spans="1:33" x14ac:dyDescent="0.45">
      <c r="A3" s="26" t="s">
        <v>232</v>
      </c>
      <c r="B3">
        <f>'Start Year Data'!D27</f>
        <v>0</v>
      </c>
      <c r="C3">
        <f t="shared" ref="C3:R22" si="1">B3</f>
        <v>0</v>
      </c>
      <c r="D3">
        <f t="shared" si="1"/>
        <v>0</v>
      </c>
      <c r="E3">
        <f t="shared" si="1"/>
        <v>0</v>
      </c>
      <c r="F3">
        <f t="shared" si="1"/>
        <v>0</v>
      </c>
      <c r="G3">
        <f t="shared" si="1"/>
        <v>0</v>
      </c>
      <c r="H3">
        <f t="shared" si="1"/>
        <v>0</v>
      </c>
      <c r="I3">
        <f t="shared" si="1"/>
        <v>0</v>
      </c>
      <c r="J3">
        <f t="shared" si="1"/>
        <v>0</v>
      </c>
      <c r="K3">
        <f t="shared" si="1"/>
        <v>0</v>
      </c>
      <c r="L3">
        <f t="shared" si="1"/>
        <v>0</v>
      </c>
      <c r="M3">
        <f t="shared" si="1"/>
        <v>0</v>
      </c>
      <c r="N3">
        <f t="shared" si="1"/>
        <v>0</v>
      </c>
      <c r="O3">
        <f t="shared" si="1"/>
        <v>0</v>
      </c>
      <c r="P3">
        <f t="shared" si="1"/>
        <v>0</v>
      </c>
      <c r="Q3">
        <f t="shared" si="1"/>
        <v>0</v>
      </c>
      <c r="R3">
        <f t="shared" si="1"/>
        <v>0</v>
      </c>
      <c r="S3">
        <f t="shared" si="0"/>
        <v>0</v>
      </c>
      <c r="T3">
        <f t="shared" si="0"/>
        <v>0</v>
      </c>
      <c r="U3">
        <f t="shared" si="0"/>
        <v>0</v>
      </c>
      <c r="V3">
        <f t="shared" si="0"/>
        <v>0</v>
      </c>
      <c r="W3">
        <f t="shared" si="0"/>
        <v>0</v>
      </c>
      <c r="X3">
        <f t="shared" si="0"/>
        <v>0</v>
      </c>
      <c r="Y3">
        <f t="shared" si="0"/>
        <v>0</v>
      </c>
      <c r="Z3">
        <f t="shared" si="0"/>
        <v>0</v>
      </c>
      <c r="AA3">
        <f t="shared" si="0"/>
        <v>0</v>
      </c>
      <c r="AB3">
        <f t="shared" si="0"/>
        <v>0</v>
      </c>
      <c r="AC3">
        <f t="shared" si="0"/>
        <v>0</v>
      </c>
      <c r="AD3">
        <f t="shared" si="0"/>
        <v>0</v>
      </c>
      <c r="AE3">
        <f t="shared" si="0"/>
        <v>0</v>
      </c>
      <c r="AF3">
        <f t="shared" si="0"/>
        <v>0</v>
      </c>
      <c r="AG3">
        <f t="shared" si="0"/>
        <v>0</v>
      </c>
    </row>
    <row r="4" spans="1:33" x14ac:dyDescent="0.45">
      <c r="A4" s="26" t="s">
        <v>223</v>
      </c>
      <c r="B4">
        <f>'Start Year Data'!D28</f>
        <v>5792044628855689</v>
      </c>
      <c r="C4">
        <f t="shared" si="1"/>
        <v>5792044628855689</v>
      </c>
      <c r="D4">
        <f t="shared" si="0"/>
        <v>5792044628855689</v>
      </c>
      <c r="E4">
        <f t="shared" si="0"/>
        <v>5792044628855689</v>
      </c>
      <c r="F4">
        <f t="shared" si="0"/>
        <v>5792044628855689</v>
      </c>
      <c r="G4">
        <f t="shared" si="0"/>
        <v>5792044628855689</v>
      </c>
      <c r="H4">
        <f t="shared" si="0"/>
        <v>5792044628855689</v>
      </c>
      <c r="I4">
        <f t="shared" si="0"/>
        <v>5792044628855689</v>
      </c>
      <c r="J4">
        <f t="shared" si="0"/>
        <v>5792044628855689</v>
      </c>
      <c r="K4">
        <f t="shared" si="0"/>
        <v>5792044628855689</v>
      </c>
      <c r="L4">
        <f t="shared" si="0"/>
        <v>5792044628855689</v>
      </c>
      <c r="M4">
        <f t="shared" si="0"/>
        <v>5792044628855689</v>
      </c>
      <c r="N4">
        <f t="shared" si="0"/>
        <v>5792044628855689</v>
      </c>
      <c r="O4">
        <f t="shared" si="0"/>
        <v>5792044628855689</v>
      </c>
      <c r="P4">
        <f t="shared" si="0"/>
        <v>5792044628855689</v>
      </c>
      <c r="Q4">
        <f t="shared" si="0"/>
        <v>5792044628855689</v>
      </c>
      <c r="R4">
        <f t="shared" si="0"/>
        <v>5792044628855689</v>
      </c>
      <c r="S4">
        <f t="shared" si="0"/>
        <v>5792044628855689</v>
      </c>
      <c r="T4">
        <f t="shared" si="0"/>
        <v>5792044628855689</v>
      </c>
      <c r="U4">
        <f t="shared" si="0"/>
        <v>5792044628855689</v>
      </c>
      <c r="V4">
        <f t="shared" si="0"/>
        <v>5792044628855689</v>
      </c>
      <c r="W4">
        <f t="shared" si="0"/>
        <v>5792044628855689</v>
      </c>
      <c r="X4">
        <f t="shared" si="0"/>
        <v>5792044628855689</v>
      </c>
      <c r="Y4">
        <f t="shared" si="0"/>
        <v>5792044628855689</v>
      </c>
      <c r="Z4">
        <f t="shared" si="0"/>
        <v>5792044628855689</v>
      </c>
      <c r="AA4">
        <f t="shared" si="0"/>
        <v>5792044628855689</v>
      </c>
      <c r="AB4">
        <f t="shared" si="0"/>
        <v>5792044628855689</v>
      </c>
      <c r="AC4">
        <f t="shared" si="0"/>
        <v>5792044628855689</v>
      </c>
      <c r="AD4">
        <f t="shared" si="0"/>
        <v>5792044628855689</v>
      </c>
      <c r="AE4">
        <f t="shared" si="0"/>
        <v>5792044628855689</v>
      </c>
      <c r="AF4">
        <f t="shared" si="0"/>
        <v>5792044628855689</v>
      </c>
      <c r="AG4">
        <f t="shared" si="0"/>
        <v>5792044628855689</v>
      </c>
    </row>
    <row r="5" spans="1:33" x14ac:dyDescent="0.45">
      <c r="A5" s="26" t="s">
        <v>233</v>
      </c>
      <c r="B5">
        <f>'Start Year Data'!D29</f>
        <v>0</v>
      </c>
      <c r="C5">
        <f t="shared" si="1"/>
        <v>0</v>
      </c>
      <c r="D5">
        <f t="shared" si="0"/>
        <v>0</v>
      </c>
      <c r="E5">
        <f t="shared" si="0"/>
        <v>0</v>
      </c>
      <c r="F5">
        <f t="shared" si="0"/>
        <v>0</v>
      </c>
      <c r="G5">
        <f t="shared" si="0"/>
        <v>0</v>
      </c>
      <c r="H5">
        <f t="shared" si="0"/>
        <v>0</v>
      </c>
      <c r="I5">
        <f t="shared" si="0"/>
        <v>0</v>
      </c>
      <c r="J5">
        <f t="shared" si="0"/>
        <v>0</v>
      </c>
      <c r="K5">
        <f t="shared" si="0"/>
        <v>0</v>
      </c>
      <c r="L5">
        <f t="shared" si="0"/>
        <v>0</v>
      </c>
      <c r="M5">
        <f t="shared" si="0"/>
        <v>0</v>
      </c>
      <c r="N5">
        <f t="shared" si="0"/>
        <v>0</v>
      </c>
      <c r="O5">
        <f t="shared" si="0"/>
        <v>0</v>
      </c>
      <c r="P5">
        <f t="shared" si="0"/>
        <v>0</v>
      </c>
      <c r="Q5">
        <f t="shared" si="0"/>
        <v>0</v>
      </c>
      <c r="R5">
        <f t="shared" si="0"/>
        <v>0</v>
      </c>
      <c r="S5">
        <f t="shared" si="0"/>
        <v>0</v>
      </c>
      <c r="T5">
        <f t="shared" si="0"/>
        <v>0</v>
      </c>
      <c r="U5">
        <f t="shared" si="0"/>
        <v>0</v>
      </c>
      <c r="V5">
        <f t="shared" si="0"/>
        <v>0</v>
      </c>
      <c r="W5">
        <f t="shared" si="0"/>
        <v>0</v>
      </c>
      <c r="X5">
        <f t="shared" si="0"/>
        <v>0</v>
      </c>
      <c r="Y5">
        <f t="shared" si="0"/>
        <v>0</v>
      </c>
      <c r="Z5">
        <f t="shared" si="0"/>
        <v>0</v>
      </c>
      <c r="AA5">
        <f t="shared" si="0"/>
        <v>0</v>
      </c>
      <c r="AB5">
        <f t="shared" si="0"/>
        <v>0</v>
      </c>
      <c r="AC5">
        <f t="shared" si="0"/>
        <v>0</v>
      </c>
      <c r="AD5">
        <f t="shared" si="0"/>
        <v>0</v>
      </c>
      <c r="AE5">
        <f t="shared" si="0"/>
        <v>0</v>
      </c>
      <c r="AF5">
        <f t="shared" si="0"/>
        <v>0</v>
      </c>
      <c r="AG5">
        <f t="shared" si="0"/>
        <v>0</v>
      </c>
    </row>
    <row r="6" spans="1:33" x14ac:dyDescent="0.45">
      <c r="A6" s="26" t="s">
        <v>234</v>
      </c>
      <c r="B6">
        <f>'Start Year Data'!D30</f>
        <v>0</v>
      </c>
      <c r="C6">
        <f t="shared" si="1"/>
        <v>0</v>
      </c>
      <c r="D6">
        <f t="shared" si="0"/>
        <v>0</v>
      </c>
      <c r="E6">
        <f t="shared" si="0"/>
        <v>0</v>
      </c>
      <c r="F6">
        <f t="shared" si="0"/>
        <v>0</v>
      </c>
      <c r="G6">
        <f t="shared" si="0"/>
        <v>0</v>
      </c>
      <c r="H6">
        <f t="shared" si="0"/>
        <v>0</v>
      </c>
      <c r="I6">
        <f t="shared" si="0"/>
        <v>0</v>
      </c>
      <c r="J6">
        <f t="shared" si="0"/>
        <v>0</v>
      </c>
      <c r="K6">
        <f t="shared" si="0"/>
        <v>0</v>
      </c>
      <c r="L6">
        <f t="shared" si="0"/>
        <v>0</v>
      </c>
      <c r="M6">
        <f t="shared" si="0"/>
        <v>0</v>
      </c>
      <c r="N6">
        <f t="shared" si="0"/>
        <v>0</v>
      </c>
      <c r="O6">
        <f t="shared" si="0"/>
        <v>0</v>
      </c>
      <c r="P6">
        <f t="shared" si="0"/>
        <v>0</v>
      </c>
      <c r="Q6">
        <f t="shared" si="0"/>
        <v>0</v>
      </c>
      <c r="R6">
        <f t="shared" si="0"/>
        <v>0</v>
      </c>
      <c r="S6">
        <f t="shared" si="0"/>
        <v>0</v>
      </c>
      <c r="T6">
        <f t="shared" si="0"/>
        <v>0</v>
      </c>
      <c r="U6">
        <f t="shared" si="0"/>
        <v>0</v>
      </c>
      <c r="V6">
        <f t="shared" si="0"/>
        <v>0</v>
      </c>
      <c r="W6">
        <f t="shared" si="0"/>
        <v>0</v>
      </c>
      <c r="X6">
        <f t="shared" si="0"/>
        <v>0</v>
      </c>
      <c r="Y6">
        <f t="shared" si="0"/>
        <v>0</v>
      </c>
      <c r="Z6">
        <f t="shared" si="0"/>
        <v>0</v>
      </c>
      <c r="AA6">
        <f t="shared" si="0"/>
        <v>0</v>
      </c>
      <c r="AB6">
        <f t="shared" si="0"/>
        <v>0</v>
      </c>
      <c r="AC6">
        <f t="shared" si="0"/>
        <v>0</v>
      </c>
      <c r="AD6">
        <f t="shared" si="0"/>
        <v>0</v>
      </c>
      <c r="AE6">
        <f t="shared" si="0"/>
        <v>0</v>
      </c>
      <c r="AF6">
        <f t="shared" si="0"/>
        <v>0</v>
      </c>
      <c r="AG6">
        <f t="shared" si="0"/>
        <v>0</v>
      </c>
    </row>
    <row r="7" spans="1:33" x14ac:dyDescent="0.45">
      <c r="A7" s="26" t="s">
        <v>235</v>
      </c>
      <c r="B7">
        <f>'Start Year Data'!D31</f>
        <v>0</v>
      </c>
      <c r="C7">
        <f t="shared" si="1"/>
        <v>0</v>
      </c>
      <c r="D7">
        <f t="shared" si="0"/>
        <v>0</v>
      </c>
      <c r="E7">
        <f t="shared" si="0"/>
        <v>0</v>
      </c>
      <c r="F7">
        <f t="shared" si="0"/>
        <v>0</v>
      </c>
      <c r="G7">
        <f t="shared" si="0"/>
        <v>0</v>
      </c>
      <c r="H7">
        <f t="shared" si="0"/>
        <v>0</v>
      </c>
      <c r="I7">
        <f t="shared" si="0"/>
        <v>0</v>
      </c>
      <c r="J7">
        <f t="shared" si="0"/>
        <v>0</v>
      </c>
      <c r="K7">
        <f t="shared" si="0"/>
        <v>0</v>
      </c>
      <c r="L7">
        <f t="shared" si="0"/>
        <v>0</v>
      </c>
      <c r="M7">
        <f t="shared" si="0"/>
        <v>0</v>
      </c>
      <c r="N7">
        <f t="shared" si="0"/>
        <v>0</v>
      </c>
      <c r="O7">
        <f t="shared" si="0"/>
        <v>0</v>
      </c>
      <c r="P7">
        <f t="shared" si="0"/>
        <v>0</v>
      </c>
      <c r="Q7">
        <f t="shared" si="0"/>
        <v>0</v>
      </c>
      <c r="R7">
        <f t="shared" si="0"/>
        <v>0</v>
      </c>
      <c r="S7">
        <f t="shared" si="0"/>
        <v>0</v>
      </c>
      <c r="T7">
        <f t="shared" si="0"/>
        <v>0</v>
      </c>
      <c r="U7">
        <f t="shared" si="0"/>
        <v>0</v>
      </c>
      <c r="V7">
        <f t="shared" si="0"/>
        <v>0</v>
      </c>
      <c r="W7">
        <f t="shared" si="0"/>
        <v>0</v>
      </c>
      <c r="X7">
        <f t="shared" si="0"/>
        <v>0</v>
      </c>
      <c r="Y7">
        <f t="shared" si="0"/>
        <v>0</v>
      </c>
      <c r="Z7">
        <f t="shared" si="0"/>
        <v>0</v>
      </c>
      <c r="AA7">
        <f t="shared" si="0"/>
        <v>0</v>
      </c>
      <c r="AB7">
        <f t="shared" si="0"/>
        <v>0</v>
      </c>
      <c r="AC7">
        <f t="shared" si="0"/>
        <v>0</v>
      </c>
      <c r="AD7">
        <f t="shared" si="0"/>
        <v>0</v>
      </c>
      <c r="AE7">
        <f t="shared" si="0"/>
        <v>0</v>
      </c>
      <c r="AF7">
        <f t="shared" si="0"/>
        <v>0</v>
      </c>
      <c r="AG7">
        <f t="shared" si="0"/>
        <v>0</v>
      </c>
    </row>
    <row r="8" spans="1:33" x14ac:dyDescent="0.45">
      <c r="A8" s="26" t="s">
        <v>236</v>
      </c>
      <c r="B8">
        <f>'Start Year Data'!D32</f>
        <v>0</v>
      </c>
      <c r="C8">
        <f t="shared" si="1"/>
        <v>0</v>
      </c>
      <c r="D8">
        <f t="shared" si="0"/>
        <v>0</v>
      </c>
      <c r="E8">
        <f t="shared" si="0"/>
        <v>0</v>
      </c>
      <c r="F8">
        <f t="shared" si="0"/>
        <v>0</v>
      </c>
      <c r="G8">
        <f t="shared" si="0"/>
        <v>0</v>
      </c>
      <c r="H8">
        <f t="shared" si="0"/>
        <v>0</v>
      </c>
      <c r="I8">
        <f t="shared" si="0"/>
        <v>0</v>
      </c>
      <c r="J8">
        <f t="shared" si="0"/>
        <v>0</v>
      </c>
      <c r="K8">
        <f t="shared" si="0"/>
        <v>0</v>
      </c>
      <c r="L8">
        <f t="shared" si="0"/>
        <v>0</v>
      </c>
      <c r="M8">
        <f t="shared" si="0"/>
        <v>0</v>
      </c>
      <c r="N8">
        <f t="shared" si="0"/>
        <v>0</v>
      </c>
      <c r="O8">
        <f t="shared" si="0"/>
        <v>0</v>
      </c>
      <c r="P8">
        <f t="shared" si="0"/>
        <v>0</v>
      </c>
      <c r="Q8">
        <f t="shared" si="0"/>
        <v>0</v>
      </c>
      <c r="R8">
        <f t="shared" si="0"/>
        <v>0</v>
      </c>
      <c r="S8">
        <f t="shared" si="0"/>
        <v>0</v>
      </c>
      <c r="T8">
        <f t="shared" si="0"/>
        <v>0</v>
      </c>
      <c r="U8">
        <f t="shared" si="0"/>
        <v>0</v>
      </c>
      <c r="V8">
        <f t="shared" si="0"/>
        <v>0</v>
      </c>
      <c r="W8">
        <f t="shared" si="0"/>
        <v>0</v>
      </c>
      <c r="X8">
        <f t="shared" si="0"/>
        <v>0</v>
      </c>
      <c r="Y8">
        <f t="shared" si="0"/>
        <v>0</v>
      </c>
      <c r="Z8">
        <f t="shared" si="0"/>
        <v>0</v>
      </c>
      <c r="AA8">
        <f t="shared" si="0"/>
        <v>0</v>
      </c>
      <c r="AB8">
        <f t="shared" si="0"/>
        <v>0</v>
      </c>
      <c r="AC8">
        <f t="shared" si="0"/>
        <v>0</v>
      </c>
      <c r="AD8">
        <f t="shared" si="0"/>
        <v>0</v>
      </c>
      <c r="AE8">
        <f t="shared" si="0"/>
        <v>0</v>
      </c>
      <c r="AF8">
        <f t="shared" si="0"/>
        <v>0</v>
      </c>
      <c r="AG8">
        <f t="shared" si="0"/>
        <v>0</v>
      </c>
    </row>
    <row r="9" spans="1:33" x14ac:dyDescent="0.45">
      <c r="A9" s="26" t="s">
        <v>225</v>
      </c>
      <c r="B9">
        <f>'Start Year Data'!D33</f>
        <v>5951142435808.2686</v>
      </c>
      <c r="C9">
        <f t="shared" si="1"/>
        <v>5951142435808.2686</v>
      </c>
      <c r="D9">
        <f t="shared" si="0"/>
        <v>5951142435808.2686</v>
      </c>
      <c r="E9">
        <f t="shared" si="0"/>
        <v>5951142435808.2686</v>
      </c>
      <c r="F9">
        <f t="shared" si="0"/>
        <v>5951142435808.2686</v>
      </c>
      <c r="G9">
        <f t="shared" si="0"/>
        <v>5951142435808.2686</v>
      </c>
      <c r="H9">
        <f t="shared" si="0"/>
        <v>5951142435808.2686</v>
      </c>
      <c r="I9">
        <f t="shared" si="0"/>
        <v>5951142435808.2686</v>
      </c>
      <c r="J9">
        <f t="shared" si="0"/>
        <v>5951142435808.2686</v>
      </c>
      <c r="K9">
        <f t="shared" si="0"/>
        <v>5951142435808.2686</v>
      </c>
      <c r="L9">
        <f t="shared" si="0"/>
        <v>5951142435808.2686</v>
      </c>
      <c r="M9">
        <f t="shared" si="0"/>
        <v>5951142435808.2686</v>
      </c>
      <c r="N9">
        <f t="shared" si="0"/>
        <v>5951142435808.2686</v>
      </c>
      <c r="O9">
        <f t="shared" si="0"/>
        <v>5951142435808.2686</v>
      </c>
      <c r="P9">
        <f t="shared" si="0"/>
        <v>5951142435808.2686</v>
      </c>
      <c r="Q9">
        <f t="shared" si="0"/>
        <v>5951142435808.2686</v>
      </c>
      <c r="R9">
        <f t="shared" si="0"/>
        <v>5951142435808.2686</v>
      </c>
      <c r="S9">
        <f t="shared" si="0"/>
        <v>5951142435808.2686</v>
      </c>
      <c r="T9">
        <f t="shared" si="0"/>
        <v>5951142435808.2686</v>
      </c>
      <c r="U9">
        <f t="shared" si="0"/>
        <v>5951142435808.2686</v>
      </c>
      <c r="V9">
        <f t="shared" si="0"/>
        <v>5951142435808.2686</v>
      </c>
      <c r="W9">
        <f t="shared" si="0"/>
        <v>5951142435808.2686</v>
      </c>
      <c r="X9">
        <f t="shared" si="0"/>
        <v>5951142435808.2686</v>
      </c>
      <c r="Y9">
        <f t="shared" si="0"/>
        <v>5951142435808.2686</v>
      </c>
      <c r="Z9">
        <f t="shared" si="0"/>
        <v>5951142435808.2686</v>
      </c>
      <c r="AA9">
        <f t="shared" si="0"/>
        <v>5951142435808.2686</v>
      </c>
      <c r="AB9">
        <f t="shared" si="0"/>
        <v>5951142435808.2686</v>
      </c>
      <c r="AC9">
        <f t="shared" si="0"/>
        <v>5951142435808.2686</v>
      </c>
      <c r="AD9">
        <f t="shared" si="0"/>
        <v>5951142435808.2686</v>
      </c>
      <c r="AE9">
        <f t="shared" si="0"/>
        <v>5951142435808.2686</v>
      </c>
      <c r="AF9">
        <f t="shared" si="0"/>
        <v>5951142435808.2686</v>
      </c>
      <c r="AG9">
        <f t="shared" si="0"/>
        <v>5951142435808.2686</v>
      </c>
    </row>
    <row r="10" spans="1:33" x14ac:dyDescent="0.45">
      <c r="A10" s="26" t="s">
        <v>226</v>
      </c>
      <c r="B10">
        <f>'Start Year Data'!D34</f>
        <v>1105254754351753</v>
      </c>
      <c r="C10">
        <f t="shared" si="1"/>
        <v>1105254754351753</v>
      </c>
      <c r="D10">
        <f t="shared" si="0"/>
        <v>1105254754351753</v>
      </c>
      <c r="E10">
        <f t="shared" si="0"/>
        <v>1105254754351753</v>
      </c>
      <c r="F10">
        <f t="shared" si="0"/>
        <v>1105254754351753</v>
      </c>
      <c r="G10">
        <f t="shared" si="0"/>
        <v>1105254754351753</v>
      </c>
      <c r="H10">
        <f t="shared" si="0"/>
        <v>1105254754351753</v>
      </c>
      <c r="I10">
        <f t="shared" si="0"/>
        <v>1105254754351753</v>
      </c>
      <c r="J10">
        <f t="shared" si="0"/>
        <v>1105254754351753</v>
      </c>
      <c r="K10">
        <f t="shared" si="0"/>
        <v>1105254754351753</v>
      </c>
      <c r="L10">
        <f t="shared" si="0"/>
        <v>1105254754351753</v>
      </c>
      <c r="M10">
        <f t="shared" si="0"/>
        <v>1105254754351753</v>
      </c>
      <c r="N10">
        <f t="shared" si="0"/>
        <v>1105254754351753</v>
      </c>
      <c r="O10">
        <f t="shared" si="0"/>
        <v>1105254754351753</v>
      </c>
      <c r="P10">
        <f t="shared" si="0"/>
        <v>1105254754351753</v>
      </c>
      <c r="Q10">
        <f t="shared" si="0"/>
        <v>1105254754351753</v>
      </c>
      <c r="R10">
        <f t="shared" si="0"/>
        <v>1105254754351753</v>
      </c>
      <c r="S10">
        <f t="shared" si="0"/>
        <v>1105254754351753</v>
      </c>
      <c r="T10">
        <f t="shared" si="0"/>
        <v>1105254754351753</v>
      </c>
      <c r="U10">
        <f t="shared" si="0"/>
        <v>1105254754351753</v>
      </c>
      <c r="V10">
        <f t="shared" si="0"/>
        <v>1105254754351753</v>
      </c>
      <c r="W10">
        <f t="shared" si="0"/>
        <v>1105254754351753</v>
      </c>
      <c r="X10">
        <f t="shared" si="0"/>
        <v>1105254754351753</v>
      </c>
      <c r="Y10">
        <f t="shared" si="0"/>
        <v>1105254754351753</v>
      </c>
      <c r="Z10">
        <f t="shared" si="0"/>
        <v>1105254754351753</v>
      </c>
      <c r="AA10">
        <f t="shared" si="0"/>
        <v>1105254754351753</v>
      </c>
      <c r="AB10">
        <f t="shared" si="0"/>
        <v>1105254754351753</v>
      </c>
      <c r="AC10">
        <f t="shared" si="0"/>
        <v>1105254754351753</v>
      </c>
      <c r="AD10">
        <f t="shared" si="0"/>
        <v>1105254754351753</v>
      </c>
      <c r="AE10">
        <f t="shared" si="0"/>
        <v>1105254754351753</v>
      </c>
      <c r="AF10">
        <f t="shared" si="0"/>
        <v>1105254754351753</v>
      </c>
      <c r="AG10">
        <f t="shared" si="0"/>
        <v>1105254754351753</v>
      </c>
    </row>
    <row r="11" spans="1:33" x14ac:dyDescent="0.45">
      <c r="A11" s="26" t="s">
        <v>237</v>
      </c>
      <c r="B11">
        <f>'Start Year Data'!D35</f>
        <v>2081589830408566</v>
      </c>
      <c r="C11">
        <f t="shared" si="1"/>
        <v>2081589830408566</v>
      </c>
      <c r="D11">
        <f t="shared" ref="D11:AG19" si="2">C11</f>
        <v>2081589830408566</v>
      </c>
      <c r="E11">
        <f t="shared" si="2"/>
        <v>2081589830408566</v>
      </c>
      <c r="F11">
        <f t="shared" si="2"/>
        <v>2081589830408566</v>
      </c>
      <c r="G11">
        <f t="shared" si="2"/>
        <v>2081589830408566</v>
      </c>
      <c r="H11">
        <f t="shared" si="2"/>
        <v>2081589830408566</v>
      </c>
      <c r="I11">
        <f t="shared" si="2"/>
        <v>2081589830408566</v>
      </c>
      <c r="J11">
        <f t="shared" si="2"/>
        <v>2081589830408566</v>
      </c>
      <c r="K11">
        <f t="shared" si="2"/>
        <v>2081589830408566</v>
      </c>
      <c r="L11">
        <f t="shared" si="2"/>
        <v>2081589830408566</v>
      </c>
      <c r="M11">
        <f t="shared" si="2"/>
        <v>2081589830408566</v>
      </c>
      <c r="N11">
        <f t="shared" si="2"/>
        <v>2081589830408566</v>
      </c>
      <c r="O11">
        <f t="shared" si="2"/>
        <v>2081589830408566</v>
      </c>
      <c r="P11">
        <f t="shared" si="2"/>
        <v>2081589830408566</v>
      </c>
      <c r="Q11">
        <f t="shared" si="2"/>
        <v>2081589830408566</v>
      </c>
      <c r="R11">
        <f t="shared" si="2"/>
        <v>2081589830408566</v>
      </c>
      <c r="S11">
        <f t="shared" si="2"/>
        <v>2081589830408566</v>
      </c>
      <c r="T11">
        <f t="shared" si="2"/>
        <v>2081589830408566</v>
      </c>
      <c r="U11">
        <f t="shared" si="2"/>
        <v>2081589830408566</v>
      </c>
      <c r="V11">
        <f t="shared" si="2"/>
        <v>2081589830408566</v>
      </c>
      <c r="W11">
        <f t="shared" si="2"/>
        <v>2081589830408566</v>
      </c>
      <c r="X11">
        <f t="shared" si="2"/>
        <v>2081589830408566</v>
      </c>
      <c r="Y11">
        <f t="shared" si="2"/>
        <v>2081589830408566</v>
      </c>
      <c r="Z11">
        <f t="shared" si="2"/>
        <v>2081589830408566</v>
      </c>
      <c r="AA11">
        <f t="shared" si="2"/>
        <v>2081589830408566</v>
      </c>
      <c r="AB11">
        <f t="shared" si="2"/>
        <v>2081589830408566</v>
      </c>
      <c r="AC11">
        <f t="shared" si="2"/>
        <v>2081589830408566</v>
      </c>
      <c r="AD11">
        <f t="shared" si="2"/>
        <v>2081589830408566</v>
      </c>
      <c r="AE11">
        <f t="shared" si="2"/>
        <v>2081589830408566</v>
      </c>
      <c r="AF11">
        <f t="shared" si="2"/>
        <v>2081589830408566</v>
      </c>
      <c r="AG11">
        <f t="shared" si="2"/>
        <v>2081589830408566</v>
      </c>
    </row>
    <row r="12" spans="1:33" x14ac:dyDescent="0.45">
      <c r="A12" s="26" t="s">
        <v>238</v>
      </c>
      <c r="B12">
        <f>'Start Year Data'!D36</f>
        <v>0</v>
      </c>
      <c r="C12">
        <f t="shared" si="1"/>
        <v>0</v>
      </c>
      <c r="D12">
        <f t="shared" si="2"/>
        <v>0</v>
      </c>
      <c r="E12">
        <f t="shared" si="2"/>
        <v>0</v>
      </c>
      <c r="F12">
        <f t="shared" si="2"/>
        <v>0</v>
      </c>
      <c r="G12">
        <f t="shared" si="2"/>
        <v>0</v>
      </c>
      <c r="H12">
        <f t="shared" si="2"/>
        <v>0</v>
      </c>
      <c r="I12">
        <f t="shared" si="2"/>
        <v>0</v>
      </c>
      <c r="J12">
        <f t="shared" si="2"/>
        <v>0</v>
      </c>
      <c r="K12">
        <f t="shared" si="2"/>
        <v>0</v>
      </c>
      <c r="L12">
        <f t="shared" si="2"/>
        <v>0</v>
      </c>
      <c r="M12">
        <f t="shared" si="2"/>
        <v>0</v>
      </c>
      <c r="N12">
        <f t="shared" si="2"/>
        <v>0</v>
      </c>
      <c r="O12">
        <f t="shared" si="2"/>
        <v>0</v>
      </c>
      <c r="P12">
        <f t="shared" si="2"/>
        <v>0</v>
      </c>
      <c r="Q12">
        <f t="shared" si="2"/>
        <v>0</v>
      </c>
      <c r="R12">
        <f t="shared" si="2"/>
        <v>0</v>
      </c>
      <c r="S12">
        <f t="shared" si="2"/>
        <v>0</v>
      </c>
      <c r="T12">
        <f t="shared" si="2"/>
        <v>0</v>
      </c>
      <c r="U12">
        <f t="shared" si="2"/>
        <v>0</v>
      </c>
      <c r="V12">
        <f t="shared" si="2"/>
        <v>0</v>
      </c>
      <c r="W12">
        <f t="shared" si="2"/>
        <v>0</v>
      </c>
      <c r="X12">
        <f t="shared" si="2"/>
        <v>0</v>
      </c>
      <c r="Y12">
        <f t="shared" si="2"/>
        <v>0</v>
      </c>
      <c r="Z12">
        <f t="shared" si="2"/>
        <v>0</v>
      </c>
      <c r="AA12">
        <f t="shared" si="2"/>
        <v>0</v>
      </c>
      <c r="AB12">
        <f t="shared" si="2"/>
        <v>0</v>
      </c>
      <c r="AC12">
        <f t="shared" si="2"/>
        <v>0</v>
      </c>
      <c r="AD12">
        <f t="shared" si="2"/>
        <v>0</v>
      </c>
      <c r="AE12">
        <f t="shared" si="2"/>
        <v>0</v>
      </c>
      <c r="AF12">
        <f t="shared" si="2"/>
        <v>0</v>
      </c>
      <c r="AG12">
        <f t="shared" si="2"/>
        <v>0</v>
      </c>
    </row>
    <row r="13" spans="1:33" x14ac:dyDescent="0.45">
      <c r="A13" s="26" t="s">
        <v>239</v>
      </c>
      <c r="B13">
        <f>'Start Year Data'!D37</f>
        <v>0</v>
      </c>
      <c r="C13">
        <f t="shared" si="1"/>
        <v>0</v>
      </c>
      <c r="D13">
        <f t="shared" si="2"/>
        <v>0</v>
      </c>
      <c r="E13">
        <f t="shared" si="2"/>
        <v>0</v>
      </c>
      <c r="F13">
        <f t="shared" si="2"/>
        <v>0</v>
      </c>
      <c r="G13">
        <f t="shared" si="2"/>
        <v>0</v>
      </c>
      <c r="H13">
        <f t="shared" si="2"/>
        <v>0</v>
      </c>
      <c r="I13">
        <f t="shared" si="2"/>
        <v>0</v>
      </c>
      <c r="J13">
        <f t="shared" si="2"/>
        <v>0</v>
      </c>
      <c r="K13">
        <f t="shared" si="2"/>
        <v>0</v>
      </c>
      <c r="L13">
        <f t="shared" si="2"/>
        <v>0</v>
      </c>
      <c r="M13">
        <f t="shared" si="2"/>
        <v>0</v>
      </c>
      <c r="N13">
        <f t="shared" si="2"/>
        <v>0</v>
      </c>
      <c r="O13">
        <f t="shared" si="2"/>
        <v>0</v>
      </c>
      <c r="P13">
        <f t="shared" si="2"/>
        <v>0</v>
      </c>
      <c r="Q13">
        <f t="shared" si="2"/>
        <v>0</v>
      </c>
      <c r="R13">
        <f t="shared" si="2"/>
        <v>0</v>
      </c>
      <c r="S13">
        <f t="shared" si="2"/>
        <v>0</v>
      </c>
      <c r="T13">
        <f t="shared" si="2"/>
        <v>0</v>
      </c>
      <c r="U13">
        <f t="shared" si="2"/>
        <v>0</v>
      </c>
      <c r="V13">
        <f t="shared" si="2"/>
        <v>0</v>
      </c>
      <c r="W13">
        <f t="shared" si="2"/>
        <v>0</v>
      </c>
      <c r="X13">
        <f t="shared" si="2"/>
        <v>0</v>
      </c>
      <c r="Y13">
        <f t="shared" si="2"/>
        <v>0</v>
      </c>
      <c r="Z13">
        <f t="shared" si="2"/>
        <v>0</v>
      </c>
      <c r="AA13">
        <f t="shared" si="2"/>
        <v>0</v>
      </c>
      <c r="AB13">
        <f t="shared" si="2"/>
        <v>0</v>
      </c>
      <c r="AC13">
        <f t="shared" si="2"/>
        <v>0</v>
      </c>
      <c r="AD13">
        <f t="shared" si="2"/>
        <v>0</v>
      </c>
      <c r="AE13">
        <f t="shared" si="2"/>
        <v>0</v>
      </c>
      <c r="AF13">
        <f t="shared" si="2"/>
        <v>0</v>
      </c>
      <c r="AG13">
        <f t="shared" si="2"/>
        <v>0</v>
      </c>
    </row>
    <row r="14" spans="1:33" x14ac:dyDescent="0.45">
      <c r="A14" s="26" t="s">
        <v>228</v>
      </c>
      <c r="B14">
        <f>'Start Year Data'!D38</f>
        <v>929735339013433.75</v>
      </c>
      <c r="C14">
        <f t="shared" si="1"/>
        <v>929735339013433.75</v>
      </c>
      <c r="D14">
        <f t="shared" si="2"/>
        <v>929735339013433.75</v>
      </c>
      <c r="E14">
        <f t="shared" si="2"/>
        <v>929735339013433.75</v>
      </c>
      <c r="F14">
        <f t="shared" si="2"/>
        <v>929735339013433.75</v>
      </c>
      <c r="G14">
        <f t="shared" si="2"/>
        <v>929735339013433.75</v>
      </c>
      <c r="H14">
        <f t="shared" si="2"/>
        <v>929735339013433.75</v>
      </c>
      <c r="I14">
        <f t="shared" si="2"/>
        <v>929735339013433.75</v>
      </c>
      <c r="J14">
        <f t="shared" si="2"/>
        <v>929735339013433.75</v>
      </c>
      <c r="K14">
        <f t="shared" si="2"/>
        <v>929735339013433.75</v>
      </c>
      <c r="L14">
        <f t="shared" si="2"/>
        <v>929735339013433.75</v>
      </c>
      <c r="M14">
        <f t="shared" si="2"/>
        <v>929735339013433.75</v>
      </c>
      <c r="N14">
        <f t="shared" si="2"/>
        <v>929735339013433.75</v>
      </c>
      <c r="O14">
        <f t="shared" si="2"/>
        <v>929735339013433.75</v>
      </c>
      <c r="P14">
        <f t="shared" si="2"/>
        <v>929735339013433.75</v>
      </c>
      <c r="Q14">
        <f t="shared" si="2"/>
        <v>929735339013433.75</v>
      </c>
      <c r="R14">
        <f t="shared" si="2"/>
        <v>929735339013433.75</v>
      </c>
      <c r="S14">
        <f t="shared" si="2"/>
        <v>929735339013433.75</v>
      </c>
      <c r="T14">
        <f t="shared" si="2"/>
        <v>929735339013433.75</v>
      </c>
      <c r="U14">
        <f t="shared" si="2"/>
        <v>929735339013433.75</v>
      </c>
      <c r="V14">
        <f t="shared" si="2"/>
        <v>929735339013433.75</v>
      </c>
      <c r="W14">
        <f t="shared" si="2"/>
        <v>929735339013433.75</v>
      </c>
      <c r="X14">
        <f t="shared" si="2"/>
        <v>929735339013433.75</v>
      </c>
      <c r="Y14">
        <f t="shared" si="2"/>
        <v>929735339013433.75</v>
      </c>
      <c r="Z14">
        <f t="shared" si="2"/>
        <v>929735339013433.75</v>
      </c>
      <c r="AA14">
        <f t="shared" si="2"/>
        <v>929735339013433.75</v>
      </c>
      <c r="AB14">
        <f t="shared" si="2"/>
        <v>929735339013433.75</v>
      </c>
      <c r="AC14">
        <f t="shared" si="2"/>
        <v>929735339013433.75</v>
      </c>
      <c r="AD14">
        <f t="shared" si="2"/>
        <v>929735339013433.75</v>
      </c>
      <c r="AE14">
        <f t="shared" si="2"/>
        <v>929735339013433.75</v>
      </c>
      <c r="AF14">
        <f t="shared" si="2"/>
        <v>929735339013433.75</v>
      </c>
      <c r="AG14">
        <f t="shared" si="2"/>
        <v>929735339013433.75</v>
      </c>
    </row>
    <row r="15" spans="1:33" x14ac:dyDescent="0.45">
      <c r="A15" s="26" t="s">
        <v>240</v>
      </c>
      <c r="B15">
        <f>'Start Year Data'!D39</f>
        <v>0</v>
      </c>
      <c r="C15">
        <f t="shared" si="1"/>
        <v>0</v>
      </c>
      <c r="D15">
        <f t="shared" si="2"/>
        <v>0</v>
      </c>
      <c r="E15">
        <f t="shared" si="2"/>
        <v>0</v>
      </c>
      <c r="F15">
        <f t="shared" si="2"/>
        <v>0</v>
      </c>
      <c r="G15">
        <f t="shared" si="2"/>
        <v>0</v>
      </c>
      <c r="H15">
        <f t="shared" si="2"/>
        <v>0</v>
      </c>
      <c r="I15">
        <f t="shared" si="2"/>
        <v>0</v>
      </c>
      <c r="J15">
        <f t="shared" si="2"/>
        <v>0</v>
      </c>
      <c r="K15">
        <f t="shared" si="2"/>
        <v>0</v>
      </c>
      <c r="L15">
        <f t="shared" si="2"/>
        <v>0</v>
      </c>
      <c r="M15">
        <f t="shared" si="2"/>
        <v>0</v>
      </c>
      <c r="N15">
        <f t="shared" si="2"/>
        <v>0</v>
      </c>
      <c r="O15">
        <f t="shared" si="2"/>
        <v>0</v>
      </c>
      <c r="P15">
        <f t="shared" si="2"/>
        <v>0</v>
      </c>
      <c r="Q15">
        <f t="shared" si="2"/>
        <v>0</v>
      </c>
      <c r="R15">
        <f t="shared" si="2"/>
        <v>0</v>
      </c>
      <c r="S15">
        <f t="shared" si="2"/>
        <v>0</v>
      </c>
      <c r="T15">
        <f t="shared" si="2"/>
        <v>0</v>
      </c>
      <c r="U15">
        <f t="shared" si="2"/>
        <v>0</v>
      </c>
      <c r="V15">
        <f t="shared" si="2"/>
        <v>0</v>
      </c>
      <c r="W15">
        <f t="shared" si="2"/>
        <v>0</v>
      </c>
      <c r="X15">
        <f t="shared" si="2"/>
        <v>0</v>
      </c>
      <c r="Y15">
        <f t="shared" si="2"/>
        <v>0</v>
      </c>
      <c r="Z15">
        <f t="shared" si="2"/>
        <v>0</v>
      </c>
      <c r="AA15">
        <f t="shared" si="2"/>
        <v>0</v>
      </c>
      <c r="AB15">
        <f t="shared" si="2"/>
        <v>0</v>
      </c>
      <c r="AC15">
        <f t="shared" si="2"/>
        <v>0</v>
      </c>
      <c r="AD15">
        <f t="shared" si="2"/>
        <v>0</v>
      </c>
      <c r="AE15">
        <f t="shared" si="2"/>
        <v>0</v>
      </c>
      <c r="AF15">
        <f t="shared" si="2"/>
        <v>0</v>
      </c>
      <c r="AG15">
        <f t="shared" si="2"/>
        <v>0</v>
      </c>
    </row>
    <row r="16" spans="1:33" x14ac:dyDescent="0.45">
      <c r="A16" s="26" t="s">
        <v>241</v>
      </c>
      <c r="B16">
        <f>'Start Year Data'!D40</f>
        <v>0</v>
      </c>
      <c r="C16">
        <f t="shared" si="1"/>
        <v>0</v>
      </c>
      <c r="D16">
        <f t="shared" si="2"/>
        <v>0</v>
      </c>
      <c r="E16">
        <f t="shared" si="2"/>
        <v>0</v>
      </c>
      <c r="F16">
        <f t="shared" si="2"/>
        <v>0</v>
      </c>
      <c r="G16">
        <f t="shared" si="2"/>
        <v>0</v>
      </c>
      <c r="H16">
        <f t="shared" si="2"/>
        <v>0</v>
      </c>
      <c r="I16">
        <f t="shared" si="2"/>
        <v>0</v>
      </c>
      <c r="J16">
        <f t="shared" si="2"/>
        <v>0</v>
      </c>
      <c r="K16">
        <f t="shared" si="2"/>
        <v>0</v>
      </c>
      <c r="L16">
        <f t="shared" si="2"/>
        <v>0</v>
      </c>
      <c r="M16">
        <f t="shared" si="2"/>
        <v>0</v>
      </c>
      <c r="N16">
        <f t="shared" si="2"/>
        <v>0</v>
      </c>
      <c r="O16">
        <f t="shared" si="2"/>
        <v>0</v>
      </c>
      <c r="P16">
        <f t="shared" si="2"/>
        <v>0</v>
      </c>
      <c r="Q16">
        <f t="shared" si="2"/>
        <v>0</v>
      </c>
      <c r="R16">
        <f t="shared" si="2"/>
        <v>0</v>
      </c>
      <c r="S16">
        <f t="shared" si="2"/>
        <v>0</v>
      </c>
      <c r="T16">
        <f t="shared" si="2"/>
        <v>0</v>
      </c>
      <c r="U16">
        <f t="shared" si="2"/>
        <v>0</v>
      </c>
      <c r="V16">
        <f t="shared" si="2"/>
        <v>0</v>
      </c>
      <c r="W16">
        <f t="shared" si="2"/>
        <v>0</v>
      </c>
      <c r="X16">
        <f t="shared" si="2"/>
        <v>0</v>
      </c>
      <c r="Y16">
        <f t="shared" si="2"/>
        <v>0</v>
      </c>
      <c r="Z16">
        <f t="shared" si="2"/>
        <v>0</v>
      </c>
      <c r="AA16">
        <f t="shared" si="2"/>
        <v>0</v>
      </c>
      <c r="AB16">
        <f t="shared" si="2"/>
        <v>0</v>
      </c>
      <c r="AC16">
        <f t="shared" si="2"/>
        <v>0</v>
      </c>
      <c r="AD16">
        <f t="shared" si="2"/>
        <v>0</v>
      </c>
      <c r="AE16">
        <f t="shared" si="2"/>
        <v>0</v>
      </c>
      <c r="AF16">
        <f t="shared" si="2"/>
        <v>0</v>
      </c>
      <c r="AG16">
        <f t="shared" si="2"/>
        <v>0</v>
      </c>
    </row>
    <row r="17" spans="1:33" x14ac:dyDescent="0.45">
      <c r="A17" s="26" t="s">
        <v>242</v>
      </c>
      <c r="B17">
        <f>'Start Year Data'!D41</f>
        <v>0</v>
      </c>
      <c r="C17">
        <f t="shared" si="1"/>
        <v>0</v>
      </c>
      <c r="D17">
        <f t="shared" si="2"/>
        <v>0</v>
      </c>
      <c r="E17">
        <f t="shared" si="2"/>
        <v>0</v>
      </c>
      <c r="F17">
        <f t="shared" si="2"/>
        <v>0</v>
      </c>
      <c r="G17">
        <f t="shared" si="2"/>
        <v>0</v>
      </c>
      <c r="H17">
        <f t="shared" si="2"/>
        <v>0</v>
      </c>
      <c r="I17">
        <f t="shared" si="2"/>
        <v>0</v>
      </c>
      <c r="J17">
        <f t="shared" si="2"/>
        <v>0</v>
      </c>
      <c r="K17">
        <f t="shared" si="2"/>
        <v>0</v>
      </c>
      <c r="L17">
        <f t="shared" si="2"/>
        <v>0</v>
      </c>
      <c r="M17">
        <f t="shared" si="2"/>
        <v>0</v>
      </c>
      <c r="N17">
        <f t="shared" si="2"/>
        <v>0</v>
      </c>
      <c r="O17">
        <f t="shared" si="2"/>
        <v>0</v>
      </c>
      <c r="P17">
        <f t="shared" si="2"/>
        <v>0</v>
      </c>
      <c r="Q17">
        <f t="shared" si="2"/>
        <v>0</v>
      </c>
      <c r="R17">
        <f t="shared" si="2"/>
        <v>0</v>
      </c>
      <c r="S17">
        <f t="shared" si="2"/>
        <v>0</v>
      </c>
      <c r="T17">
        <f t="shared" si="2"/>
        <v>0</v>
      </c>
      <c r="U17">
        <f t="shared" si="2"/>
        <v>0</v>
      </c>
      <c r="V17">
        <f t="shared" si="2"/>
        <v>0</v>
      </c>
      <c r="W17">
        <f t="shared" si="2"/>
        <v>0</v>
      </c>
      <c r="X17">
        <f t="shared" si="2"/>
        <v>0</v>
      </c>
      <c r="Y17">
        <f t="shared" si="2"/>
        <v>0</v>
      </c>
      <c r="Z17">
        <f t="shared" si="2"/>
        <v>0</v>
      </c>
      <c r="AA17">
        <f t="shared" si="2"/>
        <v>0</v>
      </c>
      <c r="AB17">
        <f t="shared" si="2"/>
        <v>0</v>
      </c>
      <c r="AC17">
        <f t="shared" si="2"/>
        <v>0</v>
      </c>
      <c r="AD17">
        <f t="shared" si="2"/>
        <v>0</v>
      </c>
      <c r="AE17">
        <f t="shared" si="2"/>
        <v>0</v>
      </c>
      <c r="AF17">
        <f t="shared" si="2"/>
        <v>0</v>
      </c>
      <c r="AG17">
        <f t="shared" si="2"/>
        <v>0</v>
      </c>
    </row>
    <row r="18" spans="1:33" x14ac:dyDescent="0.45">
      <c r="A18" s="26" t="s">
        <v>229</v>
      </c>
      <c r="B18">
        <f>'Start Year Data'!D42</f>
        <v>35097650000000</v>
      </c>
      <c r="C18">
        <f t="shared" si="1"/>
        <v>35097650000000</v>
      </c>
      <c r="D18">
        <f t="shared" si="2"/>
        <v>35097650000000</v>
      </c>
      <c r="E18">
        <f t="shared" si="2"/>
        <v>35097650000000</v>
      </c>
      <c r="F18">
        <f t="shared" si="2"/>
        <v>35097650000000</v>
      </c>
      <c r="G18">
        <f t="shared" si="2"/>
        <v>35097650000000</v>
      </c>
      <c r="H18">
        <f t="shared" si="2"/>
        <v>35097650000000</v>
      </c>
      <c r="I18">
        <f t="shared" si="2"/>
        <v>35097650000000</v>
      </c>
      <c r="J18">
        <f t="shared" si="2"/>
        <v>35097650000000</v>
      </c>
      <c r="K18">
        <f t="shared" si="2"/>
        <v>35097650000000</v>
      </c>
      <c r="L18">
        <f t="shared" si="2"/>
        <v>35097650000000</v>
      </c>
      <c r="M18">
        <f t="shared" si="2"/>
        <v>35097650000000</v>
      </c>
      <c r="N18">
        <f t="shared" si="2"/>
        <v>35097650000000</v>
      </c>
      <c r="O18">
        <f t="shared" si="2"/>
        <v>35097650000000</v>
      </c>
      <c r="P18">
        <f t="shared" si="2"/>
        <v>35097650000000</v>
      </c>
      <c r="Q18">
        <f t="shared" si="2"/>
        <v>35097650000000</v>
      </c>
      <c r="R18">
        <f t="shared" si="2"/>
        <v>35097650000000</v>
      </c>
      <c r="S18">
        <f t="shared" si="2"/>
        <v>35097650000000</v>
      </c>
      <c r="T18">
        <f t="shared" si="2"/>
        <v>35097650000000</v>
      </c>
      <c r="U18">
        <f t="shared" si="2"/>
        <v>35097650000000</v>
      </c>
      <c r="V18">
        <f t="shared" si="2"/>
        <v>35097650000000</v>
      </c>
      <c r="W18">
        <f t="shared" si="2"/>
        <v>35097650000000</v>
      </c>
      <c r="X18">
        <f t="shared" si="2"/>
        <v>35097650000000</v>
      </c>
      <c r="Y18">
        <f t="shared" si="2"/>
        <v>35097650000000</v>
      </c>
      <c r="Z18">
        <f t="shared" si="2"/>
        <v>35097650000000</v>
      </c>
      <c r="AA18">
        <f t="shared" si="2"/>
        <v>35097650000000</v>
      </c>
      <c r="AB18">
        <f t="shared" si="2"/>
        <v>35097650000000</v>
      </c>
      <c r="AC18">
        <f t="shared" si="2"/>
        <v>35097650000000</v>
      </c>
      <c r="AD18">
        <f t="shared" si="2"/>
        <v>35097650000000</v>
      </c>
      <c r="AE18">
        <f t="shared" si="2"/>
        <v>35097650000000</v>
      </c>
      <c r="AF18">
        <f t="shared" si="2"/>
        <v>35097650000000</v>
      </c>
      <c r="AG18">
        <f t="shared" si="2"/>
        <v>35097650000000</v>
      </c>
    </row>
    <row r="19" spans="1:33" x14ac:dyDescent="0.45">
      <c r="A19" s="26" t="s">
        <v>243</v>
      </c>
      <c r="B19">
        <f>'Start Year Data'!D43</f>
        <v>224521678735978.38</v>
      </c>
      <c r="C19">
        <f t="shared" si="1"/>
        <v>224521678735978.38</v>
      </c>
      <c r="D19">
        <f t="shared" si="2"/>
        <v>224521678735978.38</v>
      </c>
      <c r="E19">
        <f t="shared" si="2"/>
        <v>224521678735978.38</v>
      </c>
      <c r="F19">
        <f t="shared" si="2"/>
        <v>224521678735978.38</v>
      </c>
      <c r="G19">
        <f t="shared" si="2"/>
        <v>224521678735978.38</v>
      </c>
      <c r="H19">
        <f t="shared" si="2"/>
        <v>224521678735978.38</v>
      </c>
      <c r="I19">
        <f t="shared" si="2"/>
        <v>224521678735978.38</v>
      </c>
      <c r="J19">
        <f t="shared" si="2"/>
        <v>224521678735978.38</v>
      </c>
      <c r="K19">
        <f t="shared" si="2"/>
        <v>224521678735978.38</v>
      </c>
      <c r="L19">
        <f t="shared" si="2"/>
        <v>224521678735978.38</v>
      </c>
      <c r="M19">
        <f t="shared" si="2"/>
        <v>224521678735978.38</v>
      </c>
      <c r="N19">
        <f t="shared" si="2"/>
        <v>224521678735978.38</v>
      </c>
      <c r="O19">
        <f t="shared" si="2"/>
        <v>224521678735978.38</v>
      </c>
      <c r="P19">
        <f t="shared" si="2"/>
        <v>224521678735978.38</v>
      </c>
      <c r="Q19">
        <f t="shared" si="2"/>
        <v>224521678735978.38</v>
      </c>
      <c r="R19">
        <f t="shared" si="2"/>
        <v>224521678735978.38</v>
      </c>
      <c r="S19">
        <f t="shared" ref="D19:AG22" si="3">R19</f>
        <v>224521678735978.38</v>
      </c>
      <c r="T19">
        <f t="shared" si="3"/>
        <v>224521678735978.38</v>
      </c>
      <c r="U19">
        <f t="shared" si="3"/>
        <v>224521678735978.38</v>
      </c>
      <c r="V19">
        <f t="shared" si="3"/>
        <v>224521678735978.38</v>
      </c>
      <c r="W19">
        <f t="shared" si="3"/>
        <v>224521678735978.38</v>
      </c>
      <c r="X19">
        <f t="shared" si="3"/>
        <v>224521678735978.38</v>
      </c>
      <c r="Y19">
        <f t="shared" si="3"/>
        <v>224521678735978.38</v>
      </c>
      <c r="Z19">
        <f t="shared" si="3"/>
        <v>224521678735978.38</v>
      </c>
      <c r="AA19">
        <f t="shared" si="3"/>
        <v>224521678735978.38</v>
      </c>
      <c r="AB19">
        <f t="shared" si="3"/>
        <v>224521678735978.38</v>
      </c>
      <c r="AC19">
        <f t="shared" si="3"/>
        <v>224521678735978.38</v>
      </c>
      <c r="AD19">
        <f t="shared" si="3"/>
        <v>224521678735978.38</v>
      </c>
      <c r="AE19">
        <f t="shared" si="3"/>
        <v>224521678735978.38</v>
      </c>
      <c r="AF19">
        <f t="shared" si="3"/>
        <v>224521678735978.38</v>
      </c>
      <c r="AG19">
        <f t="shared" si="3"/>
        <v>224521678735978.38</v>
      </c>
    </row>
    <row r="20" spans="1:33" x14ac:dyDescent="0.45">
      <c r="A20" s="26" t="s">
        <v>230</v>
      </c>
      <c r="B20">
        <f>'Start Year Data'!D44</f>
        <v>989103414092773.5</v>
      </c>
      <c r="C20">
        <f t="shared" si="1"/>
        <v>989103414092773.5</v>
      </c>
      <c r="D20">
        <f t="shared" si="3"/>
        <v>989103414092773.5</v>
      </c>
      <c r="E20">
        <f t="shared" si="3"/>
        <v>989103414092773.5</v>
      </c>
      <c r="F20">
        <f t="shared" si="3"/>
        <v>989103414092773.5</v>
      </c>
      <c r="G20">
        <f t="shared" si="3"/>
        <v>989103414092773.5</v>
      </c>
      <c r="H20">
        <f t="shared" si="3"/>
        <v>989103414092773.5</v>
      </c>
      <c r="I20">
        <f t="shared" si="3"/>
        <v>989103414092773.5</v>
      </c>
      <c r="J20">
        <f t="shared" si="3"/>
        <v>989103414092773.5</v>
      </c>
      <c r="K20">
        <f t="shared" si="3"/>
        <v>989103414092773.5</v>
      </c>
      <c r="L20">
        <f t="shared" si="3"/>
        <v>989103414092773.5</v>
      </c>
      <c r="M20">
        <f t="shared" si="3"/>
        <v>989103414092773.5</v>
      </c>
      <c r="N20">
        <f t="shared" si="3"/>
        <v>989103414092773.5</v>
      </c>
      <c r="O20">
        <f t="shared" si="3"/>
        <v>989103414092773.5</v>
      </c>
      <c r="P20">
        <f t="shared" si="3"/>
        <v>989103414092773.5</v>
      </c>
      <c r="Q20">
        <f t="shared" si="3"/>
        <v>989103414092773.5</v>
      </c>
      <c r="R20">
        <f t="shared" si="3"/>
        <v>989103414092773.5</v>
      </c>
      <c r="S20">
        <f t="shared" si="3"/>
        <v>989103414092773.5</v>
      </c>
      <c r="T20">
        <f t="shared" si="3"/>
        <v>989103414092773.5</v>
      </c>
      <c r="U20">
        <f t="shared" si="3"/>
        <v>989103414092773.5</v>
      </c>
      <c r="V20">
        <f t="shared" si="3"/>
        <v>989103414092773.5</v>
      </c>
      <c r="W20">
        <f t="shared" si="3"/>
        <v>989103414092773.5</v>
      </c>
      <c r="X20">
        <f t="shared" si="3"/>
        <v>989103414092773.5</v>
      </c>
      <c r="Y20">
        <f t="shared" si="3"/>
        <v>989103414092773.5</v>
      </c>
      <c r="Z20">
        <f t="shared" si="3"/>
        <v>989103414092773.5</v>
      </c>
      <c r="AA20">
        <f t="shared" si="3"/>
        <v>989103414092773.5</v>
      </c>
      <c r="AB20">
        <f t="shared" si="3"/>
        <v>989103414092773.5</v>
      </c>
      <c r="AC20">
        <f t="shared" si="3"/>
        <v>989103414092773.5</v>
      </c>
      <c r="AD20">
        <f t="shared" si="3"/>
        <v>989103414092773.5</v>
      </c>
      <c r="AE20">
        <f t="shared" si="3"/>
        <v>989103414092773.5</v>
      </c>
      <c r="AF20">
        <f t="shared" si="3"/>
        <v>989103414092773.5</v>
      </c>
      <c r="AG20">
        <f t="shared" si="3"/>
        <v>989103414092773.5</v>
      </c>
    </row>
    <row r="21" spans="1:33" x14ac:dyDescent="0.45">
      <c r="A21" s="26" t="s">
        <v>244</v>
      </c>
      <c r="B21">
        <f>'Start Year Data'!D45</f>
        <v>479631428270381.69</v>
      </c>
      <c r="C21">
        <f t="shared" si="1"/>
        <v>479631428270381.69</v>
      </c>
      <c r="D21">
        <f t="shared" si="3"/>
        <v>479631428270381.69</v>
      </c>
      <c r="E21">
        <f t="shared" si="3"/>
        <v>479631428270381.69</v>
      </c>
      <c r="F21">
        <f t="shared" si="3"/>
        <v>479631428270381.69</v>
      </c>
      <c r="G21">
        <f t="shared" si="3"/>
        <v>479631428270381.69</v>
      </c>
      <c r="H21">
        <f t="shared" si="3"/>
        <v>479631428270381.69</v>
      </c>
      <c r="I21">
        <f t="shared" si="3"/>
        <v>479631428270381.69</v>
      </c>
      <c r="J21">
        <f t="shared" si="3"/>
        <v>479631428270381.69</v>
      </c>
      <c r="K21">
        <f t="shared" si="3"/>
        <v>479631428270381.69</v>
      </c>
      <c r="L21">
        <f t="shared" si="3"/>
        <v>479631428270381.69</v>
      </c>
      <c r="M21">
        <f t="shared" si="3"/>
        <v>479631428270381.69</v>
      </c>
      <c r="N21">
        <f t="shared" si="3"/>
        <v>479631428270381.69</v>
      </c>
      <c r="O21">
        <f t="shared" si="3"/>
        <v>479631428270381.69</v>
      </c>
      <c r="P21">
        <f t="shared" si="3"/>
        <v>479631428270381.69</v>
      </c>
      <c r="Q21">
        <f t="shared" si="3"/>
        <v>479631428270381.69</v>
      </c>
      <c r="R21">
        <f t="shared" si="3"/>
        <v>479631428270381.69</v>
      </c>
      <c r="S21">
        <f t="shared" si="3"/>
        <v>479631428270381.69</v>
      </c>
      <c r="T21">
        <f t="shared" si="3"/>
        <v>479631428270381.69</v>
      </c>
      <c r="U21">
        <f t="shared" si="3"/>
        <v>479631428270381.69</v>
      </c>
      <c r="V21">
        <f t="shared" si="3"/>
        <v>479631428270381.69</v>
      </c>
      <c r="W21">
        <f t="shared" si="3"/>
        <v>479631428270381.69</v>
      </c>
      <c r="X21">
        <f t="shared" si="3"/>
        <v>479631428270381.69</v>
      </c>
      <c r="Y21">
        <f t="shared" si="3"/>
        <v>479631428270381.69</v>
      </c>
      <c r="Z21">
        <f t="shared" si="3"/>
        <v>479631428270381.69</v>
      </c>
      <c r="AA21">
        <f t="shared" si="3"/>
        <v>479631428270381.69</v>
      </c>
      <c r="AB21">
        <f t="shared" si="3"/>
        <v>479631428270381.69</v>
      </c>
      <c r="AC21">
        <f t="shared" si="3"/>
        <v>479631428270381.69</v>
      </c>
      <c r="AD21">
        <f t="shared" si="3"/>
        <v>479631428270381.69</v>
      </c>
      <c r="AE21">
        <f t="shared" si="3"/>
        <v>479631428270381.69</v>
      </c>
      <c r="AF21">
        <f t="shared" si="3"/>
        <v>479631428270381.69</v>
      </c>
      <c r="AG21">
        <f t="shared" si="3"/>
        <v>479631428270381.69</v>
      </c>
    </row>
    <row r="22" spans="1:33" x14ac:dyDescent="0.45">
      <c r="A22" s="26" t="s">
        <v>245</v>
      </c>
      <c r="B22">
        <f>'Start Year Data'!D46</f>
        <v>339200203125000</v>
      </c>
      <c r="C22">
        <f t="shared" si="1"/>
        <v>339200203125000</v>
      </c>
      <c r="D22">
        <f t="shared" si="3"/>
        <v>339200203125000</v>
      </c>
      <c r="E22">
        <f t="shared" si="3"/>
        <v>339200203125000</v>
      </c>
      <c r="F22">
        <f t="shared" si="3"/>
        <v>339200203125000</v>
      </c>
      <c r="G22">
        <f t="shared" si="3"/>
        <v>339200203125000</v>
      </c>
      <c r="H22">
        <f t="shared" si="3"/>
        <v>339200203125000</v>
      </c>
      <c r="I22">
        <f t="shared" si="3"/>
        <v>339200203125000</v>
      </c>
      <c r="J22">
        <f t="shared" si="3"/>
        <v>339200203125000</v>
      </c>
      <c r="K22">
        <f t="shared" si="3"/>
        <v>339200203125000</v>
      </c>
      <c r="L22">
        <f t="shared" si="3"/>
        <v>339200203125000</v>
      </c>
      <c r="M22">
        <f t="shared" si="3"/>
        <v>339200203125000</v>
      </c>
      <c r="N22">
        <f t="shared" si="3"/>
        <v>339200203125000</v>
      </c>
      <c r="O22">
        <f t="shared" si="3"/>
        <v>339200203125000</v>
      </c>
      <c r="P22">
        <f t="shared" si="3"/>
        <v>339200203125000</v>
      </c>
      <c r="Q22">
        <f t="shared" si="3"/>
        <v>339200203125000</v>
      </c>
      <c r="R22">
        <f t="shared" si="3"/>
        <v>339200203125000</v>
      </c>
      <c r="S22">
        <f t="shared" si="3"/>
        <v>339200203125000</v>
      </c>
      <c r="T22">
        <f t="shared" si="3"/>
        <v>339200203125000</v>
      </c>
      <c r="U22">
        <f t="shared" si="3"/>
        <v>339200203125000</v>
      </c>
      <c r="V22">
        <f t="shared" si="3"/>
        <v>339200203125000</v>
      </c>
      <c r="W22">
        <f t="shared" si="3"/>
        <v>339200203125000</v>
      </c>
      <c r="X22">
        <f t="shared" si="3"/>
        <v>339200203125000</v>
      </c>
      <c r="Y22">
        <f t="shared" si="3"/>
        <v>339200203125000</v>
      </c>
      <c r="Z22">
        <f t="shared" si="3"/>
        <v>339200203125000</v>
      </c>
      <c r="AA22">
        <f t="shared" si="3"/>
        <v>339200203125000</v>
      </c>
      <c r="AB22">
        <f t="shared" si="3"/>
        <v>339200203125000</v>
      </c>
      <c r="AC22">
        <f t="shared" si="3"/>
        <v>339200203125000</v>
      </c>
      <c r="AD22">
        <f t="shared" si="3"/>
        <v>339200203125000</v>
      </c>
      <c r="AE22">
        <f t="shared" si="3"/>
        <v>339200203125000</v>
      </c>
      <c r="AF22">
        <f t="shared" si="3"/>
        <v>339200203125000</v>
      </c>
      <c r="AG22">
        <f t="shared" si="3"/>
        <v>339200203125000</v>
      </c>
    </row>
    <row r="23" spans="1:33" x14ac:dyDescent="0.45">
      <c r="A23" s="24"/>
    </row>
    <row r="24" spans="1:33" x14ac:dyDescent="0.45">
      <c r="A24" s="25"/>
    </row>
    <row r="25" spans="1:33" x14ac:dyDescent="0.45">
      <c r="A25" s="26"/>
    </row>
    <row r="26" spans="1:33" x14ac:dyDescent="0.45">
      <c r="A26" s="26"/>
    </row>
    <row r="27" spans="1:33" x14ac:dyDescent="0.45">
      <c r="A27" s="26"/>
    </row>
    <row r="28" spans="1:33" x14ac:dyDescent="0.45">
      <c r="A28" s="26"/>
    </row>
    <row r="29" spans="1:33" x14ac:dyDescent="0.45">
      <c r="A29" s="26"/>
    </row>
    <row r="30" spans="1:33" x14ac:dyDescent="0.45">
      <c r="A30" s="26"/>
    </row>
    <row r="31" spans="1:33" x14ac:dyDescent="0.45">
      <c r="A31" s="26"/>
    </row>
    <row r="32" spans="1:33" x14ac:dyDescent="0.45">
      <c r="A32" s="26"/>
    </row>
    <row r="33" spans="1:1" x14ac:dyDescent="0.45">
      <c r="A33" s="26"/>
    </row>
    <row r="34" spans="1:1" x14ac:dyDescent="0.45">
      <c r="A34" s="26"/>
    </row>
    <row r="35" spans="1:1" x14ac:dyDescent="0.45">
      <c r="A35" s="26"/>
    </row>
    <row r="36" spans="1:1" x14ac:dyDescent="0.45">
      <c r="A36" s="26"/>
    </row>
    <row r="37" spans="1:1" x14ac:dyDescent="0.45">
      <c r="A37" s="26"/>
    </row>
    <row r="38" spans="1:1" x14ac:dyDescent="0.45">
      <c r="A38" s="26"/>
    </row>
    <row r="39" spans="1:1" x14ac:dyDescent="0.45">
      <c r="A39" s="26"/>
    </row>
    <row r="40" spans="1:1" x14ac:dyDescent="0.45">
      <c r="A40" s="26"/>
    </row>
    <row r="41" spans="1:1" x14ac:dyDescent="0.45">
      <c r="A41" s="26"/>
    </row>
    <row r="42" spans="1:1" x14ac:dyDescent="0.45">
      <c r="A42" s="26"/>
    </row>
    <row r="43" spans="1:1" x14ac:dyDescent="0.45">
      <c r="A43" s="26"/>
    </row>
    <row r="44" spans="1:1" x14ac:dyDescent="0.45">
      <c r="A44" s="2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3</vt:i4>
      </vt:variant>
    </vt:vector>
  </HeadingPairs>
  <TitlesOfParts>
    <vt:vector size="20" baseType="lpstr">
      <vt:lpstr>About</vt:lpstr>
      <vt:lpstr>EPS Primary Energy Use</vt:lpstr>
      <vt:lpstr>Biomass Data</vt:lpstr>
      <vt:lpstr>AEO Table 1</vt:lpstr>
      <vt:lpstr>TX Natural Gas</vt:lpstr>
      <vt:lpstr>Petroleum and Biofuel Data</vt:lpstr>
      <vt:lpstr>Texas_Petroleum_Fractions</vt:lpstr>
      <vt:lpstr>Uranium, Coal, MSW, Hydrogen</vt:lpstr>
      <vt:lpstr>AEO Table 73</vt:lpstr>
      <vt:lpstr>TX Crude oil</vt:lpstr>
      <vt:lpstr>GREET1 Fuel_Specs</vt:lpstr>
      <vt:lpstr>BAU Lignite Consumption</vt:lpstr>
      <vt:lpstr>Start Year Data</vt:lpstr>
      <vt:lpstr>Time Series Scaling Factors</vt:lpstr>
      <vt:lpstr>BFPIaE-production</vt:lpstr>
      <vt:lpstr>BFPIaE-imports</vt:lpstr>
      <vt:lpstr>BFPIaE-exports</vt:lpstr>
      <vt:lpstr>tx_exp_multiplier</vt:lpstr>
      <vt:lpstr>tx_imp_multiplier</vt:lpstr>
      <vt:lpstr>tx_multiplier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2019-07-26T21:45:06Z</dcterms:created>
  <dcterms:modified xsi:type="dcterms:W3CDTF">2021-05-27T17:17:00Z</dcterms:modified>
</cp:coreProperties>
</file>