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r4337\Downloads\"/>
    </mc:Choice>
  </mc:AlternateContent>
  <bookViews>
    <workbookView xWindow="0" yWindow="0" windowWidth="28800" windowHeight="12300" activeTab="2"/>
  </bookViews>
  <sheets>
    <sheet name="About" sheetId="1" r:id="rId1"/>
    <sheet name="RFF Table 2" sheetId="2" r:id="rId2"/>
    <sheet name="Texas Notes" sheetId="4" r:id="rId3"/>
    <sheet name="Texas Table" sheetId="5" r:id="rId4"/>
    <sheet name="ECiCpCU" sheetId="3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4" l="1"/>
  <c r="B23" i="5" l="1"/>
  <c r="B22" i="5"/>
  <c r="B19" i="5"/>
  <c r="B18" i="5"/>
  <c r="B15" i="5"/>
  <c r="B14" i="5"/>
  <c r="B10" i="5"/>
  <c r="B9" i="5"/>
  <c r="B6" i="5"/>
  <c r="B3" i="5"/>
  <c r="B29" i="4" l="1"/>
  <c r="B30" i="4" s="1"/>
  <c r="B2" i="3" l="1"/>
  <c r="B7" i="3"/>
  <c r="B6" i="3"/>
  <c r="B3" i="3"/>
  <c r="B35" i="4"/>
  <c r="B33" i="4"/>
  <c r="B13" i="4"/>
  <c r="B11" i="4"/>
  <c r="B14" i="4" l="1"/>
  <c r="B11" i="5" s="1"/>
  <c r="B36" i="4"/>
  <c r="B4" i="3" l="1"/>
  <c r="B5" i="3"/>
</calcChain>
</file>

<file path=xl/sharedStrings.xml><?xml version="1.0" encoding="utf-8"?>
<sst xmlns="http://schemas.openxmlformats.org/spreadsheetml/2006/main" count="103" uniqueCount="76">
  <si>
    <t>Resources for the Future</t>
  </si>
  <si>
    <t>Impact of Carbon Price Policies on U.S. Industry</t>
  </si>
  <si>
    <t>http://www.rff.org/documents/RFF-DP-08-37.pdf</t>
  </si>
  <si>
    <t>Source:</t>
  </si>
  <si>
    <t>Industry</t>
  </si>
  <si>
    <t>CO2 Intensity (tons CO2/million $)</t>
  </si>
  <si>
    <t>Note:</t>
  </si>
  <si>
    <t>Wood and furniture</t>
  </si>
  <si>
    <t>Glass container manufacturing</t>
  </si>
  <si>
    <t>Cement manufacturing</t>
  </si>
  <si>
    <t>Building components are created by more than one industry (e.g. cement, iron and steel, glass, etc.)</t>
  </si>
  <si>
    <t>envelope</t>
  </si>
  <si>
    <t>Machinery</t>
  </si>
  <si>
    <t>Computer and electrical equipment</t>
  </si>
  <si>
    <t>Miscellaneous manufacturing</t>
  </si>
  <si>
    <t>Heating</t>
  </si>
  <si>
    <t>Cooling and Ventilation</t>
  </si>
  <si>
    <t>Envelope</t>
  </si>
  <si>
    <t>Lighting</t>
  </si>
  <si>
    <t>Other basic inorganic chemical mfg.</t>
  </si>
  <si>
    <t>Appliances</t>
  </si>
  <si>
    <t>Other Component</t>
  </si>
  <si>
    <t>Building Component</t>
  </si>
  <si>
    <t>heating</t>
  </si>
  <si>
    <t>cooling and ventilation</t>
  </si>
  <si>
    <t>lighting</t>
  </si>
  <si>
    <t>appliances</t>
  </si>
  <si>
    <t>other component</t>
  </si>
  <si>
    <t>Our source data table includes only combusion-related CO2 emissions, not process emissions and</t>
  </si>
  <si>
    <t>not emissions of other gases, so these carbon intensities may be on the low side.</t>
  </si>
  <si>
    <t>ECiCpCU Embedded Carbon in Components per Currency Unit</t>
  </si>
  <si>
    <t>Page 46, Table 2</t>
  </si>
  <si>
    <t>The source document doesn't specify the currency year for the figures in Table 2, but Table 3</t>
  </si>
  <si>
    <t>specifies that it uses 2005 dollars, so we assume Table 2 also uses 2005 dollars.</t>
  </si>
  <si>
    <t>We adjust 2005 dollars to 2012 dollars using the following conversion factor:</t>
  </si>
  <si>
    <t>See "cpi.xlsx" in the InputData folder for source information.</t>
  </si>
  <si>
    <t>Embedded tons CO2e/2012$</t>
  </si>
  <si>
    <t>For each component, we average the carbon intensities of the one or more most applicable industries</t>
  </si>
  <si>
    <t>and divide by the component cost.</t>
  </si>
  <si>
    <t>Cement</t>
  </si>
  <si>
    <t>Texas 2018 GHG Emissions for Cement (Million Metric Tons CO2e)</t>
  </si>
  <si>
    <t>EPA FLIGHT tool</t>
  </si>
  <si>
    <t>https://ghgdata.epa.gov/ghgp/main.do#/facility/?q=Find%20a%20Facility%20or%20Location&amp;st=TX&amp;bs=&amp;et=&amp;fid=&amp;sf=11001000&amp;lowE=-20000&amp;highE=23000000&amp;g1=1&amp;g2=1&amp;g3=1&amp;g4=1&amp;g5=1&amp;g6=0&amp;g7=1&amp;g8=1&amp;g9=1&amp;g10=1&amp;g11=1&amp;g12=1&amp;s1=0&amp;s2=0&amp;s3=0&amp;s4=1&amp;s5=0&amp;s6=0&amp;s7=0&amp;s8=0&amp;s9=0&amp;s10=0&amp;s201=0&amp;s202=0&amp;s203=0&amp;s204=0&amp;s301=0&amp;s302=0&amp;s303=0&amp;s304=0&amp;s305=0&amp;s306=0&amp;s307=0&amp;s401=1&amp;s402=0&amp;s403=0&amp;s404=0&amp;s405=0&amp;s601=0&amp;s602=0&amp;s701=0&amp;s702=0&amp;s703=0&amp;s704=0&amp;s705=0&amp;s706=0&amp;s707=0&amp;s708=0&amp;s709=0&amp;s710=0&amp;s711=0&amp;s801=0&amp;s802=0&amp;s803=0&amp;s804=0&amp;s805=0&amp;s806=0&amp;s807=0&amp;s808=0&amp;s809=0&amp;s810=0&amp;s901=0&amp;s902=0&amp;s903=0&amp;s904=0&amp;s905=0&amp;s906=0&amp;s907=0&amp;s908=0&amp;s909=0&amp;s910=0&amp;s911=0&amp;si=&amp;ss=&amp;so=0&amp;ds=E&amp;yr=2018&amp;tr=current&amp;cyr=2018&amp;ol=0&amp;sl=0&amp;rs=ALL</t>
  </si>
  <si>
    <t>https://www.cement.org/docs/default-source/market-economics-pdfs/2019-state-pdfs/tx-statefacsht-19.pdf?sfvrsn=6b7ae3bf_2</t>
  </si>
  <si>
    <t>(MtCO2e)</t>
  </si>
  <si>
    <t>US 2018 Carbon Intensity (tons CO2/million $)</t>
  </si>
  <si>
    <t>Texas 2018 Carbon Intensity (tons CO2/million $)</t>
  </si>
  <si>
    <t>in 2012 $B</t>
  </si>
  <si>
    <t>Glass</t>
  </si>
  <si>
    <t>Chemicals</t>
  </si>
  <si>
    <t>Texas 2015 GHG Emissions for Chemicals (Million Metric Tons CO2e)</t>
  </si>
  <si>
    <t>https://comptroller.texas.gov/economy/economic-data/manufacturing/overview.php</t>
  </si>
  <si>
    <t>*Comparable to the 1441 value used by the EPS baseline</t>
  </si>
  <si>
    <t>https://apps.bea.gov/iTable/iTable.cfm?reqid=56&amp;step=2&amp;isuri=1#reqid=56&amp;step=2&amp;isuri=1</t>
  </si>
  <si>
    <t>US 2018 GHG Emissions for Glass (Million Metric Tons CO2e)</t>
  </si>
  <si>
    <t>US 2018 Glass Industry Production (2012 $B)</t>
  </si>
  <si>
    <t>Texas 2018 Cement Industry Production (2018 $B)</t>
  </si>
  <si>
    <t>Texas 2015 Chemicals Industry Production (2015 $B)</t>
  </si>
  <si>
    <t>Texas 2015 Carbon Intensity (tons CO2/million $)</t>
  </si>
  <si>
    <t>CO2 Intensity (tons CO2/million 2012 $)</t>
  </si>
  <si>
    <t>Note that Texas has 11 cement plants. All of them are reported in the EPA Flight Tool</t>
  </si>
  <si>
    <t>https://www.cement.org/docs/default-source/market-economics-pdfs/2018-fact-sheets/tx-statefacsht-18.pdf?sfvrsn=c1fe0bf_2&amp;sfvrsn=c1fe0bf_2</t>
  </si>
  <si>
    <t xml:space="preserve">*this is much lower than the 5080 number (2002) used by EPS for 2012 - some reading shows that the cement industry has done a lot in the last decade to reduce GHG emissions (they've been under the spotlight as a CO2 intensive industry) </t>
  </si>
  <si>
    <t>https://19january2017snapshot.epa.gov/sites/production/files/2016-03/documents/warm_v14_containers_packaging_non-durable_goods_materials.pdf</t>
  </si>
  <si>
    <t>I did find a 2016 report from the EPA</t>
  </si>
  <si>
    <t>The problem is that it cites a bunch of 2002 DOE data for its numbers</t>
  </si>
  <si>
    <t>This makes me think that not much work has been done on glass emissions latetly…</t>
  </si>
  <si>
    <t>And here is another website/report that points to 2002 data</t>
  </si>
  <si>
    <t>https://www.glass-ts.com/news/carbon-trust-gts-study-proves-the-benefits-of-using-recycled-glass</t>
  </si>
  <si>
    <t>apparently 2002 was a big year for studying the glass industry</t>
  </si>
  <si>
    <t>???</t>
  </si>
  <si>
    <t>***I am not sure what percentage of Texas Chemical plants are included in the EPA FLIGHT tool. But since this 1472 number is comparable to the 1441 value from EPS, I am comfortable using the 1441 value.</t>
  </si>
  <si>
    <t>Goal: to find newer, and Texas-specific numbers.</t>
  </si>
  <si>
    <t>Focused on the big emitting industries: cement, glass, and chemicals and ignored smaller ones.</t>
  </si>
  <si>
    <t>Comprehensive data was only available for cement industry; these are the only updated numbers following the data below.</t>
  </si>
  <si>
    <t>Information on Glass/Chemicals hidden below (Input data not updated, just for reference)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</si>
</sst>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20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2" fontId="0" fillId="0" borderId="0" xfId="0" applyNumberFormat="1"/>
    <xf numFmtId="1" fontId="0" fillId="4" borderId="0" xfId="0" applyNumberFormat="1" applyFill="1"/>
    <xf numFmtId="1" fontId="0" fillId="0" borderId="0" xfId="0" applyNumberFormat="1" applyFill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ff.org/documents/RFF-DP-08-37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comptroller.texas.gov/economy/economic-data/manufacturing/overview.php" TargetMode="External"/><Relationship Id="rId7" Type="http://schemas.openxmlformats.org/officeDocument/2006/relationships/hyperlink" Target="https://www.glass-ts.com/news/carbon-trust-gts-study-proves-the-benefits-of-using-recycled-glass" TargetMode="External"/><Relationship Id="rId2" Type="http://schemas.openxmlformats.org/officeDocument/2006/relationships/hyperlink" Target="https://www.cement.org/docs/default-source/market-economics-pdfs/2019-state-pdfs/tx-statefacsht-19.pdf?sfvrsn=6b7ae3bf_2" TargetMode="External"/><Relationship Id="rId1" Type="http://schemas.openxmlformats.org/officeDocument/2006/relationships/hyperlink" Target="https://ghgdata.epa.gov/ghgp/main.do" TargetMode="External"/><Relationship Id="rId6" Type="http://schemas.openxmlformats.org/officeDocument/2006/relationships/hyperlink" Target="https://19january2017snapshot.epa.gov/sites/production/files/2016-03/documents/warm_v14_containers_packaging_non-durable_goods_materials.pdf" TargetMode="External"/><Relationship Id="rId5" Type="http://schemas.openxmlformats.org/officeDocument/2006/relationships/hyperlink" Target="https://apps.bea.gov/iTable/iTable.cfm?reqid=56&amp;step=2&amp;isuri=1" TargetMode="External"/><Relationship Id="rId4" Type="http://schemas.openxmlformats.org/officeDocument/2006/relationships/hyperlink" Target="https://www.cement.org/docs/default-source/market-economics-pdfs/2018-fact-sheets/tx-statefacsht-18.pdf?sfvrsn=c1fe0bf_2&amp;sfvrsn=c1fe0bf_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3" sqref="B23"/>
    </sheetView>
  </sheetViews>
  <sheetFormatPr defaultRowHeight="15" x14ac:dyDescent="0.25"/>
  <cols>
    <col min="2" max="2" width="53.140625" customWidth="1"/>
  </cols>
  <sheetData>
    <row r="1" spans="1:2" x14ac:dyDescent="0.25">
      <c r="A1" s="3" t="s">
        <v>30</v>
      </c>
    </row>
    <row r="3" spans="1:2" x14ac:dyDescent="0.25">
      <c r="A3" s="3" t="s">
        <v>3</v>
      </c>
      <c r="B3" t="s">
        <v>0</v>
      </c>
    </row>
    <row r="4" spans="1:2" x14ac:dyDescent="0.25">
      <c r="B4" s="1">
        <v>2008</v>
      </c>
    </row>
    <row r="5" spans="1:2" x14ac:dyDescent="0.25">
      <c r="B5" t="s">
        <v>1</v>
      </c>
    </row>
    <row r="6" spans="1:2" x14ac:dyDescent="0.25">
      <c r="B6" s="2" t="s">
        <v>2</v>
      </c>
    </row>
    <row r="7" spans="1:2" x14ac:dyDescent="0.25">
      <c r="B7" t="s">
        <v>31</v>
      </c>
    </row>
    <row r="9" spans="1:2" x14ac:dyDescent="0.25">
      <c r="A9" s="3" t="s">
        <v>6</v>
      </c>
    </row>
    <row r="10" spans="1:2" x14ac:dyDescent="0.25">
      <c r="A10" t="s">
        <v>10</v>
      </c>
    </row>
    <row r="11" spans="1:2" x14ac:dyDescent="0.25">
      <c r="A11" t="s">
        <v>37</v>
      </c>
    </row>
    <row r="12" spans="1:2" s="9" customFormat="1" x14ac:dyDescent="0.25">
      <c r="A12" s="9" t="s">
        <v>38</v>
      </c>
    </row>
    <row r="14" spans="1:2" x14ac:dyDescent="0.25">
      <c r="A14" t="s">
        <v>28</v>
      </c>
    </row>
    <row r="15" spans="1:2" x14ac:dyDescent="0.25">
      <c r="A15" t="s">
        <v>29</v>
      </c>
    </row>
    <row r="17" spans="1:1" x14ac:dyDescent="0.25">
      <c r="A17" t="s">
        <v>32</v>
      </c>
    </row>
    <row r="18" spans="1:1" x14ac:dyDescent="0.25">
      <c r="A18" t="s">
        <v>33</v>
      </c>
    </row>
    <row r="19" spans="1:1" x14ac:dyDescent="0.25">
      <c r="A19" s="9" t="s">
        <v>34</v>
      </c>
    </row>
    <row r="20" spans="1:1" x14ac:dyDescent="0.25">
      <c r="A20" s="9">
        <v>1.117</v>
      </c>
    </row>
    <row r="21" spans="1:1" x14ac:dyDescent="0.25">
      <c r="A21" s="9" t="s">
        <v>35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17" sqref="D17"/>
    </sheetView>
  </sheetViews>
  <sheetFormatPr defaultRowHeight="15" x14ac:dyDescent="0.25"/>
  <cols>
    <col min="1" max="1" width="33" customWidth="1"/>
    <col min="2" max="2" width="34.42578125" customWidth="1"/>
    <col min="3" max="3" width="12" bestFit="1" customWidth="1"/>
  </cols>
  <sheetData>
    <row r="1" spans="1:3" x14ac:dyDescent="0.25">
      <c r="A1" s="7" t="s">
        <v>4</v>
      </c>
      <c r="B1" s="8" t="s">
        <v>5</v>
      </c>
    </row>
    <row r="2" spans="1:3" x14ac:dyDescent="0.25">
      <c r="A2" s="5" t="s">
        <v>15</v>
      </c>
      <c r="B2" s="6"/>
    </row>
    <row r="3" spans="1:3" x14ac:dyDescent="0.25">
      <c r="A3" t="s">
        <v>12</v>
      </c>
      <c r="B3">
        <v>91.5</v>
      </c>
    </row>
    <row r="5" spans="1:3" x14ac:dyDescent="0.25">
      <c r="A5" s="5" t="s">
        <v>16</v>
      </c>
      <c r="B5" s="6"/>
    </row>
    <row r="6" spans="1:3" x14ac:dyDescent="0.25">
      <c r="A6" t="s">
        <v>12</v>
      </c>
      <c r="B6">
        <v>91.5</v>
      </c>
    </row>
    <row r="8" spans="1:3" x14ac:dyDescent="0.25">
      <c r="A8" s="5" t="s">
        <v>17</v>
      </c>
      <c r="B8" s="6"/>
    </row>
    <row r="9" spans="1:3" x14ac:dyDescent="0.25">
      <c r="A9" t="s">
        <v>7</v>
      </c>
      <c r="B9">
        <v>168.1</v>
      </c>
    </row>
    <row r="10" spans="1:3" x14ac:dyDescent="0.25">
      <c r="A10" t="s">
        <v>8</v>
      </c>
      <c r="B10">
        <v>1197.3</v>
      </c>
    </row>
    <row r="11" spans="1:3" x14ac:dyDescent="0.25">
      <c r="A11" t="s">
        <v>9</v>
      </c>
      <c r="B11">
        <v>5080.7</v>
      </c>
      <c r="C11" s="9"/>
    </row>
    <row r="13" spans="1:3" x14ac:dyDescent="0.25">
      <c r="A13" s="5" t="s">
        <v>18</v>
      </c>
      <c r="B13" s="6"/>
    </row>
    <row r="14" spans="1:3" x14ac:dyDescent="0.25">
      <c r="A14" t="s">
        <v>8</v>
      </c>
      <c r="B14">
        <v>1197.3</v>
      </c>
    </row>
    <row r="15" spans="1:3" x14ac:dyDescent="0.25">
      <c r="A15" t="s">
        <v>19</v>
      </c>
      <c r="B15">
        <v>1444.1</v>
      </c>
    </row>
    <row r="17" spans="1:2" x14ac:dyDescent="0.25">
      <c r="A17" s="5" t="s">
        <v>20</v>
      </c>
      <c r="B17" s="6"/>
    </row>
    <row r="18" spans="1:2" x14ac:dyDescent="0.25">
      <c r="A18" t="s">
        <v>12</v>
      </c>
      <c r="B18">
        <v>91.5</v>
      </c>
    </row>
    <row r="19" spans="1:2" x14ac:dyDescent="0.25">
      <c r="A19" t="s">
        <v>13</v>
      </c>
      <c r="B19">
        <v>119.1</v>
      </c>
    </row>
    <row r="21" spans="1:2" x14ac:dyDescent="0.25">
      <c r="A21" s="5" t="s">
        <v>21</v>
      </c>
      <c r="B21" s="6"/>
    </row>
    <row r="22" spans="1:2" x14ac:dyDescent="0.25">
      <c r="A22" t="s">
        <v>13</v>
      </c>
      <c r="B22">
        <v>119.1</v>
      </c>
    </row>
    <row r="23" spans="1:2" x14ac:dyDescent="0.25">
      <c r="A23" t="s">
        <v>14</v>
      </c>
      <c r="B23">
        <v>72.099999999999994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A41" sqref="A41"/>
    </sheetView>
  </sheetViews>
  <sheetFormatPr defaultRowHeight="15" x14ac:dyDescent="0.25"/>
  <cols>
    <col min="1" max="1" width="60.7109375" customWidth="1"/>
    <col min="2" max="2" width="9.42578125" style="9" bestFit="1" customWidth="1"/>
  </cols>
  <sheetData>
    <row r="1" spans="1:5" s="9" customFormat="1" x14ac:dyDescent="0.25">
      <c r="A1" t="s">
        <v>72</v>
      </c>
    </row>
    <row r="2" spans="1:5" x14ac:dyDescent="0.25">
      <c r="A2" t="s">
        <v>73</v>
      </c>
    </row>
    <row r="3" spans="1:5" x14ac:dyDescent="0.25">
      <c r="A3" s="9" t="s">
        <v>74</v>
      </c>
    </row>
    <row r="4" spans="1:5" s="9" customFormat="1" x14ac:dyDescent="0.25"/>
    <row r="5" spans="1:5" x14ac:dyDescent="0.25">
      <c r="A5" s="16" t="s">
        <v>39</v>
      </c>
      <c r="C5" s="2"/>
      <c r="E5" s="9"/>
    </row>
    <row r="6" spans="1:5" x14ac:dyDescent="0.25">
      <c r="A6" s="17" t="s">
        <v>60</v>
      </c>
      <c r="C6" s="2"/>
      <c r="D6" s="9"/>
      <c r="E6" s="9"/>
    </row>
    <row r="7" spans="1:5" s="9" customFormat="1" x14ac:dyDescent="0.25">
      <c r="A7" s="2" t="s">
        <v>61</v>
      </c>
      <c r="C7" s="2"/>
    </row>
    <row r="8" spans="1:5" s="9" customFormat="1" x14ac:dyDescent="0.25">
      <c r="A8" s="2"/>
      <c r="C8" s="2"/>
    </row>
    <row r="9" spans="1:5" s="9" customFormat="1" x14ac:dyDescent="0.25">
      <c r="A9"/>
      <c r="C9"/>
      <c r="D9"/>
      <c r="E9"/>
    </row>
    <row r="10" spans="1:5" x14ac:dyDescent="0.25">
      <c r="A10" s="11" t="s">
        <v>40</v>
      </c>
      <c r="B10" s="16">
        <v>9.1999999999999993</v>
      </c>
      <c r="C10" t="s">
        <v>41</v>
      </c>
      <c r="D10" s="2" t="s">
        <v>42</v>
      </c>
    </row>
    <row r="11" spans="1:5" x14ac:dyDescent="0.25">
      <c r="A11" s="11" t="s">
        <v>44</v>
      </c>
      <c r="B11" s="13">
        <f>B10*1.10231</f>
        <v>10.141251999999998</v>
      </c>
      <c r="C11" s="9"/>
      <c r="D11" s="2"/>
      <c r="E11" s="9"/>
    </row>
    <row r="12" spans="1:5" s="9" customFormat="1" x14ac:dyDescent="0.25">
      <c r="A12" s="11" t="s">
        <v>56</v>
      </c>
      <c r="B12" s="9">
        <v>3.1720000000000002</v>
      </c>
      <c r="C12" s="2" t="s">
        <v>43</v>
      </c>
      <c r="D12"/>
      <c r="E12"/>
    </row>
    <row r="13" spans="1:5" x14ac:dyDescent="0.25">
      <c r="A13" s="11" t="s">
        <v>47</v>
      </c>
      <c r="B13" s="9">
        <f>B12*0.91</f>
        <v>2.8865200000000004</v>
      </c>
      <c r="C13" s="2"/>
      <c r="D13" s="9"/>
      <c r="E13" s="9"/>
    </row>
    <row r="14" spans="1:5" s="9" customFormat="1" x14ac:dyDescent="0.25">
      <c r="A14" s="11" t="s">
        <v>46</v>
      </c>
      <c r="B14" s="14">
        <f>(B11*10000000)/(B13*10000)</f>
        <v>3513.3143023433049</v>
      </c>
      <c r="C14"/>
      <c r="D14"/>
      <c r="E14"/>
    </row>
    <row r="15" spans="1:5" x14ac:dyDescent="0.25">
      <c r="B15" s="9" t="s">
        <v>62</v>
      </c>
    </row>
    <row r="17" spans="1:3" x14ac:dyDescent="0.25">
      <c r="A17" s="1" t="s">
        <v>75</v>
      </c>
    </row>
    <row r="18" spans="1:3" hidden="1" x14ac:dyDescent="0.25">
      <c r="A18" s="16" t="s">
        <v>48</v>
      </c>
    </row>
    <row r="19" spans="1:3" s="9" customFormat="1" hidden="1" x14ac:dyDescent="0.25">
      <c r="A19" s="19" t="s">
        <v>64</v>
      </c>
      <c r="B19" s="2" t="s">
        <v>63</v>
      </c>
    </row>
    <row r="20" spans="1:3" s="9" customFormat="1" hidden="1" x14ac:dyDescent="0.25">
      <c r="A20" s="19" t="s">
        <v>65</v>
      </c>
    </row>
    <row r="21" spans="1:3" s="9" customFormat="1" hidden="1" x14ac:dyDescent="0.25">
      <c r="A21" s="19" t="s">
        <v>66</v>
      </c>
    </row>
    <row r="22" spans="1:3" s="9" customFormat="1" hidden="1" x14ac:dyDescent="0.25">
      <c r="A22" s="19"/>
    </row>
    <row r="23" spans="1:3" s="9" customFormat="1" hidden="1" x14ac:dyDescent="0.25">
      <c r="A23" s="19" t="s">
        <v>67</v>
      </c>
      <c r="B23" s="2" t="s">
        <v>68</v>
      </c>
    </row>
    <row r="24" spans="1:3" s="9" customFormat="1" hidden="1" x14ac:dyDescent="0.25">
      <c r="A24" s="19" t="s">
        <v>69</v>
      </c>
      <c r="B24" s="2"/>
    </row>
    <row r="25" spans="1:3" s="9" customFormat="1" hidden="1" x14ac:dyDescent="0.25">
      <c r="A25" s="18"/>
      <c r="B25" s="2"/>
    </row>
    <row r="26" spans="1:3" hidden="1" x14ac:dyDescent="0.25">
      <c r="A26" s="11" t="s">
        <v>54</v>
      </c>
      <c r="B26" s="19" t="s">
        <v>70</v>
      </c>
      <c r="C26" s="9"/>
    </row>
    <row r="27" spans="1:3" hidden="1" x14ac:dyDescent="0.25">
      <c r="A27" s="11" t="s">
        <v>44</v>
      </c>
      <c r="B27" s="13" t="e">
        <f>B26*1.10231</f>
        <v>#VALUE!</v>
      </c>
      <c r="C27" s="9"/>
    </row>
    <row r="28" spans="1:3" hidden="1" x14ac:dyDescent="0.25">
      <c r="A28" s="11" t="s">
        <v>55</v>
      </c>
      <c r="B28" s="9">
        <v>24.5</v>
      </c>
      <c r="C28" s="2" t="s">
        <v>53</v>
      </c>
    </row>
    <row r="29" spans="1:3" hidden="1" x14ac:dyDescent="0.25">
      <c r="A29" s="11" t="s">
        <v>47</v>
      </c>
      <c r="B29" s="9">
        <f>B28</f>
        <v>24.5</v>
      </c>
      <c r="C29" s="2"/>
    </row>
    <row r="30" spans="1:3" hidden="1" x14ac:dyDescent="0.25">
      <c r="A30" s="11" t="s">
        <v>45</v>
      </c>
      <c r="B30" s="15" t="e">
        <f>(B27*10000000)/(B29*10000)</f>
        <v>#VALUE!</v>
      </c>
      <c r="C30" s="9"/>
    </row>
    <row r="31" spans="1:3" hidden="1" x14ac:dyDescent="0.25">
      <c r="A31" s="16" t="s">
        <v>49</v>
      </c>
    </row>
    <row r="32" spans="1:3" s="9" customFormat="1" hidden="1" x14ac:dyDescent="0.25">
      <c r="A32" s="11" t="s">
        <v>50</v>
      </c>
      <c r="B32" s="16">
        <v>57</v>
      </c>
      <c r="C32" t="s">
        <v>41</v>
      </c>
    </row>
    <row r="33" spans="1:3" s="9" customFormat="1" hidden="1" x14ac:dyDescent="0.25">
      <c r="A33" s="11" t="s">
        <v>44</v>
      </c>
      <c r="B33" s="13">
        <f>B32*1.10231</f>
        <v>62.831669999999995</v>
      </c>
      <c r="C33"/>
    </row>
    <row r="34" spans="1:3" s="9" customFormat="1" hidden="1" x14ac:dyDescent="0.25">
      <c r="A34" s="11" t="s">
        <v>57</v>
      </c>
      <c r="B34" s="9">
        <v>44</v>
      </c>
      <c r="C34" s="2" t="s">
        <v>51</v>
      </c>
    </row>
    <row r="35" spans="1:3" hidden="1" x14ac:dyDescent="0.25">
      <c r="A35" s="11" t="s">
        <v>47</v>
      </c>
      <c r="B35" s="9">
        <f>B34*0.97</f>
        <v>42.68</v>
      </c>
    </row>
    <row r="36" spans="1:3" hidden="1" x14ac:dyDescent="0.25">
      <c r="A36" s="11" t="s">
        <v>58</v>
      </c>
      <c r="B36" s="14">
        <f>(B33*10000000)/(B35*10000)</f>
        <v>1472.1572164948454</v>
      </c>
    </row>
    <row r="37" spans="1:3" hidden="1" x14ac:dyDescent="0.25">
      <c r="B37" s="9" t="s">
        <v>52</v>
      </c>
    </row>
    <row r="38" spans="1:3" hidden="1" x14ac:dyDescent="0.25">
      <c r="A38" s="1" t="s">
        <v>71</v>
      </c>
    </row>
  </sheetData>
  <hyperlinks>
    <hyperlink ref="D10" r:id="rId1" location="/facility/?q=Find%20a%20Facility%20or%20Location&amp;st=TX&amp;bs=&amp;et=&amp;fid=&amp;sf=11001000&amp;lowE=-20000&amp;highE=23000000&amp;g1=1&amp;g2=1&amp;g3=1&amp;g4=1&amp;g5=1&amp;g6=0&amp;g7=1&amp;g8=1&amp;g9=1&amp;g10=1&amp;g11=1&amp;g12=1&amp;s1=0&amp;s2=0&amp;s3=0&amp;s4=1&amp;s5=0&amp;s6=0&amp;s7=0&amp;s8=0&amp;s9=0&amp;s10=0&amp;s201=0&amp;s202=0&amp;s203=0&amp;s204=0&amp;s301=0&amp;s302=0&amp;s303=0&amp;s304=0&amp;s305=0&amp;s306=0&amp;s307=0&amp;s401=1&amp;s402=0&amp;s403=0&amp;s404=0&amp;s405=0&amp;s601=0&amp;s602=0&amp;s701=0&amp;s702=0&amp;s703=0&amp;s704=0&amp;s705=0&amp;s706=0&amp;s707=0&amp;s708=0&amp;s709=0&amp;s710=0&amp;s711=0&amp;s801=0&amp;s802=0&amp;s803=0&amp;s804=0&amp;s805=0&amp;s806=0&amp;s807=0&amp;s808=0&amp;s809=0&amp;s810=0&amp;s901=0&amp;s902=0&amp;s903=0&amp;s904=0&amp;s905=0&amp;s906=0&amp;s907=0&amp;s908=0&amp;s909=0&amp;s910=0&amp;s911=0&amp;si=&amp;ss=&amp;so=0&amp;ds=E&amp;yr=2018&amp;tr=current&amp;cyr=2018&amp;ol=0&amp;sl=0&amp;rs=ALL" display="https://ghgdata.epa.gov/ghgp/main.do - /facility/?q=Find%20a%20Facility%20or%20Location&amp;st=TX&amp;bs=&amp;et=&amp;fid=&amp;sf=11001000&amp;lowE=-20000&amp;highE=23000000&amp;g1=1&amp;g2=1&amp;g3=1&amp;g4=1&amp;g5=1&amp;g6=0&amp;g7=1&amp;g8=1&amp;g9=1&amp;g10=1&amp;g11=1&amp;g12=1&amp;s1=0&amp;s2=0&amp;s3=0&amp;s4=1&amp;s5=0&amp;s6=0&amp;s7=0&amp;s8=0&amp;s9=0&amp;s10=0&amp;s201=0&amp;s202=0&amp;s203=0&amp;s204=0&amp;s301=0&amp;s302=0&amp;s303=0&amp;s304=0&amp;s305=0&amp;s306=0&amp;s307=0&amp;s401=1&amp;s402=0&amp;s403=0&amp;s404=0&amp;s405=0&amp;s601=0&amp;s602=0&amp;s701=0&amp;s702=0&amp;s703=0&amp;s704=0&amp;s705=0&amp;s706=0&amp;s707=0&amp;s708=0&amp;s709=0&amp;s710=0&amp;s711=0&amp;s801=0&amp;s802=0&amp;s803=0&amp;s804=0&amp;s805=0&amp;s806=0&amp;s807=0&amp;s808=0&amp;s809=0&amp;s810=0&amp;s901=0&amp;s902=0&amp;s903=0&amp;s904=0&amp;s905=0&amp;s906=0&amp;s907=0&amp;s908=0&amp;s909=0&amp;s910=0&amp;s911=0&amp;si=&amp;ss=&amp;so=0&amp;ds=E&amp;yr=2018&amp;tr=current&amp;cyr=2018&amp;ol=0&amp;sl=0&amp;rs=ALL"/>
    <hyperlink ref="C12" r:id="rId2"/>
    <hyperlink ref="C34" r:id="rId3"/>
    <hyperlink ref="A7" r:id="rId4"/>
    <hyperlink ref="C28" r:id="rId5" location="reqid=56&amp;step=2&amp;isuri=1" display="https://apps.bea.gov/iTable/iTable.cfm?reqid=56&amp;step=2&amp;isuri=1 - reqid=56&amp;step=2&amp;isuri=1"/>
    <hyperlink ref="B19" r:id="rId6"/>
    <hyperlink ref="B23" r:id="rId7"/>
  </hyperlinks>
  <pageMargins left="0.7" right="0.7" top="0.75" bottom="0.75" header="0.3" footer="0.3"/>
  <pageSetup orientation="portrait" horizontalDpi="0" verticalDpi="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4" sqref="B24"/>
    </sheetView>
  </sheetViews>
  <sheetFormatPr defaultRowHeight="15" x14ac:dyDescent="0.25"/>
  <cols>
    <col min="1" max="1" width="33" style="9" customWidth="1"/>
    <col min="2" max="2" width="34.42578125" style="9" customWidth="1"/>
    <col min="3" max="16384" width="9.140625" style="9"/>
  </cols>
  <sheetData>
    <row r="1" spans="1:2" x14ac:dyDescent="0.25">
      <c r="A1" s="7" t="s">
        <v>4</v>
      </c>
      <c r="B1" s="8" t="s">
        <v>59</v>
      </c>
    </row>
    <row r="2" spans="1:2" x14ac:dyDescent="0.25">
      <c r="A2" s="5" t="s">
        <v>15</v>
      </c>
      <c r="B2" s="6"/>
    </row>
    <row r="3" spans="1:2" x14ac:dyDescent="0.25">
      <c r="A3" s="9" t="s">
        <v>12</v>
      </c>
      <c r="B3" s="9">
        <f>'RFF Table 2'!B3/About!$A$20</f>
        <v>81.9158460161146</v>
      </c>
    </row>
    <row r="5" spans="1:2" x14ac:dyDescent="0.25">
      <c r="A5" s="5" t="s">
        <v>16</v>
      </c>
      <c r="B5" s="6"/>
    </row>
    <row r="6" spans="1:2" x14ac:dyDescent="0.25">
      <c r="A6" s="9" t="s">
        <v>12</v>
      </c>
      <c r="B6" s="9">
        <f>'RFF Table 2'!B6/About!$A$20</f>
        <v>81.9158460161146</v>
      </c>
    </row>
    <row r="8" spans="1:2" x14ac:dyDescent="0.25">
      <c r="A8" s="5" t="s">
        <v>17</v>
      </c>
      <c r="B8" s="6"/>
    </row>
    <row r="9" spans="1:2" x14ac:dyDescent="0.25">
      <c r="A9" s="9" t="s">
        <v>7</v>
      </c>
      <c r="B9" s="9">
        <f>'RFF Table 2'!B9/About!$A$20</f>
        <v>150.49239033124439</v>
      </c>
    </row>
    <row r="10" spans="1:2" x14ac:dyDescent="0.25">
      <c r="A10" s="9" t="s">
        <v>8</v>
      </c>
      <c r="B10" s="12">
        <f>'RFF Table 2'!B10/About!$A$20</f>
        <v>1071.888988361683</v>
      </c>
    </row>
    <row r="11" spans="1:2" x14ac:dyDescent="0.25">
      <c r="A11" s="9" t="s">
        <v>9</v>
      </c>
      <c r="B11" s="12">
        <f>'Texas Notes'!B14</f>
        <v>3513.3143023433049</v>
      </c>
    </row>
    <row r="13" spans="1:2" x14ac:dyDescent="0.25">
      <c r="A13" s="5" t="s">
        <v>18</v>
      </c>
      <c r="B13" s="6"/>
    </row>
    <row r="14" spans="1:2" x14ac:dyDescent="0.25">
      <c r="A14" s="9" t="s">
        <v>8</v>
      </c>
      <c r="B14" s="12">
        <f>'RFF Table 2'!B14/About!$A$20</f>
        <v>1071.888988361683</v>
      </c>
    </row>
    <row r="15" spans="1:2" x14ac:dyDescent="0.25">
      <c r="A15" s="9" t="s">
        <v>19</v>
      </c>
      <c r="B15" s="12">
        <f>'RFF Table 2'!B15/About!$A$20</f>
        <v>1292.8379588182631</v>
      </c>
    </row>
    <row r="17" spans="1:2" x14ac:dyDescent="0.25">
      <c r="A17" s="5" t="s">
        <v>20</v>
      </c>
      <c r="B17" s="6"/>
    </row>
    <row r="18" spans="1:2" x14ac:dyDescent="0.25">
      <c r="A18" s="9" t="s">
        <v>12</v>
      </c>
      <c r="B18" s="9">
        <f>'RFF Table 2'!B18/About!$A$20</f>
        <v>81.9158460161146</v>
      </c>
    </row>
    <row r="19" spans="1:2" x14ac:dyDescent="0.25">
      <c r="A19" s="9" t="s">
        <v>13</v>
      </c>
      <c r="B19" s="9">
        <f>'RFF Table 2'!B19/About!$A$20</f>
        <v>106.62488809310653</v>
      </c>
    </row>
    <row r="21" spans="1:2" x14ac:dyDescent="0.25">
      <c r="A21" s="5" t="s">
        <v>21</v>
      </c>
      <c r="B21" s="6"/>
    </row>
    <row r="22" spans="1:2" x14ac:dyDescent="0.25">
      <c r="A22" s="9" t="s">
        <v>13</v>
      </c>
      <c r="B22" s="9">
        <f>'RFF Table 2'!B22/About!$A$20</f>
        <v>106.62488809310653</v>
      </c>
    </row>
    <row r="23" spans="1:2" x14ac:dyDescent="0.25">
      <c r="A23" s="9" t="s">
        <v>14</v>
      </c>
      <c r="B23" s="9">
        <f>'RFF Table 2'!B23/About!$A$20</f>
        <v>64.547896150402863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zoomScale="145" zoomScaleNormal="145" workbookViewId="0">
      <selection activeCell="B6" sqref="B6"/>
    </sheetView>
  </sheetViews>
  <sheetFormatPr defaultRowHeight="15" x14ac:dyDescent="0.25"/>
  <cols>
    <col min="1" max="1" width="25.5703125" customWidth="1"/>
    <col min="2" max="2" width="25.85546875" customWidth="1"/>
  </cols>
  <sheetData>
    <row r="1" spans="1:2" x14ac:dyDescent="0.25">
      <c r="A1" s="3" t="s">
        <v>22</v>
      </c>
      <c r="B1" s="4" t="s">
        <v>36</v>
      </c>
    </row>
    <row r="2" spans="1:2" x14ac:dyDescent="0.25">
      <c r="A2" t="s">
        <v>23</v>
      </c>
      <c r="B2" s="10">
        <f>'Texas Table'!B3/10^6</f>
        <v>8.1915846016114604E-5</v>
      </c>
    </row>
    <row r="3" spans="1:2" x14ac:dyDescent="0.25">
      <c r="A3" t="s">
        <v>24</v>
      </c>
      <c r="B3" s="10">
        <f>'Texas Table'!B6/10^6</f>
        <v>8.1915846016114604E-5</v>
      </c>
    </row>
    <row r="4" spans="1:2" x14ac:dyDescent="0.25">
      <c r="A4" t="s">
        <v>11</v>
      </c>
      <c r="B4" s="10">
        <f>AVERAGE('Texas Table'!B9:B11)/10^6</f>
        <v>1.5785652270120774E-3</v>
      </c>
    </row>
    <row r="5" spans="1:2" x14ac:dyDescent="0.25">
      <c r="A5" t="s">
        <v>25</v>
      </c>
      <c r="B5" s="10">
        <f>AVERAGE('Texas Table'!B14:B15)/10^6</f>
        <v>1.1823634735899731E-3</v>
      </c>
    </row>
    <row r="6" spans="1:2" x14ac:dyDescent="0.25">
      <c r="A6" t="s">
        <v>26</v>
      </c>
      <c r="B6" s="10">
        <f>AVERAGE('Texas Table'!B18:B19)/10^6</f>
        <v>9.4270367054610573E-5</v>
      </c>
    </row>
    <row r="7" spans="1:2" x14ac:dyDescent="0.25">
      <c r="A7" t="s">
        <v>27</v>
      </c>
      <c r="B7" s="10">
        <f>AVERAGE('Texas Table'!B22:B23)/10^6</f>
        <v>8.5586392121754694E-5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RFF Table 2</vt:lpstr>
      <vt:lpstr>Texas Notes</vt:lpstr>
      <vt:lpstr>Texas Table</vt:lpstr>
      <vt:lpstr>ECiCpCU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Reed, Carson</cp:lastModifiedBy>
  <dcterms:created xsi:type="dcterms:W3CDTF">2015-06-22T22:08:19Z</dcterms:created>
  <dcterms:modified xsi:type="dcterms:W3CDTF">2021-04-01T18:29:41Z</dcterms:modified>
</cp:coreProperties>
</file>